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1515" windowWidth="15480" windowHeight="10230" tabRatio="365" firstSheet="8" activeTab="8"/>
  </bookViews>
  <sheets>
    <sheet name="на1_января" sheetId="1" r:id="rId1"/>
    <sheet name="на_1_февраля" sheetId="2" r:id="rId2"/>
    <sheet name="Лист1" sheetId="3" r:id="rId3"/>
    <sheet name="на 1 марта" sheetId="4" r:id="rId4"/>
    <sheet name="на 1 апреля" sheetId="5" r:id="rId5"/>
    <sheet name="на 1 мая" sheetId="6" r:id="rId6"/>
    <sheet name="Лист2" sheetId="7" r:id="rId7"/>
    <sheet name="на 1 июня" sheetId="8" r:id="rId8"/>
    <sheet name="1 сентября" sheetId="28" r:id="rId9"/>
  </sheets>
  <calcPr calcId="144525"/>
</workbook>
</file>

<file path=xl/calcChain.xml><?xml version="1.0" encoding="utf-8"?>
<calcChain xmlns="http://schemas.openxmlformats.org/spreadsheetml/2006/main">
  <c r="CK17" i="28"/>
  <c r="AO11" l="1"/>
  <c r="CI23"/>
  <c r="CH23"/>
  <c r="CC23"/>
  <c r="CA23"/>
  <c r="BY23"/>
  <c r="BW23"/>
  <c r="BV23"/>
  <c r="BU23"/>
  <c r="BT23"/>
  <c r="BS23"/>
  <c r="BR23"/>
  <c r="BQ23"/>
  <c r="BP23"/>
  <c r="BO23"/>
  <c r="BN23"/>
  <c r="BM23"/>
  <c r="BL23"/>
  <c r="BK23"/>
  <c r="BI23"/>
  <c r="BH23"/>
  <c r="BF23"/>
  <c r="BE23"/>
  <c r="BD23"/>
  <c r="BC23"/>
  <c r="BB23"/>
  <c r="BA23"/>
  <c r="AZ23"/>
  <c r="AY23"/>
  <c r="AX23"/>
  <c r="AW23"/>
  <c r="AV23"/>
  <c r="AT23"/>
  <c r="AS23"/>
  <c r="AR23"/>
  <c r="AM23"/>
  <c r="AL23"/>
  <c r="AJ23"/>
  <c r="AI23"/>
  <c r="AH23"/>
  <c r="AG23"/>
  <c r="AF23"/>
  <c r="AE23"/>
  <c r="AC23"/>
  <c r="AD23" s="1"/>
  <c r="AB23"/>
  <c r="Z23"/>
  <c r="AA23" s="1"/>
  <c r="Y23"/>
  <c r="X23"/>
  <c r="W23"/>
  <c r="V23"/>
  <c r="T23"/>
  <c r="S23"/>
  <c r="O23"/>
  <c r="P23" s="1"/>
  <c r="N23"/>
  <c r="L23"/>
  <c r="K23"/>
  <c r="I23"/>
  <c r="J23" s="1"/>
  <c r="H23"/>
  <c r="G23"/>
  <c r="F23"/>
  <c r="E23"/>
  <c r="C23"/>
  <c r="D23" s="1"/>
  <c r="B23"/>
  <c r="CK22"/>
  <c r="CJ22"/>
  <c r="CG22"/>
  <c r="CF22"/>
  <c r="AU22"/>
  <c r="AO22"/>
  <c r="CM22" s="1"/>
  <c r="AN22"/>
  <c r="CL22" s="1"/>
  <c r="AD22"/>
  <c r="AA22"/>
  <c r="Q22"/>
  <c r="P22"/>
  <c r="M22"/>
  <c r="J22"/>
  <c r="G22"/>
  <c r="D22"/>
  <c r="CK21"/>
  <c r="CJ21"/>
  <c r="CG21"/>
  <c r="CF21"/>
  <c r="AU21"/>
  <c r="AO21"/>
  <c r="CM21" s="1"/>
  <c r="AN21"/>
  <c r="CL21" s="1"/>
  <c r="AD21"/>
  <c r="AA21"/>
  <c r="Q21"/>
  <c r="P21"/>
  <c r="M21"/>
  <c r="J21"/>
  <c r="G21"/>
  <c r="D21"/>
  <c r="CK20"/>
  <c r="CG20"/>
  <c r="CF20"/>
  <c r="CJ20" s="1"/>
  <c r="CL20" s="1"/>
  <c r="AU20"/>
  <c r="AO20"/>
  <c r="CM20" s="1"/>
  <c r="AN20"/>
  <c r="AD20"/>
  <c r="Q20"/>
  <c r="P20"/>
  <c r="M20"/>
  <c r="J20"/>
  <c r="G20"/>
  <c r="D20"/>
  <c r="CK19"/>
  <c r="CG19"/>
  <c r="CF19"/>
  <c r="CJ19" s="1"/>
  <c r="CL19" s="1"/>
  <c r="AU19"/>
  <c r="AO19"/>
  <c r="AN19"/>
  <c r="AD19"/>
  <c r="AA19"/>
  <c r="Q19"/>
  <c r="P19"/>
  <c r="M19"/>
  <c r="J19"/>
  <c r="G19"/>
  <c r="D19"/>
  <c r="CK18"/>
  <c r="CG18"/>
  <c r="CF18"/>
  <c r="CJ18" s="1"/>
  <c r="CL18" s="1"/>
  <c r="AU18"/>
  <c r="AO18"/>
  <c r="AN18"/>
  <c r="AD18"/>
  <c r="AA18"/>
  <c r="Q18"/>
  <c r="P18"/>
  <c r="M18"/>
  <c r="J18"/>
  <c r="G18"/>
  <c r="D18"/>
  <c r="CJ17"/>
  <c r="CG17"/>
  <c r="CF17"/>
  <c r="AU17"/>
  <c r="AO17"/>
  <c r="AQ17" s="1"/>
  <c r="AN17"/>
  <c r="CL17" s="1"/>
  <c r="AD17"/>
  <c r="AA17"/>
  <c r="Q17"/>
  <c r="P17"/>
  <c r="M17"/>
  <c r="J17"/>
  <c r="G17"/>
  <c r="D17"/>
  <c r="CK16"/>
  <c r="CJ16"/>
  <c r="CG16"/>
  <c r="CF16"/>
  <c r="AU16"/>
  <c r="AO16"/>
  <c r="AN16"/>
  <c r="CL16" s="1"/>
  <c r="AD16"/>
  <c r="AA16"/>
  <c r="Q16"/>
  <c r="P16"/>
  <c r="M16"/>
  <c r="J16"/>
  <c r="G16"/>
  <c r="D16"/>
  <c r="CK15"/>
  <c r="CG15"/>
  <c r="CF15"/>
  <c r="CJ15" s="1"/>
  <c r="CL15" s="1"/>
  <c r="AU15"/>
  <c r="AO15"/>
  <c r="AN15"/>
  <c r="AD15"/>
  <c r="AA15"/>
  <c r="Q15"/>
  <c r="P15"/>
  <c r="M15"/>
  <c r="J15"/>
  <c r="G15"/>
  <c r="D15"/>
  <c r="CK14"/>
  <c r="CG14"/>
  <c r="CF14"/>
  <c r="CJ14" s="1"/>
  <c r="CL14" s="1"/>
  <c r="AU14"/>
  <c r="AO14"/>
  <c r="AQ14" s="1"/>
  <c r="AN14"/>
  <c r="AD14"/>
  <c r="Q14"/>
  <c r="P14"/>
  <c r="M14"/>
  <c r="J14"/>
  <c r="G14"/>
  <c r="D14"/>
  <c r="CK13"/>
  <c r="CG13"/>
  <c r="CF13"/>
  <c r="CJ13" s="1"/>
  <c r="CL13" s="1"/>
  <c r="AU13"/>
  <c r="AO13"/>
  <c r="AQ13" s="1"/>
  <c r="AN13"/>
  <c r="AD13"/>
  <c r="AA13"/>
  <c r="Q13"/>
  <c r="M13"/>
  <c r="J13"/>
  <c r="G13"/>
  <c r="D13"/>
  <c r="CG12"/>
  <c r="CK12" s="1"/>
  <c r="CF12"/>
  <c r="CJ12" s="1"/>
  <c r="CL12" s="1"/>
  <c r="AU12"/>
  <c r="AO12"/>
  <c r="AQ12" s="1"/>
  <c r="AN12"/>
  <c r="AD12"/>
  <c r="Q12"/>
  <c r="P12"/>
  <c r="M12"/>
  <c r="J12"/>
  <c r="G12"/>
  <c r="D12"/>
  <c r="CK11"/>
  <c r="CG11"/>
  <c r="CF11"/>
  <c r="CJ11" s="1"/>
  <c r="CL11" s="1"/>
  <c r="AU11"/>
  <c r="AQ11"/>
  <c r="AN11"/>
  <c r="AD11"/>
  <c r="AA11"/>
  <c r="Q11"/>
  <c r="P11"/>
  <c r="M11"/>
  <c r="J11"/>
  <c r="G11"/>
  <c r="D11"/>
  <c r="CK10"/>
  <c r="CJ10"/>
  <c r="CL10" s="1"/>
  <c r="CG10"/>
  <c r="CF10"/>
  <c r="AU10"/>
  <c r="AQ10"/>
  <c r="AP10"/>
  <c r="AO10"/>
  <c r="AN10"/>
  <c r="AD10"/>
  <c r="AA10"/>
  <c r="Q10"/>
  <c r="M10"/>
  <c r="J10"/>
  <c r="G10"/>
  <c r="D10"/>
  <c r="CJ9"/>
  <c r="CG9"/>
  <c r="CK9" s="1"/>
  <c r="CF9"/>
  <c r="CF23" s="1"/>
  <c r="AU9"/>
  <c r="AO9"/>
  <c r="AN9"/>
  <c r="AN23" s="1"/>
  <c r="AD9"/>
  <c r="Q9"/>
  <c r="P9"/>
  <c r="M9"/>
  <c r="J9"/>
  <c r="G9"/>
  <c r="D9"/>
  <c r="AQ18" l="1"/>
  <c r="AP22"/>
  <c r="AQ22"/>
  <c r="CN22"/>
  <c r="CM19"/>
  <c r="CN19" s="1"/>
  <c r="AP18"/>
  <c r="CM18"/>
  <c r="CN18" s="1"/>
  <c r="CM17"/>
  <c r="AP17"/>
  <c r="CN17"/>
  <c r="CM16"/>
  <c r="CN16" s="1"/>
  <c r="CM15"/>
  <c r="CO15" s="1"/>
  <c r="AP14"/>
  <c r="CM14"/>
  <c r="CN14" s="1"/>
  <c r="CM13"/>
  <c r="CO13" s="1"/>
  <c r="AP13"/>
  <c r="AP12"/>
  <c r="CM12"/>
  <c r="CO12" s="1"/>
  <c r="AO23"/>
  <c r="AP23" s="1"/>
  <c r="CM11"/>
  <c r="CO11" s="1"/>
  <c r="AP11"/>
  <c r="CM10"/>
  <c r="CN10"/>
  <c r="Q23"/>
  <c r="AP9"/>
  <c r="AQ9"/>
  <c r="CO20"/>
  <c r="CN20"/>
  <c r="CO22"/>
  <c r="CJ23"/>
  <c r="CO21"/>
  <c r="CN21"/>
  <c r="CO10"/>
  <c r="CN13"/>
  <c r="CO19"/>
  <c r="CK23"/>
  <c r="CM9"/>
  <c r="CO17"/>
  <c r="CO16"/>
  <c r="CL9"/>
  <c r="CL23" s="1"/>
  <c r="CO14"/>
  <c r="AQ15"/>
  <c r="AP16"/>
  <c r="AQ19"/>
  <c r="AQ20"/>
  <c r="AP21"/>
  <c r="AQ16"/>
  <c r="AQ21"/>
  <c r="AP15"/>
  <c r="AP19"/>
  <c r="AP20"/>
  <c r="M23"/>
  <c r="AQ23" l="1"/>
  <c r="CO18"/>
  <c r="CN15"/>
  <c r="CN12"/>
  <c r="CN11"/>
  <c r="CO9"/>
  <c r="CM23"/>
  <c r="CN23" s="1"/>
  <c r="CN9"/>
  <c r="CO23" l="1"/>
  <c r="BP10" i="8" l="1"/>
  <c r="BP11"/>
  <c r="BP12"/>
  <c r="BP13"/>
  <c r="BP14"/>
  <c r="BP15"/>
  <c r="BP16"/>
  <c r="BP17"/>
  <c r="BP18"/>
  <c r="BP19"/>
  <c r="BP20"/>
  <c r="BP21"/>
  <c r="BP22"/>
  <c r="BP9"/>
  <c r="BO10"/>
  <c r="BO11"/>
  <c r="BO12"/>
  <c r="BO13"/>
  <c r="BO14"/>
  <c r="BO15"/>
  <c r="BO16"/>
  <c r="BO17"/>
  <c r="BO18"/>
  <c r="BO19"/>
  <c r="BO20"/>
  <c r="BO21"/>
  <c r="BO22"/>
  <c r="BO9"/>
  <c r="BN23" l="1"/>
  <c r="BM23"/>
  <c r="Q10" l="1"/>
  <c r="Q11"/>
  <c r="Q12"/>
  <c r="Q13"/>
  <c r="Q14"/>
  <c r="Q15"/>
  <c r="Q16"/>
  <c r="Q17"/>
  <c r="Q18"/>
  <c r="Q19"/>
  <c r="Q20"/>
  <c r="Q21"/>
  <c r="Q22"/>
  <c r="Q9"/>
  <c r="BL23"/>
  <c r="BK23"/>
  <c r="BI23"/>
  <c r="BH23"/>
  <c r="BG23"/>
  <c r="BF23"/>
  <c r="BE23"/>
  <c r="BD23"/>
  <c r="BB23"/>
  <c r="BA23"/>
  <c r="AZ23"/>
  <c r="AY23"/>
  <c r="AX23"/>
  <c r="AW23"/>
  <c r="AV23"/>
  <c r="AU23"/>
  <c r="AT23"/>
  <c r="AS23"/>
  <c r="AR23"/>
  <c r="AQ23"/>
  <c r="AP23"/>
  <c r="AN23"/>
  <c r="AM23"/>
  <c r="AK23"/>
  <c r="AI23"/>
  <c r="AF23"/>
  <c r="AE23"/>
  <c r="AD23"/>
  <c r="AC23"/>
  <c r="AA23"/>
  <c r="AB23" s="1"/>
  <c r="Z23"/>
  <c r="X23"/>
  <c r="W23"/>
  <c r="V23"/>
  <c r="T23"/>
  <c r="S23"/>
  <c r="O23"/>
  <c r="P23" s="1"/>
  <c r="N23"/>
  <c r="L23"/>
  <c r="K23"/>
  <c r="I23"/>
  <c r="H23"/>
  <c r="F23"/>
  <c r="E23"/>
  <c r="C23"/>
  <c r="D23" s="1"/>
  <c r="B23"/>
  <c r="AT22"/>
  <c r="AO22"/>
  <c r="AH22"/>
  <c r="BR22" s="1"/>
  <c r="AG22"/>
  <c r="AB22"/>
  <c r="Y22"/>
  <c r="P22"/>
  <c r="M22"/>
  <c r="J22"/>
  <c r="G22"/>
  <c r="D22"/>
  <c r="AO21"/>
  <c r="AH21"/>
  <c r="AG21"/>
  <c r="AB21"/>
  <c r="Y21"/>
  <c r="P21"/>
  <c r="M21"/>
  <c r="J21"/>
  <c r="G21"/>
  <c r="D21"/>
  <c r="AT20"/>
  <c r="AO20"/>
  <c r="AH20"/>
  <c r="BR20" s="1"/>
  <c r="AG20"/>
  <c r="AB20"/>
  <c r="P20"/>
  <c r="M20"/>
  <c r="J20"/>
  <c r="G20"/>
  <c r="D20"/>
  <c r="AO19"/>
  <c r="AH19"/>
  <c r="AG19"/>
  <c r="AB19"/>
  <c r="P19"/>
  <c r="M19"/>
  <c r="J19"/>
  <c r="G19"/>
  <c r="D19"/>
  <c r="AT18"/>
  <c r="AO18"/>
  <c r="AH18"/>
  <c r="AG18"/>
  <c r="AB18"/>
  <c r="P18"/>
  <c r="M18"/>
  <c r="J18"/>
  <c r="G18"/>
  <c r="D18"/>
  <c r="AO17"/>
  <c r="AH17"/>
  <c r="AG17"/>
  <c r="AB17"/>
  <c r="Y17"/>
  <c r="P17"/>
  <c r="M17"/>
  <c r="J17"/>
  <c r="D17"/>
  <c r="AT16"/>
  <c r="AO16"/>
  <c r="AH16"/>
  <c r="BR16" s="1"/>
  <c r="AG16"/>
  <c r="AB16"/>
  <c r="P16"/>
  <c r="M16"/>
  <c r="J16"/>
  <c r="G16"/>
  <c r="D16"/>
  <c r="AO15"/>
  <c r="AH15"/>
  <c r="AG15"/>
  <c r="AB15"/>
  <c r="Y15"/>
  <c r="P15"/>
  <c r="M15"/>
  <c r="J15"/>
  <c r="G15"/>
  <c r="D15"/>
  <c r="AT14"/>
  <c r="AO14"/>
  <c r="AH14"/>
  <c r="BR14" s="1"/>
  <c r="AG14"/>
  <c r="BQ14" s="1"/>
  <c r="AB14"/>
  <c r="P14"/>
  <c r="M14"/>
  <c r="J14"/>
  <c r="G14"/>
  <c r="D14"/>
  <c r="AT13"/>
  <c r="AO13"/>
  <c r="AH13"/>
  <c r="AG13"/>
  <c r="BQ13" s="1"/>
  <c r="AB13"/>
  <c r="Y13"/>
  <c r="M13"/>
  <c r="J13"/>
  <c r="G13"/>
  <c r="D13"/>
  <c r="AT12"/>
  <c r="AO12"/>
  <c r="AH12"/>
  <c r="BR12" s="1"/>
  <c r="AG12"/>
  <c r="BQ12" s="1"/>
  <c r="AB12"/>
  <c r="P12"/>
  <c r="M12"/>
  <c r="J12"/>
  <c r="G12"/>
  <c r="D12"/>
  <c r="AO11"/>
  <c r="AH11"/>
  <c r="BR11" s="1"/>
  <c r="AG11"/>
  <c r="AB11"/>
  <c r="Y11"/>
  <c r="P11"/>
  <c r="M11"/>
  <c r="J11"/>
  <c r="G11"/>
  <c r="D11"/>
  <c r="AO10"/>
  <c r="AH10"/>
  <c r="BR10" s="1"/>
  <c r="AG10"/>
  <c r="BQ10" s="1"/>
  <c r="AB10"/>
  <c r="M10"/>
  <c r="J10"/>
  <c r="G10"/>
  <c r="D10"/>
  <c r="AO9"/>
  <c r="AH9"/>
  <c r="AG9"/>
  <c r="BQ9" s="1"/>
  <c r="AB9"/>
  <c r="P9"/>
  <c r="M9"/>
  <c r="J9"/>
  <c r="G9"/>
  <c r="D9"/>
  <c r="BQ21" l="1"/>
  <c r="BQ20"/>
  <c r="BR21"/>
  <c r="BT21" s="1"/>
  <c r="G23"/>
  <c r="M23"/>
  <c r="BQ19"/>
  <c r="BQ15"/>
  <c r="BT15" s="1"/>
  <c r="BR13"/>
  <c r="BR17"/>
  <c r="BQ22"/>
  <c r="BT22"/>
  <c r="BR19"/>
  <c r="BP23"/>
  <c r="BR18"/>
  <c r="BQ18"/>
  <c r="BQ16"/>
  <c r="BT16" s="1"/>
  <c r="BR15"/>
  <c r="BO23"/>
  <c r="Y23"/>
  <c r="BT10"/>
  <c r="BR9"/>
  <c r="BT9" s="1"/>
  <c r="J23"/>
  <c r="Q23"/>
  <c r="BQ11"/>
  <c r="BT11" s="1"/>
  <c r="BQ17"/>
  <c r="BT17" s="1"/>
  <c r="BT20"/>
  <c r="BT12"/>
  <c r="BT13"/>
  <c r="BT14"/>
  <c r="AG23"/>
  <c r="AH23"/>
  <c r="V19" i="7"/>
  <c r="V18"/>
  <c r="V17"/>
  <c r="V16"/>
  <c r="V15"/>
  <c r="V14"/>
  <c r="V13"/>
  <c r="V12"/>
  <c r="V11"/>
  <c r="V10"/>
  <c r="V9"/>
  <c r="V8"/>
  <c r="V7"/>
  <c r="V6"/>
  <c r="V5"/>
  <c r="S19"/>
  <c r="S12"/>
  <c r="S9"/>
  <c r="S7"/>
  <c r="P19"/>
  <c r="P18"/>
  <c r="P17"/>
  <c r="P16"/>
  <c r="P15"/>
  <c r="P14"/>
  <c r="P13"/>
  <c r="P12"/>
  <c r="P11"/>
  <c r="P10"/>
  <c r="P9"/>
  <c r="P8"/>
  <c r="P7"/>
  <c r="P6"/>
  <c r="P5"/>
  <c r="M19"/>
  <c r="M18"/>
  <c r="M17"/>
  <c r="M16"/>
  <c r="M15"/>
  <c r="M14"/>
  <c r="M13"/>
  <c r="M12"/>
  <c r="M11"/>
  <c r="M10"/>
  <c r="M9"/>
  <c r="M8"/>
  <c r="M7"/>
  <c r="M6"/>
  <c r="M5"/>
  <c r="J19"/>
  <c r="J18"/>
  <c r="J17"/>
  <c r="J16"/>
  <c r="J15"/>
  <c r="J14"/>
  <c r="J13"/>
  <c r="J12"/>
  <c r="J11"/>
  <c r="J10"/>
  <c r="J8"/>
  <c r="J7"/>
  <c r="J6"/>
  <c r="J5"/>
  <c r="G19"/>
  <c r="G18"/>
  <c r="G16"/>
  <c r="G15"/>
  <c r="G14"/>
  <c r="G12"/>
  <c r="G11"/>
  <c r="G9"/>
  <c r="G8"/>
  <c r="G7"/>
  <c r="G6"/>
  <c r="G5"/>
  <c r="D5"/>
  <c r="D6"/>
  <c r="D7"/>
  <c r="D8"/>
  <c r="D9"/>
  <c r="D10"/>
  <c r="D11"/>
  <c r="D12"/>
  <c r="D13"/>
  <c r="D14"/>
  <c r="D15"/>
  <c r="D16"/>
  <c r="D17"/>
  <c r="D18"/>
  <c r="D19"/>
  <c r="BT19" i="8" l="1"/>
  <c r="BT18"/>
  <c r="BT23" s="1"/>
  <c r="BR23"/>
  <c r="BQ23"/>
  <c r="BL14" i="6"/>
  <c r="BL15"/>
  <c r="BL16"/>
  <c r="BL17"/>
  <c r="BL18"/>
  <c r="BL19"/>
  <c r="BL20"/>
  <c r="BL21"/>
  <c r="BL22"/>
  <c r="BL13"/>
  <c r="BL9"/>
  <c r="BK23"/>
  <c r="BJ23"/>
  <c r="AG10"/>
  <c r="AG11"/>
  <c r="AG12"/>
  <c r="AG13"/>
  <c r="AG14"/>
  <c r="AG15"/>
  <c r="AG16"/>
  <c r="AG17"/>
  <c r="AG18"/>
  <c r="AG19"/>
  <c r="AG20"/>
  <c r="AG21"/>
  <c r="AG22"/>
  <c r="AG9"/>
  <c r="AF10"/>
  <c r="AF11"/>
  <c r="AF12"/>
  <c r="AF13"/>
  <c r="AF14"/>
  <c r="AF15"/>
  <c r="AF16"/>
  <c r="AF17"/>
  <c r="AF18"/>
  <c r="AF19"/>
  <c r="AF20"/>
  <c r="AF21"/>
  <c r="AF22"/>
  <c r="AF9"/>
  <c r="BH23"/>
  <c r="BG23"/>
  <c r="BF23"/>
  <c r="BE23"/>
  <c r="G21" l="1"/>
  <c r="BM10" l="1"/>
  <c r="BO10" s="1"/>
  <c r="BD23" l="1"/>
  <c r="BC23"/>
  <c r="BA23"/>
  <c r="AZ23"/>
  <c r="AY23"/>
  <c r="AX23"/>
  <c r="AW23"/>
  <c r="AV23"/>
  <c r="AU23"/>
  <c r="AT23"/>
  <c r="AR23"/>
  <c r="AQ23"/>
  <c r="AP23"/>
  <c r="AO23"/>
  <c r="AM23"/>
  <c r="AL23"/>
  <c r="AJ23"/>
  <c r="AH23"/>
  <c r="AE23"/>
  <c r="AD23"/>
  <c r="AC23"/>
  <c r="AB23"/>
  <c r="Z23"/>
  <c r="Y23"/>
  <c r="W23"/>
  <c r="V23"/>
  <c r="U23"/>
  <c r="S23"/>
  <c r="R23"/>
  <c r="O23"/>
  <c r="N23"/>
  <c r="L23"/>
  <c r="K23"/>
  <c r="I23"/>
  <c r="H23"/>
  <c r="F23"/>
  <c r="E23"/>
  <c r="C23"/>
  <c r="B23"/>
  <c r="BM22"/>
  <c r="BN22"/>
  <c r="AS22"/>
  <c r="AN22"/>
  <c r="AA22"/>
  <c r="X22"/>
  <c r="P22"/>
  <c r="M22"/>
  <c r="J22"/>
  <c r="G22"/>
  <c r="D22"/>
  <c r="BM21"/>
  <c r="AN21"/>
  <c r="AA21"/>
  <c r="X21"/>
  <c r="P21"/>
  <c r="M21"/>
  <c r="J21"/>
  <c r="D21"/>
  <c r="BM20"/>
  <c r="BN20"/>
  <c r="AS20"/>
  <c r="AN20"/>
  <c r="BO20"/>
  <c r="AA20"/>
  <c r="X20"/>
  <c r="P20"/>
  <c r="M20"/>
  <c r="J20"/>
  <c r="G20"/>
  <c r="D20"/>
  <c r="BM19"/>
  <c r="AN19"/>
  <c r="AA19"/>
  <c r="X19"/>
  <c r="P19"/>
  <c r="M19"/>
  <c r="J19"/>
  <c r="G19"/>
  <c r="D19"/>
  <c r="BM18"/>
  <c r="BO18" s="1"/>
  <c r="BN18"/>
  <c r="AS18"/>
  <c r="AN18"/>
  <c r="AA18"/>
  <c r="P18"/>
  <c r="M18"/>
  <c r="J18"/>
  <c r="G18"/>
  <c r="D18"/>
  <c r="BM17"/>
  <c r="AN17"/>
  <c r="AA17"/>
  <c r="X17"/>
  <c r="P17"/>
  <c r="M17"/>
  <c r="J17"/>
  <c r="D17"/>
  <c r="BM16"/>
  <c r="BO16" s="1"/>
  <c r="AS16"/>
  <c r="AN16"/>
  <c r="BN16"/>
  <c r="AA16"/>
  <c r="X16"/>
  <c r="P16"/>
  <c r="M16"/>
  <c r="J16"/>
  <c r="G16"/>
  <c r="D16"/>
  <c r="BM15"/>
  <c r="AN15"/>
  <c r="AA15"/>
  <c r="X15"/>
  <c r="P15"/>
  <c r="M15"/>
  <c r="J15"/>
  <c r="G15"/>
  <c r="D15"/>
  <c r="BM14"/>
  <c r="BN14"/>
  <c r="AS14"/>
  <c r="AN14"/>
  <c r="AA14"/>
  <c r="X14"/>
  <c r="P14"/>
  <c r="M14"/>
  <c r="J14"/>
  <c r="G14"/>
  <c r="D14"/>
  <c r="BM13"/>
  <c r="BN13"/>
  <c r="AS13"/>
  <c r="AN13"/>
  <c r="AA13"/>
  <c r="X13"/>
  <c r="P13"/>
  <c r="M13"/>
  <c r="J13"/>
  <c r="G13"/>
  <c r="D13"/>
  <c r="BM12"/>
  <c r="BO12" s="1"/>
  <c r="BL12"/>
  <c r="BN12" s="1"/>
  <c r="AS12"/>
  <c r="AN12"/>
  <c r="AA12"/>
  <c r="P12"/>
  <c r="M12"/>
  <c r="J12"/>
  <c r="G12"/>
  <c r="D12"/>
  <c r="BM11"/>
  <c r="BL11"/>
  <c r="AN11"/>
  <c r="AA11"/>
  <c r="X11"/>
  <c r="P11"/>
  <c r="M11"/>
  <c r="J11"/>
  <c r="G11"/>
  <c r="D11"/>
  <c r="BL10"/>
  <c r="AN10"/>
  <c r="AA10"/>
  <c r="X10"/>
  <c r="P10"/>
  <c r="M10"/>
  <c r="J10"/>
  <c r="G10"/>
  <c r="D10"/>
  <c r="BM9"/>
  <c r="AN9"/>
  <c r="AA9"/>
  <c r="P9"/>
  <c r="M9"/>
  <c r="J9"/>
  <c r="G9"/>
  <c r="D9"/>
  <c r="AS23" l="1"/>
  <c r="BO17"/>
  <c r="X23"/>
  <c r="BN10"/>
  <c r="BQ10" s="1"/>
  <c r="BL23"/>
  <c r="BN17"/>
  <c r="BQ17" s="1"/>
  <c r="BN19"/>
  <c r="D23"/>
  <c r="J23"/>
  <c r="P23"/>
  <c r="G23"/>
  <c r="M23"/>
  <c r="BN11"/>
  <c r="BN21"/>
  <c r="BN15"/>
  <c r="BQ12"/>
  <c r="AF23"/>
  <c r="BQ18"/>
  <c r="BQ20"/>
  <c r="AA23"/>
  <c r="BO22"/>
  <c r="BQ22" s="1"/>
  <c r="BO21"/>
  <c r="BO19"/>
  <c r="BQ19" s="1"/>
  <c r="BO15"/>
  <c r="BO14"/>
  <c r="BQ14" s="1"/>
  <c r="BO13"/>
  <c r="BQ13" s="1"/>
  <c r="BO11"/>
  <c r="BM23"/>
  <c r="AG23"/>
  <c r="BO9"/>
  <c r="BQ16"/>
  <c r="BN9"/>
  <c r="AT10" i="5"/>
  <c r="AT11"/>
  <c r="AT12"/>
  <c r="AT13"/>
  <c r="AT14"/>
  <c r="AT15"/>
  <c r="AT16"/>
  <c r="AT17"/>
  <c r="AT18"/>
  <c r="AT19"/>
  <c r="AT20"/>
  <c r="AT21"/>
  <c r="AT22"/>
  <c r="AT9"/>
  <c r="BN23" i="6" l="1"/>
  <c r="BQ21"/>
  <c r="BQ15"/>
  <c r="BQ11"/>
  <c r="BQ9"/>
  <c r="BO23"/>
  <c r="BK23" i="5"/>
  <c r="BJ23"/>
  <c r="BH23"/>
  <c r="BG23"/>
  <c r="BF23"/>
  <c r="BE23"/>
  <c r="BD23"/>
  <c r="BC23"/>
  <c r="BB23"/>
  <c r="BA23"/>
  <c r="AX23"/>
  <c r="AY23" s="1"/>
  <c r="AW23"/>
  <c r="AV23"/>
  <c r="AU23"/>
  <c r="AS23"/>
  <c r="AR23"/>
  <c r="AQ23"/>
  <c r="AO23"/>
  <c r="AL23"/>
  <c r="AK23"/>
  <c r="AJ23"/>
  <c r="AI23"/>
  <c r="AF23"/>
  <c r="AG23" s="1"/>
  <c r="AE23"/>
  <c r="AC23"/>
  <c r="AB23"/>
  <c r="Z23"/>
  <c r="AA23" s="1"/>
  <c r="Y23"/>
  <c r="X23"/>
  <c r="V23"/>
  <c r="U23"/>
  <c r="S23"/>
  <c r="T23" s="1"/>
  <c r="R23"/>
  <c r="O23"/>
  <c r="P23" s="1"/>
  <c r="N23"/>
  <c r="L23"/>
  <c r="K23"/>
  <c r="I23"/>
  <c r="J23" s="1"/>
  <c r="H23"/>
  <c r="F23"/>
  <c r="E23"/>
  <c r="C23"/>
  <c r="D23" s="1"/>
  <c r="B23"/>
  <c r="BM22"/>
  <c r="BL22"/>
  <c r="AY22"/>
  <c r="AN22"/>
  <c r="AM22"/>
  <c r="BN22" s="1"/>
  <c r="AG22"/>
  <c r="AD22"/>
  <c r="AA22"/>
  <c r="T22"/>
  <c r="P22"/>
  <c r="M22"/>
  <c r="J22"/>
  <c r="G22"/>
  <c r="D22"/>
  <c r="BM21"/>
  <c r="BL21"/>
  <c r="AN21"/>
  <c r="BO21" s="1"/>
  <c r="AM21"/>
  <c r="AG21"/>
  <c r="AA21"/>
  <c r="P21"/>
  <c r="M21"/>
  <c r="J21"/>
  <c r="D21"/>
  <c r="BM20"/>
  <c r="BL20"/>
  <c r="AY20"/>
  <c r="AN20"/>
  <c r="AM20"/>
  <c r="BN20" s="1"/>
  <c r="AG20"/>
  <c r="AA20"/>
  <c r="T20"/>
  <c r="P20"/>
  <c r="M20"/>
  <c r="J20"/>
  <c r="G20"/>
  <c r="D20"/>
  <c r="BM19"/>
  <c r="BL19"/>
  <c r="AN19"/>
  <c r="AM19"/>
  <c r="BN19" s="1"/>
  <c r="AG19"/>
  <c r="AA19"/>
  <c r="P19"/>
  <c r="M19"/>
  <c r="J19"/>
  <c r="G19"/>
  <c r="D19"/>
  <c r="BN18"/>
  <c r="BM18"/>
  <c r="BL18"/>
  <c r="AY18"/>
  <c r="AN18"/>
  <c r="BO18" s="1"/>
  <c r="BQ18" s="1"/>
  <c r="AM18"/>
  <c r="AG18"/>
  <c r="P18"/>
  <c r="M18"/>
  <c r="J18"/>
  <c r="G18"/>
  <c r="D18"/>
  <c r="BM17"/>
  <c r="BL17"/>
  <c r="AN17"/>
  <c r="AM17"/>
  <c r="BN17" s="1"/>
  <c r="AG17"/>
  <c r="AA17"/>
  <c r="T17"/>
  <c r="P17"/>
  <c r="M17"/>
  <c r="J17"/>
  <c r="D17"/>
  <c r="BM16"/>
  <c r="BL16"/>
  <c r="AY16"/>
  <c r="AN16"/>
  <c r="AM16"/>
  <c r="BN16" s="1"/>
  <c r="AG16"/>
  <c r="AA16"/>
  <c r="T16"/>
  <c r="P16"/>
  <c r="M16"/>
  <c r="J16"/>
  <c r="G16"/>
  <c r="D16"/>
  <c r="BM15"/>
  <c r="BL15"/>
  <c r="AN15"/>
  <c r="BO15" s="1"/>
  <c r="AM15"/>
  <c r="BN15" s="1"/>
  <c r="AG15"/>
  <c r="AA15"/>
  <c r="P15"/>
  <c r="M15"/>
  <c r="J15"/>
  <c r="G15"/>
  <c r="D15"/>
  <c r="BM14"/>
  <c r="BL14"/>
  <c r="AY14"/>
  <c r="AN14"/>
  <c r="AM14"/>
  <c r="BN14" s="1"/>
  <c r="AG14"/>
  <c r="AA14"/>
  <c r="P14"/>
  <c r="M14"/>
  <c r="J14"/>
  <c r="G14"/>
  <c r="D14"/>
  <c r="BM13"/>
  <c r="BL13"/>
  <c r="AY13"/>
  <c r="AN13"/>
  <c r="AM13"/>
  <c r="AG13"/>
  <c r="AD13"/>
  <c r="AA13"/>
  <c r="P13"/>
  <c r="M13"/>
  <c r="J13"/>
  <c r="G13"/>
  <c r="D13"/>
  <c r="BM12"/>
  <c r="BL12"/>
  <c r="AY12"/>
  <c r="AN12"/>
  <c r="AM12"/>
  <c r="AG12"/>
  <c r="P12"/>
  <c r="M12"/>
  <c r="J12"/>
  <c r="G12"/>
  <c r="D12"/>
  <c r="BM11"/>
  <c r="BL11"/>
  <c r="AN11"/>
  <c r="AM11"/>
  <c r="BN11" s="1"/>
  <c r="AG11"/>
  <c r="AA11"/>
  <c r="P11"/>
  <c r="M11"/>
  <c r="J11"/>
  <c r="G11"/>
  <c r="D11"/>
  <c r="BM10"/>
  <c r="BL10"/>
  <c r="AN10"/>
  <c r="AM10"/>
  <c r="AG10"/>
  <c r="AA10"/>
  <c r="T10"/>
  <c r="P10"/>
  <c r="M10"/>
  <c r="J10"/>
  <c r="G10"/>
  <c r="D10"/>
  <c r="BM9"/>
  <c r="BL9"/>
  <c r="BL23" s="1"/>
  <c r="AN9"/>
  <c r="AM9"/>
  <c r="AG9"/>
  <c r="AD9"/>
  <c r="T9"/>
  <c r="P9"/>
  <c r="M9"/>
  <c r="J9"/>
  <c r="G9"/>
  <c r="D9"/>
  <c r="G23" l="1"/>
  <c r="M23"/>
  <c r="AD23"/>
  <c r="AM23"/>
  <c r="BN10"/>
  <c r="BO11"/>
  <c r="BQ11" s="1"/>
  <c r="BN12"/>
  <c r="BQ21"/>
  <c r="BO10"/>
  <c r="BN13"/>
  <c r="BN21"/>
  <c r="BQ23" i="6"/>
  <c r="BO22" i="5"/>
  <c r="BQ22" s="1"/>
  <c r="BO20"/>
  <c r="BO19"/>
  <c r="BQ19" s="1"/>
  <c r="BO17"/>
  <c r="BQ17" s="1"/>
  <c r="BO16"/>
  <c r="BQ16" s="1"/>
  <c r="BO14"/>
  <c r="BO13"/>
  <c r="BQ13" s="1"/>
  <c r="BO12"/>
  <c r="BQ12" s="1"/>
  <c r="BM23"/>
  <c r="AN23"/>
  <c r="BQ14"/>
  <c r="BQ10"/>
  <c r="BQ15"/>
  <c r="BQ20"/>
  <c r="BO9"/>
  <c r="BN9"/>
  <c r="BN23" s="1"/>
  <c r="BL12" i="4"/>
  <c r="BL13"/>
  <c r="BL14"/>
  <c r="BL15"/>
  <c r="BL16"/>
  <c r="BL17"/>
  <c r="BL18"/>
  <c r="BL19"/>
  <c r="BL20"/>
  <c r="BL21"/>
  <c r="BL22"/>
  <c r="BL11"/>
  <c r="BK23"/>
  <c r="BJ23"/>
  <c r="BQ9" i="5" l="1"/>
  <c r="BQ23" s="1"/>
  <c r="BO23"/>
  <c r="BH23" i="4"/>
  <c r="BG23"/>
  <c r="BF23"/>
  <c r="BE23"/>
  <c r="BD23"/>
  <c r="BC23"/>
  <c r="BB23"/>
  <c r="BA23"/>
  <c r="AX23"/>
  <c r="AY23" s="1"/>
  <c r="AW23"/>
  <c r="AV23"/>
  <c r="AU23"/>
  <c r="AS23"/>
  <c r="AR23"/>
  <c r="AQ23"/>
  <c r="AO23"/>
  <c r="AL23"/>
  <c r="AK23"/>
  <c r="AJ23"/>
  <c r="AI23"/>
  <c r="AF23"/>
  <c r="AE23"/>
  <c r="AC23"/>
  <c r="AB23"/>
  <c r="Z23"/>
  <c r="Y23"/>
  <c r="X23"/>
  <c r="V23"/>
  <c r="U23"/>
  <c r="S23"/>
  <c r="R23"/>
  <c r="O23"/>
  <c r="N23"/>
  <c r="L23"/>
  <c r="K23"/>
  <c r="I23"/>
  <c r="H23"/>
  <c r="F23"/>
  <c r="E23"/>
  <c r="C23"/>
  <c r="B23"/>
  <c r="BM22"/>
  <c r="AY22"/>
  <c r="AN22"/>
  <c r="AM22"/>
  <c r="BN22" s="1"/>
  <c r="AG22"/>
  <c r="AD22"/>
  <c r="AA22"/>
  <c r="T22"/>
  <c r="P22"/>
  <c r="M22"/>
  <c r="J22"/>
  <c r="G22"/>
  <c r="D22"/>
  <c r="BM21"/>
  <c r="AN21"/>
  <c r="AM21"/>
  <c r="BN21" s="1"/>
  <c r="AG21"/>
  <c r="AA21"/>
  <c r="P21"/>
  <c r="M21"/>
  <c r="J21"/>
  <c r="D21"/>
  <c r="BM20"/>
  <c r="AY20"/>
  <c r="AN20"/>
  <c r="AM20"/>
  <c r="BN20" s="1"/>
  <c r="AG20"/>
  <c r="AA20"/>
  <c r="T20"/>
  <c r="P20"/>
  <c r="M20"/>
  <c r="J20"/>
  <c r="G20"/>
  <c r="D20"/>
  <c r="BM19"/>
  <c r="AN19"/>
  <c r="AM19"/>
  <c r="BN19" s="1"/>
  <c r="AG19"/>
  <c r="AA19"/>
  <c r="P19"/>
  <c r="M19"/>
  <c r="J19"/>
  <c r="G19"/>
  <c r="D19"/>
  <c r="BM18"/>
  <c r="AY18"/>
  <c r="AN18"/>
  <c r="AM18"/>
  <c r="AG18"/>
  <c r="P18"/>
  <c r="M18"/>
  <c r="J18"/>
  <c r="G18"/>
  <c r="D18"/>
  <c r="BM17"/>
  <c r="AN17"/>
  <c r="AM17"/>
  <c r="BN17" s="1"/>
  <c r="AG17"/>
  <c r="AA17"/>
  <c r="T17"/>
  <c r="P17"/>
  <c r="M17"/>
  <c r="J17"/>
  <c r="D17"/>
  <c r="BM16"/>
  <c r="AY16"/>
  <c r="AN16"/>
  <c r="AM16"/>
  <c r="BN16" s="1"/>
  <c r="AG16"/>
  <c r="AA16"/>
  <c r="T16"/>
  <c r="P16"/>
  <c r="M16"/>
  <c r="J16"/>
  <c r="G16"/>
  <c r="D16"/>
  <c r="BM15"/>
  <c r="AN15"/>
  <c r="AM15"/>
  <c r="BN15" s="1"/>
  <c r="AG15"/>
  <c r="AA15"/>
  <c r="P15"/>
  <c r="M15"/>
  <c r="J15"/>
  <c r="G15"/>
  <c r="D15"/>
  <c r="BM14"/>
  <c r="AY14"/>
  <c r="AN14"/>
  <c r="AM14"/>
  <c r="AG14"/>
  <c r="AA14"/>
  <c r="P14"/>
  <c r="M14"/>
  <c r="J14"/>
  <c r="G14"/>
  <c r="D14"/>
  <c r="BM13"/>
  <c r="AY13"/>
  <c r="AN13"/>
  <c r="AM13"/>
  <c r="AG13"/>
  <c r="AD13"/>
  <c r="AA13"/>
  <c r="P13"/>
  <c r="M13"/>
  <c r="J13"/>
  <c r="G13"/>
  <c r="D13"/>
  <c r="BM12"/>
  <c r="AY12"/>
  <c r="AN12"/>
  <c r="AM12"/>
  <c r="BN12" s="1"/>
  <c r="AG12"/>
  <c r="P12"/>
  <c r="M12"/>
  <c r="J12"/>
  <c r="G12"/>
  <c r="D12"/>
  <c r="BM11"/>
  <c r="AN11"/>
  <c r="AM11"/>
  <c r="BN11" s="1"/>
  <c r="AG11"/>
  <c r="AA11"/>
  <c r="P11"/>
  <c r="M11"/>
  <c r="J11"/>
  <c r="G11"/>
  <c r="D11"/>
  <c r="BM10"/>
  <c r="BL10"/>
  <c r="AN10"/>
  <c r="AM10"/>
  <c r="AG10"/>
  <c r="AA10"/>
  <c r="T10"/>
  <c r="P10"/>
  <c r="M10"/>
  <c r="J10"/>
  <c r="G10"/>
  <c r="D10"/>
  <c r="BM9"/>
  <c r="BL9"/>
  <c r="AN9"/>
  <c r="AM9"/>
  <c r="AG9"/>
  <c r="AD9"/>
  <c r="T9"/>
  <c r="P9"/>
  <c r="M9"/>
  <c r="J9"/>
  <c r="G9"/>
  <c r="D9"/>
  <c r="BN10" l="1"/>
  <c r="P23"/>
  <c r="BO15"/>
  <c r="BQ15" s="1"/>
  <c r="G23"/>
  <c r="J23"/>
  <c r="AA23"/>
  <c r="BN18"/>
  <c r="BN13"/>
  <c r="BO10"/>
  <c r="BQ10" s="1"/>
  <c r="BN14"/>
  <c r="BL23"/>
  <c r="T23"/>
  <c r="AG23"/>
  <c r="D23"/>
  <c r="AM23"/>
  <c r="BO22"/>
  <c r="BO21"/>
  <c r="BQ21" s="1"/>
  <c r="BO20"/>
  <c r="BQ20" s="1"/>
  <c r="BO19"/>
  <c r="BQ19" s="1"/>
  <c r="BO18"/>
  <c r="AD23"/>
  <c r="BO17"/>
  <c r="BQ17" s="1"/>
  <c r="BO16"/>
  <c r="BQ16" s="1"/>
  <c r="BO14"/>
  <c r="BO13"/>
  <c r="BO12"/>
  <c r="BQ12" s="1"/>
  <c r="BO11"/>
  <c r="BQ11" s="1"/>
  <c r="BM23"/>
  <c r="AN23"/>
  <c r="M23"/>
  <c r="BO9"/>
  <c r="BQ22"/>
  <c r="BN9"/>
  <c r="CQ14" i="3"/>
  <c r="CQ17"/>
  <c r="CP11"/>
  <c r="CP16"/>
  <c r="CP20"/>
  <c r="CN23"/>
  <c r="CH23"/>
  <c r="CG23"/>
  <c r="CF23"/>
  <c r="CE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D23"/>
  <c r="BE23" s="1"/>
  <c r="BC23"/>
  <c r="AZ23"/>
  <c r="AY23"/>
  <c r="AX23"/>
  <c r="AW23"/>
  <c r="AU23"/>
  <c r="AT23"/>
  <c r="AS23"/>
  <c r="AQ23"/>
  <c r="AN23"/>
  <c r="AM23"/>
  <c r="AL23"/>
  <c r="AK23"/>
  <c r="AJ23"/>
  <c r="AI23"/>
  <c r="AH23"/>
  <c r="AF23"/>
  <c r="AG23" s="1"/>
  <c r="AE23"/>
  <c r="AC23"/>
  <c r="AB23"/>
  <c r="AD23" s="1"/>
  <c r="Y23"/>
  <c r="Z23" s="1"/>
  <c r="X23"/>
  <c r="W23"/>
  <c r="U23"/>
  <c r="V23" s="1"/>
  <c r="T23"/>
  <c r="R23"/>
  <c r="Q23"/>
  <c r="S23" s="1"/>
  <c r="O23"/>
  <c r="P23" s="1"/>
  <c r="N23"/>
  <c r="L23"/>
  <c r="K23"/>
  <c r="M23" s="1"/>
  <c r="I23"/>
  <c r="J23" s="1"/>
  <c r="H23"/>
  <c r="F23"/>
  <c r="E23"/>
  <c r="G23" s="1"/>
  <c r="C23"/>
  <c r="D23" s="1"/>
  <c r="B23"/>
  <c r="CJ22"/>
  <c r="CI22"/>
  <c r="BE22"/>
  <c r="AP22"/>
  <c r="AO22"/>
  <c r="CK22" s="1"/>
  <c r="AG22"/>
  <c r="AD22"/>
  <c r="Z22"/>
  <c r="S22"/>
  <c r="P22"/>
  <c r="M22"/>
  <c r="J22"/>
  <c r="G22"/>
  <c r="D22"/>
  <c r="CJ21"/>
  <c r="CL21" s="1"/>
  <c r="CQ21" s="1"/>
  <c r="CI21"/>
  <c r="BE21"/>
  <c r="AP21"/>
  <c r="AO21"/>
  <c r="CK21" s="1"/>
  <c r="AG21"/>
  <c r="Z21"/>
  <c r="S21"/>
  <c r="P21"/>
  <c r="M21"/>
  <c r="J21"/>
  <c r="G21"/>
  <c r="D21"/>
  <c r="CJ20"/>
  <c r="CI20"/>
  <c r="BE20"/>
  <c r="AP20"/>
  <c r="CL20" s="1"/>
  <c r="CQ20" s="1"/>
  <c r="AO20"/>
  <c r="AG20"/>
  <c r="Z20"/>
  <c r="S20"/>
  <c r="P20"/>
  <c r="M20"/>
  <c r="J20"/>
  <c r="G20"/>
  <c r="D20"/>
  <c r="CJ19"/>
  <c r="CP19" s="1"/>
  <c r="CI19"/>
  <c r="BE19"/>
  <c r="AP19"/>
  <c r="CL19" s="1"/>
  <c r="CQ19" s="1"/>
  <c r="AO19"/>
  <c r="AG19"/>
  <c r="Z19"/>
  <c r="V19"/>
  <c r="S19"/>
  <c r="P19"/>
  <c r="M19"/>
  <c r="J19"/>
  <c r="G19"/>
  <c r="D19"/>
  <c r="CJ18"/>
  <c r="CP18" s="1"/>
  <c r="CI18"/>
  <c r="BE18"/>
  <c r="AP18"/>
  <c r="CL18" s="1"/>
  <c r="CQ18" s="1"/>
  <c r="AO18"/>
  <c r="CK18" s="1"/>
  <c r="AG18"/>
  <c r="S18"/>
  <c r="P18"/>
  <c r="M18"/>
  <c r="J18"/>
  <c r="G18"/>
  <c r="D18"/>
  <c r="CJ17"/>
  <c r="CL17" s="1"/>
  <c r="CI17"/>
  <c r="BE17"/>
  <c r="AP17"/>
  <c r="AO17"/>
  <c r="CK17" s="1"/>
  <c r="AG17"/>
  <c r="Z17"/>
  <c r="S17"/>
  <c r="P17"/>
  <c r="M17"/>
  <c r="J17"/>
  <c r="D17"/>
  <c r="CJ16"/>
  <c r="CI16"/>
  <c r="BE16"/>
  <c r="AP16"/>
  <c r="CL16" s="1"/>
  <c r="CQ16" s="1"/>
  <c r="AO16"/>
  <c r="AG16"/>
  <c r="Z16"/>
  <c r="S16"/>
  <c r="P16"/>
  <c r="M16"/>
  <c r="J16"/>
  <c r="G16"/>
  <c r="D16"/>
  <c r="CK15"/>
  <c r="CJ15"/>
  <c r="CP15" s="1"/>
  <c r="CI15"/>
  <c r="BE15"/>
  <c r="AP15"/>
  <c r="CL15" s="1"/>
  <c r="CQ15" s="1"/>
  <c r="AO15"/>
  <c r="AG15"/>
  <c r="Z15"/>
  <c r="S15"/>
  <c r="P15"/>
  <c r="M15"/>
  <c r="J15"/>
  <c r="G15"/>
  <c r="D15"/>
  <c r="CJ14"/>
  <c r="CL14" s="1"/>
  <c r="CI14"/>
  <c r="BE14"/>
  <c r="AP14"/>
  <c r="AO14"/>
  <c r="CK14" s="1"/>
  <c r="AG14"/>
  <c r="Z14"/>
  <c r="S14"/>
  <c r="P14"/>
  <c r="M14"/>
  <c r="J14"/>
  <c r="G14"/>
  <c r="D14"/>
  <c r="CJ13"/>
  <c r="CP13" s="1"/>
  <c r="CI13"/>
  <c r="CK13" s="1"/>
  <c r="BE13"/>
  <c r="AP13"/>
  <c r="CL13" s="1"/>
  <c r="CQ13" s="1"/>
  <c r="AO13"/>
  <c r="AG13"/>
  <c r="AD13"/>
  <c r="Z13"/>
  <c r="S13"/>
  <c r="P13"/>
  <c r="M13"/>
  <c r="J13"/>
  <c r="G13"/>
  <c r="D13"/>
  <c r="CJ12"/>
  <c r="CP12" s="1"/>
  <c r="CI12"/>
  <c r="CK12" s="1"/>
  <c r="BE12"/>
  <c r="AP12"/>
  <c r="CL12" s="1"/>
  <c r="CQ12" s="1"/>
  <c r="AO12"/>
  <c r="AG12"/>
  <c r="V12"/>
  <c r="S12"/>
  <c r="P12"/>
  <c r="M12"/>
  <c r="J12"/>
  <c r="G12"/>
  <c r="D12"/>
  <c r="CJ11"/>
  <c r="CL11" s="1"/>
  <c r="CQ11" s="1"/>
  <c r="CI11"/>
  <c r="BE11"/>
  <c r="AP11"/>
  <c r="AO11"/>
  <c r="CK11" s="1"/>
  <c r="AG11"/>
  <c r="Z11"/>
  <c r="V11"/>
  <c r="S11"/>
  <c r="P11"/>
  <c r="M11"/>
  <c r="J11"/>
  <c r="G11"/>
  <c r="D11"/>
  <c r="CJ10"/>
  <c r="CL10" s="1"/>
  <c r="CQ10" s="1"/>
  <c r="CI10"/>
  <c r="BE10"/>
  <c r="AP10"/>
  <c r="AO10"/>
  <c r="CK10" s="1"/>
  <c r="AG10"/>
  <c r="Z10"/>
  <c r="S10"/>
  <c r="P10"/>
  <c r="M10"/>
  <c r="J10"/>
  <c r="G10"/>
  <c r="D10"/>
  <c r="CJ9"/>
  <c r="CI9"/>
  <c r="BE9"/>
  <c r="AP9"/>
  <c r="CL9" s="1"/>
  <c r="CQ9" s="1"/>
  <c r="AO9"/>
  <c r="AG9"/>
  <c r="AD9"/>
  <c r="S9"/>
  <c r="P9"/>
  <c r="M9"/>
  <c r="J9"/>
  <c r="G9"/>
  <c r="D9"/>
  <c r="CI23" l="1"/>
  <c r="AO23"/>
  <c r="CJ23"/>
  <c r="CP21"/>
  <c r="CP17"/>
  <c r="CP14"/>
  <c r="BQ18" i="4"/>
  <c r="CK16" i="3"/>
  <c r="CK19"/>
  <c r="CP9"/>
  <c r="CP10"/>
  <c r="CK20"/>
  <c r="CL22"/>
  <c r="CQ22" s="1"/>
  <c r="CP22"/>
  <c r="BQ13" i="4"/>
  <c r="BQ14"/>
  <c r="BN23"/>
  <c r="BQ9"/>
  <c r="BO23"/>
  <c r="CL23" i="3"/>
  <c r="AP23"/>
  <c r="CK9"/>
  <c r="AN11" i="2"/>
  <c r="CK23" i="3" l="1"/>
  <c r="BQ23" i="4"/>
  <c r="BK10" i="2"/>
  <c r="BK11"/>
  <c r="BK12"/>
  <c r="BK13"/>
  <c r="BK14"/>
  <c r="BK15"/>
  <c r="BK16"/>
  <c r="BK17"/>
  <c r="BK18"/>
  <c r="BK19"/>
  <c r="BK20"/>
  <c r="BK21"/>
  <c r="BK22"/>
  <c r="BK9"/>
  <c r="BJ10"/>
  <c r="BJ11"/>
  <c r="BJ12"/>
  <c r="BJ13"/>
  <c r="BJ14"/>
  <c r="BJ15"/>
  <c r="BJ16"/>
  <c r="BJ17"/>
  <c r="BJ18"/>
  <c r="BJ19"/>
  <c r="BJ20"/>
  <c r="BJ21"/>
  <c r="BJ22"/>
  <c r="BJ9"/>
  <c r="AN10"/>
  <c r="BM10" s="1"/>
  <c r="AN12"/>
  <c r="BM12" s="1"/>
  <c r="AN13"/>
  <c r="AN14"/>
  <c r="AN15"/>
  <c r="AN16"/>
  <c r="AN17"/>
  <c r="AN18"/>
  <c r="AN19"/>
  <c r="AN20"/>
  <c r="AN21"/>
  <c r="AN22"/>
  <c r="AN9"/>
  <c r="AM10"/>
  <c r="AM11"/>
  <c r="AM12"/>
  <c r="AM13"/>
  <c r="AM14"/>
  <c r="AM15"/>
  <c r="AM16"/>
  <c r="AM17"/>
  <c r="AM18"/>
  <c r="AM19"/>
  <c r="AM20"/>
  <c r="AM21"/>
  <c r="AM22"/>
  <c r="AM9"/>
  <c r="BH23"/>
  <c r="BG23"/>
  <c r="BF23"/>
  <c r="BE23"/>
  <c r="BD23"/>
  <c r="BC23"/>
  <c r="BB23"/>
  <c r="BA23"/>
  <c r="AX23"/>
  <c r="AW23"/>
  <c r="AV23"/>
  <c r="AU23"/>
  <c r="AS23"/>
  <c r="AR23"/>
  <c r="AQ23"/>
  <c r="AO23"/>
  <c r="AL23"/>
  <c r="AK23"/>
  <c r="AJ23"/>
  <c r="AI23"/>
  <c r="AF23"/>
  <c r="AE23"/>
  <c r="AC23"/>
  <c r="AB23"/>
  <c r="Z23"/>
  <c r="Y23"/>
  <c r="X23"/>
  <c r="V23"/>
  <c r="U23"/>
  <c r="S23"/>
  <c r="R23"/>
  <c r="O23"/>
  <c r="N23"/>
  <c r="L23"/>
  <c r="K23"/>
  <c r="I23"/>
  <c r="H23"/>
  <c r="F23"/>
  <c r="E23"/>
  <c r="C23"/>
  <c r="B23"/>
  <c r="AY22"/>
  <c r="AG22"/>
  <c r="AD22"/>
  <c r="AA22"/>
  <c r="T22"/>
  <c r="P22"/>
  <c r="M22"/>
  <c r="J22"/>
  <c r="G22"/>
  <c r="D22"/>
  <c r="AY21"/>
  <c r="AG21"/>
  <c r="AA21"/>
  <c r="T21"/>
  <c r="P21"/>
  <c r="M21"/>
  <c r="J21"/>
  <c r="G21"/>
  <c r="D21"/>
  <c r="AY20"/>
  <c r="AG20"/>
  <c r="AA20"/>
  <c r="T20"/>
  <c r="P20"/>
  <c r="M20"/>
  <c r="J20"/>
  <c r="G20"/>
  <c r="D20"/>
  <c r="AY19"/>
  <c r="AG19"/>
  <c r="AA19"/>
  <c r="W19"/>
  <c r="T19"/>
  <c r="P19"/>
  <c r="M19"/>
  <c r="J19"/>
  <c r="G19"/>
  <c r="D19"/>
  <c r="AY18"/>
  <c r="AG18"/>
  <c r="T18"/>
  <c r="P18"/>
  <c r="M18"/>
  <c r="J18"/>
  <c r="G18"/>
  <c r="D18"/>
  <c r="AY17"/>
  <c r="AG17"/>
  <c r="AA17"/>
  <c r="T17"/>
  <c r="P17"/>
  <c r="M17"/>
  <c r="J17"/>
  <c r="D17"/>
  <c r="AY16"/>
  <c r="AG16"/>
  <c r="AA16"/>
  <c r="T16"/>
  <c r="P16"/>
  <c r="M16"/>
  <c r="J16"/>
  <c r="G16"/>
  <c r="D16"/>
  <c r="AY15"/>
  <c r="AG15"/>
  <c r="AA15"/>
  <c r="T15"/>
  <c r="P15"/>
  <c r="M15"/>
  <c r="J15"/>
  <c r="G15"/>
  <c r="D15"/>
  <c r="AY14"/>
  <c r="AG14"/>
  <c r="AA14"/>
  <c r="T14"/>
  <c r="P14"/>
  <c r="M14"/>
  <c r="J14"/>
  <c r="G14"/>
  <c r="D14"/>
  <c r="AY13"/>
  <c r="AG13"/>
  <c r="AD13"/>
  <c r="AA13"/>
  <c r="T13"/>
  <c r="P13"/>
  <c r="M13"/>
  <c r="J13"/>
  <c r="G13"/>
  <c r="D13"/>
  <c r="AY12"/>
  <c r="AG12"/>
  <c r="W12"/>
  <c r="T12"/>
  <c r="P12"/>
  <c r="M12"/>
  <c r="J12"/>
  <c r="G12"/>
  <c r="D12"/>
  <c r="AY11"/>
  <c r="AG11"/>
  <c r="AA11"/>
  <c r="W11"/>
  <c r="T11"/>
  <c r="P11"/>
  <c r="M11"/>
  <c r="J11"/>
  <c r="G11"/>
  <c r="D11"/>
  <c r="AY10"/>
  <c r="AG10"/>
  <c r="AA10"/>
  <c r="T10"/>
  <c r="P10"/>
  <c r="M10"/>
  <c r="J10"/>
  <c r="G10"/>
  <c r="D10"/>
  <c r="AY9"/>
  <c r="AG9"/>
  <c r="AD9"/>
  <c r="T9"/>
  <c r="P9"/>
  <c r="M9"/>
  <c r="J9"/>
  <c r="G9"/>
  <c r="D9"/>
  <c r="CN23" i="1"/>
  <c r="CH23"/>
  <c r="CG23"/>
  <c r="CF23"/>
  <c r="CE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D23"/>
  <c r="BC23"/>
  <c r="AZ23"/>
  <c r="AY23"/>
  <c r="AX23"/>
  <c r="AW23"/>
  <c r="AU23"/>
  <c r="AT23"/>
  <c r="AS23"/>
  <c r="AQ23"/>
  <c r="AN23"/>
  <c r="AM23"/>
  <c r="AL23"/>
  <c r="AK23"/>
  <c r="AJ23"/>
  <c r="AI23"/>
  <c r="AH23"/>
  <c r="AF23"/>
  <c r="AG23" s="1"/>
  <c r="AE23"/>
  <c r="AC23"/>
  <c r="AD23" s="1"/>
  <c r="AB23"/>
  <c r="Z23"/>
  <c r="Y23"/>
  <c r="X23"/>
  <c r="W23"/>
  <c r="V23"/>
  <c r="U23"/>
  <c r="T23"/>
  <c r="R23"/>
  <c r="S23" s="1"/>
  <c r="Q23"/>
  <c r="O23"/>
  <c r="P23" s="1"/>
  <c r="N23"/>
  <c r="L23"/>
  <c r="M23" s="1"/>
  <c r="K23"/>
  <c r="I23"/>
  <c r="H23"/>
  <c r="J23" s="1"/>
  <c r="F23"/>
  <c r="G23" s="1"/>
  <c r="E23"/>
  <c r="C23"/>
  <c r="D23" s="1"/>
  <c r="B23"/>
  <c r="CJ22"/>
  <c r="CI22"/>
  <c r="BE22"/>
  <c r="AP22"/>
  <c r="CL22" s="1"/>
  <c r="AO22"/>
  <c r="CK22" s="1"/>
  <c r="AG22"/>
  <c r="AD22"/>
  <c r="Z22"/>
  <c r="S22"/>
  <c r="P22"/>
  <c r="M22"/>
  <c r="J22"/>
  <c r="G22"/>
  <c r="D22"/>
  <c r="CJ21"/>
  <c r="CI21"/>
  <c r="BE21"/>
  <c r="AP21"/>
  <c r="AO21"/>
  <c r="CK21" s="1"/>
  <c r="AG21"/>
  <c r="Z21"/>
  <c r="S21"/>
  <c r="P21"/>
  <c r="M21"/>
  <c r="J21"/>
  <c r="G21"/>
  <c r="D21"/>
  <c r="CJ20"/>
  <c r="CI20"/>
  <c r="BE20"/>
  <c r="AP20"/>
  <c r="CL20" s="1"/>
  <c r="AO20"/>
  <c r="CK20" s="1"/>
  <c r="AG20"/>
  <c r="Z20"/>
  <c r="S20"/>
  <c r="P20"/>
  <c r="M20"/>
  <c r="J20"/>
  <c r="G20"/>
  <c r="D20"/>
  <c r="CK19"/>
  <c r="CJ19"/>
  <c r="CI19"/>
  <c r="BE19"/>
  <c r="AP19"/>
  <c r="CL19" s="1"/>
  <c r="AO19"/>
  <c r="AG19"/>
  <c r="Z19"/>
  <c r="V19"/>
  <c r="S19"/>
  <c r="P19"/>
  <c r="M19"/>
  <c r="J19"/>
  <c r="G19"/>
  <c r="D19"/>
  <c r="CK18"/>
  <c r="CJ18"/>
  <c r="CI18"/>
  <c r="BE18"/>
  <c r="AP18"/>
  <c r="CL18" s="1"/>
  <c r="AO18"/>
  <c r="AG18"/>
  <c r="S18"/>
  <c r="P18"/>
  <c r="M18"/>
  <c r="J18"/>
  <c r="G18"/>
  <c r="D18"/>
  <c r="CJ17"/>
  <c r="CI17"/>
  <c r="BE17"/>
  <c r="AP17"/>
  <c r="CL17" s="1"/>
  <c r="AO17"/>
  <c r="CK17" s="1"/>
  <c r="AG17"/>
  <c r="Z17"/>
  <c r="S17"/>
  <c r="P17"/>
  <c r="M17"/>
  <c r="J17"/>
  <c r="D17"/>
  <c r="CL16"/>
  <c r="CJ16"/>
  <c r="CI16"/>
  <c r="CK16" s="1"/>
  <c r="BE16"/>
  <c r="AP16"/>
  <c r="AO16"/>
  <c r="AG16"/>
  <c r="Z16"/>
  <c r="S16"/>
  <c r="P16"/>
  <c r="M16"/>
  <c r="J16"/>
  <c r="G16"/>
  <c r="D16"/>
  <c r="CK15"/>
  <c r="CJ15"/>
  <c r="CI15"/>
  <c r="BE15"/>
  <c r="AP15"/>
  <c r="CL15" s="1"/>
  <c r="AO15"/>
  <c r="AG15"/>
  <c r="Z15"/>
  <c r="S15"/>
  <c r="P15"/>
  <c r="M15"/>
  <c r="J15"/>
  <c r="G15"/>
  <c r="D15"/>
  <c r="CJ14"/>
  <c r="CI14"/>
  <c r="BE14"/>
  <c r="AP14"/>
  <c r="CL14" s="1"/>
  <c r="AO14"/>
  <c r="CK14" s="1"/>
  <c r="AG14"/>
  <c r="Z14"/>
  <c r="S14"/>
  <c r="P14"/>
  <c r="M14"/>
  <c r="J14"/>
  <c r="G14"/>
  <c r="D14"/>
  <c r="CJ13"/>
  <c r="CI13"/>
  <c r="BE13"/>
  <c r="AP13"/>
  <c r="CL13" s="1"/>
  <c r="AO13"/>
  <c r="CK13" s="1"/>
  <c r="AG13"/>
  <c r="AD13"/>
  <c r="Z13"/>
  <c r="S13"/>
  <c r="P13"/>
  <c r="M13"/>
  <c r="J13"/>
  <c r="G13"/>
  <c r="D13"/>
  <c r="CJ12"/>
  <c r="CI12"/>
  <c r="BE12"/>
  <c r="AP12"/>
  <c r="CL12" s="1"/>
  <c r="AO12"/>
  <c r="AG12"/>
  <c r="V12"/>
  <c r="S12"/>
  <c r="P12"/>
  <c r="M12"/>
  <c r="J12"/>
  <c r="G12"/>
  <c r="D12"/>
  <c r="CL11"/>
  <c r="CJ11"/>
  <c r="CI11"/>
  <c r="BE11"/>
  <c r="AP11"/>
  <c r="AO11"/>
  <c r="CK11" s="1"/>
  <c r="AG11"/>
  <c r="Z11"/>
  <c r="V11"/>
  <c r="S11"/>
  <c r="P11"/>
  <c r="M11"/>
  <c r="J11"/>
  <c r="G11"/>
  <c r="D11"/>
  <c r="CL10"/>
  <c r="CJ10"/>
  <c r="CI10"/>
  <c r="BE10"/>
  <c r="AP10"/>
  <c r="AO10"/>
  <c r="CK10" s="1"/>
  <c r="AG10"/>
  <c r="Z10"/>
  <c r="S10"/>
  <c r="P10"/>
  <c r="M10"/>
  <c r="J10"/>
  <c r="G10"/>
  <c r="D10"/>
  <c r="CJ9"/>
  <c r="CI9"/>
  <c r="CI23" s="1"/>
  <c r="BE9"/>
  <c r="AP9"/>
  <c r="AO9"/>
  <c r="AG9"/>
  <c r="AD9"/>
  <c r="S9"/>
  <c r="P9"/>
  <c r="M9"/>
  <c r="J9"/>
  <c r="G9"/>
  <c r="D9"/>
  <c r="AO23" l="1"/>
  <c r="CJ23"/>
  <c r="CK12"/>
  <c r="CL21"/>
  <c r="BE23"/>
  <c r="BL17" i="2"/>
  <c r="AP23" i="1"/>
  <c r="M23" i="2"/>
  <c r="BK23"/>
  <c r="BL22"/>
  <c r="BM21"/>
  <c r="W23"/>
  <c r="AD23"/>
  <c r="BM20"/>
  <c r="BM13"/>
  <c r="AN23"/>
  <c r="AA23"/>
  <c r="AG23"/>
  <c r="BL21"/>
  <c r="BO21" s="1"/>
  <c r="BL19"/>
  <c r="BL18"/>
  <c r="BL16"/>
  <c r="BJ23"/>
  <c r="BL10"/>
  <c r="BO10" s="1"/>
  <c r="BM11"/>
  <c r="BL12"/>
  <c r="BO12" s="1"/>
  <c r="BL15"/>
  <c r="BM19"/>
  <c r="BL20"/>
  <c r="BO20" s="1"/>
  <c r="BM22"/>
  <c r="J23"/>
  <c r="P23"/>
  <c r="AY23"/>
  <c r="BL13"/>
  <c r="BO13" s="1"/>
  <c r="BM17"/>
  <c r="BM18"/>
  <c r="BM9"/>
  <c r="BL11"/>
  <c r="BL14"/>
  <c r="G23"/>
  <c r="BM16"/>
  <c r="BM14"/>
  <c r="BM15"/>
  <c r="T23"/>
  <c r="AM23"/>
  <c r="BL9"/>
  <c r="D23"/>
  <c r="CK9" i="1"/>
  <c r="CK23" s="1"/>
  <c r="CL9"/>
  <c r="CL23" l="1"/>
  <c r="BO17" i="2"/>
  <c r="BO22"/>
  <c r="BO19"/>
  <c r="BO15"/>
  <c r="BO11"/>
  <c r="BO18"/>
  <c r="BO16"/>
  <c r="BO14"/>
  <c r="BL23"/>
  <c r="BM23"/>
  <c r="BO9"/>
  <c r="BO23" l="1"/>
</calcChain>
</file>

<file path=xl/sharedStrings.xml><?xml version="1.0" encoding="utf-8"?>
<sst xmlns="http://schemas.openxmlformats.org/spreadsheetml/2006/main" count="1906" uniqueCount="112">
  <si>
    <t>Анализ собственных доходов муниципальных образований Александровского района на 01 января 2015 года</t>
  </si>
  <si>
    <t>НАИМЕНОВАНИЕ</t>
  </si>
  <si>
    <t>Налог на доходы</t>
  </si>
  <si>
    <t>%</t>
  </si>
  <si>
    <t>Единый с/х</t>
  </si>
  <si>
    <t>Налог на им-во</t>
  </si>
  <si>
    <t>Земельный</t>
  </si>
  <si>
    <t>Арендная</t>
  </si>
  <si>
    <t>Арендная пл.</t>
  </si>
  <si>
    <t>Государст. пошлина</t>
  </si>
  <si>
    <t>Доходы от</t>
  </si>
  <si>
    <t>Акцизы</t>
  </si>
  <si>
    <t>Штрафы</t>
  </si>
  <si>
    <t>Средства от реализации конфискованного имущества</t>
  </si>
  <si>
    <t>Прочие неналоговые</t>
  </si>
  <si>
    <t>Пост.</t>
  </si>
  <si>
    <t>ВСЕГО</t>
  </si>
  <si>
    <t>откл.</t>
  </si>
  <si>
    <t xml:space="preserve">     ФФП с обл.</t>
  </si>
  <si>
    <t>ФФП район</t>
  </si>
  <si>
    <t>Дотации по обеспечению сбалансированности бюджетов</t>
  </si>
  <si>
    <t>ФФП районный</t>
  </si>
  <si>
    <t xml:space="preserve">                                  Субвенции по утилизации отходов</t>
  </si>
  <si>
    <t>ЗАГС</t>
  </si>
  <si>
    <t>Военкомат</t>
  </si>
  <si>
    <t>Прочие субсидии</t>
  </si>
  <si>
    <r>
      <t>Прочие МТ 202</t>
    </r>
    <r>
      <rPr>
        <b/>
        <sz val="10"/>
        <color rgb="FF00B0F0"/>
        <rFont val="Times New Roman"/>
        <family val="1"/>
        <charset val="204"/>
      </rPr>
      <t>040</t>
    </r>
    <r>
      <rPr>
        <b/>
        <sz val="10"/>
        <color rgb="FF00B0F0"/>
        <rFont val="Times New Roman"/>
        <family val="1"/>
        <charset val="204"/>
      </rPr>
      <t>12</t>
    </r>
    <r>
      <rPr>
        <b/>
        <sz val="10"/>
        <color rgb="FF000000"/>
        <rFont val="Times New Roman"/>
        <family val="1"/>
        <charset val="204"/>
      </rPr>
      <t>05</t>
    </r>
  </si>
  <si>
    <t>Межбюджетные трансферты</t>
  </si>
  <si>
    <t>Суб.ремонт дорог</t>
  </si>
  <si>
    <t>Прочие безв.</t>
  </si>
  <si>
    <t>Модернизация ком.инфрастр. (+ Градорегулир.)</t>
  </si>
  <si>
    <t>НВС</t>
  </si>
  <si>
    <t>Парк отдыха</t>
  </si>
  <si>
    <t>Ремонт многоквартирных домов</t>
  </si>
  <si>
    <t>МТ</t>
  </si>
  <si>
    <t>Субвенции на регулирование тарифов</t>
  </si>
  <si>
    <t>Всего безвозмездные</t>
  </si>
  <si>
    <t>отклонение</t>
  </si>
  <si>
    <t>физ.лиц</t>
  </si>
  <si>
    <t>исп.</t>
  </si>
  <si>
    <t>налог</t>
  </si>
  <si>
    <t>налог 0,3%</t>
  </si>
  <si>
    <t>налог 1,5%</t>
  </si>
  <si>
    <t>плата за землю</t>
  </si>
  <si>
    <t>за имущество</t>
  </si>
  <si>
    <t>продажи земли</t>
  </si>
  <si>
    <t>прошлых лет</t>
  </si>
  <si>
    <t>собст.</t>
  </si>
  <si>
    <t>от</t>
  </si>
  <si>
    <t>ДОХОДОВ</t>
  </si>
  <si>
    <t>откл</t>
  </si>
  <si>
    <t>пл.год</t>
  </si>
  <si>
    <t>факт</t>
  </si>
  <si>
    <t>к году</t>
  </si>
  <si>
    <t>пл. год</t>
  </si>
  <si>
    <t>год</t>
  </si>
  <si>
    <t>план</t>
  </si>
  <si>
    <t>план год</t>
  </si>
  <si>
    <t>год.пл.</t>
  </si>
  <si>
    <t>МО Александровский с/с</t>
  </si>
  <si>
    <t>МО Александровский</t>
  </si>
  <si>
    <t>МО Георгиевский с/с</t>
  </si>
  <si>
    <t>МО Добринский с/с</t>
  </si>
  <si>
    <t>МО Ждановский с/с</t>
  </si>
  <si>
    <t>МО Зеленорощенский с/с</t>
  </si>
  <si>
    <t>МО Зеленорощенский</t>
  </si>
  <si>
    <t>МО Каликинский с/с</t>
  </si>
  <si>
    <t>МО Марксовский с/с</t>
  </si>
  <si>
    <t>МО Новомихайловский с/с</t>
  </si>
  <si>
    <t>МО Новомихайловский</t>
  </si>
  <si>
    <t>МО Романовский с/с</t>
  </si>
  <si>
    <t>МО Султакаевский с/с</t>
  </si>
  <si>
    <t>МО Тукаевский с/с</t>
  </si>
  <si>
    <t>МО Хортицкий с/с</t>
  </si>
  <si>
    <t>МО Чебоксаровский с/с</t>
  </si>
  <si>
    <t>МО Яфаровский с/с</t>
  </si>
  <si>
    <t>Исп.: Агишева З.Р. (2-17-99)</t>
  </si>
  <si>
    <t>Анализ собственных доходов муниципальных образований Александровского района на 01 февраля 2015 года</t>
  </si>
  <si>
    <t>Государственная пошлина</t>
  </si>
  <si>
    <t>Субсидии на ремонт дорог</t>
  </si>
  <si>
    <t>налог с организаций</t>
  </si>
  <si>
    <t>налог с физ.лиц</t>
  </si>
  <si>
    <t>Анализ собственных доходов муниципальных образований Александровского района на 01 марта 2015 года</t>
  </si>
  <si>
    <t>На регулирование тарифов</t>
  </si>
  <si>
    <t>Анализ собственных доходов муниципальных образований Александровского района на 01 апреля 2015 года</t>
  </si>
  <si>
    <t>Анализ собственных доходов муниципальных образований Александровского района на 01 мая 2015 года</t>
  </si>
  <si>
    <t>Развитие системы градорегулирования</t>
  </si>
  <si>
    <t>Парк</t>
  </si>
  <si>
    <t>МТ на проведение кап.ремонта объектов ком.инфрастр.</t>
  </si>
  <si>
    <t>С/С</t>
  </si>
  <si>
    <t>НДФЛ</t>
  </si>
  <si>
    <t>ЕСН</t>
  </si>
  <si>
    <t>Налог на имущество</t>
  </si>
  <si>
    <t>Земельный налог</t>
  </si>
  <si>
    <t>Гос.пошлина</t>
  </si>
  <si>
    <t>ФФПП</t>
  </si>
  <si>
    <t>Анализ собственных доходов муниципальных образований Александровского района на 01 июня 2015 года</t>
  </si>
  <si>
    <t>Всего</t>
  </si>
  <si>
    <t>ЗН</t>
  </si>
  <si>
    <t>Отмененные налоги и сборы</t>
  </si>
  <si>
    <t>МТ по подгот.док.для внес.в гос.кадастр</t>
  </si>
  <si>
    <t>Прочие безвозмездные</t>
  </si>
  <si>
    <t>прочие мт</t>
  </si>
  <si>
    <t>Единый сельхоз.</t>
  </si>
  <si>
    <t>Арендная пл.02</t>
  </si>
  <si>
    <t>и продажа</t>
  </si>
  <si>
    <t>невыясненные поступления</t>
  </si>
  <si>
    <t>доходы от продажи имущества</t>
  </si>
  <si>
    <t>Средства резервного фонда администрации</t>
  </si>
  <si>
    <t>молодые семьи</t>
  </si>
  <si>
    <t>ИТОГО</t>
  </si>
  <si>
    <t>Анализ собственных доходов муниципальных образований Александровского района на 01 сентября 2016 года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</si>
</sst>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[$-419]General"/>
    <numFmt numFmtId="165" formatCode="0.0"/>
    <numFmt numFmtId="166" formatCode="0.000"/>
    <numFmt numFmtId="167" formatCode="0.00000"/>
    <numFmt numFmtId="168" formatCode="[$-419]0.00"/>
    <numFmt numFmtId="169" formatCode="[$-419]0"/>
    <numFmt numFmtId="170" formatCode="&quot; &quot;#,##0.0000&quot;    &quot;;&quot;-&quot;#,##0.0000&quot;    &quot;;&quot; -&quot;#&quot;    &quot;;@&quot; &quot;"/>
    <numFmt numFmtId="171" formatCode="0.0000"/>
    <numFmt numFmtId="172" formatCode="[$-419]0%"/>
    <numFmt numFmtId="173" formatCode="&quot; &quot;#,##0.00000&quot;    &quot;;&quot;-&quot;#,##0.00000&quot;    &quot;;&quot; -&quot;#&quot;    &quot;;@&quot; &quot;"/>
    <numFmt numFmtId="174" formatCode="&quot; &quot;#,##0.00&quot;    &quot;;&quot;-&quot;#,##0.00&quot;    &quot;;&quot; -&quot;#&quot;    &quot;;@&quot; &quot;"/>
    <numFmt numFmtId="175" formatCode="#,##0.00&quot; &quot;[$руб.-419];[Red]&quot;-&quot;#,##0.00&quot; &quot;[$руб.-419]"/>
    <numFmt numFmtId="176" formatCode="_-* #,##0.00000_р_._-;\-* #,##0.00000_р_._-;_-* &quot;-&quot;??_р_._-;_-@_-"/>
  </numFmts>
  <fonts count="24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74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5" fontId="3" fillId="0" borderId="0" applyBorder="0" applyProtection="0"/>
    <xf numFmtId="43" fontId="21" fillId="0" borderId="0" applyFont="0" applyFill="0" applyBorder="0" applyAlignment="0" applyProtection="0"/>
  </cellStyleXfs>
  <cellXfs count="621">
    <xf numFmtId="0" fontId="0" fillId="0" borderId="0" xfId="0"/>
    <xf numFmtId="164" fontId="4" fillId="0" borderId="0" xfId="2" applyFont="1" applyFill="1" applyAlignment="1"/>
    <xf numFmtId="164" fontId="6" fillId="0" borderId="0" xfId="2" applyFont="1" applyFill="1" applyAlignment="1"/>
    <xf numFmtId="164" fontId="6" fillId="0" borderId="1" xfId="2" applyFont="1" applyFill="1" applyBorder="1" applyAlignment="1">
      <alignment horizontal="center"/>
    </xf>
    <xf numFmtId="164" fontId="6" fillId="0" borderId="2" xfId="2" applyFont="1" applyFill="1" applyBorder="1" applyAlignment="1">
      <alignment horizontal="center"/>
    </xf>
    <xf numFmtId="164" fontId="6" fillId="0" borderId="3" xfId="2" applyFont="1" applyFill="1" applyBorder="1" applyAlignment="1">
      <alignment horizontal="center"/>
    </xf>
    <xf numFmtId="164" fontId="7" fillId="0" borderId="2" xfId="2" applyFont="1" applyFill="1" applyBorder="1" applyAlignment="1">
      <alignment horizontal="center"/>
    </xf>
    <xf numFmtId="164" fontId="8" fillId="0" borderId="5" xfId="2" applyFont="1" applyFill="1" applyBorder="1" applyAlignment="1">
      <alignment horizontal="center"/>
    </xf>
    <xf numFmtId="164" fontId="7" fillId="0" borderId="3" xfId="2" applyFont="1" applyFill="1" applyBorder="1" applyAlignment="1">
      <alignment horizontal="center"/>
    </xf>
    <xf numFmtId="164" fontId="6" fillId="0" borderId="4" xfId="2" applyFont="1" applyFill="1" applyBorder="1" applyAlignment="1">
      <alignment horizontal="center"/>
    </xf>
    <xf numFmtId="164" fontId="7" fillId="0" borderId="4" xfId="2" applyFont="1" applyFill="1" applyBorder="1" applyAlignment="1">
      <alignment horizontal="center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/>
    </xf>
    <xf numFmtId="164" fontId="7" fillId="0" borderId="6" xfId="2" applyFont="1" applyFill="1" applyBorder="1" applyAlignment="1">
      <alignment horizontal="center" vertical="center"/>
    </xf>
    <xf numFmtId="164" fontId="7" fillId="0" borderId="7" xfId="2" applyFont="1" applyFill="1" applyBorder="1" applyAlignment="1">
      <alignment horizontal="center" wrapText="1"/>
    </xf>
    <xf numFmtId="164" fontId="7" fillId="0" borderId="0" xfId="2" applyFont="1" applyFill="1" applyAlignment="1">
      <alignment horizontal="center"/>
    </xf>
    <xf numFmtId="164" fontId="7" fillId="0" borderId="0" xfId="2" applyFont="1" applyFill="1" applyAlignment="1"/>
    <xf numFmtId="164" fontId="6" fillId="0" borderId="8" xfId="2" applyFont="1" applyFill="1" applyBorder="1" applyAlignment="1"/>
    <xf numFmtId="164" fontId="6" fillId="0" borderId="9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center"/>
    </xf>
    <xf numFmtId="164" fontId="7" fillId="0" borderId="10" xfId="2" applyFont="1" applyFill="1" applyBorder="1" applyAlignment="1">
      <alignment horizontal="center"/>
    </xf>
    <xf numFmtId="164" fontId="6" fillId="0" borderId="10" xfId="2" applyFont="1" applyFill="1" applyBorder="1" applyAlignment="1">
      <alignment horizontal="left"/>
    </xf>
    <xf numFmtId="164" fontId="8" fillId="0" borderId="11" xfId="2" applyFont="1" applyFill="1" applyBorder="1" applyAlignment="1">
      <alignment horizontal="center" wrapText="1"/>
    </xf>
    <xf numFmtId="164" fontId="7" fillId="0" borderId="8" xfId="2" applyFont="1" applyFill="1" applyBorder="1" applyAlignment="1">
      <alignment horizontal="center"/>
    </xf>
    <xf numFmtId="164" fontId="1" fillId="0" borderId="12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7" xfId="2" applyFont="1" applyFill="1" applyBorder="1" applyAlignment="1">
      <alignment horizontal="center"/>
    </xf>
    <xf numFmtId="164" fontId="6" fillId="0" borderId="7" xfId="2" applyFont="1" applyFill="1" applyBorder="1" applyAlignment="1"/>
    <xf numFmtId="164" fontId="7" fillId="0" borderId="6" xfId="2" applyFont="1" applyFill="1" applyBorder="1" applyAlignment="1">
      <alignment horizontal="center"/>
    </xf>
    <xf numFmtId="164" fontId="6" fillId="0" borderId="8" xfId="2" applyFont="1" applyFill="1" applyBorder="1" applyAlignment="1">
      <alignment horizontal="center"/>
    </xf>
    <xf numFmtId="164" fontId="6" fillId="0" borderId="11" xfId="2" applyFont="1" applyFill="1" applyBorder="1" applyAlignment="1">
      <alignment horizontal="center"/>
    </xf>
    <xf numFmtId="164" fontId="7" fillId="0" borderId="13" xfId="2" applyFont="1" applyFill="1" applyBorder="1" applyAlignment="1">
      <alignment horizontal="center"/>
    </xf>
    <xf numFmtId="164" fontId="6" fillId="0" borderId="6" xfId="2" applyFont="1" applyFill="1" applyBorder="1" applyAlignment="1">
      <alignment horizontal="left"/>
    </xf>
    <xf numFmtId="164" fontId="6" fillId="0" borderId="6" xfId="2" applyFont="1" applyFill="1" applyBorder="1" applyAlignment="1">
      <alignment horizontal="center"/>
    </xf>
    <xf numFmtId="164" fontId="6" fillId="0" borderId="10" xfId="2" applyFont="1" applyFill="1" applyBorder="1" applyAlignment="1">
      <alignment horizontal="center"/>
    </xf>
    <xf numFmtId="164" fontId="7" fillId="0" borderId="12" xfId="2" applyFont="1" applyFill="1" applyBorder="1" applyAlignment="1">
      <alignment horizontal="center"/>
    </xf>
    <xf numFmtId="164" fontId="6" fillId="0" borderId="4" xfId="2" applyFont="1" applyFill="1" applyBorder="1" applyAlignment="1"/>
    <xf numFmtId="164" fontId="7" fillId="0" borderId="14" xfId="2" applyFont="1" applyFill="1" applyBorder="1" applyAlignment="1">
      <alignment horizontal="center"/>
    </xf>
    <xf numFmtId="164" fontId="7" fillId="0" borderId="5" xfId="2" applyFont="1" applyFill="1" applyBorder="1" applyAlignment="1">
      <alignment horizontal="center"/>
    </xf>
    <xf numFmtId="164" fontId="7" fillId="0" borderId="15" xfId="2" applyFont="1" applyFill="1" applyBorder="1" applyAlignment="1">
      <alignment horizontal="center"/>
    </xf>
    <xf numFmtId="164" fontId="7" fillId="0" borderId="5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164" fontId="6" fillId="0" borderId="15" xfId="2" applyFont="1" applyFill="1" applyBorder="1" applyAlignment="1"/>
    <xf numFmtId="164" fontId="7" fillId="0" borderId="15" xfId="2" applyFont="1" applyFill="1" applyBorder="1" applyAlignment="1">
      <alignment horizontal="center" vertical="center"/>
    </xf>
    <xf numFmtId="164" fontId="7" fillId="0" borderId="7" xfId="2" applyFont="1" applyFill="1" applyBorder="1" applyAlignment="1"/>
    <xf numFmtId="164" fontId="7" fillId="0" borderId="4" xfId="2" applyFont="1" applyFill="1" applyBorder="1" applyAlignment="1"/>
    <xf numFmtId="166" fontId="13" fillId="0" borderId="9" xfId="2" applyNumberFormat="1" applyFont="1" applyFill="1" applyBorder="1" applyAlignment="1">
      <alignment horizontal="center"/>
    </xf>
    <xf numFmtId="167" fontId="13" fillId="0" borderId="9" xfId="2" applyNumberFormat="1" applyFont="1" applyFill="1" applyBorder="1" applyAlignment="1">
      <alignment horizontal="center"/>
    </xf>
    <xf numFmtId="165" fontId="11" fillId="0" borderId="9" xfId="2" applyNumberFormat="1" applyFont="1" applyFill="1" applyBorder="1" applyAlignment="1">
      <alignment horizontal="center"/>
    </xf>
    <xf numFmtId="164" fontId="13" fillId="0" borderId="9" xfId="2" applyFont="1" applyFill="1" applyBorder="1" applyAlignment="1">
      <alignment horizontal="center"/>
    </xf>
    <xf numFmtId="168" fontId="13" fillId="0" borderId="9" xfId="2" applyNumberFormat="1" applyFont="1" applyFill="1" applyBorder="1" applyAlignment="1">
      <alignment horizontal="center"/>
    </xf>
    <xf numFmtId="165" fontId="11" fillId="0" borderId="10" xfId="2" applyNumberFormat="1" applyFont="1" applyFill="1" applyBorder="1" applyAlignment="1">
      <alignment horizontal="center"/>
    </xf>
    <xf numFmtId="167" fontId="13" fillId="0" borderId="8" xfId="2" applyNumberFormat="1" applyFont="1" applyFill="1" applyBorder="1" applyAlignment="1">
      <alignment horizontal="center"/>
    </xf>
    <xf numFmtId="2" fontId="13" fillId="0" borderId="9" xfId="2" applyNumberFormat="1" applyFont="1" applyFill="1" applyBorder="1" applyAlignment="1">
      <alignment horizontal="center"/>
    </xf>
    <xf numFmtId="167" fontId="13" fillId="0" borderId="11" xfId="2" applyNumberFormat="1" applyFont="1" applyFill="1" applyBorder="1" applyAlignment="1">
      <alignment horizontal="center"/>
    </xf>
    <xf numFmtId="165" fontId="13" fillId="0" borderId="8" xfId="2" applyNumberFormat="1" applyFont="1" applyFill="1" applyBorder="1" applyAlignment="1">
      <alignment horizontal="center"/>
    </xf>
    <xf numFmtId="165" fontId="13" fillId="0" borderId="7" xfId="2" applyNumberFormat="1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horizontal="center" vertical="top" wrapText="1"/>
    </xf>
    <xf numFmtId="165" fontId="11" fillId="0" borderId="15" xfId="2" applyNumberFormat="1" applyFont="1" applyFill="1" applyBorder="1" applyAlignment="1">
      <alignment horizontal="center" vertical="top" wrapText="1"/>
    </xf>
    <xf numFmtId="165" fontId="11" fillId="0" borderId="4" xfId="2" applyNumberFormat="1" applyFont="1" applyFill="1" applyBorder="1" applyAlignment="1">
      <alignment horizontal="center" vertical="top" wrapText="1"/>
    </xf>
    <xf numFmtId="169" fontId="11" fillId="0" borderId="4" xfId="2" applyNumberFormat="1" applyFont="1" applyFill="1" applyBorder="1" applyAlignment="1">
      <alignment horizontal="center" vertical="top" wrapText="1"/>
    </xf>
    <xf numFmtId="169" fontId="11" fillId="0" borderId="15" xfId="2" applyNumberFormat="1" applyFont="1" applyFill="1" applyBorder="1" applyAlignment="1">
      <alignment horizontal="center" vertical="top" wrapText="1"/>
    </xf>
    <xf numFmtId="168" fontId="11" fillId="0" borderId="9" xfId="2" applyNumberFormat="1" applyFont="1" applyFill="1" applyBorder="1" applyAlignment="1">
      <alignment horizontal="center" vertical="top" wrapText="1"/>
    </xf>
    <xf numFmtId="168" fontId="11" fillId="0" borderId="11" xfId="2" applyNumberFormat="1" applyFont="1" applyFill="1" applyBorder="1" applyAlignment="1">
      <alignment horizontal="center" vertical="top" wrapText="1"/>
    </xf>
    <xf numFmtId="164" fontId="13" fillId="0" borderId="4" xfId="2" applyFont="1" applyFill="1" applyBorder="1" applyAlignment="1">
      <alignment horizontal="center" vertical="top" wrapText="1"/>
    </xf>
    <xf numFmtId="164" fontId="11" fillId="0" borderId="4" xfId="2" applyFont="1" applyFill="1" applyBorder="1" applyAlignment="1">
      <alignment horizontal="center"/>
    </xf>
    <xf numFmtId="164" fontId="11" fillId="0" borderId="7" xfId="2" applyFont="1" applyFill="1" applyBorder="1" applyAlignment="1">
      <alignment horizontal="center"/>
    </xf>
    <xf numFmtId="164" fontId="13" fillId="0" borderId="4" xfId="2" applyFont="1" applyFill="1" applyBorder="1" applyAlignment="1">
      <alignment horizontal="center"/>
    </xf>
    <xf numFmtId="164" fontId="13" fillId="0" borderId="15" xfId="2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vertical="top" wrapText="1"/>
    </xf>
    <xf numFmtId="165" fontId="13" fillId="0" borderId="4" xfId="2" applyNumberFormat="1" applyFont="1" applyFill="1" applyBorder="1" applyAlignment="1">
      <alignment horizontal="center"/>
    </xf>
    <xf numFmtId="164" fontId="13" fillId="0" borderId="4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/>
    </xf>
    <xf numFmtId="164" fontId="11" fillId="0" borderId="4" xfId="2" applyFont="1" applyFill="1" applyBorder="1" applyAlignment="1">
      <alignment horizontal="center" vertical="center"/>
    </xf>
    <xf numFmtId="164" fontId="11" fillId="0" borderId="6" xfId="2" applyFont="1" applyFill="1" applyBorder="1" applyAlignment="1">
      <alignment horizontal="center" vertical="center"/>
    </xf>
    <xf numFmtId="166" fontId="13" fillId="0" borderId="4" xfId="2" applyNumberFormat="1" applyFont="1" applyFill="1" applyBorder="1" applyAlignment="1">
      <alignment horizontal="center" vertical="center"/>
    </xf>
    <xf numFmtId="164" fontId="11" fillId="0" borderId="10" xfId="2" applyFont="1" applyFill="1" applyBorder="1" applyAlignment="1">
      <alignment horizontal="center" vertical="center"/>
    </xf>
    <xf numFmtId="164" fontId="13" fillId="0" borderId="9" xfId="2" applyFont="1" applyFill="1" applyBorder="1" applyAlignment="1">
      <alignment horizontal="center" vertical="center"/>
    </xf>
    <xf numFmtId="164" fontId="13" fillId="0" borderId="11" xfId="2" applyFont="1" applyFill="1" applyBorder="1" applyAlignment="1">
      <alignment horizontal="center" vertical="center"/>
    </xf>
    <xf numFmtId="166" fontId="11" fillId="0" borderId="4" xfId="2" applyNumberFormat="1" applyFont="1" applyFill="1" applyBorder="1" applyAlignment="1">
      <alignment horizontal="center" vertical="center"/>
    </xf>
    <xf numFmtId="166" fontId="11" fillId="0" borderId="15" xfId="2" applyNumberFormat="1" applyFont="1" applyFill="1" applyBorder="1" applyAlignment="1">
      <alignment horizontal="center" vertical="center"/>
    </xf>
    <xf numFmtId="173" fontId="11" fillId="0" borderId="11" xfId="1" applyNumberFormat="1" applyFont="1" applyFill="1" applyBorder="1" applyAlignment="1">
      <alignment horizontal="center" vertical="center"/>
    </xf>
    <xf numFmtId="173" fontId="11" fillId="0" borderId="8" xfId="1" applyNumberFormat="1" applyFont="1" applyFill="1" applyBorder="1" applyAlignment="1"/>
    <xf numFmtId="168" fontId="13" fillId="0" borderId="7" xfId="2" applyNumberFormat="1" applyFont="1" applyFill="1" applyBorder="1" applyAlignment="1"/>
    <xf numFmtId="173" fontId="13" fillId="0" borderId="4" xfId="1" applyNumberFormat="1" applyFont="1" applyFill="1" applyBorder="1" applyAlignment="1"/>
    <xf numFmtId="173" fontId="13" fillId="0" borderId="0" xfId="1" applyNumberFormat="1" applyFont="1" applyFill="1" applyAlignment="1"/>
    <xf numFmtId="166" fontId="13" fillId="0" borderId="4" xfId="2" applyNumberFormat="1" applyFont="1" applyFill="1" applyBorder="1" applyAlignment="1">
      <alignment horizontal="center"/>
    </xf>
    <xf numFmtId="167" fontId="13" fillId="0" borderId="4" xfId="2" applyNumberFormat="1" applyFont="1" applyFill="1" applyBorder="1" applyAlignment="1">
      <alignment horizontal="center"/>
    </xf>
    <xf numFmtId="167" fontId="13" fillId="0" borderId="14" xfId="2" applyNumberFormat="1" applyFont="1" applyFill="1" applyBorder="1" applyAlignment="1">
      <alignment horizontal="center"/>
    </xf>
    <xf numFmtId="168" fontId="13" fillId="0" borderId="4" xfId="2" applyNumberFormat="1" applyFont="1" applyFill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65" fontId="11" fillId="0" borderId="6" xfId="2" applyNumberFormat="1" applyFont="1" applyFill="1" applyBorder="1" applyAlignment="1">
      <alignment horizontal="center"/>
    </xf>
    <xf numFmtId="2" fontId="13" fillId="0" borderId="4" xfId="2" applyNumberFormat="1" applyFont="1" applyFill="1" applyBorder="1" applyAlignment="1">
      <alignment horizontal="center"/>
    </xf>
    <xf numFmtId="167" fontId="13" fillId="0" borderId="7" xfId="2" applyNumberFormat="1" applyFont="1" applyFill="1" applyBorder="1" applyAlignment="1">
      <alignment horizontal="center"/>
    </xf>
    <xf numFmtId="165" fontId="13" fillId="0" borderId="12" xfId="2" applyNumberFormat="1" applyFont="1" applyFill="1" applyBorder="1" applyAlignment="1">
      <alignment horizontal="center"/>
    </xf>
    <xf numFmtId="168" fontId="11" fillId="0" borderId="4" xfId="2" applyNumberFormat="1" applyFont="1" applyFill="1" applyBorder="1" applyAlignment="1">
      <alignment horizontal="center" vertical="top" wrapText="1"/>
    </xf>
    <xf numFmtId="168" fontId="11" fillId="0" borderId="15" xfId="2" applyNumberFormat="1" applyFont="1" applyFill="1" applyBorder="1" applyAlignment="1">
      <alignment horizontal="center" vertical="top" wrapText="1"/>
    </xf>
    <xf numFmtId="164" fontId="13" fillId="0" borderId="7" xfId="2" applyFont="1" applyFill="1" applyBorder="1" applyAlignment="1">
      <alignment horizontal="center"/>
    </xf>
    <xf numFmtId="164" fontId="13" fillId="0" borderId="15" xfId="2" applyFont="1" applyFill="1" applyBorder="1" applyAlignment="1">
      <alignment horizontal="center" vertical="center"/>
    </xf>
    <xf numFmtId="164" fontId="13" fillId="0" borderId="2" xfId="2" applyFont="1" applyFill="1" applyBorder="1" applyAlignment="1">
      <alignment horizontal="center"/>
    </xf>
    <xf numFmtId="164" fontId="11" fillId="0" borderId="3" xfId="2" applyFont="1" applyFill="1" applyBorder="1" applyAlignment="1">
      <alignment horizontal="center" vertical="center"/>
    </xf>
    <xf numFmtId="164" fontId="13" fillId="0" borderId="2" xfId="2" applyFont="1" applyFill="1" applyBorder="1" applyAlignment="1">
      <alignment horizontal="center" vertical="center"/>
    </xf>
    <xf numFmtId="164" fontId="13" fillId="0" borderId="6" xfId="2" applyFont="1" applyFill="1" applyBorder="1" applyAlignment="1">
      <alignment horizontal="center" vertical="center"/>
    </xf>
    <xf numFmtId="165" fontId="13" fillId="0" borderId="9" xfId="2" applyNumberFormat="1" applyFont="1" applyFill="1" applyBorder="1" applyAlignment="1">
      <alignment horizontal="center"/>
    </xf>
    <xf numFmtId="164" fontId="13" fillId="0" borderId="8" xfId="2" applyFont="1" applyFill="1" applyBorder="1" applyAlignment="1">
      <alignment horizontal="center"/>
    </xf>
    <xf numFmtId="164" fontId="13" fillId="0" borderId="3" xfId="2" applyFont="1" applyFill="1" applyBorder="1" applyAlignment="1">
      <alignment horizontal="center" vertical="center"/>
    </xf>
    <xf numFmtId="164" fontId="6" fillId="0" borderId="1" xfId="2" applyFont="1" applyFill="1" applyBorder="1" applyAlignment="1"/>
    <xf numFmtId="166" fontId="13" fillId="0" borderId="2" xfId="2" applyNumberFormat="1" applyFont="1" applyFill="1" applyBorder="1" applyAlignment="1">
      <alignment horizontal="center"/>
    </xf>
    <xf numFmtId="167" fontId="13" fillId="0" borderId="2" xfId="2" applyNumberFormat="1" applyFont="1" applyFill="1" applyBorder="1" applyAlignment="1">
      <alignment horizontal="center"/>
    </xf>
    <xf numFmtId="164" fontId="14" fillId="0" borderId="2" xfId="2" applyFont="1" applyFill="1" applyBorder="1" applyAlignment="1">
      <alignment horizontal="center"/>
    </xf>
    <xf numFmtId="167" fontId="14" fillId="0" borderId="2" xfId="2" applyNumberFormat="1" applyFont="1" applyFill="1" applyBorder="1" applyAlignment="1">
      <alignment horizontal="center"/>
    </xf>
    <xf numFmtId="168" fontId="14" fillId="0" borderId="2" xfId="2" applyNumberFormat="1" applyFont="1" applyFill="1" applyBorder="1" applyAlignment="1">
      <alignment horizontal="center"/>
    </xf>
    <xf numFmtId="167" fontId="14" fillId="0" borderId="13" xfId="2" applyNumberFormat="1" applyFont="1" applyFill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13" fillId="0" borderId="13" xfId="2" applyFont="1" applyFill="1" applyBorder="1" applyAlignment="1">
      <alignment horizontal="center"/>
    </xf>
    <xf numFmtId="167" fontId="13" fillId="0" borderId="13" xfId="2" applyNumberFormat="1" applyFont="1" applyFill="1" applyBorder="1" applyAlignment="1">
      <alignment horizontal="center"/>
    </xf>
    <xf numFmtId="168" fontId="13" fillId="0" borderId="13" xfId="2" applyNumberFormat="1" applyFont="1" applyFill="1" applyBorder="1" applyAlignment="1">
      <alignment horizontal="center"/>
    </xf>
    <xf numFmtId="2" fontId="14" fillId="0" borderId="13" xfId="2" applyNumberFormat="1" applyFont="1" applyFill="1" applyBorder="1" applyAlignment="1">
      <alignment horizontal="center"/>
    </xf>
    <xf numFmtId="167" fontId="14" fillId="0" borderId="12" xfId="2" applyNumberFormat="1" applyFont="1" applyFill="1" applyBorder="1" applyAlignment="1">
      <alignment horizontal="center"/>
    </xf>
    <xf numFmtId="167" fontId="14" fillId="0" borderId="4" xfId="2" applyNumberFormat="1" applyFont="1" applyFill="1" applyBorder="1" applyAlignment="1">
      <alignment horizontal="center"/>
    </xf>
    <xf numFmtId="165" fontId="13" fillId="0" borderId="1" xfId="2" applyNumberFormat="1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 vertical="top" wrapText="1"/>
    </xf>
    <xf numFmtId="169" fontId="11" fillId="0" borderId="5" xfId="2" applyNumberFormat="1" applyFont="1" applyFill="1" applyBorder="1" applyAlignment="1">
      <alignment horizontal="center" vertical="top" wrapText="1"/>
    </xf>
    <xf numFmtId="169" fontId="11" fillId="0" borderId="2" xfId="2" applyNumberFormat="1" applyFont="1" applyFill="1" applyBorder="1" applyAlignment="1">
      <alignment horizontal="center" vertical="top" wrapText="1"/>
    </xf>
    <xf numFmtId="168" fontId="11" fillId="0" borderId="2" xfId="2" applyNumberFormat="1" applyFont="1" applyFill="1" applyBorder="1" applyAlignment="1">
      <alignment horizontal="center" vertical="top" wrapText="1"/>
    </xf>
    <xf numFmtId="168" fontId="11" fillId="0" borderId="5" xfId="2" applyNumberFormat="1" applyFont="1" applyFill="1" applyBorder="1" applyAlignment="1">
      <alignment horizontal="center" vertical="top" wrapText="1"/>
    </xf>
    <xf numFmtId="164" fontId="13" fillId="0" borderId="1" xfId="2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vertical="top" wrapText="1"/>
    </xf>
    <xf numFmtId="164" fontId="11" fillId="0" borderId="2" xfId="2" applyFont="1" applyFill="1" applyBorder="1" applyAlignment="1">
      <alignment horizontal="center"/>
    </xf>
    <xf numFmtId="164" fontId="13" fillId="0" borderId="5" xfId="2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/>
    <xf numFmtId="164" fontId="6" fillId="0" borderId="7" xfId="2" applyFont="1" applyFill="1" applyBorder="1" applyAlignment="1">
      <alignment horizontal="center"/>
    </xf>
    <xf numFmtId="167" fontId="11" fillId="0" borderId="4" xfId="2" applyNumberFormat="1" applyFont="1" applyFill="1" applyBorder="1" applyAlignment="1">
      <alignment horizontal="center"/>
    </xf>
    <xf numFmtId="166" fontId="11" fillId="0" borderId="4" xfId="2" applyNumberFormat="1" applyFont="1" applyFill="1" applyBorder="1" applyAlignment="1">
      <alignment horizontal="center"/>
    </xf>
    <xf numFmtId="2" fontId="11" fillId="0" borderId="4" xfId="2" applyNumberFormat="1" applyFont="1" applyFill="1" applyBorder="1" applyAlignment="1">
      <alignment horizontal="center"/>
    </xf>
    <xf numFmtId="1" fontId="11" fillId="0" borderId="4" xfId="2" applyNumberFormat="1" applyFont="1" applyFill="1" applyBorder="1" applyAlignment="1">
      <alignment horizontal="center"/>
    </xf>
    <xf numFmtId="165" fontId="11" fillId="0" borderId="7" xfId="2" applyNumberFormat="1" applyFont="1" applyFill="1" applyBorder="1" applyAlignment="1">
      <alignment horizontal="center" vertical="center"/>
    </xf>
    <xf numFmtId="166" fontId="4" fillId="0" borderId="0" xfId="2" applyNumberFormat="1" applyFont="1" applyFill="1" applyAlignment="1"/>
    <xf numFmtId="167" fontId="4" fillId="0" borderId="0" xfId="2" applyNumberFormat="1" applyFont="1" applyFill="1" applyAlignment="1"/>
    <xf numFmtId="165" fontId="6" fillId="0" borderId="0" xfId="2" applyNumberFormat="1" applyFont="1" applyFill="1" applyAlignment="1"/>
    <xf numFmtId="170" fontId="11" fillId="0" borderId="0" xfId="1" applyNumberFormat="1" applyFont="1" applyFill="1" applyAlignment="1">
      <alignment horizontal="center"/>
    </xf>
    <xf numFmtId="164" fontId="15" fillId="0" borderId="0" xfId="2" applyFont="1" applyFill="1" applyAlignment="1"/>
    <xf numFmtId="171" fontId="4" fillId="0" borderId="0" xfId="2" applyNumberFormat="1" applyFont="1" applyFill="1" applyAlignment="1"/>
    <xf numFmtId="165" fontId="4" fillId="0" borderId="0" xfId="2" applyNumberFormat="1" applyFont="1" applyFill="1" applyAlignment="1"/>
    <xf numFmtId="171" fontId="6" fillId="0" borderId="0" xfId="2" applyNumberFormat="1" applyFont="1" applyFill="1" applyAlignment="1">
      <alignment horizontal="center"/>
    </xf>
    <xf numFmtId="164" fontId="13" fillId="0" borderId="0" xfId="2" applyFont="1" applyFill="1" applyAlignment="1"/>
    <xf numFmtId="0" fontId="16" fillId="0" borderId="0" xfId="0" applyFont="1"/>
    <xf numFmtId="164" fontId="17" fillId="0" borderId="0" xfId="2" applyFont="1" applyFill="1" applyAlignment="1"/>
    <xf numFmtId="164" fontId="11" fillId="0" borderId="0" xfId="2" applyFont="1" applyFill="1" applyAlignment="1">
      <alignment horizontal="center"/>
    </xf>
    <xf numFmtId="164" fontId="11" fillId="0" borderId="0" xfId="2" applyFont="1" applyFill="1" applyAlignment="1"/>
    <xf numFmtId="164" fontId="11" fillId="0" borderId="10" xfId="2" applyFont="1" applyFill="1" applyBorder="1" applyAlignment="1">
      <alignment horizontal="center"/>
    </xf>
    <xf numFmtId="164" fontId="17" fillId="0" borderId="10" xfId="2" applyFont="1" applyFill="1" applyBorder="1" applyAlignment="1">
      <alignment horizontal="left"/>
    </xf>
    <xf numFmtId="164" fontId="11" fillId="0" borderId="8" xfId="2" applyFont="1" applyFill="1" applyBorder="1" applyAlignment="1">
      <alignment horizontal="center"/>
    </xf>
    <xf numFmtId="164" fontId="17" fillId="0" borderId="7" xfId="2" applyFont="1" applyFill="1" applyBorder="1" applyAlignment="1"/>
    <xf numFmtId="164" fontId="17" fillId="0" borderId="9" xfId="2" applyFont="1" applyFill="1" applyBorder="1" applyAlignment="1">
      <alignment horizontal="center"/>
    </xf>
    <xf numFmtId="164" fontId="11" fillId="0" borderId="6" xfId="2" applyFont="1" applyFill="1" applyBorder="1" applyAlignment="1">
      <alignment horizontal="center"/>
    </xf>
    <xf numFmtId="164" fontId="17" fillId="0" borderId="8" xfId="2" applyFont="1" applyFill="1" applyBorder="1" applyAlignment="1">
      <alignment horizontal="center"/>
    </xf>
    <xf numFmtId="164" fontId="17" fillId="0" borderId="4" xfId="2" applyFont="1" applyFill="1" applyBorder="1" applyAlignment="1">
      <alignment horizontal="center"/>
    </xf>
    <xf numFmtId="164" fontId="17" fillId="0" borderId="11" xfId="2" applyFont="1" applyFill="1" applyBorder="1" applyAlignment="1">
      <alignment horizontal="center"/>
    </xf>
    <xf numFmtId="164" fontId="17" fillId="0" borderId="6" xfId="2" applyFont="1" applyFill="1" applyBorder="1" applyAlignment="1">
      <alignment horizontal="left"/>
    </xf>
    <xf numFmtId="164" fontId="11" fillId="0" borderId="12" xfId="2" applyFont="1" applyFill="1" applyBorder="1" applyAlignment="1">
      <alignment horizontal="center"/>
    </xf>
    <xf numFmtId="164" fontId="11" fillId="0" borderId="14" xfId="2" applyFont="1" applyFill="1" applyBorder="1" applyAlignment="1">
      <alignment horizontal="center"/>
    </xf>
    <xf numFmtId="164" fontId="17" fillId="0" borderId="3" xfId="2" applyFont="1" applyFill="1" applyBorder="1" applyAlignment="1">
      <alignment horizontal="left"/>
    </xf>
    <xf numFmtId="166" fontId="13" fillId="0" borderId="0" xfId="2" applyNumberFormat="1" applyFont="1" applyFill="1" applyAlignment="1"/>
    <xf numFmtId="167" fontId="13" fillId="0" borderId="0" xfId="2" applyNumberFormat="1" applyFont="1" applyFill="1" applyAlignment="1"/>
    <xf numFmtId="165" fontId="17" fillId="0" borderId="0" xfId="2" applyNumberFormat="1" applyFont="1" applyFill="1" applyAlignment="1"/>
    <xf numFmtId="171" fontId="13" fillId="0" borderId="0" xfId="2" applyNumberFormat="1" applyFont="1" applyFill="1" applyAlignment="1"/>
    <xf numFmtId="165" fontId="13" fillId="0" borderId="0" xfId="2" applyNumberFormat="1" applyFont="1" applyFill="1" applyAlignment="1"/>
    <xf numFmtId="171" fontId="17" fillId="0" borderId="0" xfId="2" applyNumberFormat="1" applyFont="1" applyFill="1" applyAlignment="1">
      <alignment horizontal="center"/>
    </xf>
    <xf numFmtId="164" fontId="17" fillId="0" borderId="16" xfId="2" applyFont="1" applyFill="1" applyBorder="1" applyAlignment="1">
      <alignment horizontal="center"/>
    </xf>
    <xf numFmtId="164" fontId="17" fillId="0" borderId="18" xfId="2" applyFont="1" applyFill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20" xfId="2" applyFont="1" applyFill="1" applyBorder="1" applyAlignment="1"/>
    <xf numFmtId="164" fontId="11" fillId="0" borderId="21" xfId="2" applyFont="1" applyFill="1" applyBorder="1" applyAlignment="1">
      <alignment horizontal="center"/>
    </xf>
    <xf numFmtId="164" fontId="17" fillId="0" borderId="22" xfId="2" applyFont="1" applyFill="1" applyBorder="1" applyAlignment="1"/>
    <xf numFmtId="164" fontId="11" fillId="0" borderId="23" xfId="2" applyFont="1" applyFill="1" applyBorder="1" applyAlignment="1">
      <alignment horizontal="center"/>
    </xf>
    <xf numFmtId="165" fontId="11" fillId="0" borderId="21" xfId="2" applyNumberFormat="1" applyFont="1" applyFill="1" applyBorder="1" applyAlignment="1">
      <alignment horizontal="center"/>
    </xf>
    <xf numFmtId="164" fontId="17" fillId="0" borderId="24" xfId="2" applyFont="1" applyFill="1" applyBorder="1" applyAlignment="1"/>
    <xf numFmtId="164" fontId="17" fillId="0" borderId="25" xfId="2" applyFont="1" applyFill="1" applyBorder="1" applyAlignment="1">
      <alignment horizontal="center"/>
    </xf>
    <xf numFmtId="167" fontId="11" fillId="0" borderId="26" xfId="2" applyNumberFormat="1" applyFont="1" applyFill="1" applyBorder="1" applyAlignment="1">
      <alignment horizontal="center"/>
    </xf>
    <xf numFmtId="2" fontId="11" fillId="0" borderId="26" xfId="2" applyNumberFormat="1" applyFont="1" applyFill="1" applyBorder="1" applyAlignment="1">
      <alignment horizontal="center"/>
    </xf>
    <xf numFmtId="165" fontId="11" fillId="0" borderId="27" xfId="2" applyNumberFormat="1" applyFont="1" applyFill="1" applyBorder="1" applyAlignment="1">
      <alignment horizontal="center"/>
    </xf>
    <xf numFmtId="164" fontId="17" fillId="0" borderId="29" xfId="2" applyFont="1" applyFill="1" applyBorder="1" applyAlignment="1">
      <alignment horizontal="center"/>
    </xf>
    <xf numFmtId="164" fontId="11" fillId="0" borderId="30" xfId="2" applyFont="1" applyFill="1" applyBorder="1" applyAlignment="1">
      <alignment horizontal="center"/>
    </xf>
    <xf numFmtId="164" fontId="11" fillId="0" borderId="31" xfId="2" applyFont="1" applyFill="1" applyBorder="1" applyAlignment="1">
      <alignment horizontal="center"/>
    </xf>
    <xf numFmtId="164" fontId="17" fillId="0" borderId="32" xfId="2" applyFont="1" applyFill="1" applyBorder="1" applyAlignment="1">
      <alignment horizontal="center"/>
    </xf>
    <xf numFmtId="168" fontId="11" fillId="0" borderId="30" xfId="2" applyNumberFormat="1" applyFont="1" applyFill="1" applyBorder="1" applyAlignment="1">
      <alignment horizontal="center" vertical="top" wrapText="1"/>
    </xf>
    <xf numFmtId="165" fontId="13" fillId="0" borderId="34" xfId="2" applyNumberFormat="1" applyFont="1" applyFill="1" applyBorder="1" applyAlignment="1">
      <alignment horizontal="center"/>
    </xf>
    <xf numFmtId="165" fontId="11" fillId="0" borderId="26" xfId="2" applyNumberFormat="1" applyFont="1" applyFill="1" applyBorder="1" applyAlignment="1">
      <alignment horizontal="center"/>
    </xf>
    <xf numFmtId="168" fontId="11" fillId="0" borderId="36" xfId="2" applyNumberFormat="1" applyFont="1" applyFill="1" applyBorder="1" applyAlignment="1">
      <alignment horizontal="center" vertical="top" wrapText="1"/>
    </xf>
    <xf numFmtId="164" fontId="11" fillId="0" borderId="33" xfId="2" applyFont="1" applyFill="1" applyBorder="1" applyAlignment="1">
      <alignment horizontal="center"/>
    </xf>
    <xf numFmtId="164" fontId="11" fillId="0" borderId="23" xfId="2" applyFont="1" applyFill="1" applyBorder="1" applyAlignment="1"/>
    <xf numFmtId="174" fontId="13" fillId="0" borderId="23" xfId="1" applyNumberFormat="1" applyFont="1" applyFill="1" applyBorder="1" applyAlignment="1"/>
    <xf numFmtId="2" fontId="11" fillId="0" borderId="40" xfId="2" applyNumberFormat="1" applyFont="1" applyFill="1" applyBorder="1" applyAlignment="1">
      <alignment horizontal="center"/>
    </xf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6" fontId="13" fillId="0" borderId="43" xfId="2" applyNumberFormat="1" applyFont="1" applyFill="1" applyBorder="1" applyAlignment="1">
      <alignment horizontal="center"/>
    </xf>
    <xf numFmtId="167" fontId="13" fillId="0" borderId="21" xfId="2" applyNumberFormat="1" applyFont="1" applyFill="1" applyBorder="1" applyAlignment="1">
      <alignment horizontal="center"/>
    </xf>
    <xf numFmtId="166" fontId="13" fillId="0" borderId="44" xfId="2" applyNumberFormat="1" applyFont="1" applyFill="1" applyBorder="1" applyAlignment="1">
      <alignment horizontal="center"/>
    </xf>
    <xf numFmtId="167" fontId="13" fillId="0" borderId="23" xfId="2" applyNumberFormat="1" applyFont="1" applyFill="1" applyBorder="1" applyAlignment="1">
      <alignment horizontal="center"/>
    </xf>
    <xf numFmtId="166" fontId="13" fillId="0" borderId="45" xfId="2" applyNumberFormat="1" applyFont="1" applyFill="1" applyBorder="1" applyAlignment="1">
      <alignment horizontal="center"/>
    </xf>
    <xf numFmtId="167" fontId="13" fillId="0" borderId="46" xfId="2" applyNumberFormat="1" applyFont="1" applyFill="1" applyBorder="1" applyAlignment="1">
      <alignment horizontal="center"/>
    </xf>
    <xf numFmtId="167" fontId="11" fillId="0" borderId="47" xfId="2" applyNumberFormat="1" applyFont="1" applyFill="1" applyBorder="1" applyAlignment="1">
      <alignment horizontal="center"/>
    </xf>
    <xf numFmtId="167" fontId="11" fillId="0" borderId="40" xfId="2" applyNumberFormat="1" applyFont="1" applyFill="1" applyBorder="1" applyAlignment="1">
      <alignment horizontal="center"/>
    </xf>
    <xf numFmtId="165" fontId="11" fillId="0" borderId="48" xfId="2" applyNumberFormat="1" applyFont="1" applyFill="1" applyBorder="1" applyAlignment="1">
      <alignment horizontal="center"/>
    </xf>
    <xf numFmtId="164" fontId="13" fillId="0" borderId="11" xfId="2" applyFont="1" applyFill="1" applyBorder="1" applyAlignment="1">
      <alignment horizontal="center"/>
    </xf>
    <xf numFmtId="164" fontId="13" fillId="0" borderId="43" xfId="2" applyFont="1" applyFill="1" applyBorder="1" applyAlignment="1">
      <alignment horizontal="center"/>
    </xf>
    <xf numFmtId="164" fontId="13" fillId="0" borderId="44" xfId="2" applyFont="1" applyFill="1" applyBorder="1" applyAlignment="1">
      <alignment horizontal="center"/>
    </xf>
    <xf numFmtId="164" fontId="13" fillId="0" borderId="20" xfId="2" applyFont="1" applyFill="1" applyBorder="1" applyAlignment="1">
      <alignment horizontal="center"/>
    </xf>
    <xf numFmtId="164" fontId="13" fillId="0" borderId="45" xfId="2" applyFont="1" applyFill="1" applyBorder="1" applyAlignment="1">
      <alignment horizontal="center"/>
    </xf>
    <xf numFmtId="166" fontId="11" fillId="0" borderId="47" xfId="2" applyNumberFormat="1" applyFont="1" applyFill="1" applyBorder="1" applyAlignment="1">
      <alignment horizontal="center"/>
    </xf>
    <xf numFmtId="164" fontId="14" fillId="0" borderId="5" xfId="2" applyFont="1" applyFill="1" applyBorder="1" applyAlignment="1">
      <alignment horizontal="center"/>
    </xf>
    <xf numFmtId="166" fontId="11" fillId="0" borderId="35" xfId="2" applyNumberFormat="1" applyFont="1" applyFill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2" fontId="11" fillId="0" borderId="47" xfId="2" applyNumberFormat="1" applyFont="1" applyFill="1" applyBorder="1" applyAlignment="1">
      <alignment horizontal="center"/>
    </xf>
    <xf numFmtId="164" fontId="14" fillId="0" borderId="45" xfId="2" applyFont="1" applyFill="1" applyBorder="1" applyAlignment="1">
      <alignment horizontal="center"/>
    </xf>
    <xf numFmtId="164" fontId="17" fillId="0" borderId="49" xfId="2" applyFont="1" applyFill="1" applyBorder="1" applyAlignment="1">
      <alignment horizontal="center"/>
    </xf>
    <xf numFmtId="164" fontId="17" fillId="0" borderId="50" xfId="2" applyFont="1" applyFill="1" applyBorder="1" applyAlignment="1"/>
    <xf numFmtId="164" fontId="17" fillId="0" borderId="51" xfId="2" applyFont="1" applyFill="1" applyBorder="1" applyAlignment="1"/>
    <xf numFmtId="164" fontId="17" fillId="0" borderId="52" xfId="2" applyFont="1" applyFill="1" applyBorder="1" applyAlignment="1"/>
    <xf numFmtId="164" fontId="17" fillId="0" borderId="53" xfId="2" applyFont="1" applyFill="1" applyBorder="1" applyAlignment="1">
      <alignment horizontal="center"/>
    </xf>
    <xf numFmtId="167" fontId="11" fillId="0" borderId="35" xfId="2" applyNumberFormat="1" applyFont="1" applyFill="1" applyBorder="1" applyAlignment="1">
      <alignment horizontal="center"/>
    </xf>
    <xf numFmtId="168" fontId="13" fillId="0" borderId="43" xfId="2" applyNumberFormat="1" applyFont="1" applyFill="1" applyBorder="1" applyAlignment="1">
      <alignment horizontal="center"/>
    </xf>
    <xf numFmtId="168" fontId="13" fillId="0" borderId="44" xfId="2" applyNumberFormat="1" applyFont="1" applyFill="1" applyBorder="1" applyAlignment="1">
      <alignment horizontal="center"/>
    </xf>
    <xf numFmtId="168" fontId="14" fillId="0" borderId="45" xfId="2" applyNumberFormat="1" applyFont="1" applyFill="1" applyBorder="1" applyAlignment="1">
      <alignment horizontal="center"/>
    </xf>
    <xf numFmtId="164" fontId="11" fillId="0" borderId="54" xfId="2" applyFont="1" applyFill="1" applyBorder="1" applyAlignment="1">
      <alignment horizontal="center"/>
    </xf>
    <xf numFmtId="165" fontId="11" fillId="0" borderId="23" xfId="2" applyNumberFormat="1" applyFont="1" applyFill="1" applyBorder="1" applyAlignment="1">
      <alignment horizontal="center"/>
    </xf>
    <xf numFmtId="167" fontId="11" fillId="0" borderId="55" xfId="2" applyNumberFormat="1" applyFont="1" applyFill="1" applyBorder="1" applyAlignment="1">
      <alignment horizontal="center"/>
    </xf>
    <xf numFmtId="165" fontId="11" fillId="0" borderId="30" xfId="2" applyNumberFormat="1" applyFont="1" applyFill="1" applyBorder="1" applyAlignment="1">
      <alignment horizontal="center"/>
    </xf>
    <xf numFmtId="165" fontId="11" fillId="0" borderId="31" xfId="2" applyNumberFormat="1" applyFont="1" applyFill="1" applyBorder="1" applyAlignment="1">
      <alignment horizontal="center"/>
    </xf>
    <xf numFmtId="165" fontId="13" fillId="0" borderId="43" xfId="2" applyNumberFormat="1" applyFont="1" applyFill="1" applyBorder="1" applyAlignment="1">
      <alignment horizontal="center"/>
    </xf>
    <xf numFmtId="164" fontId="13" fillId="0" borderId="57" xfId="2" applyFont="1" applyFill="1" applyBorder="1" applyAlignment="1">
      <alignment horizontal="center"/>
    </xf>
    <xf numFmtId="164" fontId="17" fillId="0" borderId="44" xfId="2" applyFont="1" applyFill="1" applyBorder="1" applyAlignment="1">
      <alignment horizontal="center"/>
    </xf>
    <xf numFmtId="164" fontId="17" fillId="0" borderId="23" xfId="2" applyFont="1" applyFill="1" applyBorder="1" applyAlignment="1">
      <alignment horizontal="center"/>
    </xf>
    <xf numFmtId="2" fontId="13" fillId="0" borderId="43" xfId="2" applyNumberFormat="1" applyFont="1" applyFill="1" applyBorder="1" applyAlignment="1">
      <alignment horizontal="center"/>
    </xf>
    <xf numFmtId="2" fontId="13" fillId="0" borderId="23" xfId="2" applyNumberFormat="1" applyFont="1" applyFill="1" applyBorder="1" applyAlignment="1">
      <alignment horizontal="center"/>
    </xf>
    <xf numFmtId="168" fontId="13" fillId="0" borderId="57" xfId="2" applyNumberFormat="1" applyFont="1" applyFill="1" applyBorder="1" applyAlignment="1">
      <alignment horizontal="center"/>
    </xf>
    <xf numFmtId="2" fontId="14" fillId="0" borderId="54" xfId="2" applyNumberFormat="1" applyFont="1" applyFill="1" applyBorder="1" applyAlignment="1">
      <alignment horizontal="center"/>
    </xf>
    <xf numFmtId="166" fontId="11" fillId="0" borderId="40" xfId="2" applyNumberFormat="1" applyFont="1" applyFill="1" applyBorder="1" applyAlignment="1">
      <alignment horizontal="center"/>
    </xf>
    <xf numFmtId="2" fontId="13" fillId="0" borderId="21" xfId="2" applyNumberFormat="1" applyFont="1" applyFill="1" applyBorder="1" applyAlignment="1">
      <alignment horizontal="center"/>
    </xf>
    <xf numFmtId="2" fontId="13" fillId="0" borderId="44" xfId="2" applyNumberFormat="1" applyFont="1" applyFill="1" applyBorder="1" applyAlignment="1">
      <alignment horizontal="center"/>
    </xf>
    <xf numFmtId="167" fontId="13" fillId="0" borderId="44" xfId="2" applyNumberFormat="1" applyFont="1" applyFill="1" applyBorder="1" applyAlignment="1">
      <alignment horizontal="center"/>
    </xf>
    <xf numFmtId="167" fontId="14" fillId="0" borderId="44" xfId="2" applyNumberFormat="1" applyFont="1" applyFill="1" applyBorder="1" applyAlignment="1">
      <alignment horizontal="center"/>
    </xf>
    <xf numFmtId="167" fontId="14" fillId="0" borderId="23" xfId="2" applyNumberFormat="1" applyFont="1" applyFill="1" applyBorder="1" applyAlignment="1">
      <alignment horizontal="center"/>
    </xf>
    <xf numFmtId="165" fontId="13" fillId="0" borderId="10" xfId="2" applyNumberFormat="1" applyFont="1" applyFill="1" applyBorder="1" applyAlignment="1">
      <alignment horizontal="center"/>
    </xf>
    <xf numFmtId="165" fontId="13" fillId="0" borderId="6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164" fontId="11" fillId="0" borderId="16" xfId="2" applyFont="1" applyFill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7" fontId="13" fillId="0" borderId="43" xfId="2" applyNumberFormat="1" applyFont="1" applyFill="1" applyBorder="1" applyAlignment="1">
      <alignment horizontal="center"/>
    </xf>
    <xf numFmtId="167" fontId="11" fillId="0" borderId="39" xfId="2" applyNumberFormat="1" applyFont="1" applyFill="1" applyBorder="1" applyAlignment="1">
      <alignment horizontal="center"/>
    </xf>
    <xf numFmtId="164" fontId="11" fillId="0" borderId="45" xfId="2" applyFont="1" applyFill="1" applyBorder="1" applyAlignment="1">
      <alignment horizontal="center"/>
    </xf>
    <xf numFmtId="164" fontId="11" fillId="0" borderId="59" xfId="2" applyFont="1" applyFill="1" applyBorder="1" applyAlignment="1">
      <alignment horizontal="center"/>
    </xf>
    <xf numFmtId="165" fontId="13" fillId="0" borderId="44" xfId="2" applyNumberFormat="1" applyFont="1" applyFill="1" applyBorder="1" applyAlignment="1">
      <alignment horizontal="center" vertical="top" wrapText="1"/>
    </xf>
    <xf numFmtId="165" fontId="11" fillId="0" borderId="31" xfId="2" applyNumberFormat="1" applyFont="1" applyFill="1" applyBorder="1" applyAlignment="1">
      <alignment horizontal="center" vertical="top" wrapText="1"/>
    </xf>
    <xf numFmtId="165" fontId="13" fillId="0" borderId="45" xfId="2" applyNumberFormat="1" applyFont="1" applyFill="1" applyBorder="1" applyAlignment="1">
      <alignment horizontal="center" vertical="top" wrapText="1"/>
    </xf>
    <xf numFmtId="165" fontId="11" fillId="0" borderId="47" xfId="2" applyNumberFormat="1" applyFont="1" applyFill="1" applyBorder="1" applyAlignment="1">
      <alignment horizontal="center"/>
    </xf>
    <xf numFmtId="165" fontId="11" fillId="0" borderId="60" xfId="2" applyNumberFormat="1" applyFont="1" applyFill="1" applyBorder="1" applyAlignment="1">
      <alignment horizontal="center" vertical="top" wrapText="1"/>
    </xf>
    <xf numFmtId="169" fontId="11" fillId="0" borderId="7" xfId="2" applyNumberFormat="1" applyFont="1" applyFill="1" applyBorder="1" applyAlignment="1">
      <alignment horizontal="center" vertical="top" wrapText="1"/>
    </xf>
    <xf numFmtId="164" fontId="11" fillId="0" borderId="44" xfId="2" applyFont="1" applyFill="1" applyBorder="1" applyAlignment="1">
      <alignment horizontal="center"/>
    </xf>
    <xf numFmtId="168" fontId="11" fillId="0" borderId="43" xfId="2" applyNumberFormat="1" applyFont="1" applyFill="1" applyBorder="1" applyAlignment="1">
      <alignment horizontal="center" vertical="top" wrapText="1"/>
    </xf>
    <xf numFmtId="168" fontId="11" fillId="0" borderId="44" xfId="2" applyNumberFormat="1" applyFont="1" applyFill="1" applyBorder="1" applyAlignment="1">
      <alignment horizontal="center" vertical="top" wrapText="1"/>
    </xf>
    <xf numFmtId="168" fontId="11" fillId="0" borderId="45" xfId="2" applyNumberFormat="1" applyFont="1" applyFill="1" applyBorder="1" applyAlignment="1">
      <alignment horizontal="center" vertical="top" wrapText="1"/>
    </xf>
    <xf numFmtId="164" fontId="11" fillId="0" borderId="57" xfId="2" applyFont="1" applyFill="1" applyBorder="1" applyAlignment="1">
      <alignment horizontal="center"/>
    </xf>
    <xf numFmtId="164" fontId="13" fillId="0" borderId="44" xfId="2" applyFont="1" applyFill="1" applyBorder="1" applyAlignment="1">
      <alignment horizontal="center" vertical="top" wrapText="1"/>
    </xf>
    <xf numFmtId="164" fontId="13" fillId="0" borderId="23" xfId="2" applyFont="1" applyFill="1" applyBorder="1" applyAlignment="1">
      <alignment horizontal="center" vertical="top" wrapText="1"/>
    </xf>
    <xf numFmtId="164" fontId="13" fillId="0" borderId="23" xfId="2" applyFont="1" applyFill="1" applyBorder="1" applyAlignment="1">
      <alignment horizontal="center"/>
    </xf>
    <xf numFmtId="164" fontId="13" fillId="0" borderId="46" xfId="2" applyFont="1" applyFill="1" applyBorder="1" applyAlignment="1">
      <alignment horizontal="center"/>
    </xf>
    <xf numFmtId="164" fontId="11" fillId="0" borderId="61" xfId="2" applyFont="1" applyFill="1" applyBorder="1" applyAlignment="1">
      <alignment horizontal="center"/>
    </xf>
    <xf numFmtId="164" fontId="13" fillId="0" borderId="31" xfId="2" applyFont="1" applyFill="1" applyBorder="1" applyAlignment="1">
      <alignment horizontal="center"/>
    </xf>
    <xf numFmtId="164" fontId="11" fillId="0" borderId="18" xfId="2" applyFont="1" applyFill="1" applyBorder="1" applyAlignment="1">
      <alignment horizontal="center" vertical="center" wrapText="1"/>
    </xf>
    <xf numFmtId="164" fontId="18" fillId="0" borderId="0" xfId="2" applyFont="1" applyFill="1" applyBorder="1" applyAlignment="1">
      <alignment horizontal="center" vertical="center"/>
    </xf>
    <xf numFmtId="165" fontId="11" fillId="0" borderId="55" xfId="2" applyNumberFormat="1" applyFont="1" applyFill="1" applyBorder="1" applyAlignment="1">
      <alignment horizontal="center" vertical="center"/>
    </xf>
    <xf numFmtId="164" fontId="11" fillId="0" borderId="45" xfId="2" applyFont="1" applyFill="1" applyBorder="1" applyAlignment="1">
      <alignment horizontal="center" vertical="center"/>
    </xf>
    <xf numFmtId="164" fontId="11" fillId="0" borderId="46" xfId="2" applyFont="1" applyFill="1" applyBorder="1" applyAlignment="1">
      <alignment horizontal="center" vertical="center"/>
    </xf>
    <xf numFmtId="164" fontId="13" fillId="0" borderId="44" xfId="2" applyFont="1" applyFill="1" applyBorder="1" applyAlignment="1">
      <alignment horizontal="center" vertical="center"/>
    </xf>
    <xf numFmtId="164" fontId="13" fillId="0" borderId="23" xfId="2" applyFont="1" applyFill="1" applyBorder="1" applyAlignment="1">
      <alignment horizontal="center" vertical="center"/>
    </xf>
    <xf numFmtId="164" fontId="11" fillId="0" borderId="44" xfId="2" applyFont="1" applyFill="1" applyBorder="1" applyAlignment="1">
      <alignment horizontal="center" vertical="center"/>
    </xf>
    <xf numFmtId="164" fontId="11" fillId="0" borderId="23" xfId="2" applyFont="1" applyFill="1" applyBorder="1" applyAlignment="1">
      <alignment horizontal="center" vertical="center"/>
    </xf>
    <xf numFmtId="164" fontId="11" fillId="0" borderId="61" xfId="2" applyFont="1" applyFill="1" applyBorder="1" applyAlignment="1">
      <alignment horizontal="center" vertical="center"/>
    </xf>
    <xf numFmtId="166" fontId="11" fillId="0" borderId="44" xfId="2" applyNumberFormat="1" applyFont="1" applyFill="1" applyBorder="1" applyAlignment="1">
      <alignment horizontal="center" vertical="center"/>
    </xf>
    <xf numFmtId="166" fontId="11" fillId="0" borderId="31" xfId="2" applyNumberFormat="1" applyFont="1" applyFill="1" applyBorder="1" applyAlignment="1">
      <alignment horizontal="center" vertical="center"/>
    </xf>
    <xf numFmtId="164" fontId="11" fillId="0" borderId="37" xfId="2" applyFont="1" applyFill="1" applyBorder="1" applyAlignment="1">
      <alignment horizontal="center" wrapText="1"/>
    </xf>
    <xf numFmtId="164" fontId="11" fillId="0" borderId="6" xfId="2" applyFont="1" applyFill="1" applyBorder="1" applyAlignment="1"/>
    <xf numFmtId="168" fontId="13" fillId="0" borderId="6" xfId="2" applyNumberFormat="1" applyFont="1" applyFill="1" applyBorder="1" applyAlignment="1"/>
    <xf numFmtId="168" fontId="13" fillId="0" borderId="3" xfId="2" applyNumberFormat="1" applyFont="1" applyFill="1" applyBorder="1" applyAlignment="1"/>
    <xf numFmtId="168" fontId="13" fillId="0" borderId="55" xfId="2" applyNumberFormat="1" applyFont="1" applyFill="1" applyBorder="1" applyAlignment="1"/>
    <xf numFmtId="164" fontId="11" fillId="0" borderId="56" xfId="2" applyFont="1" applyFill="1" applyBorder="1" applyAlignment="1">
      <alignment horizontal="center" vertical="center"/>
    </xf>
    <xf numFmtId="164" fontId="11" fillId="0" borderId="62" xfId="2" applyFont="1" applyFill="1" applyBorder="1" applyAlignment="1">
      <alignment horizontal="center" vertical="center"/>
    </xf>
    <xf numFmtId="164" fontId="11" fillId="0" borderId="31" xfId="2" applyFont="1" applyFill="1" applyBorder="1" applyAlignment="1">
      <alignment horizontal="center" vertical="center"/>
    </xf>
    <xf numFmtId="173" fontId="11" fillId="0" borderId="43" xfId="1" applyNumberFormat="1" applyFont="1" applyFill="1" applyBorder="1" applyAlignment="1">
      <alignment horizontal="center" vertical="center"/>
    </xf>
    <xf numFmtId="173" fontId="11" fillId="0" borderId="21" xfId="1" applyNumberFormat="1" applyFont="1" applyFill="1" applyBorder="1" applyAlignment="1"/>
    <xf numFmtId="164" fontId="6" fillId="0" borderId="9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center"/>
    </xf>
    <xf numFmtId="164" fontId="6" fillId="0" borderId="4" xfId="2" applyFont="1" applyFill="1" applyBorder="1" applyAlignment="1">
      <alignment horizontal="center"/>
    </xf>
    <xf numFmtId="164" fontId="7" fillId="0" borderId="4" xfId="2" applyFont="1" applyFill="1" applyBorder="1" applyAlignment="1">
      <alignment horizontal="center"/>
    </xf>
    <xf numFmtId="164" fontId="7" fillId="0" borderId="2" xfId="2" applyFont="1" applyFill="1" applyBorder="1" applyAlignment="1">
      <alignment horizontal="center"/>
    </xf>
    <xf numFmtId="164" fontId="6" fillId="0" borderId="2" xfId="2" applyFont="1" applyFill="1" applyBorder="1" applyAlignment="1">
      <alignment horizontal="center"/>
    </xf>
    <xf numFmtId="164" fontId="11" fillId="0" borderId="4" xfId="2" applyFont="1" applyFill="1" applyBorder="1" applyAlignment="1">
      <alignment horizontal="center"/>
    </xf>
    <xf numFmtId="164" fontId="17" fillId="0" borderId="0" xfId="2" applyFont="1" applyFill="1" applyAlignment="1"/>
    <xf numFmtId="164" fontId="17" fillId="0" borderId="19" xfId="2" applyFont="1" applyFill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11" fillId="0" borderId="33" xfId="2" applyFont="1" applyFill="1" applyBorder="1" applyAlignment="1">
      <alignment horizontal="center"/>
    </xf>
    <xf numFmtId="164" fontId="11" fillId="0" borderId="44" xfId="2" applyFont="1" applyFill="1" applyBorder="1" applyAlignment="1">
      <alignment horizontal="center"/>
    </xf>
    <xf numFmtId="164" fontId="11" fillId="0" borderId="4" xfId="2" applyFont="1" applyFill="1" applyBorder="1" applyAlignment="1">
      <alignment horizontal="center"/>
    </xf>
    <xf numFmtId="164" fontId="11" fillId="0" borderId="23" xfId="2" applyFont="1" applyFill="1" applyBorder="1" applyAlignment="1">
      <alignment horizontal="center"/>
    </xf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4" fontId="17" fillId="0" borderId="9" xfId="2" applyFont="1" applyFill="1" applyBorder="1" applyAlignment="1">
      <alignment horizontal="center"/>
    </xf>
    <xf numFmtId="164" fontId="17" fillId="0" borderId="0" xfId="2" applyFont="1" applyFill="1" applyAlignment="1"/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4" fontId="17" fillId="0" borderId="9" xfId="2" applyFont="1" applyFill="1" applyBorder="1" applyAlignment="1">
      <alignment horizontal="center"/>
    </xf>
    <xf numFmtId="164" fontId="11" fillId="0" borderId="33" xfId="2" applyFont="1" applyFill="1" applyBorder="1" applyAlignment="1">
      <alignment horizontal="center"/>
    </xf>
    <xf numFmtId="164" fontId="11" fillId="0" borderId="44" xfId="2" applyFont="1" applyFill="1" applyBorder="1" applyAlignment="1">
      <alignment horizontal="center"/>
    </xf>
    <xf numFmtId="164" fontId="11" fillId="0" borderId="23" xfId="2" applyFont="1" applyFill="1" applyBorder="1" applyAlignment="1">
      <alignment horizontal="center"/>
    </xf>
    <xf numFmtId="164" fontId="17" fillId="0" borderId="0" xfId="2" applyFont="1" applyFill="1" applyAlignment="1"/>
    <xf numFmtId="164" fontId="17" fillId="0" borderId="19" xfId="2" applyFont="1" applyFill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11" fillId="0" borderId="4" xfId="2" applyFont="1" applyFill="1" applyBorder="1" applyAlignment="1">
      <alignment horizontal="center"/>
    </xf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4" fontId="17" fillId="0" borderId="9" xfId="2" applyFont="1" applyFill="1" applyBorder="1" applyAlignment="1">
      <alignment horizontal="center"/>
    </xf>
    <xf numFmtId="164" fontId="11" fillId="0" borderId="33" xfId="2" applyFont="1" applyFill="1" applyBorder="1" applyAlignment="1">
      <alignment horizontal="center"/>
    </xf>
    <xf numFmtId="164" fontId="11" fillId="0" borderId="44" xfId="2" applyFont="1" applyFill="1" applyBorder="1" applyAlignment="1">
      <alignment horizontal="center"/>
    </xf>
    <xf numFmtId="164" fontId="11" fillId="0" borderId="23" xfId="2" applyFont="1" applyFill="1" applyBorder="1" applyAlignment="1">
      <alignment horizontal="center"/>
    </xf>
    <xf numFmtId="164" fontId="17" fillId="0" borderId="0" xfId="2" applyFont="1" applyFill="1" applyAlignment="1"/>
    <xf numFmtId="164" fontId="17" fillId="0" borderId="19" xfId="2" applyFont="1" applyFill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11" fillId="0" borderId="4" xfId="2" applyFont="1" applyFill="1" applyBorder="1" applyAlignment="1">
      <alignment horizontal="center"/>
    </xf>
    <xf numFmtId="164" fontId="17" fillId="0" borderId="0" xfId="2" applyFont="1" applyFill="1" applyAlignment="1"/>
    <xf numFmtId="164" fontId="17" fillId="0" borderId="0" xfId="2" applyFont="1" applyFill="1" applyAlignment="1"/>
    <xf numFmtId="164" fontId="11" fillId="0" borderId="33" xfId="2" applyFont="1" applyFill="1" applyBorder="1" applyAlignment="1">
      <alignment horizontal="center"/>
    </xf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4" fontId="11" fillId="0" borderId="43" xfId="2" applyFont="1" applyFill="1" applyBorder="1" applyAlignment="1">
      <alignment horizontal="center"/>
    </xf>
    <xf numFmtId="0" fontId="19" fillId="0" borderId="0" xfId="0" applyFont="1"/>
    <xf numFmtId="0" fontId="19" fillId="0" borderId="63" xfId="0" applyFont="1" applyBorder="1"/>
    <xf numFmtId="0" fontId="19" fillId="0" borderId="66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165" fontId="19" fillId="0" borderId="63" xfId="0" applyNumberFormat="1" applyFont="1" applyBorder="1"/>
    <xf numFmtId="164" fontId="17" fillId="0" borderId="68" xfId="2" applyFont="1" applyFill="1" applyBorder="1" applyAlignment="1">
      <alignment horizontal="center"/>
    </xf>
    <xf numFmtId="164" fontId="11" fillId="0" borderId="70" xfId="2" applyFont="1" applyFill="1" applyBorder="1" applyAlignment="1">
      <alignment horizontal="center"/>
    </xf>
    <xf numFmtId="164" fontId="17" fillId="0" borderId="70" xfId="2" applyFont="1" applyFill="1" applyBorder="1" applyAlignment="1">
      <alignment horizontal="center"/>
    </xf>
    <xf numFmtId="164" fontId="11" fillId="0" borderId="71" xfId="2" applyFont="1" applyFill="1" applyBorder="1" applyAlignment="1">
      <alignment horizontal="center"/>
    </xf>
    <xf numFmtId="167" fontId="13" fillId="0" borderId="59" xfId="2" applyNumberFormat="1" applyFont="1" applyFill="1" applyBorder="1" applyAlignment="1">
      <alignment horizontal="center"/>
    </xf>
    <xf numFmtId="167" fontId="14" fillId="0" borderId="46" xfId="2" applyNumberFormat="1" applyFont="1" applyFill="1" applyBorder="1" applyAlignment="1">
      <alignment horizontal="center"/>
    </xf>
    <xf numFmtId="167" fontId="14" fillId="0" borderId="54" xfId="2" applyNumberFormat="1" applyFont="1" applyFill="1" applyBorder="1" applyAlignment="1">
      <alignment horizontal="center"/>
    </xf>
    <xf numFmtId="164" fontId="13" fillId="0" borderId="21" xfId="2" applyFont="1" applyFill="1" applyBorder="1" applyAlignment="1">
      <alignment horizontal="center"/>
    </xf>
    <xf numFmtId="164" fontId="13" fillId="0" borderId="54" xfId="2" applyFont="1" applyFill="1" applyBorder="1" applyAlignment="1">
      <alignment horizontal="center"/>
    </xf>
    <xf numFmtId="164" fontId="11" fillId="0" borderId="29" xfId="2" applyFont="1" applyFill="1" applyBorder="1" applyAlignment="1">
      <alignment horizontal="center"/>
    </xf>
    <xf numFmtId="167" fontId="13" fillId="0" borderId="30" xfId="2" applyNumberFormat="1" applyFont="1" applyFill="1" applyBorder="1" applyAlignment="1">
      <alignment horizontal="center"/>
    </xf>
    <xf numFmtId="164" fontId="11" fillId="0" borderId="49" xfId="2" applyFont="1" applyFill="1" applyBorder="1" applyAlignment="1">
      <alignment horizontal="center"/>
    </xf>
    <xf numFmtId="167" fontId="13" fillId="0" borderId="50" xfId="2" applyNumberFormat="1" applyFont="1" applyFill="1" applyBorder="1" applyAlignment="1">
      <alignment horizontal="center"/>
    </xf>
    <xf numFmtId="165" fontId="11" fillId="0" borderId="59" xfId="2" applyNumberFormat="1" applyFont="1" applyFill="1" applyBorder="1" applyAlignment="1">
      <alignment horizontal="center"/>
    </xf>
    <xf numFmtId="164" fontId="17" fillId="0" borderId="6" xfId="2" applyFont="1" applyFill="1" applyBorder="1" applyAlignment="1"/>
    <xf numFmtId="164" fontId="11" fillId="0" borderId="72" xfId="2" applyFont="1" applyFill="1" applyBorder="1" applyAlignment="1">
      <alignment horizontal="center"/>
    </xf>
    <xf numFmtId="164" fontId="11" fillId="0" borderId="0" xfId="2" applyFont="1" applyFill="1" applyBorder="1" applyAlignment="1">
      <alignment horizontal="center"/>
    </xf>
    <xf numFmtId="164" fontId="17" fillId="0" borderId="67" xfId="2" applyFont="1" applyFill="1" applyBorder="1" applyAlignment="1">
      <alignment horizontal="center"/>
    </xf>
    <xf numFmtId="164" fontId="17" fillId="0" borderId="71" xfId="2" applyFont="1" applyFill="1" applyBorder="1" applyAlignment="1">
      <alignment horizontal="center"/>
    </xf>
    <xf numFmtId="164" fontId="11" fillId="0" borderId="73" xfId="2" applyFont="1" applyFill="1" applyBorder="1" applyAlignment="1">
      <alignment horizontal="center"/>
    </xf>
    <xf numFmtId="164" fontId="17" fillId="0" borderId="72" xfId="2" applyFont="1" applyFill="1" applyBorder="1" applyAlignment="1"/>
    <xf numFmtId="165" fontId="13" fillId="0" borderId="43" xfId="2" applyNumberFormat="1" applyFont="1" applyFill="1" applyBorder="1" applyAlignment="1">
      <alignment horizontal="center" vertical="top" wrapText="1"/>
    </xf>
    <xf numFmtId="165" fontId="13" fillId="0" borderId="9" xfId="2" applyNumberFormat="1" applyFont="1" applyFill="1" applyBorder="1" applyAlignment="1">
      <alignment horizontal="center" vertical="top" wrapText="1"/>
    </xf>
    <xf numFmtId="165" fontId="11" fillId="0" borderId="30" xfId="2" applyNumberFormat="1" applyFont="1" applyFill="1" applyBorder="1" applyAlignment="1">
      <alignment horizontal="center" vertical="top" wrapText="1"/>
    </xf>
    <xf numFmtId="165" fontId="11" fillId="0" borderId="11" xfId="2" applyNumberFormat="1" applyFont="1" applyFill="1" applyBorder="1" applyAlignment="1">
      <alignment horizontal="center" vertical="top" wrapText="1"/>
    </xf>
    <xf numFmtId="169" fontId="11" fillId="0" borderId="8" xfId="2" applyNumberFormat="1" applyFont="1" applyFill="1" applyBorder="1" applyAlignment="1">
      <alignment horizontal="center" vertical="top" wrapText="1"/>
    </xf>
    <xf numFmtId="164" fontId="17" fillId="0" borderId="67" xfId="2" applyFont="1" applyFill="1" applyBorder="1" applyAlignment="1"/>
    <xf numFmtId="164" fontId="11" fillId="0" borderId="68" xfId="2" applyFont="1" applyFill="1" applyBorder="1" applyAlignment="1">
      <alignment horizontal="center"/>
    </xf>
    <xf numFmtId="164" fontId="11" fillId="0" borderId="69" xfId="2" applyFont="1" applyFill="1" applyBorder="1" applyAlignment="1">
      <alignment horizontal="center"/>
    </xf>
    <xf numFmtId="164" fontId="11" fillId="0" borderId="74" xfId="2" applyFont="1" applyFill="1" applyBorder="1" applyAlignment="1">
      <alignment horizontal="center"/>
    </xf>
    <xf numFmtId="164" fontId="11" fillId="0" borderId="75" xfId="2" applyFont="1" applyFill="1" applyBorder="1" applyAlignment="1">
      <alignment horizontal="center"/>
    </xf>
    <xf numFmtId="164" fontId="13" fillId="0" borderId="43" xfId="2" applyFont="1" applyFill="1" applyBorder="1" applyAlignment="1">
      <alignment horizontal="center" vertical="top" wrapText="1"/>
    </xf>
    <xf numFmtId="164" fontId="13" fillId="0" borderId="21" xfId="2" applyFont="1" applyFill="1" applyBorder="1" applyAlignment="1">
      <alignment horizontal="center" vertical="top" wrapText="1"/>
    </xf>
    <xf numFmtId="164" fontId="13" fillId="0" borderId="30" xfId="2" applyFont="1" applyFill="1" applyBorder="1" applyAlignment="1">
      <alignment horizontal="center"/>
    </xf>
    <xf numFmtId="164" fontId="13" fillId="0" borderId="43" xfId="2" applyFont="1" applyFill="1" applyBorder="1" applyAlignment="1">
      <alignment horizontal="center" vertical="center"/>
    </xf>
    <xf numFmtId="164" fontId="13" fillId="0" borderId="21" xfId="2" applyFont="1" applyFill="1" applyBorder="1" applyAlignment="1">
      <alignment horizontal="center" vertical="center"/>
    </xf>
    <xf numFmtId="164" fontId="11" fillId="0" borderId="68" xfId="2" applyFont="1" applyFill="1" applyBorder="1" applyAlignment="1">
      <alignment horizontal="center" vertical="center"/>
    </xf>
    <xf numFmtId="164" fontId="11" fillId="0" borderId="70" xfId="2" applyFont="1" applyFill="1" applyBorder="1" applyAlignment="1">
      <alignment horizontal="center" vertical="center"/>
    </xf>
    <xf numFmtId="164" fontId="11" fillId="0" borderId="73" xfId="2" applyFont="1" applyFill="1" applyBorder="1" applyAlignment="1">
      <alignment horizontal="center" vertical="center"/>
    </xf>
    <xf numFmtId="164" fontId="11" fillId="0" borderId="67" xfId="2" applyFont="1" applyFill="1" applyBorder="1" applyAlignment="1">
      <alignment horizontal="center" vertical="center"/>
    </xf>
    <xf numFmtId="164" fontId="11" fillId="0" borderId="3" xfId="2" applyFont="1" applyFill="1" applyBorder="1" applyAlignment="1">
      <alignment horizontal="center"/>
    </xf>
    <xf numFmtId="164" fontId="11" fillId="0" borderId="46" xfId="2" applyFont="1" applyFill="1" applyBorder="1" applyAlignment="1">
      <alignment horizontal="center"/>
    </xf>
    <xf numFmtId="166" fontId="11" fillId="0" borderId="30" xfId="2" applyNumberFormat="1" applyFont="1" applyFill="1" applyBorder="1" applyAlignment="1">
      <alignment horizontal="center" vertical="center"/>
    </xf>
    <xf numFmtId="168" fontId="13" fillId="0" borderId="10" xfId="2" applyNumberFormat="1" applyFont="1" applyFill="1" applyBorder="1" applyAlignment="1"/>
    <xf numFmtId="174" fontId="13" fillId="0" borderId="21" xfId="1" applyNumberFormat="1" applyFont="1" applyFill="1" applyBorder="1" applyAlignment="1"/>
    <xf numFmtId="164" fontId="11" fillId="0" borderId="71" xfId="2" applyFont="1" applyFill="1" applyBorder="1" applyAlignment="1">
      <alignment horizontal="center" vertical="center"/>
    </xf>
    <xf numFmtId="164" fontId="11" fillId="0" borderId="73" xfId="2" applyFont="1" applyFill="1" applyBorder="1" applyAlignment="1"/>
    <xf numFmtId="164" fontId="11" fillId="0" borderId="70" xfId="2" applyFont="1" applyFill="1" applyBorder="1" applyAlignment="1"/>
    <xf numFmtId="165" fontId="11" fillId="0" borderId="0" xfId="2" applyNumberFormat="1" applyFont="1" applyFill="1" applyBorder="1" applyAlignment="1">
      <alignment horizontal="center"/>
    </xf>
    <xf numFmtId="165" fontId="11" fillId="0" borderId="61" xfId="2" applyNumberFormat="1" applyFont="1" applyFill="1" applyBorder="1" applyAlignment="1">
      <alignment horizontal="center"/>
    </xf>
    <xf numFmtId="167" fontId="14" fillId="0" borderId="45" xfId="2" applyNumberFormat="1" applyFont="1" applyFill="1" applyBorder="1" applyAlignment="1">
      <alignment horizontal="center"/>
    </xf>
    <xf numFmtId="167" fontId="13" fillId="0" borderId="72" xfId="2" applyNumberFormat="1" applyFont="1" applyFill="1" applyBorder="1" applyAlignment="1">
      <alignment horizontal="center"/>
    </xf>
    <xf numFmtId="164" fontId="17" fillId="0" borderId="1" xfId="2" applyFont="1" applyFill="1" applyBorder="1" applyAlignment="1"/>
    <xf numFmtId="165" fontId="11" fillId="0" borderId="61" xfId="2" applyNumberFormat="1" applyFont="1" applyFill="1" applyBorder="1" applyAlignment="1">
      <alignment horizontal="center" vertical="top" wrapText="1"/>
    </xf>
    <xf numFmtId="165" fontId="11" fillId="0" borderId="5" xfId="2" applyNumberFormat="1" applyFont="1" applyFill="1" applyBorder="1" applyAlignment="1">
      <alignment horizontal="center" vertical="top" wrapText="1"/>
    </xf>
    <xf numFmtId="169" fontId="11" fillId="0" borderId="1" xfId="2" applyNumberFormat="1" applyFont="1" applyFill="1" applyBorder="1" applyAlignment="1">
      <alignment horizontal="center" vertical="top" wrapText="1"/>
    </xf>
    <xf numFmtId="168" fontId="11" fillId="0" borderId="59" xfId="2" applyNumberFormat="1" applyFont="1" applyFill="1" applyBorder="1" applyAlignment="1">
      <alignment horizontal="center" vertical="top" wrapText="1"/>
    </xf>
    <xf numFmtId="164" fontId="13" fillId="0" borderId="45" xfId="2" applyFont="1" applyFill="1" applyBorder="1" applyAlignment="1">
      <alignment horizontal="center" vertical="top" wrapText="1"/>
    </xf>
    <xf numFmtId="164" fontId="13" fillId="0" borderId="46" xfId="2" applyFont="1" applyFill="1" applyBorder="1" applyAlignment="1">
      <alignment horizontal="center" vertical="top" wrapText="1"/>
    </xf>
    <xf numFmtId="173" fontId="11" fillId="0" borderId="57" xfId="1" applyNumberFormat="1" applyFont="1" applyFill="1" applyBorder="1" applyAlignment="1">
      <alignment horizontal="center" vertical="center"/>
    </xf>
    <xf numFmtId="173" fontId="11" fillId="0" borderId="54" xfId="1" applyNumberFormat="1" applyFont="1" applyFill="1" applyBorder="1" applyAlignment="1"/>
    <xf numFmtId="174" fontId="13" fillId="0" borderId="46" xfId="1" applyNumberFormat="1" applyFont="1" applyFill="1" applyBorder="1" applyAlignment="1"/>
    <xf numFmtId="164" fontId="17" fillId="0" borderId="76" xfId="2" applyFont="1" applyFill="1" applyBorder="1" applyAlignment="1">
      <alignment horizontal="center"/>
    </xf>
    <xf numFmtId="167" fontId="11" fillId="0" borderId="68" xfId="2" applyNumberFormat="1" applyFont="1" applyFill="1" applyBorder="1" applyAlignment="1">
      <alignment horizontal="center"/>
    </xf>
    <xf numFmtId="167" fontId="11" fillId="0" borderId="70" xfId="2" applyNumberFormat="1" applyFont="1" applyFill="1" applyBorder="1" applyAlignment="1">
      <alignment horizontal="center"/>
    </xf>
    <xf numFmtId="165" fontId="11" fillId="0" borderId="73" xfId="2" applyNumberFormat="1" applyFont="1" applyFill="1" applyBorder="1" applyAlignment="1">
      <alignment horizontal="center"/>
    </xf>
    <xf numFmtId="166" fontId="11" fillId="0" borderId="68" xfId="2" applyNumberFormat="1" applyFont="1" applyFill="1" applyBorder="1" applyAlignment="1">
      <alignment horizontal="center"/>
    </xf>
    <xf numFmtId="165" fontId="11" fillId="0" borderId="71" xfId="2" applyNumberFormat="1" applyFont="1" applyFill="1" applyBorder="1" applyAlignment="1">
      <alignment horizontal="center"/>
    </xf>
    <xf numFmtId="2" fontId="11" fillId="0" borderId="68" xfId="2" applyNumberFormat="1" applyFont="1" applyFill="1" applyBorder="1" applyAlignment="1">
      <alignment horizontal="center"/>
    </xf>
    <xf numFmtId="167" fontId="11" fillId="0" borderId="73" xfId="2" applyNumberFormat="1" applyFont="1" applyFill="1" applyBorder="1" applyAlignment="1">
      <alignment horizontal="center"/>
    </xf>
    <xf numFmtId="166" fontId="11" fillId="0" borderId="70" xfId="2" applyNumberFormat="1" applyFont="1" applyFill="1" applyBorder="1" applyAlignment="1">
      <alignment horizontal="center"/>
    </xf>
    <xf numFmtId="2" fontId="11" fillId="0" borderId="70" xfId="2" applyNumberFormat="1" applyFont="1" applyFill="1" applyBorder="1" applyAlignment="1">
      <alignment horizontal="center"/>
    </xf>
    <xf numFmtId="167" fontId="11" fillId="0" borderId="67" xfId="2" applyNumberFormat="1" applyFont="1" applyFill="1" applyBorder="1" applyAlignment="1">
      <alignment horizontal="center"/>
    </xf>
    <xf numFmtId="167" fontId="11" fillId="0" borderId="71" xfId="2" applyNumberFormat="1" applyFont="1" applyFill="1" applyBorder="1" applyAlignment="1">
      <alignment horizontal="center"/>
    </xf>
    <xf numFmtId="166" fontId="11" fillId="0" borderId="74" xfId="2" applyNumberFormat="1" applyFont="1" applyFill="1" applyBorder="1" applyAlignment="1">
      <alignment horizontal="center"/>
    </xf>
    <xf numFmtId="165" fontId="13" fillId="0" borderId="75" xfId="2" applyNumberFormat="1" applyFont="1" applyFill="1" applyBorder="1" applyAlignment="1">
      <alignment horizontal="center"/>
    </xf>
    <xf numFmtId="167" fontId="11" fillId="0" borderId="75" xfId="2" applyNumberFormat="1" applyFont="1" applyFill="1" applyBorder="1" applyAlignment="1">
      <alignment horizontal="center"/>
    </xf>
    <xf numFmtId="165" fontId="11" fillId="0" borderId="68" xfId="2" applyNumberFormat="1" applyFont="1" applyFill="1" applyBorder="1" applyAlignment="1">
      <alignment horizontal="center"/>
    </xf>
    <xf numFmtId="165" fontId="11" fillId="0" borderId="69" xfId="2" applyNumberFormat="1" applyFont="1" applyFill="1" applyBorder="1" applyAlignment="1">
      <alignment horizontal="center"/>
    </xf>
    <xf numFmtId="165" fontId="11" fillId="0" borderId="71" xfId="2" applyNumberFormat="1" applyFont="1" applyFill="1" applyBorder="1" applyAlignment="1">
      <alignment horizontal="center" vertical="top" wrapText="1"/>
    </xf>
    <xf numFmtId="167" fontId="11" fillId="0" borderId="74" xfId="2" applyNumberFormat="1" applyFont="1" applyFill="1" applyBorder="1" applyAlignment="1">
      <alignment horizontal="center"/>
    </xf>
    <xf numFmtId="2" fontId="11" fillId="0" borderId="69" xfId="2" applyNumberFormat="1" applyFont="1" applyFill="1" applyBorder="1" applyAlignment="1">
      <alignment horizontal="center"/>
    </xf>
    <xf numFmtId="168" fontId="11" fillId="0" borderId="71" xfId="2" applyNumberFormat="1" applyFont="1" applyFill="1" applyBorder="1" applyAlignment="1">
      <alignment horizontal="center" vertical="top" wrapText="1"/>
    </xf>
    <xf numFmtId="165" fontId="11" fillId="0" borderId="73" xfId="2" applyNumberFormat="1" applyFont="1" applyFill="1" applyBorder="1" applyAlignment="1">
      <alignment horizontal="center" vertical="center"/>
    </xf>
    <xf numFmtId="168" fontId="13" fillId="0" borderId="73" xfId="2" applyNumberFormat="1" applyFont="1" applyFill="1" applyBorder="1" applyAlignment="1"/>
    <xf numFmtId="2" fontId="11" fillId="0" borderId="67" xfId="2" applyNumberFormat="1" applyFont="1" applyFill="1" applyBorder="1" applyAlignment="1">
      <alignment horizontal="center"/>
    </xf>
    <xf numFmtId="164" fontId="13" fillId="0" borderId="8" xfId="2" applyFont="1" applyFill="1" applyBorder="1" applyAlignment="1">
      <alignment horizontal="center" vertical="center"/>
    </xf>
    <xf numFmtId="164" fontId="11" fillId="0" borderId="7" xfId="2" applyFont="1" applyFill="1" applyBorder="1" applyAlignment="1">
      <alignment horizontal="center" vertical="center"/>
    </xf>
    <xf numFmtId="164" fontId="11" fillId="0" borderId="1" xfId="2" applyFont="1" applyFill="1" applyBorder="1" applyAlignment="1">
      <alignment horizontal="center" vertical="center"/>
    </xf>
    <xf numFmtId="166" fontId="11" fillId="0" borderId="11" xfId="2" applyNumberFormat="1" applyFont="1" applyFill="1" applyBorder="1" applyAlignment="1">
      <alignment horizontal="center" vertical="center"/>
    </xf>
    <xf numFmtId="164" fontId="11" fillId="0" borderId="75" xfId="2" applyFont="1" applyFill="1" applyBorder="1" applyAlignment="1">
      <alignment horizontal="center" vertical="center"/>
    </xf>
    <xf numFmtId="2" fontId="11" fillId="0" borderId="75" xfId="2" applyNumberFormat="1" applyFont="1" applyFill="1" applyBorder="1" applyAlignment="1">
      <alignment horizontal="center"/>
    </xf>
    <xf numFmtId="164" fontId="11" fillId="0" borderId="74" xfId="2" applyFont="1" applyFill="1" applyBorder="1" applyAlignment="1">
      <alignment horizontal="center" vertical="center"/>
    </xf>
    <xf numFmtId="164" fontId="11" fillId="0" borderId="78" xfId="2" applyFont="1" applyFill="1" applyBorder="1" applyAlignment="1">
      <alignment horizontal="center" vertical="center"/>
    </xf>
    <xf numFmtId="164" fontId="11" fillId="0" borderId="79" xfId="2" applyFont="1" applyFill="1" applyBorder="1" applyAlignment="1">
      <alignment horizontal="center" vertical="center"/>
    </xf>
    <xf numFmtId="164" fontId="13" fillId="0" borderId="80" xfId="2" applyFont="1" applyFill="1" applyBorder="1" applyAlignment="1">
      <alignment horizontal="center" vertical="center"/>
    </xf>
    <xf numFmtId="164" fontId="13" fillId="0" borderId="81" xfId="2" applyFont="1" applyFill="1" applyBorder="1" applyAlignment="1">
      <alignment horizontal="center" vertical="center"/>
    </xf>
    <xf numFmtId="164" fontId="11" fillId="0" borderId="76" xfId="2" applyFont="1" applyFill="1" applyBorder="1" applyAlignment="1">
      <alignment horizontal="center" vertical="center"/>
    </xf>
    <xf numFmtId="164" fontId="11" fillId="0" borderId="82" xfId="2" applyFont="1" applyFill="1" applyBorder="1" applyAlignment="1">
      <alignment horizontal="center" vertical="center"/>
    </xf>
    <xf numFmtId="164" fontId="11" fillId="0" borderId="83" xfId="2" applyFont="1" applyFill="1" applyBorder="1" applyAlignment="1">
      <alignment horizontal="center" vertical="center"/>
    </xf>
    <xf numFmtId="176" fontId="11" fillId="0" borderId="68" xfId="7" applyNumberFormat="1" applyFont="1" applyFill="1" applyBorder="1" applyAlignment="1">
      <alignment horizontal="center"/>
    </xf>
    <xf numFmtId="176" fontId="11" fillId="0" borderId="70" xfId="7" applyNumberFormat="1" applyFont="1" applyFill="1" applyBorder="1" applyAlignment="1">
      <alignment horizontal="center"/>
    </xf>
    <xf numFmtId="176" fontId="11" fillId="0" borderId="67" xfId="7" applyNumberFormat="1" applyFont="1" applyFill="1" applyBorder="1" applyAlignment="1">
      <alignment horizontal="center"/>
    </xf>
    <xf numFmtId="171" fontId="13" fillId="0" borderId="44" xfId="2" applyNumberFormat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13" fillId="0" borderId="76" xfId="2" applyNumberFormat="1" applyFont="1" applyFill="1" applyBorder="1" applyAlignment="1">
      <alignment horizontal="center"/>
    </xf>
    <xf numFmtId="165" fontId="13" fillId="0" borderId="70" xfId="2" applyNumberFormat="1" applyFont="1" applyFill="1" applyBorder="1" applyAlignment="1">
      <alignment horizontal="center"/>
    </xf>
    <xf numFmtId="164" fontId="11" fillId="0" borderId="63" xfId="2" applyFont="1" applyFill="1" applyBorder="1" applyAlignment="1">
      <alignment horizontal="center" vertical="center"/>
    </xf>
    <xf numFmtId="165" fontId="13" fillId="0" borderId="44" xfId="2" applyNumberFormat="1" applyFont="1" applyFill="1" applyBorder="1" applyAlignment="1">
      <alignment horizontal="center"/>
    </xf>
    <xf numFmtId="2" fontId="11" fillId="0" borderId="71" xfId="2" applyNumberFormat="1" applyFont="1" applyFill="1" applyBorder="1" applyAlignment="1">
      <alignment horizontal="center"/>
    </xf>
    <xf numFmtId="168" fontId="13" fillId="0" borderId="0" xfId="2" applyNumberFormat="1" applyFont="1" applyFill="1" applyBorder="1" applyAlignment="1"/>
    <xf numFmtId="168" fontId="13" fillId="0" borderId="67" xfId="2" applyNumberFormat="1" applyFont="1" applyFill="1" applyBorder="1" applyAlignment="1"/>
    <xf numFmtId="171" fontId="11" fillId="0" borderId="68" xfId="2" applyNumberFormat="1" applyFont="1" applyFill="1" applyBorder="1" applyAlignment="1">
      <alignment horizontal="center"/>
    </xf>
    <xf numFmtId="2" fontId="13" fillId="0" borderId="8" xfId="2" applyNumberFormat="1" applyFont="1" applyFill="1" applyBorder="1" applyAlignment="1">
      <alignment horizontal="center"/>
    </xf>
    <xf numFmtId="2" fontId="13" fillId="0" borderId="7" xfId="2" applyNumberFormat="1" applyFont="1" applyFill="1" applyBorder="1" applyAlignment="1">
      <alignment horizontal="center"/>
    </xf>
    <xf numFmtId="167" fontId="14" fillId="0" borderId="1" xfId="2" applyNumberFormat="1" applyFont="1" applyFill="1" applyBorder="1" applyAlignment="1">
      <alignment horizontal="center"/>
    </xf>
    <xf numFmtId="2" fontId="13" fillId="0" borderId="11" xfId="2" applyNumberFormat="1" applyFont="1" applyFill="1" applyBorder="1" applyAlignment="1">
      <alignment horizontal="center"/>
    </xf>
    <xf numFmtId="2" fontId="13" fillId="0" borderId="15" xfId="2" applyNumberFormat="1" applyFont="1" applyFill="1" applyBorder="1" applyAlignment="1">
      <alignment horizontal="center"/>
    </xf>
    <xf numFmtId="167" fontId="13" fillId="0" borderId="15" xfId="2" applyNumberFormat="1" applyFont="1" applyFill="1" applyBorder="1" applyAlignment="1">
      <alignment horizontal="center"/>
    </xf>
    <xf numFmtId="167" fontId="14" fillId="0" borderId="5" xfId="2" applyNumberFormat="1" applyFont="1" applyFill="1" applyBorder="1" applyAlignment="1">
      <alignment horizontal="center"/>
    </xf>
    <xf numFmtId="164" fontId="17" fillId="0" borderId="45" xfId="2" applyFont="1" applyFill="1" applyBorder="1" applyAlignment="1">
      <alignment horizontal="center"/>
    </xf>
    <xf numFmtId="164" fontId="17" fillId="0" borderId="46" xfId="2" applyFont="1" applyFill="1" applyBorder="1" applyAlignment="1">
      <alignment horizontal="center"/>
    </xf>
    <xf numFmtId="2" fontId="13" fillId="0" borderId="85" xfId="2" applyNumberFormat="1" applyFont="1" applyFill="1" applyBorder="1" applyAlignment="1">
      <alignment horizontal="center"/>
    </xf>
    <xf numFmtId="2" fontId="13" fillId="0" borderId="86" xfId="2" applyNumberFormat="1" applyFont="1" applyFill="1" applyBorder="1" applyAlignment="1">
      <alignment horizontal="center"/>
    </xf>
    <xf numFmtId="2" fontId="13" fillId="0" borderId="87" xfId="2" applyNumberFormat="1" applyFont="1" applyFill="1" applyBorder="1" applyAlignment="1">
      <alignment horizontal="center"/>
    </xf>
    <xf numFmtId="2" fontId="13" fillId="0" borderId="88" xfId="2" applyNumberFormat="1" applyFont="1" applyFill="1" applyBorder="1" applyAlignment="1">
      <alignment horizontal="center"/>
    </xf>
    <xf numFmtId="167" fontId="13" fillId="0" borderId="87" xfId="2" applyNumberFormat="1" applyFont="1" applyFill="1" applyBorder="1" applyAlignment="1">
      <alignment horizontal="center"/>
    </xf>
    <xf numFmtId="167" fontId="13" fillId="0" borderId="88" xfId="2" applyNumberFormat="1" applyFont="1" applyFill="1" applyBorder="1" applyAlignment="1">
      <alignment horizontal="center"/>
    </xf>
    <xf numFmtId="167" fontId="14" fillId="0" borderId="89" xfId="2" applyNumberFormat="1" applyFont="1" applyFill="1" applyBorder="1" applyAlignment="1">
      <alignment horizontal="center"/>
    </xf>
    <xf numFmtId="167" fontId="14" fillId="0" borderId="90" xfId="2" applyNumberFormat="1" applyFont="1" applyFill="1" applyBorder="1" applyAlignment="1">
      <alignment horizontal="center"/>
    </xf>
    <xf numFmtId="171" fontId="11" fillId="0" borderId="70" xfId="2" applyNumberFormat="1" applyFont="1" applyFill="1" applyBorder="1" applyAlignment="1">
      <alignment horizontal="center"/>
    </xf>
    <xf numFmtId="164" fontId="13" fillId="0" borderId="91" xfId="2" applyFont="1" applyFill="1" applyBorder="1" applyAlignment="1">
      <alignment horizontal="center" vertical="center"/>
    </xf>
    <xf numFmtId="164" fontId="11" fillId="0" borderId="64" xfId="2" applyFont="1" applyFill="1" applyBorder="1" applyAlignment="1">
      <alignment horizontal="center" vertical="center"/>
    </xf>
    <xf numFmtId="164" fontId="11" fillId="0" borderId="92" xfId="2" applyFont="1" applyFill="1" applyBorder="1" applyAlignment="1">
      <alignment horizontal="center" vertical="center"/>
    </xf>
    <xf numFmtId="164" fontId="11" fillId="0" borderId="16" xfId="2" applyFont="1" applyFill="1" applyBorder="1" applyAlignment="1">
      <alignment horizontal="center" vertical="center"/>
    </xf>
    <xf numFmtId="164" fontId="11" fillId="0" borderId="29" xfId="2" applyFont="1" applyFill="1" applyBorder="1" applyAlignment="1">
      <alignment horizontal="center" vertical="center"/>
    </xf>
    <xf numFmtId="164" fontId="13" fillId="0" borderId="63" xfId="2" applyFont="1" applyFill="1" applyBorder="1" applyAlignment="1">
      <alignment horizontal="center" vertical="center"/>
    </xf>
    <xf numFmtId="164" fontId="13" fillId="0" borderId="84" xfId="2" applyFont="1" applyFill="1" applyBorder="1" applyAlignment="1">
      <alignment horizontal="center" vertical="center"/>
    </xf>
    <xf numFmtId="164" fontId="13" fillId="0" borderId="93" xfId="2" applyFont="1" applyFill="1" applyBorder="1" applyAlignment="1">
      <alignment horizontal="center" vertical="center"/>
    </xf>
    <xf numFmtId="164" fontId="13" fillId="0" borderId="94" xfId="2" applyFont="1" applyFill="1" applyBorder="1" applyAlignment="1">
      <alignment horizontal="center" vertical="center"/>
    </xf>
    <xf numFmtId="164" fontId="13" fillId="0" borderId="95" xfId="2" applyFont="1" applyFill="1" applyBorder="1" applyAlignment="1">
      <alignment horizontal="center" vertical="center"/>
    </xf>
    <xf numFmtId="164" fontId="11" fillId="0" borderId="96" xfId="2" applyFont="1" applyFill="1" applyBorder="1" applyAlignment="1">
      <alignment horizontal="center" vertical="center"/>
    </xf>
    <xf numFmtId="164" fontId="11" fillId="0" borderId="97" xfId="2" applyFont="1" applyFill="1" applyBorder="1" applyAlignment="1">
      <alignment horizontal="center" vertical="center"/>
    </xf>
    <xf numFmtId="167" fontId="11" fillId="0" borderId="30" xfId="2" applyNumberFormat="1" applyFont="1" applyFill="1" applyBorder="1" applyAlignment="1">
      <alignment horizontal="center"/>
    </xf>
    <xf numFmtId="171" fontId="11" fillId="0" borderId="67" xfId="2" applyNumberFormat="1" applyFont="1" applyFill="1" applyBorder="1" applyAlignment="1">
      <alignment horizontal="center"/>
    </xf>
    <xf numFmtId="164" fontId="22" fillId="0" borderId="0" xfId="2" applyFont="1" applyFill="1" applyAlignment="1"/>
    <xf numFmtId="164" fontId="22" fillId="2" borderId="0" xfId="2" applyFont="1" applyFill="1" applyAlignment="1"/>
    <xf numFmtId="0" fontId="23" fillId="2" borderId="0" xfId="0" applyFont="1" applyFill="1"/>
    <xf numFmtId="164" fontId="17" fillId="0" borderId="15" xfId="2" applyFont="1" applyFill="1" applyBorder="1" applyAlignment="1">
      <alignment horizontal="center"/>
    </xf>
    <xf numFmtId="164" fontId="17" fillId="0" borderId="98" xfId="2" applyFont="1" applyFill="1" applyBorder="1" applyAlignment="1"/>
    <xf numFmtId="164" fontId="17" fillId="0" borderId="99" xfId="2" applyFont="1" applyFill="1" applyBorder="1" applyAlignment="1"/>
    <xf numFmtId="164" fontId="17" fillId="0" borderId="53" xfId="2" applyFont="1" applyFill="1" applyBorder="1" applyAlignment="1"/>
    <xf numFmtId="164" fontId="13" fillId="0" borderId="78" xfId="2" applyFont="1" applyFill="1" applyBorder="1" applyAlignment="1">
      <alignment horizontal="center" vertical="center"/>
    </xf>
    <xf numFmtId="164" fontId="13" fillId="0" borderId="64" xfId="2" applyFont="1" applyFill="1" applyBorder="1" applyAlignment="1">
      <alignment horizontal="center" vertical="center"/>
    </xf>
    <xf numFmtId="164" fontId="13" fillId="0" borderId="92" xfId="2" applyFont="1" applyFill="1" applyBorder="1" applyAlignment="1">
      <alignment horizontal="center" vertical="center"/>
    </xf>
    <xf numFmtId="1" fontId="13" fillId="0" borderId="21" xfId="2" applyNumberFormat="1" applyFont="1" applyFill="1" applyBorder="1" applyAlignment="1">
      <alignment horizontal="center"/>
    </xf>
    <xf numFmtId="2" fontId="11" fillId="0" borderId="76" xfId="2" applyNumberFormat="1" applyFont="1" applyFill="1" applyBorder="1" applyAlignment="1">
      <alignment horizontal="center"/>
    </xf>
    <xf numFmtId="164" fontId="11" fillId="0" borderId="84" xfId="2" applyFont="1" applyFill="1" applyBorder="1" applyAlignment="1">
      <alignment horizontal="center" vertical="center"/>
    </xf>
    <xf numFmtId="164" fontId="11" fillId="0" borderId="100" xfId="2" applyFont="1" applyFill="1" applyBorder="1" applyAlignment="1">
      <alignment horizontal="center" vertical="center"/>
    </xf>
    <xf numFmtId="164" fontId="13" fillId="0" borderId="101" xfId="2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center"/>
    </xf>
    <xf numFmtId="2" fontId="11" fillId="0" borderId="77" xfId="2" applyNumberFormat="1" applyFont="1" applyFill="1" applyBorder="1" applyAlignment="1">
      <alignment horizontal="center"/>
    </xf>
    <xf numFmtId="2" fontId="11" fillId="0" borderId="36" xfId="2" applyNumberFormat="1" applyFont="1" applyFill="1" applyBorder="1" applyAlignment="1">
      <alignment horizontal="center"/>
    </xf>
    <xf numFmtId="164" fontId="11" fillId="0" borderId="94" xfId="2" applyFont="1" applyFill="1" applyBorder="1" applyAlignment="1">
      <alignment horizontal="center" vertical="center"/>
    </xf>
    <xf numFmtId="164" fontId="11" fillId="0" borderId="95" xfId="2" applyFont="1" applyFill="1" applyBorder="1" applyAlignment="1">
      <alignment horizontal="center" vertical="center"/>
    </xf>
    <xf numFmtId="164" fontId="13" fillId="0" borderId="79" xfId="2" applyFont="1" applyFill="1" applyBorder="1" applyAlignment="1">
      <alignment horizontal="center" vertical="center"/>
    </xf>
    <xf numFmtId="164" fontId="13" fillId="0" borderId="96" xfId="2" applyFont="1" applyFill="1" applyBorder="1" applyAlignment="1">
      <alignment horizontal="center" vertical="center"/>
    </xf>
    <xf numFmtId="166" fontId="13" fillId="0" borderId="23" xfId="2" applyNumberFormat="1" applyFont="1" applyFill="1" applyBorder="1" applyAlignment="1">
      <alignment horizontal="center"/>
    </xf>
    <xf numFmtId="164" fontId="17" fillId="0" borderId="0" xfId="2" applyFont="1" applyFill="1" applyAlignment="1"/>
    <xf numFmtId="164" fontId="11" fillId="0" borderId="33" xfId="2" applyFont="1" applyFill="1" applyBorder="1" applyAlignment="1">
      <alignment horizontal="center"/>
    </xf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4" fontId="11" fillId="0" borderId="43" xfId="2" applyFont="1" applyFill="1" applyBorder="1" applyAlignment="1">
      <alignment horizontal="center"/>
    </xf>
    <xf numFmtId="164" fontId="11" fillId="0" borderId="21" xfId="2" applyFont="1" applyFill="1" applyBorder="1" applyAlignment="1">
      <alignment horizontal="center"/>
    </xf>
    <xf numFmtId="164" fontId="11" fillId="0" borderId="46" xfId="2" applyFont="1" applyFill="1" applyBorder="1" applyAlignment="1">
      <alignment horizontal="center"/>
    </xf>
    <xf numFmtId="0" fontId="0" fillId="0" borderId="9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Fill="1" applyBorder="1"/>
    <xf numFmtId="164" fontId="5" fillId="0" borderId="0" xfId="2" applyFont="1" applyFill="1" applyAlignment="1"/>
    <xf numFmtId="164" fontId="6" fillId="0" borderId="2" xfId="2" applyFont="1" applyFill="1" applyBorder="1" applyAlignment="1">
      <alignment horizontal="center"/>
    </xf>
    <xf numFmtId="164" fontId="7" fillId="0" borderId="2" xfId="2" applyFont="1" applyFill="1" applyBorder="1" applyAlignment="1">
      <alignment horizontal="center"/>
    </xf>
    <xf numFmtId="164" fontId="7" fillId="0" borderId="4" xfId="2" applyFont="1" applyFill="1" applyBorder="1" applyAlignment="1">
      <alignment horizontal="center" wrapText="1"/>
    </xf>
    <xf numFmtId="164" fontId="6" fillId="0" borderId="4" xfId="2" applyFont="1" applyFill="1" applyBorder="1" applyAlignment="1">
      <alignment horizontal="center"/>
    </xf>
    <xf numFmtId="164" fontId="7" fillId="0" borderId="4" xfId="2" applyFont="1" applyFill="1" applyBorder="1" applyAlignment="1">
      <alignment horizontal="center" vertical="center" wrapText="1"/>
    </xf>
    <xf numFmtId="164" fontId="11" fillId="0" borderId="4" xfId="2" applyFont="1" applyFill="1" applyBorder="1" applyAlignment="1">
      <alignment horizontal="center" vertical="center" wrapText="1"/>
    </xf>
    <xf numFmtId="164" fontId="9" fillId="0" borderId="4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/>
    </xf>
    <xf numFmtId="164" fontId="9" fillId="0" borderId="4" xfId="2" applyFont="1" applyFill="1" applyBorder="1" applyAlignment="1">
      <alignment horizontal="center" wrapText="1"/>
    </xf>
    <xf numFmtId="164" fontId="12" fillId="0" borderId="4" xfId="2" applyFont="1" applyFill="1" applyBorder="1" applyAlignment="1">
      <alignment horizontal="center" vertical="center" wrapText="1"/>
    </xf>
    <xf numFmtId="164" fontId="6" fillId="0" borderId="9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center"/>
    </xf>
    <xf numFmtId="172" fontId="7" fillId="0" borderId="9" xfId="2" applyNumberFormat="1" applyFont="1" applyFill="1" applyBorder="1" applyAlignment="1">
      <alignment horizontal="center"/>
    </xf>
    <xf numFmtId="164" fontId="17" fillId="0" borderId="0" xfId="2" applyFont="1" applyFill="1" applyAlignment="1"/>
    <xf numFmtId="164" fontId="17" fillId="0" borderId="42" xfId="2" applyFont="1" applyFill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7" xfId="2" applyFont="1" applyFill="1" applyBorder="1" applyAlignment="1">
      <alignment horizontal="center"/>
    </xf>
    <xf numFmtId="164" fontId="11" fillId="0" borderId="42" xfId="2" applyFont="1" applyFill="1" applyBorder="1" applyAlignment="1">
      <alignment horizontal="center"/>
    </xf>
    <xf numFmtId="164" fontId="11" fillId="0" borderId="17" xfId="2" applyFont="1" applyFill="1" applyBorder="1" applyAlignment="1">
      <alignment horizontal="center"/>
    </xf>
    <xf numFmtId="164" fontId="11" fillId="0" borderId="41" xfId="2" applyFont="1" applyFill="1" applyBorder="1" applyAlignment="1">
      <alignment horizontal="center"/>
    </xf>
    <xf numFmtId="164" fontId="11" fillId="0" borderId="56" xfId="2" applyFont="1" applyFill="1" applyBorder="1" applyAlignment="1">
      <alignment horizontal="center" wrapText="1"/>
    </xf>
    <xf numFmtId="164" fontId="11" fillId="0" borderId="28" xfId="2" applyFont="1" applyFill="1" applyBorder="1" applyAlignment="1">
      <alignment horizontal="center" wrapText="1"/>
    </xf>
    <xf numFmtId="164" fontId="11" fillId="0" borderId="44" xfId="2" applyFont="1" applyFill="1" applyBorder="1" applyAlignment="1">
      <alignment horizontal="center" wrapText="1"/>
    </xf>
    <xf numFmtId="164" fontId="11" fillId="0" borderId="4" xfId="2" applyFont="1" applyFill="1" applyBorder="1" applyAlignment="1">
      <alignment horizontal="center" wrapText="1"/>
    </xf>
    <xf numFmtId="164" fontId="11" fillId="0" borderId="19" xfId="2" applyFont="1" applyFill="1" applyBorder="1" applyAlignment="1">
      <alignment horizontal="center"/>
    </xf>
    <xf numFmtId="164" fontId="11" fillId="0" borderId="33" xfId="2" applyFont="1" applyFill="1" applyBorder="1" applyAlignment="1">
      <alignment horizontal="center" wrapText="1"/>
    </xf>
    <xf numFmtId="164" fontId="11" fillId="0" borderId="23" xfId="2" applyFont="1" applyFill="1" applyBorder="1" applyAlignment="1">
      <alignment horizontal="center" wrapText="1"/>
    </xf>
    <xf numFmtId="164" fontId="17" fillId="0" borderId="38" xfId="2" applyFont="1" applyFill="1" applyBorder="1" applyAlignment="1">
      <alignment horizontal="center"/>
    </xf>
    <xf numFmtId="164" fontId="17" fillId="0" borderId="7" xfId="2" applyFont="1" applyFill="1" applyBorder="1" applyAlignment="1">
      <alignment horizontal="center"/>
    </xf>
    <xf numFmtId="164" fontId="11" fillId="0" borderId="56" xfId="2" applyFont="1" applyFill="1" applyBorder="1" applyAlignment="1">
      <alignment horizontal="center"/>
    </xf>
    <xf numFmtId="164" fontId="11" fillId="0" borderId="28" xfId="2" applyFont="1" applyFill="1" applyBorder="1" applyAlignment="1">
      <alignment horizontal="center"/>
    </xf>
    <xf numFmtId="164" fontId="11" fillId="0" borderId="33" xfId="2" applyFont="1" applyFill="1" applyBorder="1" applyAlignment="1">
      <alignment horizontal="center"/>
    </xf>
    <xf numFmtId="164" fontId="11" fillId="0" borderId="44" xfId="2" applyFont="1" applyFill="1" applyBorder="1" applyAlignment="1">
      <alignment horizontal="center"/>
    </xf>
    <xf numFmtId="164" fontId="11" fillId="0" borderId="4" xfId="2" applyFont="1" applyFill="1" applyBorder="1" applyAlignment="1">
      <alignment horizontal="center"/>
    </xf>
    <xf numFmtId="164" fontId="11" fillId="0" borderId="23" xfId="2" applyFont="1" applyFill="1" applyBorder="1" applyAlignment="1">
      <alignment horizontal="center"/>
    </xf>
    <xf numFmtId="0" fontId="16" fillId="0" borderId="43" xfId="0" applyFont="1" applyFill="1" applyBorder="1"/>
    <xf numFmtId="0" fontId="16" fillId="0" borderId="21" xfId="0" applyFont="1" applyFill="1" applyBorder="1"/>
    <xf numFmtId="164" fontId="11" fillId="0" borderId="56" xfId="2" applyFont="1" applyFill="1" applyBorder="1" applyAlignment="1">
      <alignment horizontal="center" vertical="center" wrapText="1"/>
    </xf>
    <xf numFmtId="164" fontId="11" fillId="0" borderId="33" xfId="2" applyFont="1" applyFill="1" applyBorder="1" applyAlignment="1">
      <alignment horizontal="center" vertical="center" wrapText="1"/>
    </xf>
    <xf numFmtId="164" fontId="11" fillId="0" borderId="44" xfId="2" applyFont="1" applyFill="1" applyBorder="1" applyAlignment="1">
      <alignment horizontal="center" vertical="center" wrapText="1"/>
    </xf>
    <xf numFmtId="164" fontId="11" fillId="0" borderId="23" xfId="2" applyFont="1" applyFill="1" applyBorder="1" applyAlignment="1">
      <alignment horizontal="center" vertical="center" wrapText="1"/>
    </xf>
    <xf numFmtId="164" fontId="17" fillId="0" borderId="43" xfId="2" applyFont="1" applyFill="1" applyBorder="1" applyAlignment="1">
      <alignment horizontal="center"/>
    </xf>
    <xf numFmtId="164" fontId="17" fillId="0" borderId="21" xfId="2" applyFont="1" applyFill="1" applyBorder="1" applyAlignment="1">
      <alignment horizontal="center"/>
    </xf>
    <xf numFmtId="164" fontId="17" fillId="0" borderId="9" xfId="2" applyFont="1" applyFill="1" applyBorder="1" applyAlignment="1">
      <alignment horizontal="center"/>
    </xf>
    <xf numFmtId="164" fontId="11" fillId="0" borderId="43" xfId="2" applyFont="1" applyFill="1" applyBorder="1" applyAlignment="1">
      <alignment horizontal="center"/>
    </xf>
    <xf numFmtId="164" fontId="11" fillId="0" borderId="9" xfId="2" applyFont="1" applyFill="1" applyBorder="1" applyAlignment="1">
      <alignment horizontal="center"/>
    </xf>
    <xf numFmtId="172" fontId="11" fillId="0" borderId="43" xfId="2" applyNumberFormat="1" applyFont="1" applyFill="1" applyBorder="1" applyAlignment="1">
      <alignment horizontal="center"/>
    </xf>
    <xf numFmtId="172" fontId="11" fillId="0" borderId="9" xfId="2" applyNumberFormat="1" applyFont="1" applyFill="1" applyBorder="1" applyAlignment="1">
      <alignment horizontal="center"/>
    </xf>
    <xf numFmtId="172" fontId="11" fillId="0" borderId="11" xfId="2" applyNumberFormat="1" applyFont="1" applyFill="1" applyBorder="1" applyAlignment="1">
      <alignment horizontal="center"/>
    </xf>
    <xf numFmtId="0" fontId="16" fillId="0" borderId="9" xfId="0" applyFont="1" applyFill="1" applyBorder="1"/>
    <xf numFmtId="164" fontId="11" fillId="0" borderId="58" xfId="2" applyFont="1" applyFill="1" applyBorder="1" applyAlignment="1">
      <alignment horizontal="center" wrapText="1"/>
    </xf>
    <xf numFmtId="164" fontId="11" fillId="0" borderId="38" xfId="2" applyFont="1" applyFill="1" applyBorder="1" applyAlignment="1">
      <alignment horizontal="center" wrapText="1"/>
    </xf>
    <xf numFmtId="164" fontId="11" fillId="0" borderId="15" xfId="2" applyFont="1" applyFill="1" applyBorder="1" applyAlignment="1">
      <alignment horizontal="center" wrapText="1"/>
    </xf>
    <xf numFmtId="164" fontId="11" fillId="0" borderId="7" xfId="2" applyFont="1" applyFill="1" applyBorder="1" applyAlignment="1">
      <alignment horizontal="center" wrapText="1"/>
    </xf>
    <xf numFmtId="164" fontId="11" fillId="0" borderId="28" xfId="2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20" fillId="0" borderId="64" xfId="0" applyFont="1" applyBorder="1" applyAlignment="1">
      <alignment horizontal="center" wrapText="1"/>
    </xf>
    <xf numFmtId="0" fontId="19" fillId="0" borderId="65" xfId="0" applyFont="1" applyBorder="1" applyAlignment="1">
      <alignment horizontal="center" wrapText="1"/>
    </xf>
    <xf numFmtId="164" fontId="11" fillId="0" borderId="45" xfId="2" applyFont="1" applyFill="1" applyBorder="1" applyAlignment="1">
      <alignment horizontal="center" vertical="center" wrapText="1"/>
    </xf>
    <xf numFmtId="164" fontId="11" fillId="0" borderId="46" xfId="2" applyFont="1" applyFill="1" applyBorder="1" applyAlignment="1">
      <alignment horizontal="center" vertical="center" wrapText="1"/>
    </xf>
    <xf numFmtId="164" fontId="11" fillId="0" borderId="45" xfId="2" applyFont="1" applyFill="1" applyBorder="1" applyAlignment="1">
      <alignment horizontal="center" wrapText="1"/>
    </xf>
    <xf numFmtId="164" fontId="11" fillId="0" borderId="46" xfId="2" applyFont="1" applyFill="1" applyBorder="1" applyAlignment="1">
      <alignment horizontal="center" wrapText="1"/>
    </xf>
    <xf numFmtId="164" fontId="11" fillId="0" borderId="16" xfId="2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11" fillId="0" borderId="21" xfId="2" applyFont="1" applyFill="1" applyBorder="1" applyAlignment="1">
      <alignment horizontal="center"/>
    </xf>
    <xf numFmtId="172" fontId="11" fillId="0" borderId="21" xfId="2" applyNumberFormat="1" applyFont="1" applyFill="1" applyBorder="1" applyAlignment="1">
      <alignment horizontal="center"/>
    </xf>
    <xf numFmtId="164" fontId="11" fillId="0" borderId="57" xfId="2" applyFont="1" applyFill="1" applyBorder="1" applyAlignment="1">
      <alignment horizontal="center"/>
    </xf>
    <xf numFmtId="164" fontId="11" fillId="0" borderId="54" xfId="2" applyFont="1" applyFill="1" applyBorder="1" applyAlignment="1">
      <alignment horizontal="center"/>
    </xf>
    <xf numFmtId="0" fontId="16" fillId="0" borderId="57" xfId="0" applyFont="1" applyFill="1" applyBorder="1"/>
    <xf numFmtId="0" fontId="16" fillId="0" borderId="54" xfId="0" applyFont="1" applyFill="1" applyBorder="1"/>
    <xf numFmtId="164" fontId="11" fillId="0" borderId="45" xfId="2" applyFont="1" applyFill="1" applyBorder="1" applyAlignment="1">
      <alignment horizontal="center"/>
    </xf>
    <xf numFmtId="164" fontId="11" fillId="0" borderId="46" xfId="2" applyFont="1" applyFill="1" applyBorder="1" applyAlignment="1">
      <alignment horizontal="center"/>
    </xf>
    <xf numFmtId="164" fontId="11" fillId="0" borderId="2" xfId="2" applyFont="1" applyFill="1" applyBorder="1" applyAlignment="1">
      <alignment horizontal="center"/>
    </xf>
    <xf numFmtId="164" fontId="11" fillId="0" borderId="5" xfId="2" applyFont="1" applyFill="1" applyBorder="1" applyAlignment="1">
      <alignment horizontal="center" wrapText="1"/>
    </xf>
    <xf numFmtId="164" fontId="11" fillId="0" borderId="1" xfId="2" applyFont="1" applyFill="1" applyBorder="1" applyAlignment="1">
      <alignment horizontal="center" wrapText="1"/>
    </xf>
    <xf numFmtId="164" fontId="11" fillId="0" borderId="2" xfId="2" applyFont="1" applyFill="1" applyBorder="1" applyAlignment="1">
      <alignment horizontal="center" vertical="center" wrapText="1"/>
    </xf>
    <xf numFmtId="164" fontId="11" fillId="0" borderId="16" xfId="2" applyFont="1" applyFill="1" applyBorder="1" applyAlignment="1">
      <alignment horizontal="center" wrapText="1"/>
    </xf>
    <xf numFmtId="164" fontId="11" fillId="0" borderId="29" xfId="2" applyFont="1" applyFill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6" fillId="0" borderId="0" xfId="2" applyFont="1" applyFill="1" applyAlignment="1"/>
  </cellXfs>
  <cellStyles count="8">
    <cellStyle name="Excel Built-in Comma" xfId="1"/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 customBuiltin="1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J43"/>
  <sheetViews>
    <sheetView topLeftCell="BY1" workbookViewId="0">
      <selection activeCell="CI21" sqref="CI21"/>
    </sheetView>
  </sheetViews>
  <sheetFormatPr defaultRowHeight="14.25"/>
  <cols>
    <col min="1" max="1" width="19.5" style="1" customWidth="1"/>
    <col min="2" max="2" width="8.75" style="1" customWidth="1"/>
    <col min="3" max="3" width="8.5" style="1" customWidth="1"/>
    <col min="4" max="4" width="5.375" style="1" customWidth="1"/>
    <col min="5" max="5" width="6.125" style="1" customWidth="1"/>
    <col min="6" max="6" width="7.875" style="1" customWidth="1"/>
    <col min="7" max="8" width="5.75" style="1" customWidth="1"/>
    <col min="9" max="9" width="8.625" style="1" customWidth="1"/>
    <col min="10" max="10" width="5.375" style="1" customWidth="1"/>
    <col min="11" max="11" width="7.125" style="1" customWidth="1"/>
    <col min="12" max="12" width="8.375" style="1" customWidth="1"/>
    <col min="13" max="13" width="4.5" style="1" customWidth="1"/>
    <col min="14" max="14" width="5.875" style="1" customWidth="1"/>
    <col min="15" max="15" width="7.625" style="1" customWidth="1"/>
    <col min="16" max="16" width="4.875" style="1" customWidth="1"/>
    <col min="17" max="17" width="7" style="1" customWidth="1"/>
    <col min="18" max="18" width="8.625" style="1" customWidth="1"/>
    <col min="19" max="19" width="5.625" style="1" customWidth="1"/>
    <col min="20" max="20" width="7.375" style="1" customWidth="1"/>
    <col min="21" max="21" width="7.5" style="1" customWidth="1"/>
    <col min="22" max="22" width="6.375" style="1" customWidth="1"/>
    <col min="23" max="23" width="18.875" style="1" hidden="1" customWidth="1"/>
    <col min="24" max="24" width="7.375" style="1" customWidth="1"/>
    <col min="25" max="25" width="7.5" style="1" customWidth="1"/>
    <col min="26" max="26" width="5.5" style="1" customWidth="1"/>
    <col min="27" max="27" width="21.625" style="1" customWidth="1"/>
    <col min="28" max="29" width="7.75" style="1" customWidth="1"/>
    <col min="30" max="30" width="6.375" style="1" customWidth="1"/>
    <col min="31" max="31" width="9.75" style="1" customWidth="1"/>
    <col min="32" max="32" width="9.625" style="1" customWidth="1"/>
    <col min="33" max="33" width="4.75" style="1" customWidth="1"/>
    <col min="34" max="34" width="5" style="1" customWidth="1"/>
    <col min="35" max="35" width="4.875" style="1" customWidth="1"/>
    <col min="36" max="36" width="7.25" style="1" customWidth="1"/>
    <col min="37" max="37" width="6.375" style="1" customWidth="1"/>
    <col min="38" max="38" width="5" style="1" customWidth="1"/>
    <col min="39" max="39" width="5.25" style="1" customWidth="1"/>
    <col min="40" max="40" width="8.5" style="1" customWidth="1"/>
    <col min="41" max="41" width="13.5" style="1" customWidth="1"/>
    <col min="42" max="42" width="12.5" style="1" customWidth="1"/>
    <col min="43" max="43" width="7.75" style="1" customWidth="1"/>
    <col min="44" max="44" width="7.375" style="1" customWidth="1"/>
    <col min="45" max="45" width="21.125" style="1" hidden="1" customWidth="1"/>
    <col min="46" max="46" width="6.5" style="1" customWidth="1"/>
    <col min="47" max="47" width="6.625" style="1" customWidth="1"/>
    <col min="48" max="48" width="4.75" style="1" customWidth="1"/>
    <col min="49" max="49" width="4.625" style="1" hidden="1" customWidth="1"/>
    <col min="50" max="50" width="4.375" style="1" hidden="1" customWidth="1"/>
    <col min="51" max="53" width="4.375" style="1" customWidth="1"/>
    <col min="54" max="54" width="19" style="1" customWidth="1"/>
    <col min="55" max="57" width="6.125" style="1" customWidth="1"/>
    <col min="58" max="59" width="5.75" style="1" customWidth="1"/>
    <col min="60" max="61" width="5.125" style="1" customWidth="1"/>
    <col min="62" max="62" width="6.125" style="1" customWidth="1"/>
    <col min="63" max="64" width="7.625" style="1" customWidth="1"/>
    <col min="65" max="65" width="6.375" style="1" customWidth="1"/>
    <col min="66" max="66" width="5" style="1" customWidth="1"/>
    <col min="67" max="69" width="6.125" style="1" customWidth="1"/>
    <col min="70" max="70" width="5.625" style="1" customWidth="1"/>
    <col min="71" max="71" width="6.375" style="1" customWidth="1"/>
    <col min="72" max="72" width="5.5" style="1" customWidth="1"/>
    <col min="73" max="73" width="5.375" style="1" customWidth="1"/>
    <col min="74" max="75" width="7.125" style="1" customWidth="1"/>
    <col min="76" max="76" width="7.5" style="1" customWidth="1"/>
    <col min="77" max="80" width="6" style="1" customWidth="1"/>
    <col min="81" max="81" width="21.125" style="1" customWidth="1"/>
    <col min="82" max="82" width="6" style="1" hidden="1" customWidth="1"/>
    <col min="83" max="86" width="6" style="1" customWidth="1"/>
    <col min="87" max="88" width="10.25" style="1" customWidth="1"/>
    <col min="89" max="89" width="14.75" style="1" customWidth="1"/>
    <col min="90" max="90" width="14.25" style="1" customWidth="1"/>
    <col min="91" max="91" width="6.25" style="1" customWidth="1"/>
    <col min="92" max="94" width="12.125" style="1" customWidth="1"/>
    <col min="95" max="95" width="16.75" style="1" customWidth="1"/>
    <col min="96" max="103" width="12.125" style="1" customWidth="1"/>
    <col min="104" max="104" width="12.5" style="1" customWidth="1"/>
    <col min="105" max="1024" width="8.5" style="1" customWidth="1"/>
    <col min="1025" max="1025" width="9" customWidth="1"/>
  </cols>
  <sheetData>
    <row r="1" spans="1:109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109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customFormat="1" ht="15.75">
      <c r="A4" s="521" t="s">
        <v>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</row>
    <row r="5" spans="1:109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109" s="16" customFormat="1" ht="26.25">
      <c r="A6" s="3" t="s">
        <v>1</v>
      </c>
      <c r="B6" s="522" t="s">
        <v>2</v>
      </c>
      <c r="C6" s="522"/>
      <c r="D6" s="4" t="s">
        <v>3</v>
      </c>
      <c r="E6" s="522" t="s">
        <v>4</v>
      </c>
      <c r="F6" s="522"/>
      <c r="G6" s="5" t="s">
        <v>3</v>
      </c>
      <c r="H6" s="523" t="s">
        <v>5</v>
      </c>
      <c r="I6" s="523"/>
      <c r="J6" s="4" t="s">
        <v>3</v>
      </c>
      <c r="K6" s="523" t="s">
        <v>6</v>
      </c>
      <c r="L6" s="523"/>
      <c r="M6" s="4" t="s">
        <v>3</v>
      </c>
      <c r="N6" s="523" t="s">
        <v>6</v>
      </c>
      <c r="O6" s="523"/>
      <c r="P6" s="4" t="s">
        <v>3</v>
      </c>
      <c r="Q6" s="523" t="s">
        <v>7</v>
      </c>
      <c r="R6" s="523"/>
      <c r="S6" s="4" t="s">
        <v>3</v>
      </c>
      <c r="T6" s="523" t="s">
        <v>8</v>
      </c>
      <c r="U6" s="523"/>
      <c r="V6" s="4" t="s">
        <v>3</v>
      </c>
      <c r="W6" s="5" t="s">
        <v>1</v>
      </c>
      <c r="X6" s="524" t="s">
        <v>9</v>
      </c>
      <c r="Y6" s="524"/>
      <c r="Z6" s="5" t="s">
        <v>3</v>
      </c>
      <c r="AA6" s="3" t="s">
        <v>1</v>
      </c>
      <c r="AB6" s="523" t="s">
        <v>10</v>
      </c>
      <c r="AC6" s="523"/>
      <c r="AD6" s="5" t="s">
        <v>3</v>
      </c>
      <c r="AE6" s="523" t="s">
        <v>11</v>
      </c>
      <c r="AF6" s="523"/>
      <c r="AG6" s="5" t="s">
        <v>3</v>
      </c>
      <c r="AH6" s="523" t="s">
        <v>12</v>
      </c>
      <c r="AI6" s="523"/>
      <c r="AJ6" s="524" t="s">
        <v>13</v>
      </c>
      <c r="AK6" s="524"/>
      <c r="AL6" s="524" t="s">
        <v>14</v>
      </c>
      <c r="AM6" s="524"/>
      <c r="AN6" s="7" t="s">
        <v>15</v>
      </c>
      <c r="AO6" s="8" t="s">
        <v>16</v>
      </c>
      <c r="AP6" s="6" t="s">
        <v>16</v>
      </c>
      <c r="AQ6" s="5" t="s">
        <v>3</v>
      </c>
      <c r="AR6" s="3" t="s">
        <v>17</v>
      </c>
      <c r="AS6" s="525" t="s">
        <v>1</v>
      </c>
      <c r="AT6" s="529" t="s">
        <v>18</v>
      </c>
      <c r="AU6" s="529"/>
      <c r="AV6" s="529"/>
      <c r="AW6" s="524" t="s">
        <v>19</v>
      </c>
      <c r="AX6" s="524"/>
      <c r="AY6" s="524" t="s">
        <v>20</v>
      </c>
      <c r="AZ6" s="524"/>
      <c r="BA6" s="524"/>
      <c r="BB6" s="3" t="s">
        <v>1</v>
      </c>
      <c r="BC6" s="528" t="s">
        <v>21</v>
      </c>
      <c r="BD6" s="528"/>
      <c r="BE6" s="528"/>
      <c r="BF6" s="524" t="s">
        <v>22</v>
      </c>
      <c r="BG6" s="524"/>
      <c r="BH6" s="529" t="s">
        <v>23</v>
      </c>
      <c r="BI6" s="529"/>
      <c r="BJ6" s="524" t="s">
        <v>24</v>
      </c>
      <c r="BK6" s="524"/>
      <c r="BL6" s="530" t="s">
        <v>25</v>
      </c>
      <c r="BM6" s="530"/>
      <c r="BN6" s="524" t="s">
        <v>26</v>
      </c>
      <c r="BO6" s="524"/>
      <c r="BP6" s="530" t="s">
        <v>27</v>
      </c>
      <c r="BQ6" s="530"/>
      <c r="BR6" s="526" t="s">
        <v>28</v>
      </c>
      <c r="BS6" s="526"/>
      <c r="BT6" s="526" t="s">
        <v>29</v>
      </c>
      <c r="BU6" s="526"/>
      <c r="BV6" s="527" t="s">
        <v>30</v>
      </c>
      <c r="BW6" s="527"/>
      <c r="BX6" s="526" t="s">
        <v>31</v>
      </c>
      <c r="BY6" s="526" t="s">
        <v>32</v>
      </c>
      <c r="BZ6" s="526"/>
      <c r="CA6" s="526" t="s">
        <v>33</v>
      </c>
      <c r="CB6" s="526"/>
      <c r="CC6" s="525" t="s">
        <v>1</v>
      </c>
      <c r="CD6" s="11"/>
      <c r="CE6" s="526" t="s">
        <v>34</v>
      </c>
      <c r="CF6" s="526"/>
      <c r="CG6" s="531" t="s">
        <v>35</v>
      </c>
      <c r="CH6" s="531"/>
      <c r="CI6" s="526" t="s">
        <v>36</v>
      </c>
      <c r="CJ6" s="526"/>
      <c r="CK6" s="12" t="s">
        <v>16</v>
      </c>
      <c r="CL6" s="13" t="s">
        <v>16</v>
      </c>
      <c r="CM6" s="14" t="s">
        <v>37</v>
      </c>
      <c r="CN6" s="10"/>
      <c r="CO6" s="15"/>
      <c r="CP6" s="15"/>
      <c r="CQ6" s="15"/>
      <c r="CR6" s="15"/>
      <c r="CS6" s="15"/>
      <c r="CT6" s="15"/>
      <c r="CU6" s="15"/>
      <c r="CV6" s="15"/>
      <c r="CW6"/>
      <c r="CX6"/>
      <c r="CY6"/>
      <c r="CZ6"/>
      <c r="DA6"/>
      <c r="DB6"/>
      <c r="DC6"/>
      <c r="DD6"/>
      <c r="DE6"/>
    </row>
    <row r="7" spans="1:109" s="16" customFormat="1" ht="28.5" customHeight="1">
      <c r="A7" s="17"/>
      <c r="B7" s="532" t="s">
        <v>38</v>
      </c>
      <c r="C7" s="532"/>
      <c r="D7" s="19" t="s">
        <v>39</v>
      </c>
      <c r="E7" s="532" t="s">
        <v>40</v>
      </c>
      <c r="F7" s="532"/>
      <c r="G7" s="20" t="s">
        <v>39</v>
      </c>
      <c r="H7" s="533" t="s">
        <v>38</v>
      </c>
      <c r="I7" s="533"/>
      <c r="J7" s="19" t="s">
        <v>39</v>
      </c>
      <c r="K7" s="534" t="s">
        <v>41</v>
      </c>
      <c r="L7" s="534"/>
      <c r="M7" s="19" t="s">
        <v>39</v>
      </c>
      <c r="N7" s="534" t="s">
        <v>42</v>
      </c>
      <c r="O7" s="534"/>
      <c r="P7" s="19" t="s">
        <v>39</v>
      </c>
      <c r="Q7" s="533" t="s">
        <v>43</v>
      </c>
      <c r="R7" s="533"/>
      <c r="S7" s="19" t="s">
        <v>39</v>
      </c>
      <c r="T7" s="533" t="s">
        <v>44</v>
      </c>
      <c r="U7" s="533"/>
      <c r="V7" s="19" t="s">
        <v>39</v>
      </c>
      <c r="W7" s="21"/>
      <c r="X7" s="524"/>
      <c r="Y7" s="524"/>
      <c r="Z7" s="20" t="s">
        <v>39</v>
      </c>
      <c r="AA7" s="17"/>
      <c r="AB7" s="533" t="s">
        <v>45</v>
      </c>
      <c r="AC7" s="533"/>
      <c r="AD7" s="20" t="s">
        <v>39</v>
      </c>
      <c r="AE7" s="520"/>
      <c r="AF7" s="520"/>
      <c r="AG7" s="20" t="s">
        <v>39</v>
      </c>
      <c r="AH7" s="520"/>
      <c r="AI7" s="520"/>
      <c r="AJ7" s="524"/>
      <c r="AK7" s="524"/>
      <c r="AL7" s="524"/>
      <c r="AM7" s="524"/>
      <c r="AN7" s="22" t="s">
        <v>46</v>
      </c>
      <c r="AO7" s="20" t="s">
        <v>47</v>
      </c>
      <c r="AP7" s="19" t="s">
        <v>47</v>
      </c>
      <c r="AQ7" s="20" t="s">
        <v>39</v>
      </c>
      <c r="AR7" s="23" t="s">
        <v>48</v>
      </c>
      <c r="AS7" s="525"/>
      <c r="AT7" s="529"/>
      <c r="AU7" s="529"/>
      <c r="AV7" s="529"/>
      <c r="AW7" s="524"/>
      <c r="AX7" s="524"/>
      <c r="AY7" s="524"/>
      <c r="AZ7" s="524"/>
      <c r="BA7" s="524"/>
      <c r="BB7" s="17"/>
      <c r="BC7" s="528"/>
      <c r="BD7" s="528"/>
      <c r="BE7" s="528"/>
      <c r="BF7" s="524"/>
      <c r="BG7" s="524"/>
      <c r="BH7" s="529"/>
      <c r="BI7" s="529"/>
      <c r="BJ7" s="524"/>
      <c r="BK7" s="524"/>
      <c r="BL7" s="530"/>
      <c r="BM7" s="530"/>
      <c r="BN7" s="524"/>
      <c r="BO7" s="524"/>
      <c r="BP7" s="530"/>
      <c r="BQ7" s="530"/>
      <c r="BR7" s="526"/>
      <c r="BS7" s="526"/>
      <c r="BT7" s="526"/>
      <c r="BU7" s="526"/>
      <c r="BV7" s="527"/>
      <c r="BW7" s="527"/>
      <c r="BX7" s="526"/>
      <c r="BY7" s="526"/>
      <c r="BZ7" s="526"/>
      <c r="CA7" s="526"/>
      <c r="CB7" s="526"/>
      <c r="CC7" s="525"/>
      <c r="CD7" s="24"/>
      <c r="CE7" s="526"/>
      <c r="CF7" s="526"/>
      <c r="CG7" s="531"/>
      <c r="CH7" s="531"/>
      <c r="CI7" s="526"/>
      <c r="CJ7" s="526"/>
      <c r="CK7" s="25" t="s">
        <v>49</v>
      </c>
      <c r="CL7" s="26" t="s">
        <v>49</v>
      </c>
      <c r="CM7" s="27" t="s">
        <v>3</v>
      </c>
      <c r="CN7" s="10" t="s">
        <v>50</v>
      </c>
      <c r="CO7" s="15"/>
      <c r="CP7" s="15"/>
      <c r="CQ7" s="15"/>
      <c r="CR7" s="15"/>
      <c r="CS7" s="15"/>
      <c r="CT7" s="15"/>
      <c r="CU7" s="15"/>
      <c r="CV7" s="15"/>
      <c r="CW7"/>
      <c r="CX7"/>
      <c r="CY7"/>
      <c r="CZ7"/>
      <c r="DA7"/>
      <c r="DB7"/>
      <c r="DC7"/>
      <c r="DD7"/>
      <c r="DE7"/>
    </row>
    <row r="8" spans="1:109" s="16" customFormat="1" ht="15">
      <c r="A8" s="28"/>
      <c r="B8" s="18" t="s">
        <v>51</v>
      </c>
      <c r="C8" s="18" t="s">
        <v>52</v>
      </c>
      <c r="D8" s="10" t="s">
        <v>53</v>
      </c>
      <c r="E8" s="18" t="s">
        <v>54</v>
      </c>
      <c r="F8" s="18" t="s">
        <v>52</v>
      </c>
      <c r="G8" s="29" t="s">
        <v>53</v>
      </c>
      <c r="H8" s="30" t="s">
        <v>54</v>
      </c>
      <c r="I8" s="9" t="s">
        <v>52</v>
      </c>
      <c r="J8" s="10" t="s">
        <v>53</v>
      </c>
      <c r="K8" s="18" t="s">
        <v>54</v>
      </c>
      <c r="L8" s="18" t="s">
        <v>52</v>
      </c>
      <c r="M8" s="10" t="s">
        <v>53</v>
      </c>
      <c r="N8" s="31" t="s">
        <v>54</v>
      </c>
      <c r="O8" s="30" t="s">
        <v>52</v>
      </c>
      <c r="P8" s="10" t="s">
        <v>53</v>
      </c>
      <c r="Q8" s="18" t="s">
        <v>54</v>
      </c>
      <c r="R8" s="18" t="s">
        <v>52</v>
      </c>
      <c r="S8" s="10" t="s">
        <v>53</v>
      </c>
      <c r="T8" s="18" t="s">
        <v>54</v>
      </c>
      <c r="U8" s="18" t="s">
        <v>52</v>
      </c>
      <c r="V8" s="32" t="s">
        <v>53</v>
      </c>
      <c r="W8" s="33"/>
      <c r="X8" s="18" t="s">
        <v>54</v>
      </c>
      <c r="Y8" s="18" t="s">
        <v>52</v>
      </c>
      <c r="Z8" s="29" t="s">
        <v>55</v>
      </c>
      <c r="AA8" s="28"/>
      <c r="AB8" s="9" t="s">
        <v>54</v>
      </c>
      <c r="AC8" s="9" t="s">
        <v>52</v>
      </c>
      <c r="AD8" s="29" t="s">
        <v>55</v>
      </c>
      <c r="AE8" s="9" t="s">
        <v>54</v>
      </c>
      <c r="AF8" s="9" t="s">
        <v>52</v>
      </c>
      <c r="AG8" s="29" t="s">
        <v>55</v>
      </c>
      <c r="AH8" s="9" t="s">
        <v>56</v>
      </c>
      <c r="AI8" s="9" t="s">
        <v>52</v>
      </c>
      <c r="AJ8" s="9" t="s">
        <v>56</v>
      </c>
      <c r="AK8" s="34" t="s">
        <v>52</v>
      </c>
      <c r="AL8" s="9" t="s">
        <v>56</v>
      </c>
      <c r="AM8" s="9" t="s">
        <v>52</v>
      </c>
      <c r="AN8" s="9" t="s">
        <v>52</v>
      </c>
      <c r="AO8" s="35" t="s">
        <v>57</v>
      </c>
      <c r="AP8" s="18" t="s">
        <v>52</v>
      </c>
      <c r="AQ8" s="29" t="s">
        <v>53</v>
      </c>
      <c r="AR8" s="36" t="s">
        <v>58</v>
      </c>
      <c r="AS8" s="37"/>
      <c r="AT8" s="6" t="s">
        <v>56</v>
      </c>
      <c r="AU8" s="6" t="s">
        <v>52</v>
      </c>
      <c r="AV8" s="38" t="s">
        <v>3</v>
      </c>
      <c r="AW8" s="32" t="s">
        <v>56</v>
      </c>
      <c r="AX8" s="32" t="s">
        <v>52</v>
      </c>
      <c r="AY8" s="32" t="s">
        <v>56</v>
      </c>
      <c r="AZ8" s="32" t="s">
        <v>52</v>
      </c>
      <c r="BA8" s="36" t="s">
        <v>3</v>
      </c>
      <c r="BB8" s="28"/>
      <c r="BC8" s="10" t="s">
        <v>56</v>
      </c>
      <c r="BD8" s="10" t="s">
        <v>52</v>
      </c>
      <c r="BE8" s="10" t="s">
        <v>3</v>
      </c>
      <c r="BF8" s="38" t="s">
        <v>56</v>
      </c>
      <c r="BG8" s="32" t="s">
        <v>52</v>
      </c>
      <c r="BH8" s="32" t="s">
        <v>56</v>
      </c>
      <c r="BI8" s="36" t="s">
        <v>52</v>
      </c>
      <c r="BJ8" s="6" t="s">
        <v>56</v>
      </c>
      <c r="BK8" s="39" t="s">
        <v>52</v>
      </c>
      <c r="BL8" s="10" t="s">
        <v>56</v>
      </c>
      <c r="BM8" s="40" t="s">
        <v>52</v>
      </c>
      <c r="BN8" s="6" t="s">
        <v>56</v>
      </c>
      <c r="BO8" s="39" t="s">
        <v>52</v>
      </c>
      <c r="BP8" s="10" t="s">
        <v>56</v>
      </c>
      <c r="BQ8" s="39" t="s">
        <v>52</v>
      </c>
      <c r="BR8" s="25" t="s">
        <v>56</v>
      </c>
      <c r="BS8" s="25" t="s">
        <v>52</v>
      </c>
      <c r="BT8" s="25" t="s">
        <v>56</v>
      </c>
      <c r="BU8" s="25" t="s">
        <v>52</v>
      </c>
      <c r="BV8" s="41" t="s">
        <v>56</v>
      </c>
      <c r="BW8" s="25" t="s">
        <v>52</v>
      </c>
      <c r="BX8" s="42" t="s">
        <v>52</v>
      </c>
      <c r="BY8" s="12" t="s">
        <v>56</v>
      </c>
      <c r="BZ8" s="12" t="s">
        <v>52</v>
      </c>
      <c r="CA8" s="12" t="s">
        <v>56</v>
      </c>
      <c r="CB8" s="12" t="s">
        <v>52</v>
      </c>
      <c r="CC8" s="43"/>
      <c r="CD8" s="26"/>
      <c r="CE8" s="12" t="s">
        <v>56</v>
      </c>
      <c r="CF8" s="12" t="s">
        <v>52</v>
      </c>
      <c r="CG8" s="12" t="s">
        <v>56</v>
      </c>
      <c r="CH8" s="12" t="s">
        <v>52</v>
      </c>
      <c r="CI8" s="25" t="s">
        <v>56</v>
      </c>
      <c r="CJ8" s="41" t="s">
        <v>52</v>
      </c>
      <c r="CK8" s="44" t="s">
        <v>56</v>
      </c>
      <c r="CL8" s="13" t="s">
        <v>52</v>
      </c>
      <c r="CM8" s="45"/>
      <c r="CN8" s="46"/>
      <c r="CW8"/>
      <c r="CX8"/>
      <c r="CY8"/>
      <c r="CZ8"/>
      <c r="DA8"/>
      <c r="DB8"/>
      <c r="DC8"/>
      <c r="DD8"/>
      <c r="DE8"/>
    </row>
    <row r="9" spans="1:109" customFormat="1" ht="15">
      <c r="A9" s="17" t="s">
        <v>59</v>
      </c>
      <c r="B9" s="47">
        <v>4445</v>
      </c>
      <c r="C9" s="48">
        <v>4217.3693199999998</v>
      </c>
      <c r="D9" s="49">
        <f t="shared" ref="D9:D23" si="0">C9/B9*100</f>
        <v>94.878949831271086</v>
      </c>
      <c r="E9" s="50">
        <v>19.5</v>
      </c>
      <c r="F9" s="48">
        <v>34.886389999999999</v>
      </c>
      <c r="G9" s="49">
        <f t="shared" ref="G9:G16" si="1">F9/E9*100</f>
        <v>178.90456410256411</v>
      </c>
      <c r="H9" s="50">
        <v>396</v>
      </c>
      <c r="I9" s="48">
        <v>360.71519999999998</v>
      </c>
      <c r="J9" s="49">
        <f t="shared" ref="J9:J23" si="2">I9/H9*100</f>
        <v>91.089696969696959</v>
      </c>
      <c r="K9" s="50">
        <v>738.53</v>
      </c>
      <c r="L9" s="48">
        <v>774.31003999999996</v>
      </c>
      <c r="M9" s="49">
        <f t="shared" ref="M9:M23" si="3">L9/K9*100</f>
        <v>104.84476459994853</v>
      </c>
      <c r="N9" s="50">
        <v>512.54</v>
      </c>
      <c r="O9" s="48">
        <v>372.33082000000002</v>
      </c>
      <c r="P9" s="49">
        <f t="shared" ref="P9:P23" si="4">O9/N9*100</f>
        <v>72.644246302727595</v>
      </c>
      <c r="Q9" s="51">
        <v>684.9</v>
      </c>
      <c r="R9" s="48">
        <v>352.91428999999999</v>
      </c>
      <c r="S9" s="49">
        <f t="shared" ref="S9:S23" si="5">R9/Q9*100</f>
        <v>51.527856621404588</v>
      </c>
      <c r="T9" s="50"/>
      <c r="U9" s="48">
        <v>3.3</v>
      </c>
      <c r="V9" s="49"/>
      <c r="W9" s="21" t="s">
        <v>60</v>
      </c>
      <c r="X9" s="50"/>
      <c r="Y9" s="50"/>
      <c r="Z9" s="52"/>
      <c r="AA9" s="17" t="s">
        <v>59</v>
      </c>
      <c r="AB9" s="50">
        <v>423.7</v>
      </c>
      <c r="AC9" s="48">
        <v>722.03125</v>
      </c>
      <c r="AD9" s="49">
        <f>AC9/AB9*100</f>
        <v>170.41096294548029</v>
      </c>
      <c r="AE9" s="50">
        <v>1728.479</v>
      </c>
      <c r="AF9" s="48">
        <v>1281.2806</v>
      </c>
      <c r="AG9" s="49">
        <f t="shared" ref="AG9:AG23" si="6">AF9/AE9*100</f>
        <v>74.127634758651979</v>
      </c>
      <c r="AH9" s="50"/>
      <c r="AI9" s="48"/>
      <c r="AJ9" s="53"/>
      <c r="AK9" s="53"/>
      <c r="AL9" s="54"/>
      <c r="AM9" s="54">
        <v>13.2</v>
      </c>
      <c r="AN9" s="48"/>
      <c r="AO9" s="55">
        <f t="shared" ref="AO9:AO22" si="7">B9+E9+H9+K9+N9+Q9+T9+X9+AB9+AE9+AH9+AJ9+AL9</f>
        <v>8948.6489999999994</v>
      </c>
      <c r="AP9" s="48">
        <f t="shared" ref="AP9:AP20" si="8">C9+F9+I9+L9+O9+R9+U9+Y9+AC9+AF9+AI9+AK9+AM9+AN9</f>
        <v>8132.3379099999993</v>
      </c>
      <c r="AQ9" s="56">
        <v>92.719950040545797</v>
      </c>
      <c r="AR9" s="57">
        <v>-632.82918999999902</v>
      </c>
      <c r="AS9" s="28" t="s">
        <v>60</v>
      </c>
      <c r="AT9" s="58">
        <v>7512.7</v>
      </c>
      <c r="AU9" s="58">
        <v>7512.7</v>
      </c>
      <c r="AV9" s="59">
        <v>100</v>
      </c>
      <c r="AW9" s="60"/>
      <c r="AX9" s="61"/>
      <c r="AY9" s="62">
        <v>903</v>
      </c>
      <c r="AZ9" s="61">
        <v>903</v>
      </c>
      <c r="BA9" s="60">
        <v>100</v>
      </c>
      <c r="BB9" s="17" t="s">
        <v>59</v>
      </c>
      <c r="BC9" s="63">
        <v>164.7</v>
      </c>
      <c r="BD9" s="64">
        <v>164.7</v>
      </c>
      <c r="BE9" s="64">
        <f t="shared" ref="BE9:BE23" si="9">BD9/BC9*100</f>
        <v>100</v>
      </c>
      <c r="BF9" s="65">
        <v>609</v>
      </c>
      <c r="BG9" s="65">
        <v>609</v>
      </c>
      <c r="BH9" s="66"/>
      <c r="BI9" s="67"/>
      <c r="BJ9" s="68">
        <v>316.39999999999998</v>
      </c>
      <c r="BK9" s="69">
        <v>316.39999999999998</v>
      </c>
      <c r="BL9" s="50">
        <v>2300</v>
      </c>
      <c r="BM9" s="50">
        <v>2300</v>
      </c>
      <c r="BN9" s="70">
        <v>665</v>
      </c>
      <c r="BO9" s="71">
        <v>665</v>
      </c>
      <c r="BP9" s="50">
        <v>10</v>
      </c>
      <c r="BQ9" s="68">
        <v>10</v>
      </c>
      <c r="BR9" s="72">
        <v>4915.2</v>
      </c>
      <c r="BS9" s="72">
        <v>4914.7</v>
      </c>
      <c r="BT9" s="73"/>
      <c r="BU9" s="74"/>
      <c r="BV9" s="72">
        <v>5326</v>
      </c>
      <c r="BW9" s="72">
        <v>5326</v>
      </c>
      <c r="BX9" s="75"/>
      <c r="BY9" s="72">
        <v>1408</v>
      </c>
      <c r="BZ9" s="72">
        <v>1408</v>
      </c>
      <c r="CA9" s="76">
        <v>780.09900000000005</v>
      </c>
      <c r="CB9" s="76">
        <v>780.09900000000005</v>
      </c>
      <c r="CC9" s="43" t="s">
        <v>60</v>
      </c>
      <c r="CD9" s="77"/>
      <c r="CE9" s="78">
        <v>888.3</v>
      </c>
      <c r="CF9" s="79">
        <v>888.3</v>
      </c>
      <c r="CG9" s="78"/>
      <c r="CH9" s="78"/>
      <c r="CI9" s="80">
        <f t="shared" ref="CI9:CI22" si="10">AT9+AY9+BC9+BF9+BH9+BJ9+BL9+BN9+BP9+BR9+BT9+BV9+BY9+CA9+CE9+CG9</f>
        <v>25798.398999999998</v>
      </c>
      <c r="CJ9" s="81">
        <f t="shared" ref="CJ9:CJ22" si="11">AU9+AZ9+BD9+BG9+BI9+BK9+BM9+BO9+BQ9+BS9+BU9+BW9+BZ9+CB9+CF9+CH9</f>
        <v>25797.898999999998</v>
      </c>
      <c r="CK9" s="82">
        <f t="shared" ref="CK9:CK22" si="12">AO9+CI9</f>
        <v>34747.047999999995</v>
      </c>
      <c r="CL9" s="83">
        <f t="shared" ref="CL9:CL22" si="13">AP9+CJ9</f>
        <v>33930.23691</v>
      </c>
      <c r="CM9" s="84">
        <v>98.163786759973206</v>
      </c>
      <c r="CN9" s="85">
        <v>-633.32919000000402</v>
      </c>
      <c r="CO9" s="86"/>
      <c r="CP9" s="86"/>
      <c r="CQ9" s="86"/>
      <c r="CR9" s="86"/>
      <c r="CS9" s="86"/>
      <c r="CT9" s="86"/>
      <c r="CU9" s="86"/>
      <c r="CV9" s="86"/>
    </row>
    <row r="10" spans="1:109" customFormat="1" ht="15">
      <c r="A10" s="28" t="s">
        <v>61</v>
      </c>
      <c r="B10" s="87">
        <v>99</v>
      </c>
      <c r="C10" s="88">
        <v>24.005089999999999</v>
      </c>
      <c r="D10" s="49">
        <f t="shared" si="0"/>
        <v>24.247565656565655</v>
      </c>
      <c r="E10" s="68">
        <v>13</v>
      </c>
      <c r="F10" s="88">
        <v>10.1</v>
      </c>
      <c r="G10" s="49">
        <f t="shared" si="1"/>
        <v>77.692307692307693</v>
      </c>
      <c r="H10" s="68">
        <v>5</v>
      </c>
      <c r="I10" s="89">
        <v>4.0873999999999997</v>
      </c>
      <c r="J10" s="49">
        <f t="shared" si="2"/>
        <v>81.748000000000005</v>
      </c>
      <c r="K10" s="68">
        <v>769.47</v>
      </c>
      <c r="L10" s="88">
        <v>187.1473</v>
      </c>
      <c r="M10" s="49">
        <f t="shared" si="3"/>
        <v>24.32158498706902</v>
      </c>
      <c r="N10" s="68">
        <v>0.95</v>
      </c>
      <c r="O10" s="88">
        <v>-0.93300000000000005</v>
      </c>
      <c r="P10" s="49">
        <f t="shared" si="4"/>
        <v>-98.21052631578948</v>
      </c>
      <c r="Q10" s="90">
        <v>111.4</v>
      </c>
      <c r="R10" s="88">
        <v>77.947360000000003</v>
      </c>
      <c r="S10" s="49">
        <f t="shared" si="5"/>
        <v>69.970700179533225</v>
      </c>
      <c r="T10" s="68"/>
      <c r="U10" s="88"/>
      <c r="V10" s="91"/>
      <c r="W10" s="33" t="s">
        <v>61</v>
      </c>
      <c r="X10" s="68">
        <v>6</v>
      </c>
      <c r="Y10" s="68">
        <v>6.5921599999999998</v>
      </c>
      <c r="Z10" s="49">
        <f>Y10/X10*100</f>
        <v>109.86933333333333</v>
      </c>
      <c r="AA10" s="28" t="s">
        <v>61</v>
      </c>
      <c r="AB10" s="68"/>
      <c r="AC10" s="88"/>
      <c r="AD10" s="92"/>
      <c r="AE10" s="68">
        <v>530.971</v>
      </c>
      <c r="AF10" s="88">
        <v>393.59625</v>
      </c>
      <c r="AG10" s="49">
        <f t="shared" si="6"/>
        <v>74.127635972586063</v>
      </c>
      <c r="AH10" s="54">
        <v>1</v>
      </c>
      <c r="AI10" s="93">
        <v>0.5</v>
      </c>
      <c r="AJ10" s="94"/>
      <c r="AK10" s="94"/>
      <c r="AL10" s="93"/>
      <c r="AM10" s="93"/>
      <c r="AN10" s="88">
        <v>45.318600000000004</v>
      </c>
      <c r="AO10" s="55">
        <f t="shared" si="7"/>
        <v>1536.7910000000002</v>
      </c>
      <c r="AP10" s="48">
        <f t="shared" si="8"/>
        <v>748.36115999999993</v>
      </c>
      <c r="AQ10" s="57">
        <v>47.702426680010497</v>
      </c>
      <c r="AR10" s="95">
        <v>-803.70439999999996</v>
      </c>
      <c r="AS10" s="28" t="s">
        <v>61</v>
      </c>
      <c r="AT10" s="58">
        <v>1069</v>
      </c>
      <c r="AU10" s="58">
        <v>1069</v>
      </c>
      <c r="AV10" s="59">
        <v>100</v>
      </c>
      <c r="AW10" s="60"/>
      <c r="AX10" s="61"/>
      <c r="AY10" s="62">
        <v>66</v>
      </c>
      <c r="AZ10" s="61">
        <v>66</v>
      </c>
      <c r="BA10" s="60">
        <v>100</v>
      </c>
      <c r="BB10" s="28" t="s">
        <v>61</v>
      </c>
      <c r="BC10" s="96">
        <v>17.399999999999999</v>
      </c>
      <c r="BD10" s="97">
        <v>17.399999999999999</v>
      </c>
      <c r="BE10" s="64">
        <f t="shared" si="9"/>
        <v>100</v>
      </c>
      <c r="BF10" s="65">
        <v>18</v>
      </c>
      <c r="BG10" s="65">
        <v>18</v>
      </c>
      <c r="BH10" s="68">
        <v>4.0999999999999996</v>
      </c>
      <c r="BI10" s="98">
        <v>4.0999999999999996</v>
      </c>
      <c r="BJ10" s="68">
        <v>63.3</v>
      </c>
      <c r="BK10" s="69">
        <v>63.3</v>
      </c>
      <c r="BL10" s="68"/>
      <c r="BM10" s="68"/>
      <c r="BN10" s="70">
        <v>15</v>
      </c>
      <c r="BO10" s="71">
        <v>15</v>
      </c>
      <c r="BP10" s="68">
        <v>10</v>
      </c>
      <c r="BQ10" s="68">
        <v>10</v>
      </c>
      <c r="BR10" s="74"/>
      <c r="BS10" s="74"/>
      <c r="BT10" s="74"/>
      <c r="BU10" s="74"/>
      <c r="BV10" s="72"/>
      <c r="BW10" s="72"/>
      <c r="BX10" s="75"/>
      <c r="BY10" s="74"/>
      <c r="BZ10" s="74"/>
      <c r="CA10" s="72"/>
      <c r="CB10" s="72"/>
      <c r="CC10" s="43" t="s">
        <v>61</v>
      </c>
      <c r="CD10" s="75"/>
      <c r="CE10" s="72">
        <v>48.6</v>
      </c>
      <c r="CF10" s="99">
        <v>48.6</v>
      </c>
      <c r="CG10" s="72"/>
      <c r="CH10" s="72"/>
      <c r="CI10" s="80">
        <f t="shared" si="10"/>
        <v>1311.3999999999999</v>
      </c>
      <c r="CJ10" s="81">
        <f t="shared" si="11"/>
        <v>1311.3999999999999</v>
      </c>
      <c r="CK10" s="82">
        <f t="shared" si="12"/>
        <v>2848.1909999999998</v>
      </c>
      <c r="CL10" s="83">
        <f t="shared" si="13"/>
        <v>2059.76116</v>
      </c>
      <c r="CM10" s="84">
        <v>71.781934568292598</v>
      </c>
      <c r="CN10" s="85">
        <v>-803.70439999999996</v>
      </c>
      <c r="CO10" s="86"/>
      <c r="CP10" s="86"/>
      <c r="CQ10" s="86"/>
      <c r="CR10" s="86"/>
      <c r="CS10" s="86"/>
      <c r="CT10" s="86"/>
      <c r="CU10" s="86"/>
      <c r="CV10" s="86"/>
    </row>
    <row r="11" spans="1:109" customFormat="1" ht="15">
      <c r="A11" s="28" t="s">
        <v>62</v>
      </c>
      <c r="B11" s="87">
        <v>139</v>
      </c>
      <c r="C11" s="88">
        <v>237.74525</v>
      </c>
      <c r="D11" s="49">
        <f t="shared" si="0"/>
        <v>171.03974820143887</v>
      </c>
      <c r="E11" s="68">
        <v>0.5</v>
      </c>
      <c r="F11" s="88">
        <v>1.9770000000000001</v>
      </c>
      <c r="G11" s="49">
        <f t="shared" si="1"/>
        <v>395.40000000000003</v>
      </c>
      <c r="H11" s="68">
        <v>21</v>
      </c>
      <c r="I11" s="88">
        <v>31.51624</v>
      </c>
      <c r="J11" s="49">
        <f t="shared" si="2"/>
        <v>150.07733333333334</v>
      </c>
      <c r="K11" s="68">
        <v>434.2</v>
      </c>
      <c r="L11" s="88">
        <v>492.90138999999999</v>
      </c>
      <c r="M11" s="49">
        <f t="shared" si="3"/>
        <v>113.51943574389682</v>
      </c>
      <c r="N11" s="68">
        <v>30.39</v>
      </c>
      <c r="O11" s="88">
        <v>12.18207</v>
      </c>
      <c r="P11" s="49">
        <f t="shared" si="4"/>
        <v>40.085784797630794</v>
      </c>
      <c r="Q11" s="90">
        <v>162</v>
      </c>
      <c r="R11" s="88">
        <v>189.28263999999999</v>
      </c>
      <c r="S11" s="49">
        <f t="shared" si="5"/>
        <v>116.84113580246913</v>
      </c>
      <c r="T11" s="68">
        <v>86.63</v>
      </c>
      <c r="U11" s="88">
        <v>86.63</v>
      </c>
      <c r="V11" s="49">
        <f>U11/T11*100</f>
        <v>100</v>
      </c>
      <c r="W11" s="33" t="s">
        <v>62</v>
      </c>
      <c r="X11" s="68">
        <v>5</v>
      </c>
      <c r="Y11" s="68">
        <v>14.14</v>
      </c>
      <c r="Z11" s="49">
        <f>Y11/X11*100</f>
        <v>282.8</v>
      </c>
      <c r="AA11" s="28" t="s">
        <v>62</v>
      </c>
      <c r="AB11" s="68"/>
      <c r="AC11" s="88">
        <v>6.3452500000000001</v>
      </c>
      <c r="AD11" s="92"/>
      <c r="AE11" s="68">
        <v>655.24099999999999</v>
      </c>
      <c r="AF11" s="88">
        <v>485.71424999999999</v>
      </c>
      <c r="AG11" s="49">
        <f t="shared" si="6"/>
        <v>74.127572908288712</v>
      </c>
      <c r="AH11" s="51"/>
      <c r="AI11" s="93"/>
      <c r="AJ11" s="94"/>
      <c r="AK11" s="94"/>
      <c r="AL11" s="93">
        <v>29.8</v>
      </c>
      <c r="AM11" s="93">
        <v>29.8</v>
      </c>
      <c r="AN11" s="88">
        <v>4.3854199999999999</v>
      </c>
      <c r="AO11" s="55">
        <f t="shared" si="7"/>
        <v>1563.761</v>
      </c>
      <c r="AP11" s="48">
        <f t="shared" si="8"/>
        <v>1592.6195100000002</v>
      </c>
      <c r="AQ11" s="57">
        <v>100.54190186352</v>
      </c>
      <c r="AR11" s="57">
        <v>8.4740500000004904</v>
      </c>
      <c r="AS11" s="28" t="s">
        <v>62</v>
      </c>
      <c r="AT11" s="58">
        <v>1659.2</v>
      </c>
      <c r="AU11" s="58">
        <v>1659.2</v>
      </c>
      <c r="AV11" s="59">
        <v>100</v>
      </c>
      <c r="AW11" s="60"/>
      <c r="AX11" s="61"/>
      <c r="AY11" s="62">
        <v>37</v>
      </c>
      <c r="AZ11" s="61">
        <v>37</v>
      </c>
      <c r="BA11" s="60">
        <v>100</v>
      </c>
      <c r="BB11" s="28" t="s">
        <v>62</v>
      </c>
      <c r="BC11" s="96">
        <v>25.7</v>
      </c>
      <c r="BD11" s="97">
        <v>25.7</v>
      </c>
      <c r="BE11" s="64">
        <f t="shared" si="9"/>
        <v>100</v>
      </c>
      <c r="BF11" s="65">
        <v>28</v>
      </c>
      <c r="BG11" s="65">
        <v>28</v>
      </c>
      <c r="BH11" s="68">
        <v>7.8</v>
      </c>
      <c r="BI11" s="98">
        <v>7.8</v>
      </c>
      <c r="BJ11" s="100">
        <v>63.3</v>
      </c>
      <c r="BK11" s="69">
        <v>63.3</v>
      </c>
      <c r="BL11" s="68">
        <v>900</v>
      </c>
      <c r="BM11" s="68">
        <v>895</v>
      </c>
      <c r="BN11" s="70">
        <v>15</v>
      </c>
      <c r="BO11" s="71">
        <v>15</v>
      </c>
      <c r="BP11" s="68">
        <v>10</v>
      </c>
      <c r="BQ11" s="68">
        <v>10</v>
      </c>
      <c r="BR11" s="74"/>
      <c r="BS11" s="74"/>
      <c r="BT11" s="74"/>
      <c r="BU11" s="74"/>
      <c r="BV11" s="72"/>
      <c r="BW11" s="72"/>
      <c r="BX11" s="101"/>
      <c r="BY11" s="74"/>
      <c r="BZ11" s="74"/>
      <c r="CA11" s="74"/>
      <c r="CB11" s="74"/>
      <c r="CC11" s="43" t="s">
        <v>62</v>
      </c>
      <c r="CD11" s="75"/>
      <c r="CE11" s="72">
        <v>11.3</v>
      </c>
      <c r="CF11" s="99">
        <v>11.3</v>
      </c>
      <c r="CG11" s="72">
        <v>9</v>
      </c>
      <c r="CH11" s="72">
        <v>9</v>
      </c>
      <c r="CI11" s="80">
        <f t="shared" si="10"/>
        <v>2766.3</v>
      </c>
      <c r="CJ11" s="81">
        <f t="shared" si="11"/>
        <v>2761.3</v>
      </c>
      <c r="CK11" s="82">
        <f t="shared" si="12"/>
        <v>4330.0609999999997</v>
      </c>
      <c r="CL11" s="83">
        <f t="shared" si="13"/>
        <v>4353.9195100000006</v>
      </c>
      <c r="CM11" s="84">
        <v>100.080230971342</v>
      </c>
      <c r="CN11" s="85">
        <v>3.47405000000072</v>
      </c>
      <c r="CO11" s="86"/>
      <c r="CP11" s="86"/>
      <c r="CQ11" s="86"/>
      <c r="CR11" s="86"/>
      <c r="CS11" s="86"/>
      <c r="CT11" s="86"/>
      <c r="CU11" s="86"/>
      <c r="CV11" s="86"/>
    </row>
    <row r="12" spans="1:109" customFormat="1" ht="15">
      <c r="A12" s="28" t="s">
        <v>63</v>
      </c>
      <c r="B12" s="87">
        <v>1940.7257199999999</v>
      </c>
      <c r="C12" s="88">
        <v>869.37728000000004</v>
      </c>
      <c r="D12" s="49">
        <f t="shared" si="0"/>
        <v>44.796504268516628</v>
      </c>
      <c r="E12" s="68">
        <v>262</v>
      </c>
      <c r="F12" s="88">
        <v>53.498570000000001</v>
      </c>
      <c r="G12" s="49">
        <f t="shared" si="1"/>
        <v>20.419301526717557</v>
      </c>
      <c r="H12" s="68">
        <v>262</v>
      </c>
      <c r="I12" s="88">
        <v>61.36506</v>
      </c>
      <c r="J12" s="49">
        <f t="shared" si="2"/>
        <v>23.421778625954197</v>
      </c>
      <c r="K12" s="68">
        <v>529.66</v>
      </c>
      <c r="L12" s="88">
        <v>529.24482</v>
      </c>
      <c r="M12" s="49">
        <f t="shared" si="3"/>
        <v>99.921613865498628</v>
      </c>
      <c r="N12" s="68">
        <v>36.81</v>
      </c>
      <c r="O12" s="88">
        <v>15.11669</v>
      </c>
      <c r="P12" s="49">
        <f t="shared" si="4"/>
        <v>41.066802499320836</v>
      </c>
      <c r="Q12" s="90">
        <v>301.8</v>
      </c>
      <c r="R12" s="88">
        <v>231.24095</v>
      </c>
      <c r="S12" s="49">
        <f t="shared" si="5"/>
        <v>76.620593108018554</v>
      </c>
      <c r="T12" s="68">
        <v>16.43928</v>
      </c>
      <c r="U12" s="88">
        <v>16.43928</v>
      </c>
      <c r="V12" s="49">
        <f>U12/T12*100</f>
        <v>100</v>
      </c>
      <c r="W12" s="33" t="s">
        <v>63</v>
      </c>
      <c r="X12" s="68"/>
      <c r="Y12" s="68">
        <v>50.13</v>
      </c>
      <c r="Z12" s="92"/>
      <c r="AA12" s="28" t="s">
        <v>63</v>
      </c>
      <c r="AB12" s="68"/>
      <c r="AC12" s="88">
        <v>35.000410000000002</v>
      </c>
      <c r="AD12" s="92"/>
      <c r="AE12" s="68">
        <v>1773.6679999999999</v>
      </c>
      <c r="AF12" s="88">
        <v>1314.7780700000001</v>
      </c>
      <c r="AG12" s="49">
        <f t="shared" si="6"/>
        <v>74.127630988437531</v>
      </c>
      <c r="AH12" s="90"/>
      <c r="AI12" s="93">
        <v>0.9</v>
      </c>
      <c r="AJ12" s="94"/>
      <c r="AK12" s="94"/>
      <c r="AL12" s="93"/>
      <c r="AM12" s="93"/>
      <c r="AN12" s="88"/>
      <c r="AO12" s="55">
        <f t="shared" si="7"/>
        <v>5123.1030000000001</v>
      </c>
      <c r="AP12" s="48">
        <f t="shared" si="8"/>
        <v>3177.0911300000002</v>
      </c>
      <c r="AQ12" s="57">
        <v>61.018581512025101</v>
      </c>
      <c r="AR12" s="95">
        <v>-1997.0582199999999</v>
      </c>
      <c r="AS12" s="28" t="s">
        <v>63</v>
      </c>
      <c r="AT12" s="58">
        <v>4801.6000000000004</v>
      </c>
      <c r="AU12" s="58">
        <v>4801.6000000000004</v>
      </c>
      <c r="AV12" s="59">
        <v>100</v>
      </c>
      <c r="AW12" s="60"/>
      <c r="AX12" s="61"/>
      <c r="AY12" s="62">
        <v>205</v>
      </c>
      <c r="AZ12" s="61">
        <v>205</v>
      </c>
      <c r="BA12" s="60">
        <v>100</v>
      </c>
      <c r="BB12" s="28" t="s">
        <v>63</v>
      </c>
      <c r="BC12" s="96">
        <v>79</v>
      </c>
      <c r="BD12" s="97">
        <v>79</v>
      </c>
      <c r="BE12" s="64">
        <f t="shared" si="9"/>
        <v>100</v>
      </c>
      <c r="BF12" s="65">
        <v>75</v>
      </c>
      <c r="BG12" s="65">
        <v>75</v>
      </c>
      <c r="BH12" s="68">
        <v>17</v>
      </c>
      <c r="BI12" s="98">
        <v>17</v>
      </c>
      <c r="BJ12" s="68">
        <v>158.19999999999999</v>
      </c>
      <c r="BK12" s="69">
        <v>158.19999999999999</v>
      </c>
      <c r="BL12" s="68"/>
      <c r="BM12" s="68"/>
      <c r="BN12" s="70">
        <v>15</v>
      </c>
      <c r="BO12" s="71">
        <v>15</v>
      </c>
      <c r="BP12" s="68">
        <v>10</v>
      </c>
      <c r="BQ12" s="68">
        <v>10</v>
      </c>
      <c r="BR12" s="74"/>
      <c r="BS12" s="74"/>
      <c r="BT12" s="73"/>
      <c r="BU12" s="73"/>
      <c r="BV12" s="102">
        <v>465</v>
      </c>
      <c r="BW12" s="102">
        <v>464.46899999999999</v>
      </c>
      <c r="BX12" s="103"/>
      <c r="BY12" s="74"/>
      <c r="BZ12" s="74"/>
      <c r="CA12" s="74"/>
      <c r="CB12" s="74"/>
      <c r="CC12" s="43" t="s">
        <v>63</v>
      </c>
      <c r="CD12" s="75"/>
      <c r="CE12" s="72">
        <v>126</v>
      </c>
      <c r="CF12" s="99">
        <v>126</v>
      </c>
      <c r="CG12" s="72"/>
      <c r="CH12" s="72"/>
      <c r="CI12" s="80">
        <f t="shared" si="10"/>
        <v>5951.8</v>
      </c>
      <c r="CJ12" s="81">
        <f t="shared" si="11"/>
        <v>5951.2690000000002</v>
      </c>
      <c r="CK12" s="82">
        <f t="shared" si="12"/>
        <v>11074.903</v>
      </c>
      <c r="CL12" s="83">
        <f t="shared" si="13"/>
        <v>9128.3601300000009</v>
      </c>
      <c r="CM12" s="84">
        <v>81.962919043173599</v>
      </c>
      <c r="CN12" s="85">
        <v>-1997.5892200000001</v>
      </c>
      <c r="CO12" s="86"/>
      <c r="CP12" s="86"/>
      <c r="CQ12" s="86"/>
      <c r="CR12" s="86"/>
      <c r="CS12" s="86"/>
      <c r="CT12" s="86"/>
      <c r="CU12" s="86"/>
      <c r="CV12" s="86"/>
    </row>
    <row r="13" spans="1:109" customFormat="1" ht="15">
      <c r="A13" s="28" t="s">
        <v>64</v>
      </c>
      <c r="B13" s="87">
        <v>59</v>
      </c>
      <c r="C13" s="88">
        <v>61.693280000000001</v>
      </c>
      <c r="D13" s="49">
        <f t="shared" si="0"/>
        <v>104.5648813559322</v>
      </c>
      <c r="E13" s="68">
        <v>21.8</v>
      </c>
      <c r="F13" s="88">
        <v>21.795000000000002</v>
      </c>
      <c r="G13" s="49">
        <f t="shared" si="1"/>
        <v>99.977064220183493</v>
      </c>
      <c r="H13" s="68">
        <v>25</v>
      </c>
      <c r="I13" s="88">
        <v>13.75961</v>
      </c>
      <c r="J13" s="49">
        <f t="shared" si="2"/>
        <v>55.038440000000001</v>
      </c>
      <c r="K13" s="68">
        <v>424.69</v>
      </c>
      <c r="L13" s="88">
        <v>430.58721000000003</v>
      </c>
      <c r="M13" s="49">
        <f t="shared" si="3"/>
        <v>101.38859167863619</v>
      </c>
      <c r="N13" s="68">
        <v>2.69</v>
      </c>
      <c r="O13" s="88">
        <v>1.6956500000000001</v>
      </c>
      <c r="P13" s="49">
        <f t="shared" si="4"/>
        <v>63.035315985130111</v>
      </c>
      <c r="Q13" s="90">
        <v>16.2</v>
      </c>
      <c r="R13" s="88">
        <v>7.1157700000000004</v>
      </c>
      <c r="S13" s="49">
        <f t="shared" si="5"/>
        <v>43.924506172839514</v>
      </c>
      <c r="T13" s="68"/>
      <c r="U13" s="88"/>
      <c r="V13" s="91"/>
      <c r="W13" s="33" t="s">
        <v>65</v>
      </c>
      <c r="X13" s="104">
        <v>17.3</v>
      </c>
      <c r="Y13" s="68">
        <v>18.850000000000001</v>
      </c>
      <c r="Z13" s="49">
        <f>Y13/X13*100</f>
        <v>108.95953757225433</v>
      </c>
      <c r="AA13" s="28" t="s">
        <v>64</v>
      </c>
      <c r="AB13" s="68">
        <v>25</v>
      </c>
      <c r="AC13" s="88">
        <v>19.940999999999999</v>
      </c>
      <c r="AD13" s="49">
        <f>AC13/AB13*100</f>
        <v>79.763999999999996</v>
      </c>
      <c r="AE13" s="68">
        <v>864.24</v>
      </c>
      <c r="AF13" s="88">
        <v>640.64043000000004</v>
      </c>
      <c r="AG13" s="49">
        <f t="shared" si="6"/>
        <v>74.127606914745897</v>
      </c>
      <c r="AH13" s="90"/>
      <c r="AI13" s="93"/>
      <c r="AJ13" s="94">
        <v>254</v>
      </c>
      <c r="AK13" s="94"/>
      <c r="AL13" s="93"/>
      <c r="AM13" s="93">
        <v>10</v>
      </c>
      <c r="AN13" s="88"/>
      <c r="AO13" s="55">
        <f t="shared" si="7"/>
        <v>1709.92</v>
      </c>
      <c r="AP13" s="48">
        <f t="shared" si="8"/>
        <v>1226.0779500000001</v>
      </c>
      <c r="AQ13" s="57">
        <v>71.878163893580606</v>
      </c>
      <c r="AR13" s="57">
        <v>-469.52780000000001</v>
      </c>
      <c r="AS13" s="28" t="s">
        <v>65</v>
      </c>
      <c r="AT13" s="58">
        <v>1721.1</v>
      </c>
      <c r="AU13" s="58">
        <v>1721.1</v>
      </c>
      <c r="AV13" s="59">
        <v>100</v>
      </c>
      <c r="AW13" s="60"/>
      <c r="AX13" s="61"/>
      <c r="AY13" s="62">
        <v>85</v>
      </c>
      <c r="AZ13" s="61">
        <v>85</v>
      </c>
      <c r="BA13" s="60">
        <v>100</v>
      </c>
      <c r="BB13" s="28" t="s">
        <v>64</v>
      </c>
      <c r="BC13" s="96">
        <v>25.3</v>
      </c>
      <c r="BD13" s="97">
        <v>25.3</v>
      </c>
      <c r="BE13" s="64">
        <f t="shared" si="9"/>
        <v>100</v>
      </c>
      <c r="BF13" s="65">
        <v>25</v>
      </c>
      <c r="BG13" s="65">
        <v>25</v>
      </c>
      <c r="BH13" s="68">
        <v>4.2</v>
      </c>
      <c r="BI13" s="98">
        <v>4.2</v>
      </c>
      <c r="BJ13" s="68">
        <v>63.3</v>
      </c>
      <c r="BK13" s="69">
        <v>63.3</v>
      </c>
      <c r="BL13" s="68"/>
      <c r="BM13" s="68"/>
      <c r="BN13" s="70">
        <v>15</v>
      </c>
      <c r="BO13" s="71">
        <v>15</v>
      </c>
      <c r="BP13" s="68">
        <v>10</v>
      </c>
      <c r="BQ13" s="68">
        <v>10</v>
      </c>
      <c r="BR13" s="74"/>
      <c r="BS13" s="74"/>
      <c r="BT13" s="74"/>
      <c r="BU13" s="74"/>
      <c r="BV13" s="74"/>
      <c r="BW13" s="74"/>
      <c r="BX13" s="103"/>
      <c r="BY13" s="74"/>
      <c r="BZ13" s="74"/>
      <c r="CA13" s="74"/>
      <c r="CB13" s="74"/>
      <c r="CC13" s="43" t="s">
        <v>65</v>
      </c>
      <c r="CD13" s="75"/>
      <c r="CE13" s="72">
        <v>59.7</v>
      </c>
      <c r="CF13" s="99">
        <v>59.7</v>
      </c>
      <c r="CG13" s="72">
        <v>9</v>
      </c>
      <c r="CH13" s="72">
        <v>9</v>
      </c>
      <c r="CI13" s="80">
        <f t="shared" si="10"/>
        <v>2017.6</v>
      </c>
      <c r="CJ13" s="81">
        <f t="shared" si="11"/>
        <v>2017.6</v>
      </c>
      <c r="CK13" s="82">
        <f t="shared" si="12"/>
        <v>3727.52</v>
      </c>
      <c r="CL13" s="83">
        <f t="shared" si="13"/>
        <v>3243.6779500000002</v>
      </c>
      <c r="CM13" s="84">
        <v>87.266075796941905</v>
      </c>
      <c r="CN13" s="85">
        <v>-469.52780000000001</v>
      </c>
      <c r="CO13" s="86"/>
      <c r="CP13" s="86"/>
      <c r="CQ13" s="86"/>
      <c r="CR13" s="86"/>
      <c r="CS13" s="86"/>
      <c r="CT13" s="86"/>
      <c r="CU13" s="86"/>
      <c r="CV13" s="86"/>
    </row>
    <row r="14" spans="1:109" customFormat="1" ht="15">
      <c r="A14" s="28" t="s">
        <v>66</v>
      </c>
      <c r="B14" s="87">
        <v>337</v>
      </c>
      <c r="C14" s="88">
        <v>372.79921000000002</v>
      </c>
      <c r="D14" s="49">
        <f t="shared" si="0"/>
        <v>110.62291097922849</v>
      </c>
      <c r="E14" s="68">
        <v>0.5</v>
      </c>
      <c r="F14" s="88">
        <v>0.26040000000000002</v>
      </c>
      <c r="G14" s="49">
        <f t="shared" si="1"/>
        <v>52.080000000000005</v>
      </c>
      <c r="H14" s="68">
        <v>13</v>
      </c>
      <c r="I14" s="88">
        <v>9.4081100000000006</v>
      </c>
      <c r="J14" s="49">
        <f t="shared" si="2"/>
        <v>72.370076923076937</v>
      </c>
      <c r="K14" s="68">
        <v>591.03</v>
      </c>
      <c r="L14" s="88">
        <v>593.56847000000005</v>
      </c>
      <c r="M14" s="49">
        <f t="shared" si="3"/>
        <v>100.42949934859485</v>
      </c>
      <c r="N14" s="68">
        <v>0.56999999999999995</v>
      </c>
      <c r="O14" s="88">
        <v>-1.1699900000000001</v>
      </c>
      <c r="P14" s="49">
        <f t="shared" si="4"/>
        <v>-205.26140350877196</v>
      </c>
      <c r="Q14" s="90">
        <v>2300.6</v>
      </c>
      <c r="R14" s="88">
        <v>2300.3040299999998</v>
      </c>
      <c r="S14" s="49">
        <f t="shared" si="5"/>
        <v>99.987135095192542</v>
      </c>
      <c r="T14" s="68"/>
      <c r="U14" s="88"/>
      <c r="V14" s="91"/>
      <c r="W14" s="33" t="s">
        <v>66</v>
      </c>
      <c r="X14" s="50">
        <v>7.07</v>
      </c>
      <c r="Y14" s="68">
        <v>7.07</v>
      </c>
      <c r="Z14" s="49">
        <f>Y14/X14*100</f>
        <v>100</v>
      </c>
      <c r="AA14" s="28" t="s">
        <v>66</v>
      </c>
      <c r="AB14" s="68"/>
      <c r="AC14" s="88"/>
      <c r="AD14" s="92"/>
      <c r="AE14" s="68">
        <v>768.21299999999997</v>
      </c>
      <c r="AF14" s="88">
        <v>569.45808</v>
      </c>
      <c r="AG14" s="49">
        <f t="shared" si="6"/>
        <v>74.127628665487308</v>
      </c>
      <c r="AH14" s="90"/>
      <c r="AI14" s="93"/>
      <c r="AJ14" s="94"/>
      <c r="AK14" s="94"/>
      <c r="AL14" s="93"/>
      <c r="AM14" s="93"/>
      <c r="AN14" s="88"/>
      <c r="AO14" s="55">
        <f t="shared" si="7"/>
        <v>4017.9830000000002</v>
      </c>
      <c r="AP14" s="48">
        <f t="shared" si="8"/>
        <v>3851.6983099999998</v>
      </c>
      <c r="AQ14" s="57">
        <v>157.71825815144999</v>
      </c>
      <c r="AR14" s="95">
        <v>1401.1182200000001</v>
      </c>
      <c r="AS14" s="28" t="s">
        <v>66</v>
      </c>
      <c r="AT14" s="58">
        <v>1729.6</v>
      </c>
      <c r="AU14" s="58">
        <v>1729.6</v>
      </c>
      <c r="AV14" s="59">
        <v>100</v>
      </c>
      <c r="AW14" s="60"/>
      <c r="AX14" s="61"/>
      <c r="AY14" s="62">
        <v>54</v>
      </c>
      <c r="AZ14" s="61">
        <v>54</v>
      </c>
      <c r="BA14" s="60">
        <v>100</v>
      </c>
      <c r="BB14" s="28" t="s">
        <v>66</v>
      </c>
      <c r="BC14" s="96">
        <v>25.9</v>
      </c>
      <c r="BD14" s="97">
        <v>25.9</v>
      </c>
      <c r="BE14" s="64">
        <f t="shared" si="9"/>
        <v>100</v>
      </c>
      <c r="BF14" s="65">
        <v>25</v>
      </c>
      <c r="BG14" s="65">
        <v>25</v>
      </c>
      <c r="BH14" s="68">
        <v>3.8</v>
      </c>
      <c r="BI14" s="98">
        <v>3.8</v>
      </c>
      <c r="BJ14" s="68">
        <v>63.3</v>
      </c>
      <c r="BK14" s="69">
        <v>63.3</v>
      </c>
      <c r="BL14" s="68"/>
      <c r="BM14" s="68"/>
      <c r="BN14" s="70">
        <v>15</v>
      </c>
      <c r="BO14" s="71">
        <v>15</v>
      </c>
      <c r="BP14" s="68">
        <v>10</v>
      </c>
      <c r="BQ14" s="68">
        <v>10</v>
      </c>
      <c r="BR14" s="74"/>
      <c r="BS14" s="74"/>
      <c r="BT14" s="74"/>
      <c r="BU14" s="74"/>
      <c r="BV14" s="74"/>
      <c r="BW14" s="74"/>
      <c r="BX14" s="103"/>
      <c r="BY14" s="74"/>
      <c r="BZ14" s="74"/>
      <c r="CA14" s="74"/>
      <c r="CB14" s="74"/>
      <c r="CC14" s="43" t="s">
        <v>66</v>
      </c>
      <c r="CD14" s="75"/>
      <c r="CE14" s="72">
        <v>28.1</v>
      </c>
      <c r="CF14" s="99">
        <v>28.1</v>
      </c>
      <c r="CG14" s="72"/>
      <c r="CH14" s="72"/>
      <c r="CI14" s="80">
        <f t="shared" si="10"/>
        <v>1954.6999999999998</v>
      </c>
      <c r="CJ14" s="81">
        <f t="shared" si="11"/>
        <v>1954.6999999999998</v>
      </c>
      <c r="CK14" s="82">
        <f t="shared" si="12"/>
        <v>5972.683</v>
      </c>
      <c r="CL14" s="83">
        <f t="shared" si="13"/>
        <v>5806.3983099999996</v>
      </c>
      <c r="CM14" s="84">
        <v>131.97284613961</v>
      </c>
      <c r="CN14" s="85">
        <v>1401.1182200000001</v>
      </c>
      <c r="CO14" s="86"/>
      <c r="CP14" s="86"/>
      <c r="CQ14" s="86"/>
      <c r="CR14" s="86"/>
      <c r="CS14" s="86"/>
      <c r="CT14" s="86"/>
      <c r="CU14" s="86"/>
      <c r="CV14" s="86"/>
    </row>
    <row r="15" spans="1:109" customFormat="1" ht="15">
      <c r="A15" s="28" t="s">
        <v>67</v>
      </c>
      <c r="B15" s="87">
        <v>119</v>
      </c>
      <c r="C15" s="88">
        <v>94.277950000000004</v>
      </c>
      <c r="D15" s="49">
        <f t="shared" si="0"/>
        <v>79.225168067226889</v>
      </c>
      <c r="E15" s="105">
        <v>14.5</v>
      </c>
      <c r="F15" s="88">
        <v>98.523989999999998</v>
      </c>
      <c r="G15" s="49">
        <f t="shared" si="1"/>
        <v>679.47579310344827</v>
      </c>
      <c r="H15" s="68">
        <v>21</v>
      </c>
      <c r="I15" s="48">
        <v>16.42775</v>
      </c>
      <c r="J15" s="49">
        <f t="shared" si="2"/>
        <v>78.227380952380955</v>
      </c>
      <c r="K15" s="68">
        <v>1147.83</v>
      </c>
      <c r="L15" s="88">
        <v>598.93470000000002</v>
      </c>
      <c r="M15" s="49">
        <f t="shared" si="3"/>
        <v>52.179739159980144</v>
      </c>
      <c r="N15" s="68">
        <v>3.45</v>
      </c>
      <c r="O15" s="88">
        <v>2.069</v>
      </c>
      <c r="P15" s="49">
        <f t="shared" si="4"/>
        <v>59.971014492753618</v>
      </c>
      <c r="Q15" s="90">
        <v>398.9</v>
      </c>
      <c r="R15" s="88">
        <v>486.3159</v>
      </c>
      <c r="S15" s="49">
        <f t="shared" si="5"/>
        <v>121.91423915768365</v>
      </c>
      <c r="T15" s="68"/>
      <c r="U15" s="88"/>
      <c r="V15" s="91"/>
      <c r="W15" s="33" t="s">
        <v>67</v>
      </c>
      <c r="X15" s="68">
        <v>10</v>
      </c>
      <c r="Y15" s="68">
        <v>8.74</v>
      </c>
      <c r="Z15" s="49">
        <f>Y15/X15*100</f>
        <v>87.4</v>
      </c>
      <c r="AA15" s="28" t="s">
        <v>67</v>
      </c>
      <c r="AB15" s="68"/>
      <c r="AC15" s="88">
        <v>2.1999999999999999E-2</v>
      </c>
      <c r="AD15" s="92"/>
      <c r="AE15" s="68">
        <v>982.86099999999999</v>
      </c>
      <c r="AF15" s="88">
        <v>728.57144000000005</v>
      </c>
      <c r="AG15" s="49">
        <f t="shared" si="6"/>
        <v>74.127617231734718</v>
      </c>
      <c r="AH15" s="90"/>
      <c r="AI15" s="93">
        <v>3</v>
      </c>
      <c r="AJ15" s="94"/>
      <c r="AK15" s="94"/>
      <c r="AL15" s="93"/>
      <c r="AM15" s="93"/>
      <c r="AN15" s="88"/>
      <c r="AO15" s="55">
        <f t="shared" si="7"/>
        <v>2697.5409999999997</v>
      </c>
      <c r="AP15" s="48">
        <f t="shared" si="8"/>
        <v>2036.8827299999998</v>
      </c>
      <c r="AQ15" s="57">
        <v>74.4539693743302</v>
      </c>
      <c r="AR15" s="57">
        <v>-689.11464999999998</v>
      </c>
      <c r="AS15" s="28" t="s">
        <v>67</v>
      </c>
      <c r="AT15" s="58">
        <v>1257.7</v>
      </c>
      <c r="AU15" s="58">
        <v>1257.7</v>
      </c>
      <c r="AV15" s="59">
        <v>100</v>
      </c>
      <c r="AW15" s="60"/>
      <c r="AX15" s="61"/>
      <c r="AY15" s="62">
        <v>59</v>
      </c>
      <c r="AZ15" s="61">
        <v>59</v>
      </c>
      <c r="BA15" s="60">
        <v>100</v>
      </c>
      <c r="BB15" s="28" t="s">
        <v>67</v>
      </c>
      <c r="BC15" s="96">
        <v>20.3</v>
      </c>
      <c r="BD15" s="97">
        <v>20.3</v>
      </c>
      <c r="BE15" s="64">
        <f t="shared" si="9"/>
        <v>100</v>
      </c>
      <c r="BF15" s="65">
        <v>25</v>
      </c>
      <c r="BG15" s="65">
        <v>25</v>
      </c>
      <c r="BH15" s="68">
        <v>5.3</v>
      </c>
      <c r="BI15" s="98">
        <v>5.3</v>
      </c>
      <c r="BJ15" s="68">
        <v>63.3</v>
      </c>
      <c r="BK15" s="69">
        <v>63.3</v>
      </c>
      <c r="BL15" s="68"/>
      <c r="BM15" s="68"/>
      <c r="BN15" s="70">
        <v>115</v>
      </c>
      <c r="BO15" s="71">
        <v>115</v>
      </c>
      <c r="BP15" s="68">
        <v>10</v>
      </c>
      <c r="BQ15" s="68">
        <v>10</v>
      </c>
      <c r="BR15" s="74"/>
      <c r="BS15" s="74"/>
      <c r="BT15" s="74"/>
      <c r="BU15" s="74"/>
      <c r="BV15" s="74"/>
      <c r="BW15" s="74"/>
      <c r="BX15" s="103"/>
      <c r="BY15" s="74"/>
      <c r="BZ15" s="74"/>
      <c r="CA15" s="74"/>
      <c r="CB15" s="74"/>
      <c r="CC15" s="43" t="s">
        <v>67</v>
      </c>
      <c r="CD15" s="75"/>
      <c r="CE15" s="72">
        <v>38.700000000000003</v>
      </c>
      <c r="CF15" s="99">
        <v>38.700000000000003</v>
      </c>
      <c r="CG15" s="72"/>
      <c r="CH15" s="72"/>
      <c r="CI15" s="80">
        <f t="shared" si="10"/>
        <v>1594.3</v>
      </c>
      <c r="CJ15" s="81">
        <f t="shared" si="11"/>
        <v>1594.3</v>
      </c>
      <c r="CK15" s="82">
        <f t="shared" si="12"/>
        <v>4291.8409999999994</v>
      </c>
      <c r="CL15" s="83">
        <f t="shared" si="13"/>
        <v>3631.1827299999995</v>
      </c>
      <c r="CM15" s="84">
        <v>83.943611843961605</v>
      </c>
      <c r="CN15" s="85">
        <v>-689.11464999999998</v>
      </c>
      <c r="CO15" s="86"/>
      <c r="CP15" s="86"/>
      <c r="CQ15" s="86"/>
      <c r="CR15" s="86"/>
      <c r="CS15" s="86"/>
      <c r="CT15" s="86"/>
      <c r="CU15" s="86"/>
      <c r="CV15" s="86"/>
    </row>
    <row r="16" spans="1:109" customFormat="1" ht="15">
      <c r="A16" s="28" t="s">
        <v>68</v>
      </c>
      <c r="B16" s="87">
        <v>185</v>
      </c>
      <c r="C16" s="88">
        <v>87.200400000000002</v>
      </c>
      <c r="D16" s="49">
        <f t="shared" si="0"/>
        <v>47.135351351351353</v>
      </c>
      <c r="E16" s="50">
        <v>76.5</v>
      </c>
      <c r="F16" s="48">
        <v>20.099509999999999</v>
      </c>
      <c r="G16" s="49">
        <f t="shared" si="1"/>
        <v>26.273869281045748</v>
      </c>
      <c r="H16" s="68">
        <v>60.5</v>
      </c>
      <c r="I16" s="88">
        <v>28.801539999999999</v>
      </c>
      <c r="J16" s="49">
        <f t="shared" si="2"/>
        <v>47.60585123966942</v>
      </c>
      <c r="K16" s="68">
        <v>381.22</v>
      </c>
      <c r="L16" s="88">
        <v>377.20938999999998</v>
      </c>
      <c r="M16" s="49">
        <f t="shared" si="3"/>
        <v>98.947953937358989</v>
      </c>
      <c r="N16" s="68">
        <v>5.0999999999999996</v>
      </c>
      <c r="O16" s="88">
        <v>4.2372199999999998</v>
      </c>
      <c r="P16" s="49">
        <f t="shared" si="4"/>
        <v>83.082745098039211</v>
      </c>
      <c r="Q16" s="90">
        <v>35</v>
      </c>
      <c r="R16" s="88">
        <v>34.386870000000002</v>
      </c>
      <c r="S16" s="49">
        <f t="shared" si="5"/>
        <v>98.248200000000011</v>
      </c>
      <c r="T16" s="68"/>
      <c r="U16" s="88"/>
      <c r="V16" s="91"/>
      <c r="W16" s="33" t="s">
        <v>69</v>
      </c>
      <c r="X16" s="68">
        <v>10</v>
      </c>
      <c r="Y16" s="68">
        <v>9.9</v>
      </c>
      <c r="Z16" s="49">
        <f>Y16/X16*100</f>
        <v>99</v>
      </c>
      <c r="AA16" s="28" t="s">
        <v>68</v>
      </c>
      <c r="AB16" s="68"/>
      <c r="AC16" s="88"/>
      <c r="AD16" s="92"/>
      <c r="AE16" s="68">
        <v>440.59300000000002</v>
      </c>
      <c r="AF16" s="88">
        <v>326.60095999999999</v>
      </c>
      <c r="AG16" s="49">
        <f t="shared" si="6"/>
        <v>74.127587138243229</v>
      </c>
      <c r="AH16" s="90"/>
      <c r="AI16" s="93"/>
      <c r="AJ16" s="94"/>
      <c r="AK16" s="94"/>
      <c r="AL16" s="88"/>
      <c r="AM16" s="88"/>
      <c r="AN16" s="88"/>
      <c r="AO16" s="55">
        <f t="shared" si="7"/>
        <v>1193.913</v>
      </c>
      <c r="AP16" s="48">
        <f t="shared" si="8"/>
        <v>888.43588999999997</v>
      </c>
      <c r="AQ16" s="57">
        <v>91.233401360331598</v>
      </c>
      <c r="AR16" s="95">
        <v>-84.151720000000097</v>
      </c>
      <c r="AS16" s="28" t="s">
        <v>69</v>
      </c>
      <c r="AT16" s="58">
        <v>1815.9</v>
      </c>
      <c r="AU16" s="58">
        <v>1815.9</v>
      </c>
      <c r="AV16" s="59">
        <v>100</v>
      </c>
      <c r="AW16" s="60"/>
      <c r="AX16" s="61"/>
      <c r="AY16" s="62">
        <v>70</v>
      </c>
      <c r="AZ16" s="61">
        <v>70</v>
      </c>
      <c r="BA16" s="60">
        <v>100</v>
      </c>
      <c r="BB16" s="28" t="s">
        <v>68</v>
      </c>
      <c r="BC16" s="96">
        <v>27.6</v>
      </c>
      <c r="BD16" s="97">
        <v>27.6</v>
      </c>
      <c r="BE16" s="64">
        <f t="shared" si="9"/>
        <v>100</v>
      </c>
      <c r="BF16" s="65">
        <v>21</v>
      </c>
      <c r="BG16" s="65">
        <v>21</v>
      </c>
      <c r="BH16" s="68">
        <v>2.4</v>
      </c>
      <c r="BI16" s="98">
        <v>2.4</v>
      </c>
      <c r="BJ16" s="68">
        <v>63.3</v>
      </c>
      <c r="BK16" s="69">
        <v>63.3</v>
      </c>
      <c r="BL16" s="68"/>
      <c r="BM16" s="68"/>
      <c r="BN16" s="70">
        <v>15</v>
      </c>
      <c r="BO16" s="71">
        <v>15</v>
      </c>
      <c r="BP16" s="68">
        <v>10</v>
      </c>
      <c r="BQ16" s="68">
        <v>10</v>
      </c>
      <c r="BR16" s="74"/>
      <c r="BS16" s="74"/>
      <c r="BT16" s="74"/>
      <c r="BU16" s="74"/>
      <c r="BV16" s="74"/>
      <c r="BW16" s="74"/>
      <c r="BX16" s="103"/>
      <c r="BY16" s="74"/>
      <c r="BZ16" s="74"/>
      <c r="CA16" s="74"/>
      <c r="CB16" s="74"/>
      <c r="CC16" s="43" t="s">
        <v>69</v>
      </c>
      <c r="CD16" s="75"/>
      <c r="CE16" s="72">
        <v>42.4</v>
      </c>
      <c r="CF16" s="99">
        <v>42.4</v>
      </c>
      <c r="CG16" s="72"/>
      <c r="CH16" s="72"/>
      <c r="CI16" s="80">
        <f t="shared" si="10"/>
        <v>2067.6</v>
      </c>
      <c r="CJ16" s="81">
        <f t="shared" si="11"/>
        <v>2067.6</v>
      </c>
      <c r="CK16" s="82">
        <f t="shared" si="12"/>
        <v>3261.5129999999999</v>
      </c>
      <c r="CL16" s="83">
        <f t="shared" si="13"/>
        <v>2956.0358900000001</v>
      </c>
      <c r="CM16" s="84">
        <v>97.220434065848806</v>
      </c>
      <c r="CN16" s="85">
        <v>-84.151720000000296</v>
      </c>
      <c r="CO16" s="86"/>
      <c r="CP16" s="86"/>
      <c r="CQ16" s="86"/>
      <c r="CR16" s="86"/>
      <c r="CS16" s="86"/>
      <c r="CT16" s="86"/>
      <c r="CU16" s="86"/>
      <c r="CV16" s="86"/>
    </row>
    <row r="17" spans="1:109" customFormat="1" ht="15">
      <c r="A17" s="28" t="s">
        <v>70</v>
      </c>
      <c r="B17" s="87">
        <v>92</v>
      </c>
      <c r="C17" s="88">
        <v>18.96744</v>
      </c>
      <c r="D17" s="49">
        <f t="shared" si="0"/>
        <v>20.616782608695651</v>
      </c>
      <c r="E17" s="68"/>
      <c r="F17" s="88">
        <v>1.2831399999999999</v>
      </c>
      <c r="G17" s="49"/>
      <c r="H17" s="68">
        <v>11</v>
      </c>
      <c r="I17" s="88">
        <v>19.890519999999999</v>
      </c>
      <c r="J17" s="49">
        <f t="shared" si="2"/>
        <v>180.82290909090909</v>
      </c>
      <c r="K17" s="68">
        <v>302.72000000000003</v>
      </c>
      <c r="L17" s="88">
        <v>431.87853999999999</v>
      </c>
      <c r="M17" s="49">
        <f t="shared" si="3"/>
        <v>142.666008192389</v>
      </c>
      <c r="N17" s="68">
        <v>0.66</v>
      </c>
      <c r="O17" s="88">
        <v>-0.50287999999999999</v>
      </c>
      <c r="P17" s="49">
        <f t="shared" si="4"/>
        <v>-76.193939393939388</v>
      </c>
      <c r="Q17" s="90">
        <v>157.5</v>
      </c>
      <c r="R17" s="88">
        <v>161.68736000000001</v>
      </c>
      <c r="S17" s="49">
        <f t="shared" si="5"/>
        <v>102.65864126984128</v>
      </c>
      <c r="T17" s="68"/>
      <c r="U17" s="88">
        <v>33.494999999999997</v>
      </c>
      <c r="V17" s="91"/>
      <c r="W17" s="33" t="s">
        <v>70</v>
      </c>
      <c r="X17" s="68">
        <v>6</v>
      </c>
      <c r="Y17" s="68">
        <v>7.7</v>
      </c>
      <c r="Z17" s="49">
        <f>Y17/X17*100</f>
        <v>128.33333333333334</v>
      </c>
      <c r="AA17" s="28" t="s">
        <v>70</v>
      </c>
      <c r="AB17" s="68"/>
      <c r="AC17" s="88"/>
      <c r="AD17" s="92"/>
      <c r="AE17" s="68">
        <v>1056.2929999999999</v>
      </c>
      <c r="AF17" s="88">
        <v>783.00472000000002</v>
      </c>
      <c r="AG17" s="49">
        <f t="shared" si="6"/>
        <v>74.127606639445702</v>
      </c>
      <c r="AH17" s="90"/>
      <c r="AI17" s="93">
        <v>20</v>
      </c>
      <c r="AJ17" s="94"/>
      <c r="AK17" s="94"/>
      <c r="AL17" s="88"/>
      <c r="AM17" s="88"/>
      <c r="AN17" s="88"/>
      <c r="AO17" s="55">
        <f t="shared" si="7"/>
        <v>1626.173</v>
      </c>
      <c r="AP17" s="48">
        <f t="shared" si="8"/>
        <v>1477.4038399999999</v>
      </c>
      <c r="AQ17" s="57">
        <v>88.982982745378294</v>
      </c>
      <c r="AR17" s="57">
        <v>-179.15575999999999</v>
      </c>
      <c r="AS17" s="28" t="s">
        <v>70</v>
      </c>
      <c r="AT17" s="58">
        <v>1444.3</v>
      </c>
      <c r="AU17" s="58">
        <v>1444.3</v>
      </c>
      <c r="AV17" s="59">
        <v>100</v>
      </c>
      <c r="AW17" s="60"/>
      <c r="AX17" s="61"/>
      <c r="AY17" s="62">
        <v>40</v>
      </c>
      <c r="AZ17" s="61">
        <v>40</v>
      </c>
      <c r="BA17" s="60">
        <v>100</v>
      </c>
      <c r="BB17" s="28" t="s">
        <v>70</v>
      </c>
      <c r="BC17" s="96">
        <v>22.2</v>
      </c>
      <c r="BD17" s="97">
        <v>22.2</v>
      </c>
      <c r="BE17" s="64">
        <f t="shared" si="9"/>
        <v>100</v>
      </c>
      <c r="BF17" s="65">
        <v>28</v>
      </c>
      <c r="BG17" s="65">
        <v>28</v>
      </c>
      <c r="BH17" s="68">
        <v>6.1</v>
      </c>
      <c r="BI17" s="98">
        <v>6.1</v>
      </c>
      <c r="BJ17" s="68">
        <v>63.3</v>
      </c>
      <c r="BK17" s="69">
        <v>63.3</v>
      </c>
      <c r="BL17" s="68"/>
      <c r="BM17" s="68"/>
      <c r="BN17" s="70">
        <v>42</v>
      </c>
      <c r="BO17" s="71">
        <v>42</v>
      </c>
      <c r="BP17" s="68">
        <v>10</v>
      </c>
      <c r="BQ17" s="68">
        <v>10</v>
      </c>
      <c r="BR17" s="74"/>
      <c r="BS17" s="74"/>
      <c r="BT17" s="74"/>
      <c r="BU17" s="74"/>
      <c r="BV17" s="74"/>
      <c r="BW17" s="74"/>
      <c r="BX17" s="103"/>
      <c r="BY17" s="74"/>
      <c r="BZ17" s="74"/>
      <c r="CA17" s="74"/>
      <c r="CB17" s="74"/>
      <c r="CC17" s="43" t="s">
        <v>70</v>
      </c>
      <c r="CD17" s="75"/>
      <c r="CE17" s="72">
        <v>117.8</v>
      </c>
      <c r="CF17" s="99">
        <v>117.8</v>
      </c>
      <c r="CG17" s="72">
        <v>9</v>
      </c>
      <c r="CH17" s="72">
        <v>9</v>
      </c>
      <c r="CI17" s="80">
        <f t="shared" si="10"/>
        <v>1782.6999999999998</v>
      </c>
      <c r="CJ17" s="81">
        <f t="shared" si="11"/>
        <v>1782.6999999999998</v>
      </c>
      <c r="CK17" s="82">
        <f t="shared" si="12"/>
        <v>3408.8729999999996</v>
      </c>
      <c r="CL17" s="83">
        <f t="shared" si="13"/>
        <v>3260.1038399999998</v>
      </c>
      <c r="CM17" s="84">
        <v>94.744428437199005</v>
      </c>
      <c r="CN17" s="85">
        <v>-179.15575999999999</v>
      </c>
      <c r="CO17" s="86"/>
      <c r="CP17" s="86"/>
      <c r="CQ17" s="86"/>
      <c r="CR17" s="86"/>
      <c r="CS17" s="86"/>
      <c r="CT17" s="86"/>
      <c r="CU17" s="86"/>
      <c r="CV17" s="86"/>
    </row>
    <row r="18" spans="1:109" customFormat="1" ht="15">
      <c r="A18" s="28" t="s">
        <v>71</v>
      </c>
      <c r="B18" s="87">
        <v>66</v>
      </c>
      <c r="C18" s="88">
        <v>38.885399999999997</v>
      </c>
      <c r="D18" s="49">
        <f t="shared" si="0"/>
        <v>58.917272727272717</v>
      </c>
      <c r="E18" s="68">
        <v>3.5</v>
      </c>
      <c r="F18" s="88">
        <v>7.6704999999999997</v>
      </c>
      <c r="G18" s="49">
        <f t="shared" ref="G18:G23" si="14">F18/E18*100</f>
        <v>219.15714285714282</v>
      </c>
      <c r="H18" s="68">
        <v>10</v>
      </c>
      <c r="I18" s="88">
        <v>17.764939999999999</v>
      </c>
      <c r="J18" s="49">
        <f t="shared" si="2"/>
        <v>177.64940000000001</v>
      </c>
      <c r="K18" s="68">
        <v>371.04</v>
      </c>
      <c r="L18" s="88">
        <v>273.26220000000001</v>
      </c>
      <c r="M18" s="49">
        <f t="shared" si="3"/>
        <v>73.647639068564033</v>
      </c>
      <c r="N18" s="68">
        <v>3.75</v>
      </c>
      <c r="O18" s="88">
        <v>-0.81725999999999999</v>
      </c>
      <c r="P18" s="49">
        <f t="shared" si="4"/>
        <v>-21.793599999999998</v>
      </c>
      <c r="Q18" s="90">
        <v>62.9</v>
      </c>
      <c r="R18" s="88">
        <v>65.150009999999995</v>
      </c>
      <c r="S18" s="49">
        <f t="shared" si="5"/>
        <v>103.57712241653418</v>
      </c>
      <c r="T18" s="68"/>
      <c r="U18" s="88">
        <v>8.1356000000000002</v>
      </c>
      <c r="V18" s="91"/>
      <c r="W18" s="33" t="s">
        <v>71</v>
      </c>
      <c r="X18" s="68"/>
      <c r="Y18" s="68"/>
      <c r="Z18" s="92"/>
      <c r="AA18" s="28" t="s">
        <v>71</v>
      </c>
      <c r="AB18" s="68"/>
      <c r="AC18" s="88"/>
      <c r="AD18" s="92"/>
      <c r="AE18" s="68">
        <v>338.91800000000001</v>
      </c>
      <c r="AF18" s="88">
        <v>251.23141000000001</v>
      </c>
      <c r="AG18" s="49">
        <f t="shared" si="6"/>
        <v>74.127491015525877</v>
      </c>
      <c r="AH18" s="90"/>
      <c r="AI18" s="93"/>
      <c r="AJ18" s="94"/>
      <c r="AK18" s="94"/>
      <c r="AL18" s="88"/>
      <c r="AM18" s="88"/>
      <c r="AN18" s="88"/>
      <c r="AO18" s="55">
        <f t="shared" si="7"/>
        <v>856.10800000000006</v>
      </c>
      <c r="AP18" s="48">
        <f t="shared" si="8"/>
        <v>661.28280000000007</v>
      </c>
      <c r="AQ18" s="57">
        <v>76.104077990160107</v>
      </c>
      <c r="AR18" s="95">
        <v>-204.57490000000001</v>
      </c>
      <c r="AS18" s="28" t="s">
        <v>71</v>
      </c>
      <c r="AT18" s="58">
        <v>1793.8</v>
      </c>
      <c r="AU18" s="58">
        <v>1793.8</v>
      </c>
      <c r="AV18" s="59">
        <v>100</v>
      </c>
      <c r="AW18" s="60"/>
      <c r="AX18" s="61"/>
      <c r="AY18" s="62">
        <v>90</v>
      </c>
      <c r="AZ18" s="61">
        <v>90</v>
      </c>
      <c r="BA18" s="60">
        <v>100</v>
      </c>
      <c r="BB18" s="28" t="s">
        <v>71</v>
      </c>
      <c r="BC18" s="96">
        <v>26.3</v>
      </c>
      <c r="BD18" s="97">
        <v>26.3</v>
      </c>
      <c r="BE18" s="64">
        <f t="shared" si="9"/>
        <v>100</v>
      </c>
      <c r="BF18" s="65">
        <v>21</v>
      </c>
      <c r="BG18" s="65">
        <v>21</v>
      </c>
      <c r="BH18" s="68">
        <v>0.9</v>
      </c>
      <c r="BI18" s="98">
        <v>0.9</v>
      </c>
      <c r="BJ18" s="68">
        <v>63.3</v>
      </c>
      <c r="BK18" s="69">
        <v>63.3</v>
      </c>
      <c r="BL18" s="68"/>
      <c r="BM18" s="68"/>
      <c r="BN18" s="70">
        <v>15</v>
      </c>
      <c r="BO18" s="71">
        <v>15</v>
      </c>
      <c r="BP18" s="68">
        <v>10</v>
      </c>
      <c r="BQ18" s="68">
        <v>10</v>
      </c>
      <c r="BR18" s="74"/>
      <c r="BS18" s="74"/>
      <c r="BT18" s="74"/>
      <c r="BU18" s="74"/>
      <c r="BV18" s="74"/>
      <c r="BW18" s="74"/>
      <c r="BX18" s="103"/>
      <c r="BY18" s="74"/>
      <c r="BZ18" s="74"/>
      <c r="CA18" s="74"/>
      <c r="CB18" s="74"/>
      <c r="CC18" s="43" t="s">
        <v>71</v>
      </c>
      <c r="CD18" s="75"/>
      <c r="CE18" s="72">
        <v>63.7</v>
      </c>
      <c r="CF18" s="99">
        <v>63.7</v>
      </c>
      <c r="CG18" s="72"/>
      <c r="CH18" s="72"/>
      <c r="CI18" s="80">
        <f t="shared" si="10"/>
        <v>2084</v>
      </c>
      <c r="CJ18" s="81">
        <f t="shared" si="11"/>
        <v>2084</v>
      </c>
      <c r="CK18" s="82">
        <f t="shared" si="12"/>
        <v>2940.1080000000002</v>
      </c>
      <c r="CL18" s="83">
        <f t="shared" si="13"/>
        <v>2745.2828</v>
      </c>
      <c r="CM18" s="84">
        <v>93.041925670757706</v>
      </c>
      <c r="CN18" s="85">
        <v>-204.57490000000001</v>
      </c>
      <c r="CO18" s="86"/>
      <c r="CP18" s="86"/>
      <c r="CQ18" s="86"/>
      <c r="CR18" s="86"/>
      <c r="CS18" s="86"/>
      <c r="CT18" s="86"/>
      <c r="CU18" s="86"/>
      <c r="CV18" s="86"/>
    </row>
    <row r="19" spans="1:109" customFormat="1" ht="15">
      <c r="A19" s="28" t="s">
        <v>72</v>
      </c>
      <c r="B19" s="87">
        <v>121.6</v>
      </c>
      <c r="C19" s="88">
        <v>102.43274</v>
      </c>
      <c r="D19" s="49">
        <f t="shared" si="0"/>
        <v>84.23745065789474</v>
      </c>
      <c r="E19" s="68">
        <v>54.5</v>
      </c>
      <c r="F19" s="88">
        <v>23.150739999999999</v>
      </c>
      <c r="G19" s="49">
        <f t="shared" si="14"/>
        <v>42.478422018348624</v>
      </c>
      <c r="H19" s="68">
        <v>57</v>
      </c>
      <c r="I19" s="88">
        <v>15.09923</v>
      </c>
      <c r="J19" s="49">
        <f t="shared" si="2"/>
        <v>26.489877192982458</v>
      </c>
      <c r="K19" s="87">
        <v>914.90300000000002</v>
      </c>
      <c r="L19" s="88">
        <v>531.30760999999995</v>
      </c>
      <c r="M19" s="49">
        <f t="shared" si="3"/>
        <v>58.072561790703489</v>
      </c>
      <c r="N19" s="68">
        <v>0.41</v>
      </c>
      <c r="O19" s="88">
        <v>-0.29199000000000003</v>
      </c>
      <c r="P19" s="49">
        <f t="shared" si="4"/>
        <v>-71.217073170731709</v>
      </c>
      <c r="Q19" s="90">
        <v>30</v>
      </c>
      <c r="R19" s="88">
        <v>35.027990000000003</v>
      </c>
      <c r="S19" s="49">
        <f t="shared" si="5"/>
        <v>116.75996666666668</v>
      </c>
      <c r="T19" s="68">
        <v>24.2</v>
      </c>
      <c r="U19" s="88">
        <v>22.6525</v>
      </c>
      <c r="V19" s="49">
        <f>U19/T19*100</f>
        <v>93.605371900826455</v>
      </c>
      <c r="W19" s="33" t="s">
        <v>72</v>
      </c>
      <c r="X19" s="68">
        <v>8</v>
      </c>
      <c r="Y19" s="68">
        <v>7</v>
      </c>
      <c r="Z19" s="49">
        <f>Y19/X19*100</f>
        <v>87.5</v>
      </c>
      <c r="AA19" s="28" t="s">
        <v>72</v>
      </c>
      <c r="AB19" s="68"/>
      <c r="AC19" s="88"/>
      <c r="AD19" s="92"/>
      <c r="AE19" s="68">
        <v>282.43099999999998</v>
      </c>
      <c r="AF19" s="88">
        <v>209.35998000000001</v>
      </c>
      <c r="AG19" s="49">
        <f t="shared" si="6"/>
        <v>74.127832992837199</v>
      </c>
      <c r="AH19" s="90"/>
      <c r="AI19" s="93"/>
      <c r="AJ19" s="94"/>
      <c r="AK19" s="94"/>
      <c r="AL19" s="88"/>
      <c r="AM19" s="88"/>
      <c r="AN19" s="88"/>
      <c r="AO19" s="55">
        <f t="shared" si="7"/>
        <v>1493.0440000000001</v>
      </c>
      <c r="AP19" s="48">
        <f t="shared" si="8"/>
        <v>945.73879999999986</v>
      </c>
      <c r="AQ19" s="57">
        <v>63.634181550164101</v>
      </c>
      <c r="AR19" s="57">
        <v>-535.82997</v>
      </c>
      <c r="AS19" s="28" t="s">
        <v>72</v>
      </c>
      <c r="AT19" s="58">
        <v>1370.9</v>
      </c>
      <c r="AU19" s="58">
        <v>1370.9</v>
      </c>
      <c r="AV19" s="59">
        <v>100</v>
      </c>
      <c r="AW19" s="60"/>
      <c r="AX19" s="61"/>
      <c r="AY19" s="62">
        <v>54</v>
      </c>
      <c r="AZ19" s="61">
        <v>54</v>
      </c>
      <c r="BA19" s="60">
        <v>100</v>
      </c>
      <c r="BB19" s="28" t="s">
        <v>72</v>
      </c>
      <c r="BC19" s="96">
        <v>22.3</v>
      </c>
      <c r="BD19" s="97">
        <v>22.3</v>
      </c>
      <c r="BE19" s="64">
        <f t="shared" si="9"/>
        <v>100</v>
      </c>
      <c r="BF19" s="65">
        <v>25</v>
      </c>
      <c r="BG19" s="65">
        <v>25</v>
      </c>
      <c r="BH19" s="68">
        <v>2.5</v>
      </c>
      <c r="BI19" s="98">
        <v>2.5</v>
      </c>
      <c r="BJ19" s="68">
        <v>63.3</v>
      </c>
      <c r="BK19" s="69">
        <v>63.3</v>
      </c>
      <c r="BL19" s="68"/>
      <c r="BM19" s="68"/>
      <c r="BN19" s="70"/>
      <c r="BO19" s="71"/>
      <c r="BP19" s="68">
        <v>10</v>
      </c>
      <c r="BQ19" s="68">
        <v>10</v>
      </c>
      <c r="BR19" s="74"/>
      <c r="BS19" s="74"/>
      <c r="BT19" s="74"/>
      <c r="BU19" s="74"/>
      <c r="BV19" s="74"/>
      <c r="BW19" s="74"/>
      <c r="BX19" s="103"/>
      <c r="BY19" s="74"/>
      <c r="BZ19" s="74"/>
      <c r="CA19" s="74"/>
      <c r="CB19" s="74"/>
      <c r="CC19" s="43" t="s">
        <v>72</v>
      </c>
      <c r="CD19" s="75"/>
      <c r="CE19" s="72">
        <v>31.7</v>
      </c>
      <c r="CF19" s="99">
        <v>31.7</v>
      </c>
      <c r="CG19" s="72"/>
      <c r="CH19" s="72"/>
      <c r="CI19" s="80">
        <f t="shared" si="10"/>
        <v>1579.7</v>
      </c>
      <c r="CJ19" s="81">
        <f t="shared" si="11"/>
        <v>1579.7</v>
      </c>
      <c r="CK19" s="82">
        <f t="shared" si="12"/>
        <v>3072.7440000000001</v>
      </c>
      <c r="CL19" s="83">
        <f t="shared" si="13"/>
        <v>2525.4387999999999</v>
      </c>
      <c r="CM19" s="84">
        <v>82.449895255513596</v>
      </c>
      <c r="CN19" s="85">
        <v>-535.82997</v>
      </c>
      <c r="CO19" s="86"/>
      <c r="CP19" s="86"/>
      <c r="CQ19" s="86"/>
      <c r="CR19" s="86"/>
      <c r="CS19" s="86"/>
      <c r="CT19" s="86"/>
      <c r="CU19" s="86"/>
      <c r="CV19" s="86"/>
    </row>
    <row r="20" spans="1:109" customFormat="1" ht="15">
      <c r="A20" s="28" t="s">
        <v>73</v>
      </c>
      <c r="B20" s="87">
        <v>185</v>
      </c>
      <c r="C20" s="88">
        <v>201.58215999999999</v>
      </c>
      <c r="D20" s="49">
        <f t="shared" si="0"/>
        <v>108.96332972972974</v>
      </c>
      <c r="E20" s="68">
        <v>88</v>
      </c>
      <c r="F20" s="88">
        <v>129.73314999999999</v>
      </c>
      <c r="G20" s="49">
        <f t="shared" si="14"/>
        <v>147.42403409090909</v>
      </c>
      <c r="H20" s="68">
        <v>84</v>
      </c>
      <c r="I20" s="88">
        <v>44.358040000000003</v>
      </c>
      <c r="J20" s="49">
        <f t="shared" si="2"/>
        <v>52.807190476190478</v>
      </c>
      <c r="K20" s="68">
        <v>634.42999999999995</v>
      </c>
      <c r="L20" s="88">
        <v>648.70995000000005</v>
      </c>
      <c r="M20" s="49">
        <f t="shared" si="3"/>
        <v>102.25083145500686</v>
      </c>
      <c r="N20" s="68">
        <v>3.72</v>
      </c>
      <c r="O20" s="88">
        <v>0.95106999999999997</v>
      </c>
      <c r="P20" s="49">
        <f t="shared" si="4"/>
        <v>25.566397849462362</v>
      </c>
      <c r="Q20" s="90">
        <v>173.6</v>
      </c>
      <c r="R20" s="88">
        <v>173.64165</v>
      </c>
      <c r="S20" s="49">
        <f t="shared" si="5"/>
        <v>100.02399193548388</v>
      </c>
      <c r="T20" s="68"/>
      <c r="U20" s="88"/>
      <c r="V20" s="91"/>
      <c r="W20" s="33" t="s">
        <v>73</v>
      </c>
      <c r="X20" s="68">
        <v>14.45</v>
      </c>
      <c r="Y20" s="68">
        <v>14.45</v>
      </c>
      <c r="Z20" s="49">
        <f>Y20/X20*100</f>
        <v>100</v>
      </c>
      <c r="AA20" s="28" t="s">
        <v>73</v>
      </c>
      <c r="AB20" s="68"/>
      <c r="AC20" s="88"/>
      <c r="AD20" s="92"/>
      <c r="AE20" s="68">
        <v>1773.6679999999999</v>
      </c>
      <c r="AF20" s="88">
        <v>1314.77811</v>
      </c>
      <c r="AG20" s="49">
        <f t="shared" si="6"/>
        <v>74.127633243651019</v>
      </c>
      <c r="AH20" s="90"/>
      <c r="AI20" s="93"/>
      <c r="AJ20" s="94"/>
      <c r="AK20" s="94"/>
      <c r="AL20" s="88"/>
      <c r="AM20" s="88"/>
      <c r="AN20" s="88"/>
      <c r="AO20" s="55">
        <f t="shared" si="7"/>
        <v>2956.8679999999999</v>
      </c>
      <c r="AP20" s="48">
        <f t="shared" si="8"/>
        <v>2528.2041300000001</v>
      </c>
      <c r="AQ20" s="57">
        <v>83.775152627712799</v>
      </c>
      <c r="AR20" s="95">
        <v>-479.74732</v>
      </c>
      <c r="AS20" s="28" t="s">
        <v>73</v>
      </c>
      <c r="AT20" s="58">
        <v>3629.5</v>
      </c>
      <c r="AU20" s="58">
        <v>3629.5</v>
      </c>
      <c r="AV20" s="59">
        <v>100</v>
      </c>
      <c r="AW20" s="60"/>
      <c r="AX20" s="61"/>
      <c r="AY20" s="62">
        <v>115</v>
      </c>
      <c r="AZ20" s="61">
        <v>115</v>
      </c>
      <c r="BA20" s="60">
        <v>100</v>
      </c>
      <c r="BB20" s="28" t="s">
        <v>73</v>
      </c>
      <c r="BC20" s="96">
        <v>53.9</v>
      </c>
      <c r="BD20" s="97">
        <v>53.9</v>
      </c>
      <c r="BE20" s="64">
        <f t="shared" si="9"/>
        <v>100</v>
      </c>
      <c r="BF20" s="65">
        <v>53</v>
      </c>
      <c r="BG20" s="65">
        <v>53</v>
      </c>
      <c r="BH20" s="68">
        <v>8.6</v>
      </c>
      <c r="BI20" s="98">
        <v>8.6</v>
      </c>
      <c r="BJ20" s="68">
        <v>158.19999999999999</v>
      </c>
      <c r="BK20" s="69">
        <v>158.19999999999999</v>
      </c>
      <c r="BL20" s="68"/>
      <c r="BM20" s="68"/>
      <c r="BN20" s="70">
        <v>15</v>
      </c>
      <c r="BO20" s="71">
        <v>15</v>
      </c>
      <c r="BP20" s="68">
        <v>10</v>
      </c>
      <c r="BQ20" s="68">
        <v>10</v>
      </c>
      <c r="BR20" s="74"/>
      <c r="BS20" s="74"/>
      <c r="BT20" s="73"/>
      <c r="BU20" s="73"/>
      <c r="BV20" s="73"/>
      <c r="BW20" s="73"/>
      <c r="BX20" s="103"/>
      <c r="BY20" s="74"/>
      <c r="BZ20" s="74"/>
      <c r="CA20" s="74"/>
      <c r="CB20" s="74"/>
      <c r="CC20" s="43" t="s">
        <v>73</v>
      </c>
      <c r="CD20" s="75"/>
      <c r="CE20" s="72">
        <v>61.1</v>
      </c>
      <c r="CF20" s="99">
        <v>61.1</v>
      </c>
      <c r="CG20" s="72"/>
      <c r="CH20" s="72"/>
      <c r="CI20" s="80">
        <f t="shared" si="10"/>
        <v>4104.3</v>
      </c>
      <c r="CJ20" s="81">
        <f t="shared" si="11"/>
        <v>4104.3</v>
      </c>
      <c r="CK20" s="82">
        <f t="shared" si="12"/>
        <v>7061.1679999999997</v>
      </c>
      <c r="CL20" s="83">
        <f t="shared" si="13"/>
        <v>6632.5041300000003</v>
      </c>
      <c r="CM20" s="84">
        <v>93.205836201602906</v>
      </c>
      <c r="CN20" s="85">
        <v>-479.74732</v>
      </c>
      <c r="CO20" s="86"/>
      <c r="CP20" s="86"/>
      <c r="CQ20" s="86"/>
      <c r="CR20" s="86"/>
      <c r="CS20" s="86"/>
      <c r="CT20" s="86"/>
      <c r="CU20" s="86"/>
      <c r="CV20" s="86"/>
    </row>
    <row r="21" spans="1:109" customFormat="1" ht="15">
      <c r="A21" s="28" t="s">
        <v>74</v>
      </c>
      <c r="B21" s="87">
        <v>150.5</v>
      </c>
      <c r="C21" s="88">
        <v>96.698809999999995</v>
      </c>
      <c r="D21" s="49">
        <f t="shared" si="0"/>
        <v>64.251700996677741</v>
      </c>
      <c r="E21" s="68">
        <v>20</v>
      </c>
      <c r="F21" s="88">
        <v>14.271000000000001</v>
      </c>
      <c r="G21" s="49">
        <f t="shared" si="14"/>
        <v>71.355000000000004</v>
      </c>
      <c r="H21" s="68">
        <v>26</v>
      </c>
      <c r="I21" s="88">
        <v>15.69422</v>
      </c>
      <c r="J21" s="49">
        <f t="shared" si="2"/>
        <v>60.362384615384613</v>
      </c>
      <c r="K21" s="68">
        <v>558.64099999999996</v>
      </c>
      <c r="L21" s="88">
        <v>239.91301000000001</v>
      </c>
      <c r="M21" s="49">
        <f t="shared" si="3"/>
        <v>42.945829253491965</v>
      </c>
      <c r="N21" s="68">
        <v>2.44</v>
      </c>
      <c r="O21" s="88">
        <v>0.48866999999999999</v>
      </c>
      <c r="P21" s="49">
        <f t="shared" si="4"/>
        <v>20.027459016393443</v>
      </c>
      <c r="Q21" s="90">
        <v>143.19999999999999</v>
      </c>
      <c r="R21" s="88">
        <v>97.553290000000004</v>
      </c>
      <c r="S21" s="49">
        <f t="shared" si="5"/>
        <v>68.123805865921796</v>
      </c>
      <c r="T21" s="68"/>
      <c r="U21" s="88"/>
      <c r="V21" s="91"/>
      <c r="W21" s="33" t="s">
        <v>74</v>
      </c>
      <c r="X21" s="68">
        <v>3.1</v>
      </c>
      <c r="Y21" s="68">
        <v>3.04</v>
      </c>
      <c r="Z21" s="49">
        <f>Y21/X21*100</f>
        <v>98.064516129032256</v>
      </c>
      <c r="AA21" s="28" t="s">
        <v>74</v>
      </c>
      <c r="AB21" s="68"/>
      <c r="AC21" s="88"/>
      <c r="AD21" s="92"/>
      <c r="AE21" s="68">
        <v>417.99799999999999</v>
      </c>
      <c r="AF21" s="88">
        <v>309.85235</v>
      </c>
      <c r="AG21" s="49">
        <f t="shared" si="6"/>
        <v>74.127711137373865</v>
      </c>
      <c r="AH21" s="90"/>
      <c r="AI21" s="93"/>
      <c r="AJ21" s="94"/>
      <c r="AK21" s="94"/>
      <c r="AL21" s="88"/>
      <c r="AM21" s="88"/>
      <c r="AN21" s="88"/>
      <c r="AO21" s="55">
        <f t="shared" si="7"/>
        <v>1321.8789999999999</v>
      </c>
      <c r="AP21" s="48">
        <f>C21+F21+I21+L21+O21+R21+U21+Y21+AC21+AF21+AI21+AK21+AM21+AN21+BX21</f>
        <v>768.51134999999999</v>
      </c>
      <c r="AQ21" s="57">
        <v>60.169679429457098</v>
      </c>
      <c r="AR21" s="57">
        <v>-498.06142999999997</v>
      </c>
      <c r="AS21" s="28" t="s">
        <v>74</v>
      </c>
      <c r="AT21" s="58">
        <v>704.2</v>
      </c>
      <c r="AU21" s="58">
        <v>704.2</v>
      </c>
      <c r="AV21" s="59">
        <v>100</v>
      </c>
      <c r="AW21" s="60"/>
      <c r="AX21" s="61"/>
      <c r="AY21" s="62">
        <v>14</v>
      </c>
      <c r="AZ21" s="61">
        <v>14</v>
      </c>
      <c r="BA21" s="60">
        <v>100</v>
      </c>
      <c r="BB21" s="28" t="s">
        <v>74</v>
      </c>
      <c r="BC21" s="96">
        <v>12</v>
      </c>
      <c r="BD21" s="97">
        <v>12</v>
      </c>
      <c r="BE21" s="64">
        <f t="shared" si="9"/>
        <v>100</v>
      </c>
      <c r="BF21" s="65">
        <v>15</v>
      </c>
      <c r="BG21" s="65">
        <v>15</v>
      </c>
      <c r="BH21" s="68">
        <v>1.7</v>
      </c>
      <c r="BI21" s="98">
        <v>1.7</v>
      </c>
      <c r="BJ21" s="68">
        <v>63.3</v>
      </c>
      <c r="BK21" s="69">
        <v>63.3</v>
      </c>
      <c r="BL21" s="68"/>
      <c r="BM21" s="68"/>
      <c r="BN21" s="70">
        <v>50</v>
      </c>
      <c r="BO21" s="68">
        <v>50</v>
      </c>
      <c r="BP21" s="68">
        <v>10</v>
      </c>
      <c r="BQ21" s="68">
        <v>10</v>
      </c>
      <c r="BR21" s="74"/>
      <c r="BS21" s="74"/>
      <c r="BT21" s="102">
        <v>55</v>
      </c>
      <c r="BU21" s="102">
        <v>52.06</v>
      </c>
      <c r="BV21" s="73"/>
      <c r="BW21" s="73"/>
      <c r="BX21" s="106">
        <v>-9</v>
      </c>
      <c r="BY21" s="74"/>
      <c r="BZ21" s="74"/>
      <c r="CA21" s="74"/>
      <c r="CB21" s="74"/>
      <c r="CC21" s="43" t="s">
        <v>74</v>
      </c>
      <c r="CD21" s="75"/>
      <c r="CE21" s="72">
        <v>52</v>
      </c>
      <c r="CF21" s="99">
        <v>52</v>
      </c>
      <c r="CG21" s="72"/>
      <c r="CH21" s="72"/>
      <c r="CI21" s="80">
        <f t="shared" si="10"/>
        <v>977.2</v>
      </c>
      <c r="CJ21" s="81">
        <f t="shared" si="11"/>
        <v>974.26</v>
      </c>
      <c r="CK21" s="82">
        <f t="shared" si="12"/>
        <v>2299.0789999999997</v>
      </c>
      <c r="CL21" s="83">
        <f t="shared" si="13"/>
        <v>1742.77135</v>
      </c>
      <c r="CM21" s="84">
        <v>77.929742315826701</v>
      </c>
      <c r="CN21" s="85">
        <v>-489.00143000000003</v>
      </c>
      <c r="CO21" s="86"/>
      <c r="CP21" s="86"/>
      <c r="CQ21" s="86"/>
      <c r="CR21" s="86"/>
      <c r="CS21" s="86"/>
      <c r="CT21" s="86"/>
      <c r="CU21" s="86"/>
      <c r="CV21" s="86"/>
    </row>
    <row r="22" spans="1:109" customFormat="1" ht="15">
      <c r="A22" s="107" t="s">
        <v>75</v>
      </c>
      <c r="B22" s="108">
        <v>132</v>
      </c>
      <c r="C22" s="109">
        <v>94.802189999999996</v>
      </c>
      <c r="D22" s="49">
        <f t="shared" si="0"/>
        <v>71.8198409090909</v>
      </c>
      <c r="E22" s="100">
        <v>43</v>
      </c>
      <c r="F22" s="109">
        <v>38.413069999999998</v>
      </c>
      <c r="G22" s="49">
        <f t="shared" si="14"/>
        <v>89.332720930232554</v>
      </c>
      <c r="H22" s="100">
        <v>43</v>
      </c>
      <c r="I22" s="109">
        <v>44.337249999999997</v>
      </c>
      <c r="J22" s="49">
        <f t="shared" si="2"/>
        <v>103.10988372093021</v>
      </c>
      <c r="K22" s="110">
        <v>277.45999999999998</v>
      </c>
      <c r="L22" s="111">
        <v>302.24038999999999</v>
      </c>
      <c r="M22" s="49">
        <f t="shared" si="3"/>
        <v>108.93115764434513</v>
      </c>
      <c r="N22" s="110">
        <v>1.3</v>
      </c>
      <c r="O22" s="111">
        <v>-0.60663999999999996</v>
      </c>
      <c r="P22" s="49">
        <f t="shared" si="4"/>
        <v>-46.664615384615381</v>
      </c>
      <c r="Q22" s="112">
        <v>400</v>
      </c>
      <c r="R22" s="113">
        <v>513.20951000000002</v>
      </c>
      <c r="S22" s="49">
        <f t="shared" si="5"/>
        <v>128.30237750000001</v>
      </c>
      <c r="T22" s="110"/>
      <c r="U22" s="113"/>
      <c r="V22" s="91"/>
      <c r="W22" s="114" t="s">
        <v>75</v>
      </c>
      <c r="X22" s="115">
        <v>10</v>
      </c>
      <c r="Y22" s="115">
        <v>10</v>
      </c>
      <c r="Z22" s="49">
        <f>Y22/X22*100</f>
        <v>100</v>
      </c>
      <c r="AA22" s="107" t="s">
        <v>75</v>
      </c>
      <c r="AB22" s="115">
        <v>100</v>
      </c>
      <c r="AC22" s="116">
        <v>94.971199999999996</v>
      </c>
      <c r="AD22" s="49">
        <f>AC22/AB22*100</f>
        <v>94.971199999999996</v>
      </c>
      <c r="AE22" s="115">
        <v>333.26900000000001</v>
      </c>
      <c r="AF22" s="113">
        <v>247.04427999999999</v>
      </c>
      <c r="AG22" s="49">
        <f t="shared" si="6"/>
        <v>74.127590624990617</v>
      </c>
      <c r="AH22" s="117"/>
      <c r="AI22" s="118"/>
      <c r="AJ22" s="119"/>
      <c r="AK22" s="119"/>
      <c r="AL22" s="120"/>
      <c r="AM22" s="120"/>
      <c r="AN22" s="120"/>
      <c r="AO22" s="55">
        <f t="shared" si="7"/>
        <v>1340.029</v>
      </c>
      <c r="AP22" s="48">
        <f>C22+F22+I22+L22+O22+R22+U22+Y22+AC22+AF22+AI22+AK22+AM22+AN22</f>
        <v>1344.4112500000001</v>
      </c>
      <c r="AQ22" s="121">
        <v>99.611577062884507</v>
      </c>
      <c r="AR22" s="56">
        <v>-5.2049799999999804</v>
      </c>
      <c r="AS22" s="28" t="s">
        <v>75</v>
      </c>
      <c r="AT22" s="122">
        <v>1784.5</v>
      </c>
      <c r="AU22" s="122">
        <v>1784.5</v>
      </c>
      <c r="AV22" s="59">
        <v>100</v>
      </c>
      <c r="AW22" s="60"/>
      <c r="AX22" s="61"/>
      <c r="AY22" s="123">
        <v>144</v>
      </c>
      <c r="AZ22" s="124">
        <v>144</v>
      </c>
      <c r="BA22" s="60">
        <v>100</v>
      </c>
      <c r="BB22" s="107" t="s">
        <v>75</v>
      </c>
      <c r="BC22" s="125">
        <v>27.4</v>
      </c>
      <c r="BD22" s="126">
        <v>27.4</v>
      </c>
      <c r="BE22" s="64">
        <f t="shared" si="9"/>
        <v>100</v>
      </c>
      <c r="BF22" s="65">
        <v>21</v>
      </c>
      <c r="BG22" s="65">
        <v>21</v>
      </c>
      <c r="BH22" s="100">
        <v>3.9</v>
      </c>
      <c r="BI22" s="127">
        <v>3.9</v>
      </c>
      <c r="BJ22" s="100">
        <v>63.3</v>
      </c>
      <c r="BK22" s="100">
        <v>63.3</v>
      </c>
      <c r="BL22" s="100"/>
      <c r="BM22" s="100"/>
      <c r="BN22" s="128"/>
      <c r="BO22" s="129"/>
      <c r="BP22" s="100">
        <v>10</v>
      </c>
      <c r="BQ22" s="100">
        <v>10</v>
      </c>
      <c r="BR22" s="73"/>
      <c r="BS22" s="73"/>
      <c r="BT22" s="74"/>
      <c r="BU22" s="74"/>
      <c r="BV22" s="74"/>
      <c r="BW22" s="74"/>
      <c r="BX22" s="101"/>
      <c r="BY22" s="73"/>
      <c r="BZ22" s="73"/>
      <c r="CA22" s="74"/>
      <c r="CB22" s="74"/>
      <c r="CC22" s="43" t="s">
        <v>75</v>
      </c>
      <c r="CD22" s="101"/>
      <c r="CE22" s="102">
        <v>116.6</v>
      </c>
      <c r="CF22" s="130">
        <v>116.6</v>
      </c>
      <c r="CG22" s="102"/>
      <c r="CH22" s="102"/>
      <c r="CI22" s="80">
        <f t="shared" si="10"/>
        <v>2170.7000000000003</v>
      </c>
      <c r="CJ22" s="81">
        <f t="shared" si="11"/>
        <v>2170.7000000000003</v>
      </c>
      <c r="CK22" s="82">
        <f t="shared" si="12"/>
        <v>3510.7290000000003</v>
      </c>
      <c r="CL22" s="83">
        <f t="shared" si="13"/>
        <v>3515.1112500000004</v>
      </c>
      <c r="CM22" s="131">
        <v>99.851740763812899</v>
      </c>
      <c r="CN22" s="85">
        <v>-5.2049799999999804</v>
      </c>
      <c r="CO22" s="86"/>
      <c r="CP22" s="86"/>
      <c r="CQ22" s="86"/>
      <c r="CR22" s="86"/>
      <c r="CS22" s="86"/>
      <c r="CT22" s="86"/>
      <c r="CU22" s="86"/>
      <c r="CV22" s="86"/>
    </row>
    <row r="23" spans="1:109" customFormat="1" ht="15">
      <c r="A23" s="132" t="s">
        <v>16</v>
      </c>
      <c r="B23" s="133">
        <f>SUM(B9:B22)</f>
        <v>8070.8257200000007</v>
      </c>
      <c r="C23" s="133">
        <f>SUM(C9:C22)</f>
        <v>6517.8365199999998</v>
      </c>
      <c r="D23" s="49">
        <f t="shared" si="0"/>
        <v>80.757988663395381</v>
      </c>
      <c r="E23" s="134">
        <f>SUM(E9:E22)</f>
        <v>617.29999999999995</v>
      </c>
      <c r="F23" s="133">
        <f>SUM(F9:F22)</f>
        <v>455.66246000000001</v>
      </c>
      <c r="G23" s="49">
        <f t="shared" si="14"/>
        <v>73.815399319617697</v>
      </c>
      <c r="H23" s="135">
        <f>SUM(H9:H22)</f>
        <v>1034.5</v>
      </c>
      <c r="I23" s="133">
        <f>SUM(I9:I22)</f>
        <v>683.22511000000009</v>
      </c>
      <c r="J23" s="49">
        <f t="shared" si="2"/>
        <v>66.043993233446116</v>
      </c>
      <c r="K23" s="134">
        <f>SUM(K9:K22)</f>
        <v>8075.8240000000005</v>
      </c>
      <c r="L23" s="133">
        <f>SUM(L9:L22)</f>
        <v>6411.2150200000005</v>
      </c>
      <c r="M23" s="49">
        <f t="shared" si="3"/>
        <v>79.387750649345506</v>
      </c>
      <c r="N23" s="134">
        <f>SUM(N9:N22)</f>
        <v>604.7800000000002</v>
      </c>
      <c r="O23" s="133">
        <f>SUM(O9:O22)</f>
        <v>404.74943000000007</v>
      </c>
      <c r="P23" s="49">
        <f t="shared" si="4"/>
        <v>66.925068619994036</v>
      </c>
      <c r="Q23" s="134">
        <f>SUM(Q9:Q22)</f>
        <v>4977.9999999999991</v>
      </c>
      <c r="R23" s="133">
        <f>SUM(R9:R22)</f>
        <v>4725.7776199999989</v>
      </c>
      <c r="S23" s="49">
        <f t="shared" si="5"/>
        <v>94.933258738449183</v>
      </c>
      <c r="T23" s="133">
        <f>SUM(T9:T22)</f>
        <v>127.26927999999999</v>
      </c>
      <c r="U23" s="133">
        <f>SUM(U9:U22)</f>
        <v>170.65237999999999</v>
      </c>
      <c r="V23" s="49">
        <f>U23/T23*100</f>
        <v>134.08764471677691</v>
      </c>
      <c r="W23" s="133">
        <f>SUM(W9:W22)</f>
        <v>0</v>
      </c>
      <c r="X23" s="133">
        <f>SUM(X9:X22)</f>
        <v>96.92</v>
      </c>
      <c r="Y23" s="133">
        <f>SUM(Y9:Y22)</f>
        <v>157.61215999999999</v>
      </c>
      <c r="Z23" s="49">
        <f>Y23/X23*100</f>
        <v>162.62088320264135</v>
      </c>
      <c r="AA23" s="132" t="s">
        <v>16</v>
      </c>
      <c r="AB23" s="133">
        <f>SUM(AB9:AB22)</f>
        <v>548.70000000000005</v>
      </c>
      <c r="AC23" s="133">
        <f>SUM(AC9:AC22)</f>
        <v>878.31110999999999</v>
      </c>
      <c r="AD23" s="49">
        <f>AC23/AB23*100</f>
        <v>160.0712793876435</v>
      </c>
      <c r="AE23" s="133">
        <f>SUM(AE9:AE22)</f>
        <v>11946.842999999999</v>
      </c>
      <c r="AF23" s="133">
        <f>SUM(AF9:AF22)</f>
        <v>8855.91093</v>
      </c>
      <c r="AG23" s="49">
        <f t="shared" si="6"/>
        <v>74.127624595049923</v>
      </c>
      <c r="AH23" s="135">
        <f t="shared" ref="AH23:AQ23" si="15">SUM(AH9:AH22)</f>
        <v>1</v>
      </c>
      <c r="AI23" s="134">
        <f t="shared" si="15"/>
        <v>24.4</v>
      </c>
      <c r="AJ23" s="133">
        <f t="shared" si="15"/>
        <v>254</v>
      </c>
      <c r="AK23" s="133">
        <f t="shared" si="15"/>
        <v>0</v>
      </c>
      <c r="AL23" s="134">
        <f t="shared" si="15"/>
        <v>29.8</v>
      </c>
      <c r="AM23" s="134">
        <f t="shared" si="15"/>
        <v>53</v>
      </c>
      <c r="AN23" s="133">
        <f t="shared" si="15"/>
        <v>49.70402</v>
      </c>
      <c r="AO23" s="133">
        <f t="shared" si="15"/>
        <v>36385.76200000001</v>
      </c>
      <c r="AP23" s="133">
        <f t="shared" si="15"/>
        <v>29379.056760000003</v>
      </c>
      <c r="AQ23" s="133">
        <f t="shared" si="15"/>
        <v>1169.5443042815507</v>
      </c>
      <c r="AR23" s="56">
        <v>-5.2049799999999804</v>
      </c>
      <c r="AS23" s="133">
        <f>SUM(AS9:AS22)</f>
        <v>0</v>
      </c>
      <c r="AT23" s="91">
        <f>SUM(AT9:AT22)</f>
        <v>32294.000000000004</v>
      </c>
      <c r="AU23" s="91">
        <f>SUM(AU9:AU22)</f>
        <v>32294.000000000004</v>
      </c>
      <c r="AV23" s="59">
        <v>100</v>
      </c>
      <c r="AW23" s="133">
        <f>SUM(AW9:AW22)</f>
        <v>0</v>
      </c>
      <c r="AX23" s="133">
        <f>SUM(AX9:AX22)</f>
        <v>0</v>
      </c>
      <c r="AY23" s="136">
        <f>SUM(AY9:AY22)</f>
        <v>1936</v>
      </c>
      <c r="AZ23" s="136">
        <f>SUM(AZ9:AZ22)</f>
        <v>1936</v>
      </c>
      <c r="BA23" s="60">
        <v>100</v>
      </c>
      <c r="BB23" s="132" t="s">
        <v>16</v>
      </c>
      <c r="BC23" s="135">
        <f>SUM(BC9:BC22)</f>
        <v>549.99999999999989</v>
      </c>
      <c r="BD23" s="135">
        <f>SUM(BD9:BD22)</f>
        <v>549.99999999999989</v>
      </c>
      <c r="BE23" s="64">
        <f t="shared" si="9"/>
        <v>100</v>
      </c>
      <c r="BF23" s="135">
        <f t="shared" ref="BF23:CB23" si="16">SUM(BF9:BF22)</f>
        <v>989</v>
      </c>
      <c r="BG23" s="135">
        <f t="shared" si="16"/>
        <v>989</v>
      </c>
      <c r="BH23" s="135">
        <f t="shared" si="16"/>
        <v>68.3</v>
      </c>
      <c r="BI23" s="135">
        <f t="shared" si="16"/>
        <v>68.3</v>
      </c>
      <c r="BJ23" s="135">
        <f t="shared" si="16"/>
        <v>1329.0999999999997</v>
      </c>
      <c r="BK23" s="135">
        <f t="shared" si="16"/>
        <v>1329.0999999999997</v>
      </c>
      <c r="BL23" s="135">
        <f t="shared" si="16"/>
        <v>3200</v>
      </c>
      <c r="BM23" s="135">
        <f t="shared" si="16"/>
        <v>3195</v>
      </c>
      <c r="BN23" s="135">
        <f t="shared" si="16"/>
        <v>992</v>
      </c>
      <c r="BO23" s="135">
        <f t="shared" si="16"/>
        <v>992</v>
      </c>
      <c r="BP23" s="135">
        <f t="shared" si="16"/>
        <v>140</v>
      </c>
      <c r="BQ23" s="135">
        <f t="shared" si="16"/>
        <v>140</v>
      </c>
      <c r="BR23" s="135">
        <f t="shared" si="16"/>
        <v>4915.2</v>
      </c>
      <c r="BS23" s="135">
        <f t="shared" si="16"/>
        <v>4914.7</v>
      </c>
      <c r="BT23" s="135">
        <f t="shared" si="16"/>
        <v>55</v>
      </c>
      <c r="BU23" s="135">
        <f t="shared" si="16"/>
        <v>52.06</v>
      </c>
      <c r="BV23" s="135">
        <f t="shared" si="16"/>
        <v>5791</v>
      </c>
      <c r="BW23" s="135">
        <f t="shared" si="16"/>
        <v>5790.4690000000001</v>
      </c>
      <c r="BX23" s="135">
        <f t="shared" si="16"/>
        <v>-9</v>
      </c>
      <c r="BY23" s="135">
        <f t="shared" si="16"/>
        <v>1408</v>
      </c>
      <c r="BZ23" s="135">
        <f t="shared" si="16"/>
        <v>1408</v>
      </c>
      <c r="CA23" s="135">
        <f t="shared" si="16"/>
        <v>780.09900000000005</v>
      </c>
      <c r="CB23" s="135">
        <f t="shared" si="16"/>
        <v>780.09900000000005</v>
      </c>
      <c r="CC23" s="34" t="s">
        <v>16</v>
      </c>
      <c r="CD23" s="137"/>
      <c r="CE23" s="135">
        <f t="shared" ref="CE23:CL23" si="17">SUM(CE9:CE22)</f>
        <v>1685.9999999999998</v>
      </c>
      <c r="CF23" s="135">
        <f t="shared" si="17"/>
        <v>1685.9999999999998</v>
      </c>
      <c r="CG23" s="135">
        <f t="shared" si="17"/>
        <v>27</v>
      </c>
      <c r="CH23" s="135">
        <f t="shared" si="17"/>
        <v>27</v>
      </c>
      <c r="CI23" s="133">
        <f t="shared" si="17"/>
        <v>56160.698999999986</v>
      </c>
      <c r="CJ23" s="133">
        <f t="shared" si="17"/>
        <v>56151.727999999996</v>
      </c>
      <c r="CK23" s="133">
        <f t="shared" si="17"/>
        <v>92546.461000000025</v>
      </c>
      <c r="CL23" s="133">
        <f t="shared" si="17"/>
        <v>85530.784759999995</v>
      </c>
      <c r="CM23" s="131">
        <v>99.851740763812899</v>
      </c>
      <c r="CN23" s="133">
        <f>SUM(CN9:CN22)</f>
        <v>-5166.3390700000045</v>
      </c>
      <c r="CO23" s="86"/>
      <c r="CP23" s="86"/>
      <c r="CQ23" s="86"/>
      <c r="CR23" s="86"/>
      <c r="CS23" s="86"/>
      <c r="CT23" s="86"/>
      <c r="CU23" s="86"/>
      <c r="CV23" s="86"/>
    </row>
    <row r="24" spans="1:10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3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39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9" customFormat="1" ht="15">
      <c r="A25" s="1"/>
      <c r="B25" s="1"/>
      <c r="C25" s="1"/>
      <c r="D25" s="140"/>
      <c r="E25" s="140"/>
      <c r="F25" s="140"/>
      <c r="G25" s="14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38"/>
      <c r="AP25" s="13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4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9" customFormat="1" ht="15.75">
      <c r="A26" s="142" t="s">
        <v>76</v>
      </c>
      <c r="B26" s="1"/>
      <c r="C26" s="14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9" customFormat="1">
      <c r="A27" s="1"/>
      <c r="B27" s="144"/>
      <c r="C27" s="144"/>
      <c r="D27" s="1"/>
      <c r="E27" s="139"/>
      <c r="F27" s="1"/>
      <c r="G27" s="1"/>
      <c r="H27" s="144"/>
      <c r="I27" s="144"/>
      <c r="J27" s="1"/>
      <c r="K27" s="1"/>
      <c r="L27" s="1"/>
      <c r="M27" s="1"/>
      <c r="N27" s="144"/>
      <c r="O27" s="144"/>
      <c r="P27" s="1"/>
      <c r="Q27" s="144"/>
      <c r="R27" s="144"/>
      <c r="S27" s="1"/>
      <c r="T27" s="144"/>
      <c r="U27" s="1"/>
      <c r="V27" s="1"/>
      <c r="W27" s="1"/>
      <c r="X27" s="144"/>
      <c r="Y27" s="144"/>
      <c r="Z27" s="144"/>
      <c r="AA27" s="1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"/>
      <c r="AP27" s="144"/>
      <c r="AQ27" s="144"/>
      <c r="AR27" s="1"/>
      <c r="AS27" s="1"/>
      <c r="AT27" s="1"/>
      <c r="AU27" s="1"/>
      <c r="AV27" s="1"/>
      <c r="AW27" s="1"/>
      <c r="AX27" s="144"/>
      <c r="AY27" s="144"/>
      <c r="AZ27" s="144"/>
      <c r="BA27" s="144"/>
      <c r="BB27" s="1"/>
      <c r="BC27" s="144"/>
      <c r="BD27" s="144"/>
      <c r="BE27" s="144"/>
      <c r="BF27" s="144"/>
      <c r="BG27" s="144"/>
      <c r="BH27" s="1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"/>
      <c r="CD27" s="144"/>
      <c r="CE27" s="144"/>
      <c r="CF27" s="144"/>
      <c r="CG27" s="144"/>
      <c r="CH27" s="144"/>
      <c r="CI27" s="144"/>
      <c r="CJ27" s="144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customFormat="1">
      <c r="A28" s="1"/>
      <c r="B28" s="1"/>
      <c r="C28" s="13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customFormat="1">
      <c r="A29" s="1"/>
      <c r="B29" s="1"/>
      <c r="C29" s="1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customFormat="1">
      <c r="A30" s="1"/>
      <c r="B30" s="1"/>
      <c r="C30" s="1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customFormat="1">
      <c r="A31" s="1"/>
      <c r="B31" s="1"/>
      <c r="C31" s="13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customFormat="1">
      <c r="A32" s="1"/>
      <c r="B32" s="1"/>
      <c r="C32" s="13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3:3" customFormat="1">
      <c r="C33" s="138"/>
    </row>
    <row r="34" spans="3:3" customFormat="1">
      <c r="C34" s="138"/>
    </row>
    <row r="35" spans="3:3" customFormat="1">
      <c r="C35" s="138"/>
    </row>
    <row r="36" spans="3:3" customFormat="1">
      <c r="C36" s="138"/>
    </row>
    <row r="37" spans="3:3" customFormat="1">
      <c r="C37" s="138"/>
    </row>
    <row r="38" spans="3:3" customFormat="1">
      <c r="C38" s="138"/>
    </row>
    <row r="39" spans="3:3" customFormat="1">
      <c r="C39" s="138"/>
    </row>
    <row r="40" spans="3:3" customFormat="1">
      <c r="C40" s="138"/>
    </row>
    <row r="41" spans="3:3" customFormat="1">
      <c r="C41" s="138"/>
    </row>
    <row r="42" spans="3:3" customFormat="1">
      <c r="C42" s="138"/>
    </row>
    <row r="43" spans="3:3" customFormat="1" ht="15">
      <c r="C43" s="145"/>
    </row>
  </sheetData>
  <mergeCells count="45">
    <mergeCell ref="CG6:CH7"/>
    <mergeCell ref="AT6:AV7"/>
    <mergeCell ref="CI6:CJ7"/>
    <mergeCell ref="B7:C7"/>
    <mergeCell ref="E7:F7"/>
    <mergeCell ref="H7:I7"/>
    <mergeCell ref="K7:L7"/>
    <mergeCell ref="N7:O7"/>
    <mergeCell ref="Q7:R7"/>
    <mergeCell ref="T7:U7"/>
    <mergeCell ref="AB7:AC7"/>
    <mergeCell ref="AE7:AF7"/>
    <mergeCell ref="BX6:BX7"/>
    <mergeCell ref="BY6:BZ7"/>
    <mergeCell ref="CA6:CB7"/>
    <mergeCell ref="CC6:CC7"/>
    <mergeCell ref="CE6:CF7"/>
    <mergeCell ref="BV6:BW7"/>
    <mergeCell ref="AW6:AX7"/>
    <mergeCell ref="AY6:BA7"/>
    <mergeCell ref="BC6:BE7"/>
    <mergeCell ref="BF6:BG7"/>
    <mergeCell ref="BH6:BI7"/>
    <mergeCell ref="BJ6:BK7"/>
    <mergeCell ref="BL6:BM7"/>
    <mergeCell ref="BN6:BO7"/>
    <mergeCell ref="BP6:BQ7"/>
    <mergeCell ref="BR6:BS7"/>
    <mergeCell ref="BT6:BU7"/>
    <mergeCell ref="AH7:AI7"/>
    <mergeCell ref="A4:CM4"/>
    <mergeCell ref="B6:C6"/>
    <mergeCell ref="E6:F6"/>
    <mergeCell ref="H6:I6"/>
    <mergeCell ref="K6:L6"/>
    <mergeCell ref="N6:O6"/>
    <mergeCell ref="Q6:R6"/>
    <mergeCell ref="T6:U6"/>
    <mergeCell ref="X6:Y7"/>
    <mergeCell ref="AB6:AC6"/>
    <mergeCell ref="AE6:AF6"/>
    <mergeCell ref="AH6:AI6"/>
    <mergeCell ref="AJ6:AK7"/>
    <mergeCell ref="AL6:AM7"/>
    <mergeCell ref="AS6:AS7"/>
  </mergeCells>
  <pageMargins left="0.70826771653543308" right="0.70826771653543308" top="1.1417322834645671" bottom="1.1417322834645671" header="0.74803149606299213" footer="0.74803149606299213"/>
  <pageSetup paperSize="9" scale="66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LK43"/>
  <sheetViews>
    <sheetView workbookViewId="0">
      <selection activeCell="K30" sqref="K30"/>
    </sheetView>
  </sheetViews>
  <sheetFormatPr defaultRowHeight="11.25"/>
  <cols>
    <col min="1" max="1" width="19.5" style="146" customWidth="1"/>
    <col min="2" max="2" width="8.75" style="146" customWidth="1"/>
    <col min="3" max="3" width="8.5" style="146" customWidth="1"/>
    <col min="4" max="4" width="5.375" style="146" customWidth="1"/>
    <col min="5" max="5" width="6.125" style="146" customWidth="1"/>
    <col min="6" max="6" width="7.875" style="146" customWidth="1"/>
    <col min="7" max="8" width="5.75" style="146" customWidth="1"/>
    <col min="9" max="9" width="8.625" style="146" customWidth="1"/>
    <col min="10" max="10" width="5.375" style="146" customWidth="1"/>
    <col min="11" max="11" width="7.125" style="146" customWidth="1"/>
    <col min="12" max="12" width="8.375" style="146" customWidth="1"/>
    <col min="13" max="13" width="4.5" style="146" customWidth="1"/>
    <col min="14" max="14" width="5.875" style="146" customWidth="1"/>
    <col min="15" max="15" width="7.625" style="146" customWidth="1"/>
    <col min="16" max="16" width="4.875" style="146" customWidth="1"/>
    <col min="17" max="17" width="16.625" style="146" customWidth="1"/>
    <col min="18" max="18" width="7" style="146" customWidth="1"/>
    <col min="19" max="19" width="8.625" style="146" customWidth="1"/>
    <col min="20" max="20" width="5.625" style="146" customWidth="1"/>
    <col min="21" max="21" width="7.375" style="146" customWidth="1"/>
    <col min="22" max="22" width="7.5" style="146" customWidth="1"/>
    <col min="23" max="23" width="6.375" style="146" customWidth="1"/>
    <col min="24" max="24" width="18.875" style="146" hidden="1" customWidth="1"/>
    <col min="25" max="25" width="5.625" style="146" customWidth="1"/>
    <col min="26" max="26" width="7.5" style="146" customWidth="1"/>
    <col min="27" max="27" width="6.375" style="146" customWidth="1"/>
    <col min="28" max="29" width="7.75" style="146" customWidth="1"/>
    <col min="30" max="30" width="6.375" style="146" customWidth="1"/>
    <col min="31" max="31" width="8.125" style="146" customWidth="1"/>
    <col min="32" max="32" width="7.125" style="146" customWidth="1"/>
    <col min="33" max="33" width="4.75" style="146" customWidth="1"/>
    <col min="34" max="34" width="19" style="146" customWidth="1"/>
    <col min="35" max="35" width="6" style="146" customWidth="1"/>
    <col min="36" max="36" width="5.875" style="146" customWidth="1"/>
    <col min="37" max="37" width="6.25" style="146" customWidth="1"/>
    <col min="38" max="38" width="6.875" style="146" customWidth="1"/>
    <col min="39" max="39" width="11.875" style="146" customWidth="1"/>
    <col min="40" max="40" width="10.75" style="146" customWidth="1"/>
    <col min="41" max="41" width="7.125" style="146" customWidth="1"/>
    <col min="42" max="42" width="7" style="146" customWidth="1"/>
    <col min="43" max="43" width="21.125" style="146" hidden="1" customWidth="1"/>
    <col min="44" max="44" width="7.75" style="146" customWidth="1"/>
    <col min="45" max="45" width="5.75" style="146" customWidth="1"/>
    <col min="46" max="46" width="4.75" style="146" customWidth="1"/>
    <col min="47" max="47" width="4.625" style="146" hidden="1" customWidth="1"/>
    <col min="48" max="48" width="4.375" style="146" hidden="1" customWidth="1"/>
    <col min="49" max="51" width="6.125" style="146" customWidth="1"/>
    <col min="52" max="52" width="18.25" style="146" customWidth="1"/>
    <col min="53" max="54" width="5.75" style="146" customWidth="1"/>
    <col min="55" max="56" width="5.125" style="146" customWidth="1"/>
    <col min="57" max="57" width="6.125" style="146" customWidth="1"/>
    <col min="58" max="58" width="6.625" style="146" customWidth="1"/>
    <col min="59" max="60" width="5.625" style="146" customWidth="1"/>
    <col min="61" max="61" width="6" style="146" hidden="1" customWidth="1"/>
    <col min="62" max="62" width="9.25" style="146" customWidth="1"/>
    <col min="63" max="63" width="8.875" style="146" customWidth="1"/>
    <col min="64" max="64" width="12" style="146" customWidth="1"/>
    <col min="65" max="65" width="10.125" style="146" customWidth="1"/>
    <col min="66" max="66" width="6.25" style="146" customWidth="1"/>
    <col min="67" max="67" width="9.25" style="146" customWidth="1"/>
    <col min="68" max="78" width="12.125" style="146" customWidth="1"/>
    <col min="79" max="79" width="12.5" style="146" customWidth="1"/>
    <col min="80" max="999" width="8.5" style="146" customWidth="1"/>
    <col min="1000" max="1000" width="9" style="147" customWidth="1"/>
    <col min="1001" max="16384" width="9" style="147"/>
  </cols>
  <sheetData>
    <row r="1" spans="1:999"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</row>
    <row r="2" spans="1:999"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</row>
    <row r="3" spans="1:999"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</row>
    <row r="4" spans="1:999" ht="14.25" customHeight="1">
      <c r="A4" s="535" t="s">
        <v>77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</row>
    <row r="5" spans="1:999" ht="14.2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</row>
    <row r="6" spans="1:999" s="150" customFormat="1" ht="14.25" customHeight="1">
      <c r="A6" s="170" t="s">
        <v>1</v>
      </c>
      <c r="B6" s="536" t="s">
        <v>2</v>
      </c>
      <c r="C6" s="537"/>
      <c r="D6" s="171" t="s">
        <v>3</v>
      </c>
      <c r="E6" s="536" t="s">
        <v>4</v>
      </c>
      <c r="F6" s="538"/>
      <c r="G6" s="183" t="s">
        <v>3</v>
      </c>
      <c r="H6" s="539" t="s">
        <v>5</v>
      </c>
      <c r="I6" s="540"/>
      <c r="J6" s="172" t="s">
        <v>3</v>
      </c>
      <c r="K6" s="539" t="s">
        <v>6</v>
      </c>
      <c r="L6" s="540"/>
      <c r="M6" s="172" t="s">
        <v>3</v>
      </c>
      <c r="N6" s="541" t="s">
        <v>6</v>
      </c>
      <c r="O6" s="540"/>
      <c r="P6" s="172" t="s">
        <v>3</v>
      </c>
      <c r="Q6" s="217" t="s">
        <v>1</v>
      </c>
      <c r="R6" s="539" t="s">
        <v>7</v>
      </c>
      <c r="S6" s="540"/>
      <c r="T6" s="172" t="s">
        <v>3</v>
      </c>
      <c r="U6" s="539" t="s">
        <v>8</v>
      </c>
      <c r="V6" s="540"/>
      <c r="W6" s="172" t="s">
        <v>3</v>
      </c>
      <c r="X6" s="171" t="s">
        <v>1</v>
      </c>
      <c r="Y6" s="542" t="s">
        <v>78</v>
      </c>
      <c r="Z6" s="543"/>
      <c r="AA6" s="183" t="s">
        <v>3</v>
      </c>
      <c r="AB6" s="539" t="s">
        <v>10</v>
      </c>
      <c r="AC6" s="540"/>
      <c r="AD6" s="183" t="s">
        <v>3</v>
      </c>
      <c r="AE6" s="539" t="s">
        <v>11</v>
      </c>
      <c r="AF6" s="540"/>
      <c r="AG6" s="183" t="s">
        <v>3</v>
      </c>
      <c r="AH6" s="217" t="s">
        <v>1</v>
      </c>
      <c r="AI6" s="539" t="s">
        <v>12</v>
      </c>
      <c r="AJ6" s="546"/>
      <c r="AK6" s="542" t="s">
        <v>14</v>
      </c>
      <c r="AL6" s="547"/>
      <c r="AM6" s="248" t="s">
        <v>16</v>
      </c>
      <c r="AN6" s="249" t="s">
        <v>16</v>
      </c>
      <c r="AO6" s="171" t="s">
        <v>3</v>
      </c>
      <c r="AP6" s="186" t="s">
        <v>17</v>
      </c>
      <c r="AQ6" s="549" t="s">
        <v>1</v>
      </c>
      <c r="AR6" s="551" t="s">
        <v>18</v>
      </c>
      <c r="AS6" s="552"/>
      <c r="AT6" s="553"/>
      <c r="AU6" s="572" t="s">
        <v>19</v>
      </c>
      <c r="AV6" s="573"/>
      <c r="AW6" s="559" t="s">
        <v>21</v>
      </c>
      <c r="AX6" s="576"/>
      <c r="AY6" s="560"/>
      <c r="AZ6" s="217" t="s">
        <v>1</v>
      </c>
      <c r="BA6" s="542" t="s">
        <v>22</v>
      </c>
      <c r="BB6" s="547"/>
      <c r="BC6" s="551" t="s">
        <v>23</v>
      </c>
      <c r="BD6" s="553"/>
      <c r="BE6" s="542" t="s">
        <v>24</v>
      </c>
      <c r="BF6" s="547"/>
      <c r="BG6" s="559" t="s">
        <v>79</v>
      </c>
      <c r="BH6" s="560"/>
      <c r="BI6" s="272"/>
      <c r="BJ6" s="559" t="s">
        <v>36</v>
      </c>
      <c r="BK6" s="560"/>
      <c r="BL6" s="289" t="s">
        <v>16</v>
      </c>
      <c r="BM6" s="290" t="s">
        <v>16</v>
      </c>
      <c r="BN6" s="284" t="s">
        <v>37</v>
      </c>
      <c r="BO6" s="191"/>
      <c r="BP6" s="149"/>
      <c r="BQ6" s="149"/>
      <c r="BR6" s="149"/>
      <c r="BS6" s="149"/>
      <c r="BT6" s="149"/>
      <c r="BU6" s="149"/>
      <c r="BV6" s="149"/>
      <c r="BW6" s="149"/>
      <c r="BX6" s="147"/>
      <c r="BY6" s="147"/>
      <c r="BZ6" s="147"/>
      <c r="CA6" s="147"/>
      <c r="CB6" s="147"/>
      <c r="CC6" s="147"/>
      <c r="CD6" s="147"/>
      <c r="CE6" s="147"/>
      <c r="CF6" s="147"/>
    </row>
    <row r="7" spans="1:999" s="150" customFormat="1" ht="21.75" customHeight="1">
      <c r="A7" s="173"/>
      <c r="B7" s="563" t="s">
        <v>38</v>
      </c>
      <c r="C7" s="564"/>
      <c r="D7" s="151" t="s">
        <v>39</v>
      </c>
      <c r="E7" s="563" t="s">
        <v>40</v>
      </c>
      <c r="F7" s="565"/>
      <c r="G7" s="184" t="s">
        <v>39</v>
      </c>
      <c r="H7" s="566" t="s">
        <v>38</v>
      </c>
      <c r="I7" s="567"/>
      <c r="J7" s="174" t="s">
        <v>39</v>
      </c>
      <c r="K7" s="568" t="s">
        <v>81</v>
      </c>
      <c r="L7" s="569"/>
      <c r="M7" s="174" t="s">
        <v>39</v>
      </c>
      <c r="N7" s="570" t="s">
        <v>80</v>
      </c>
      <c r="O7" s="569"/>
      <c r="P7" s="174" t="s">
        <v>39</v>
      </c>
      <c r="Q7" s="218"/>
      <c r="R7" s="566" t="s">
        <v>43</v>
      </c>
      <c r="S7" s="567"/>
      <c r="T7" s="174" t="s">
        <v>39</v>
      </c>
      <c r="U7" s="566" t="s">
        <v>44</v>
      </c>
      <c r="V7" s="567"/>
      <c r="W7" s="174" t="s">
        <v>39</v>
      </c>
      <c r="X7" s="152"/>
      <c r="Y7" s="544"/>
      <c r="Z7" s="545"/>
      <c r="AA7" s="184" t="s">
        <v>39</v>
      </c>
      <c r="AB7" s="566" t="s">
        <v>45</v>
      </c>
      <c r="AC7" s="567"/>
      <c r="AD7" s="184" t="s">
        <v>39</v>
      </c>
      <c r="AE7" s="557"/>
      <c r="AF7" s="571"/>
      <c r="AG7" s="184" t="s">
        <v>39</v>
      </c>
      <c r="AH7" s="218"/>
      <c r="AI7" s="557"/>
      <c r="AJ7" s="558"/>
      <c r="AK7" s="544"/>
      <c r="AL7" s="548"/>
      <c r="AM7" s="250" t="s">
        <v>47</v>
      </c>
      <c r="AN7" s="174" t="s">
        <v>47</v>
      </c>
      <c r="AO7" s="151" t="s">
        <v>39</v>
      </c>
      <c r="AP7" s="153" t="s">
        <v>48</v>
      </c>
      <c r="AQ7" s="550"/>
      <c r="AR7" s="554"/>
      <c r="AS7" s="555"/>
      <c r="AT7" s="556"/>
      <c r="AU7" s="574"/>
      <c r="AV7" s="575"/>
      <c r="AW7" s="561"/>
      <c r="AX7" s="527"/>
      <c r="AY7" s="562"/>
      <c r="AZ7" s="218"/>
      <c r="BA7" s="544"/>
      <c r="BB7" s="548"/>
      <c r="BC7" s="554"/>
      <c r="BD7" s="556"/>
      <c r="BE7" s="544"/>
      <c r="BF7" s="548"/>
      <c r="BG7" s="561"/>
      <c r="BH7" s="562"/>
      <c r="BI7" s="273"/>
      <c r="BJ7" s="561"/>
      <c r="BK7" s="562"/>
      <c r="BL7" s="275" t="s">
        <v>49</v>
      </c>
      <c r="BM7" s="281" t="s">
        <v>49</v>
      </c>
      <c r="BN7" s="156" t="s">
        <v>3</v>
      </c>
      <c r="BO7" s="176" t="s">
        <v>50</v>
      </c>
      <c r="BP7" s="149"/>
      <c r="BQ7" s="149"/>
      <c r="BR7" s="149"/>
      <c r="BS7" s="149"/>
      <c r="BT7" s="149"/>
      <c r="BU7" s="149"/>
      <c r="BV7" s="149"/>
      <c r="BW7" s="149"/>
      <c r="BX7" s="147"/>
      <c r="BY7" s="147"/>
      <c r="BZ7" s="147"/>
      <c r="CA7" s="147"/>
      <c r="CB7" s="147"/>
      <c r="CC7" s="147"/>
      <c r="CD7" s="147"/>
      <c r="CE7" s="147"/>
      <c r="CF7" s="147"/>
    </row>
    <row r="8" spans="1:999" s="150" customFormat="1" ht="14.25" customHeight="1">
      <c r="A8" s="175"/>
      <c r="B8" s="195" t="s">
        <v>51</v>
      </c>
      <c r="C8" s="196" t="s">
        <v>52</v>
      </c>
      <c r="D8" s="156" t="s">
        <v>53</v>
      </c>
      <c r="E8" s="195" t="s">
        <v>54</v>
      </c>
      <c r="F8" s="155" t="s">
        <v>52</v>
      </c>
      <c r="G8" s="185" t="s">
        <v>53</v>
      </c>
      <c r="H8" s="214" t="s">
        <v>54</v>
      </c>
      <c r="I8" s="158" t="s">
        <v>52</v>
      </c>
      <c r="J8" s="176" t="s">
        <v>53</v>
      </c>
      <c r="K8" s="195" t="s">
        <v>54</v>
      </c>
      <c r="L8" s="155" t="s">
        <v>52</v>
      </c>
      <c r="M8" s="176" t="s">
        <v>53</v>
      </c>
      <c r="N8" s="159" t="s">
        <v>54</v>
      </c>
      <c r="O8" s="157" t="s">
        <v>52</v>
      </c>
      <c r="P8" s="176" t="s">
        <v>53</v>
      </c>
      <c r="Q8" s="219"/>
      <c r="R8" s="195" t="s">
        <v>54</v>
      </c>
      <c r="S8" s="155" t="s">
        <v>52</v>
      </c>
      <c r="T8" s="176" t="s">
        <v>53</v>
      </c>
      <c r="U8" s="195" t="s">
        <v>54</v>
      </c>
      <c r="V8" s="155" t="s">
        <v>52</v>
      </c>
      <c r="W8" s="226" t="s">
        <v>53</v>
      </c>
      <c r="X8" s="160"/>
      <c r="Y8" s="195" t="s">
        <v>54</v>
      </c>
      <c r="Z8" s="155" t="s">
        <v>52</v>
      </c>
      <c r="AA8" s="185" t="s">
        <v>55</v>
      </c>
      <c r="AB8" s="233" t="s">
        <v>54</v>
      </c>
      <c r="AC8" s="158" t="s">
        <v>52</v>
      </c>
      <c r="AD8" s="185" t="s">
        <v>55</v>
      </c>
      <c r="AE8" s="233" t="s">
        <v>54</v>
      </c>
      <c r="AF8" s="158" t="s">
        <v>52</v>
      </c>
      <c r="AG8" s="185" t="s">
        <v>55</v>
      </c>
      <c r="AH8" s="219"/>
      <c r="AI8" s="233" t="s">
        <v>56</v>
      </c>
      <c r="AJ8" s="234" t="s">
        <v>52</v>
      </c>
      <c r="AK8" s="233" t="s">
        <v>56</v>
      </c>
      <c r="AL8" s="234" t="s">
        <v>52</v>
      </c>
      <c r="AM8" s="214" t="s">
        <v>57</v>
      </c>
      <c r="AN8" s="196" t="s">
        <v>52</v>
      </c>
      <c r="AO8" s="156" t="s">
        <v>53</v>
      </c>
      <c r="AP8" s="161" t="s">
        <v>58</v>
      </c>
      <c r="AQ8" s="154"/>
      <c r="AR8" s="253" t="s">
        <v>56</v>
      </c>
      <c r="AS8" s="129" t="s">
        <v>52</v>
      </c>
      <c r="AT8" s="254" t="s">
        <v>3</v>
      </c>
      <c r="AU8" s="162" t="s">
        <v>56</v>
      </c>
      <c r="AV8" s="161" t="s">
        <v>52</v>
      </c>
      <c r="AW8" s="261" t="s">
        <v>56</v>
      </c>
      <c r="AX8" s="66" t="s">
        <v>52</v>
      </c>
      <c r="AY8" s="176" t="s">
        <v>3</v>
      </c>
      <c r="AZ8" s="219"/>
      <c r="BA8" s="265" t="s">
        <v>56</v>
      </c>
      <c r="BB8" s="226" t="s">
        <v>52</v>
      </c>
      <c r="BC8" s="265" t="s">
        <v>56</v>
      </c>
      <c r="BD8" s="226" t="s">
        <v>52</v>
      </c>
      <c r="BE8" s="253" t="s">
        <v>56</v>
      </c>
      <c r="BF8" s="270" t="s">
        <v>52</v>
      </c>
      <c r="BG8" s="275" t="s">
        <v>56</v>
      </c>
      <c r="BH8" s="276" t="s">
        <v>52</v>
      </c>
      <c r="BI8" s="101"/>
      <c r="BJ8" s="275" t="s">
        <v>56</v>
      </c>
      <c r="BK8" s="281" t="s">
        <v>52</v>
      </c>
      <c r="BL8" s="279" t="s">
        <v>56</v>
      </c>
      <c r="BM8" s="291" t="s">
        <v>52</v>
      </c>
      <c r="BN8" s="285"/>
      <c r="BO8" s="192"/>
      <c r="BX8" s="147"/>
      <c r="BY8" s="147"/>
      <c r="BZ8" s="147"/>
      <c r="CA8" s="147"/>
      <c r="CB8" s="147"/>
      <c r="CC8" s="147"/>
      <c r="CD8" s="147"/>
      <c r="CE8" s="147"/>
      <c r="CF8" s="147"/>
    </row>
    <row r="9" spans="1:999" ht="14.25" customHeight="1">
      <c r="A9" s="173" t="s">
        <v>59</v>
      </c>
      <c r="B9" s="197">
        <v>4106</v>
      </c>
      <c r="C9" s="198">
        <v>146.21600000000001</v>
      </c>
      <c r="D9" s="52">
        <f t="shared" ref="D9:D23" si="0">C9/B9*100</f>
        <v>3.5610326351680466</v>
      </c>
      <c r="E9" s="207">
        <v>21</v>
      </c>
      <c r="F9" s="48"/>
      <c r="G9" s="177">
        <f t="shared" ref="G9:G16" si="1">F9/E9*100</f>
        <v>0</v>
      </c>
      <c r="H9" s="207">
        <v>510</v>
      </c>
      <c r="I9" s="48">
        <v>15.20975</v>
      </c>
      <c r="J9" s="177">
        <f t="shared" ref="J9:J23" si="2">I9/H9*100</f>
        <v>2.9823039215686276</v>
      </c>
      <c r="K9" s="207">
        <v>821</v>
      </c>
      <c r="L9" s="48">
        <v>163.14571000000001</v>
      </c>
      <c r="M9" s="177">
        <f t="shared" ref="M9:M23" si="3">L9/K9*100</f>
        <v>19.871584652862364</v>
      </c>
      <c r="N9" s="206">
        <v>349</v>
      </c>
      <c r="O9" s="48">
        <v>53.036999999999999</v>
      </c>
      <c r="P9" s="177">
        <f t="shared" ref="P9:P23" si="4">O9/N9*100</f>
        <v>15.196848137535815</v>
      </c>
      <c r="Q9" s="218" t="s">
        <v>59</v>
      </c>
      <c r="R9" s="223">
        <v>225.8</v>
      </c>
      <c r="S9" s="48"/>
      <c r="T9" s="177">
        <f t="shared" ref="T9:T23" si="5">S9/R9*100</f>
        <v>0</v>
      </c>
      <c r="U9" s="207"/>
      <c r="V9" s="48"/>
      <c r="W9" s="177"/>
      <c r="X9" s="152" t="s">
        <v>60</v>
      </c>
      <c r="Y9" s="207"/>
      <c r="Z9" s="50"/>
      <c r="AA9" s="229"/>
      <c r="AB9" s="207">
        <v>400</v>
      </c>
      <c r="AC9" s="48"/>
      <c r="AD9" s="177">
        <f>AC9/AB9*100</f>
        <v>0</v>
      </c>
      <c r="AE9" s="207">
        <v>1265.9000000000001</v>
      </c>
      <c r="AF9" s="48">
        <v>123.94974999999999</v>
      </c>
      <c r="AG9" s="177">
        <f t="shared" ref="AG9:AG23" si="6">AF9/AE9*100</f>
        <v>9.7914329725886713</v>
      </c>
      <c r="AH9" s="218" t="s">
        <v>59</v>
      </c>
      <c r="AI9" s="207"/>
      <c r="AJ9" s="198"/>
      <c r="AK9" s="235"/>
      <c r="AL9" s="240"/>
      <c r="AM9" s="251">
        <f t="shared" ref="AM9:AM22" si="7">B9+E9+H9+K9+N9+R9+U9+Y9+AB9+AE9+AI9+AK9</f>
        <v>7698.7000000000007</v>
      </c>
      <c r="AN9" s="198">
        <f t="shared" ref="AN9:AN22" si="8">C9+F9+I9+L9+O9+S9+V9+Z9+AC9+AF9+AJ9+AL9</f>
        <v>501.55820999999997</v>
      </c>
      <c r="AO9" s="245">
        <v>92.719950040545797</v>
      </c>
      <c r="AP9" s="57">
        <v>-632.82918999999902</v>
      </c>
      <c r="AQ9" s="154" t="s">
        <v>60</v>
      </c>
      <c r="AR9" s="255">
        <v>8402</v>
      </c>
      <c r="AS9" s="58">
        <v>420</v>
      </c>
      <c r="AT9" s="256"/>
      <c r="AU9" s="59"/>
      <c r="AV9" s="260"/>
      <c r="AW9" s="262"/>
      <c r="AX9" s="64"/>
      <c r="AY9" s="187" t="e">
        <f t="shared" ref="AY9:AY23" si="9">AX9/AW9*100</f>
        <v>#DIV/0!</v>
      </c>
      <c r="AZ9" s="218" t="s">
        <v>59</v>
      </c>
      <c r="BA9" s="266">
        <v>565</v>
      </c>
      <c r="BB9" s="267"/>
      <c r="BC9" s="261"/>
      <c r="BD9" s="176"/>
      <c r="BE9" s="208">
        <v>330.4</v>
      </c>
      <c r="BF9" s="271"/>
      <c r="BG9" s="277">
        <v>3276</v>
      </c>
      <c r="BH9" s="278"/>
      <c r="BI9" s="77"/>
      <c r="BJ9" s="282">
        <f>AR9+AW9+BA9+BC9+BE9+BG9</f>
        <v>12573.4</v>
      </c>
      <c r="BK9" s="283">
        <f>AS9+AX9+BB9+BD9+BF9+BH9</f>
        <v>420</v>
      </c>
      <c r="BL9" s="292">
        <f t="shared" ref="BL9:BL22" si="10">AM9+BJ9</f>
        <v>20272.099999999999</v>
      </c>
      <c r="BM9" s="293">
        <f t="shared" ref="BM9:BM22" si="11">AN9+BK9</f>
        <v>921.55820999999992</v>
      </c>
      <c r="BN9" s="286">
        <v>98.163786759973206</v>
      </c>
      <c r="BO9" s="193">
        <f t="shared" ref="BO9:BO22" si="12">BM9-BL9</f>
        <v>-19350.541789999999</v>
      </c>
      <c r="BP9" s="86"/>
      <c r="BQ9" s="86"/>
      <c r="BR9" s="86"/>
      <c r="BS9" s="86"/>
      <c r="BT9" s="86"/>
      <c r="BU9" s="86"/>
      <c r="BV9" s="86"/>
      <c r="BW9" s="86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</row>
    <row r="10" spans="1:999" ht="14.25" customHeight="1">
      <c r="A10" s="175" t="s">
        <v>61</v>
      </c>
      <c r="B10" s="199">
        <v>92</v>
      </c>
      <c r="C10" s="200">
        <v>0.80305000000000004</v>
      </c>
      <c r="D10" s="52">
        <f t="shared" si="0"/>
        <v>0.87288043478260868</v>
      </c>
      <c r="E10" s="208">
        <v>7</v>
      </c>
      <c r="F10" s="88"/>
      <c r="G10" s="177">
        <f t="shared" si="1"/>
        <v>0</v>
      </c>
      <c r="H10" s="208">
        <v>10</v>
      </c>
      <c r="I10" s="89">
        <v>7.4340000000000003E-2</v>
      </c>
      <c r="J10" s="177">
        <f t="shared" si="2"/>
        <v>0.74340000000000006</v>
      </c>
      <c r="K10" s="208">
        <v>577</v>
      </c>
      <c r="L10" s="88">
        <v>10.47939</v>
      </c>
      <c r="M10" s="177">
        <f t="shared" si="3"/>
        <v>1.8161854419410748</v>
      </c>
      <c r="N10" s="69">
        <v>2</v>
      </c>
      <c r="O10" s="88"/>
      <c r="P10" s="177">
        <f t="shared" si="4"/>
        <v>0</v>
      </c>
      <c r="Q10" s="219" t="s">
        <v>61</v>
      </c>
      <c r="R10" s="224">
        <v>71.599999999999994</v>
      </c>
      <c r="S10" s="88"/>
      <c r="T10" s="177">
        <f t="shared" si="5"/>
        <v>0</v>
      </c>
      <c r="U10" s="208"/>
      <c r="V10" s="88"/>
      <c r="W10" s="227"/>
      <c r="X10" s="160" t="s">
        <v>61</v>
      </c>
      <c r="Y10" s="208"/>
      <c r="Z10" s="68"/>
      <c r="AA10" s="177" t="e">
        <f>Z10/Y10*100</f>
        <v>#DIV/0!</v>
      </c>
      <c r="AB10" s="208"/>
      <c r="AC10" s="88"/>
      <c r="AD10" s="230"/>
      <c r="AE10" s="208">
        <v>365.2</v>
      </c>
      <c r="AF10" s="88">
        <v>35.74727</v>
      </c>
      <c r="AG10" s="177">
        <f t="shared" si="6"/>
        <v>9.7884090909090915</v>
      </c>
      <c r="AH10" s="219" t="s">
        <v>61</v>
      </c>
      <c r="AI10" s="235"/>
      <c r="AJ10" s="236"/>
      <c r="AK10" s="241"/>
      <c r="AL10" s="236"/>
      <c r="AM10" s="251">
        <f t="shared" si="7"/>
        <v>1124.8</v>
      </c>
      <c r="AN10" s="198">
        <f t="shared" si="8"/>
        <v>47.104050000000001</v>
      </c>
      <c r="AO10" s="246">
        <v>47.702426680010497</v>
      </c>
      <c r="AP10" s="95">
        <v>-803.70439999999996</v>
      </c>
      <c r="AQ10" s="154" t="s">
        <v>61</v>
      </c>
      <c r="AR10" s="255">
        <v>1149</v>
      </c>
      <c r="AS10" s="58">
        <v>58</v>
      </c>
      <c r="AT10" s="256"/>
      <c r="AU10" s="59"/>
      <c r="AV10" s="260"/>
      <c r="AW10" s="263"/>
      <c r="AX10" s="97"/>
      <c r="AY10" s="187" t="e">
        <f t="shared" si="9"/>
        <v>#DIV/0!</v>
      </c>
      <c r="AZ10" s="219" t="s">
        <v>61</v>
      </c>
      <c r="BA10" s="266">
        <v>16</v>
      </c>
      <c r="BB10" s="267"/>
      <c r="BC10" s="208">
        <v>2.6</v>
      </c>
      <c r="BD10" s="268"/>
      <c r="BE10" s="208">
        <v>66</v>
      </c>
      <c r="BF10" s="271"/>
      <c r="BG10" s="279"/>
      <c r="BH10" s="280"/>
      <c r="BI10" s="75"/>
      <c r="BJ10" s="282">
        <f t="shared" ref="BJ10:BJ22" si="13">AR10+AW10+BA10+BC10+BE10+BG10</f>
        <v>1233.5999999999999</v>
      </c>
      <c r="BK10" s="283">
        <f t="shared" ref="BK10:BK22" si="14">AS10+AX10+BB10+BD10+BF10+BH10</f>
        <v>58</v>
      </c>
      <c r="BL10" s="292">
        <f t="shared" si="10"/>
        <v>2358.3999999999996</v>
      </c>
      <c r="BM10" s="293">
        <f t="shared" si="11"/>
        <v>105.10405</v>
      </c>
      <c r="BN10" s="286">
        <v>71.781934568292598</v>
      </c>
      <c r="BO10" s="193">
        <f t="shared" si="12"/>
        <v>-2253.2959499999997</v>
      </c>
      <c r="BP10" s="86"/>
      <c r="BQ10" s="86"/>
      <c r="BR10" s="86"/>
      <c r="BS10" s="86"/>
      <c r="BT10" s="86"/>
      <c r="BU10" s="86"/>
      <c r="BV10" s="86"/>
      <c r="BW10" s="86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</row>
    <row r="11" spans="1:999" ht="14.25" customHeight="1">
      <c r="A11" s="175" t="s">
        <v>62</v>
      </c>
      <c r="B11" s="199">
        <v>202</v>
      </c>
      <c r="C11" s="200">
        <v>2.8685700000000001</v>
      </c>
      <c r="D11" s="52">
        <f t="shared" si="0"/>
        <v>1.4200841584158417</v>
      </c>
      <c r="E11" s="208">
        <v>1</v>
      </c>
      <c r="F11" s="88"/>
      <c r="G11" s="177">
        <f t="shared" si="1"/>
        <v>0</v>
      </c>
      <c r="H11" s="208">
        <v>37</v>
      </c>
      <c r="I11" s="88">
        <v>1.06873</v>
      </c>
      <c r="J11" s="177">
        <f t="shared" si="2"/>
        <v>2.888459459459459</v>
      </c>
      <c r="K11" s="208">
        <v>498</v>
      </c>
      <c r="L11" s="88">
        <v>28.021650000000001</v>
      </c>
      <c r="M11" s="177">
        <f t="shared" si="3"/>
        <v>5.6268373493975909</v>
      </c>
      <c r="N11" s="69">
        <v>37</v>
      </c>
      <c r="O11" s="88"/>
      <c r="P11" s="177">
        <f t="shared" si="4"/>
        <v>0</v>
      </c>
      <c r="Q11" s="219" t="s">
        <v>62</v>
      </c>
      <c r="R11" s="224">
        <v>251</v>
      </c>
      <c r="S11" s="88"/>
      <c r="T11" s="177">
        <f t="shared" si="5"/>
        <v>0</v>
      </c>
      <c r="U11" s="208"/>
      <c r="V11" s="88"/>
      <c r="W11" s="177" t="e">
        <f>V11/U11*100</f>
        <v>#DIV/0!</v>
      </c>
      <c r="X11" s="160" t="s">
        <v>62</v>
      </c>
      <c r="Y11" s="208">
        <v>5</v>
      </c>
      <c r="Z11" s="68">
        <v>0.34</v>
      </c>
      <c r="AA11" s="177">
        <f>Z11/Y11*100</f>
        <v>6.8000000000000007</v>
      </c>
      <c r="AB11" s="208"/>
      <c r="AC11" s="88"/>
      <c r="AD11" s="230"/>
      <c r="AE11" s="208">
        <v>448.4</v>
      </c>
      <c r="AF11" s="88">
        <v>43.906979999999997</v>
      </c>
      <c r="AG11" s="177">
        <f t="shared" si="6"/>
        <v>9.7919223907225703</v>
      </c>
      <c r="AH11" s="219" t="s">
        <v>62</v>
      </c>
      <c r="AI11" s="223"/>
      <c r="AJ11" s="236">
        <v>0.3</v>
      </c>
      <c r="AK11" s="241"/>
      <c r="AL11" s="236"/>
      <c r="AM11" s="251">
        <f t="shared" si="7"/>
        <v>1479.4</v>
      </c>
      <c r="AN11" s="198">
        <f>C11+F11+I11+L11+O11+S11+V11+Z11+AC11+AF11+AJ11+AL11</f>
        <v>76.505929999999992</v>
      </c>
      <c r="AO11" s="246">
        <v>100.54190186352</v>
      </c>
      <c r="AP11" s="57">
        <v>8.4740500000004904</v>
      </c>
      <c r="AQ11" s="154" t="s">
        <v>62</v>
      </c>
      <c r="AR11" s="255">
        <v>1506</v>
      </c>
      <c r="AS11" s="58">
        <v>75</v>
      </c>
      <c r="AT11" s="256"/>
      <c r="AU11" s="59"/>
      <c r="AV11" s="260"/>
      <c r="AW11" s="263"/>
      <c r="AX11" s="97"/>
      <c r="AY11" s="187" t="e">
        <f t="shared" si="9"/>
        <v>#DIV/0!</v>
      </c>
      <c r="AZ11" s="219" t="s">
        <v>62</v>
      </c>
      <c r="BA11" s="266">
        <v>25</v>
      </c>
      <c r="BB11" s="267"/>
      <c r="BC11" s="208">
        <v>6.8</v>
      </c>
      <c r="BD11" s="268"/>
      <c r="BE11" s="210">
        <v>66</v>
      </c>
      <c r="BF11" s="271"/>
      <c r="BG11" s="279"/>
      <c r="BH11" s="280"/>
      <c r="BI11" s="75"/>
      <c r="BJ11" s="282">
        <f t="shared" si="13"/>
        <v>1603.8</v>
      </c>
      <c r="BK11" s="283">
        <f t="shared" si="14"/>
        <v>75</v>
      </c>
      <c r="BL11" s="292">
        <f t="shared" si="10"/>
        <v>3083.2</v>
      </c>
      <c r="BM11" s="293">
        <f t="shared" si="11"/>
        <v>151.50592999999998</v>
      </c>
      <c r="BN11" s="286">
        <v>100.080230971342</v>
      </c>
      <c r="BO11" s="193">
        <f t="shared" si="12"/>
        <v>-2931.69407</v>
      </c>
      <c r="BP11" s="86"/>
      <c r="BQ11" s="86"/>
      <c r="BR11" s="86"/>
      <c r="BS11" s="86"/>
      <c r="BT11" s="86"/>
      <c r="BU11" s="86"/>
      <c r="BV11" s="86"/>
      <c r="BW11" s="86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</row>
    <row r="12" spans="1:999" ht="14.25" customHeight="1">
      <c r="A12" s="175" t="s">
        <v>63</v>
      </c>
      <c r="B12" s="199">
        <v>782</v>
      </c>
      <c r="C12" s="200">
        <v>40.294499999999999</v>
      </c>
      <c r="D12" s="52">
        <f t="shared" si="0"/>
        <v>5.1527493606138108</v>
      </c>
      <c r="E12" s="208">
        <v>99</v>
      </c>
      <c r="F12" s="88">
        <v>4.65259</v>
      </c>
      <c r="G12" s="177">
        <f t="shared" si="1"/>
        <v>4.6995858585858583</v>
      </c>
      <c r="H12" s="208">
        <v>122</v>
      </c>
      <c r="I12" s="88">
        <v>6.7010300000000003</v>
      </c>
      <c r="J12" s="177">
        <f t="shared" si="2"/>
        <v>5.4926475409836071</v>
      </c>
      <c r="K12" s="208">
        <v>494</v>
      </c>
      <c r="L12" s="88">
        <v>14.93688</v>
      </c>
      <c r="M12" s="177">
        <f t="shared" si="3"/>
        <v>3.0236599190283404</v>
      </c>
      <c r="N12" s="69">
        <v>108</v>
      </c>
      <c r="O12" s="88">
        <v>0.13600000000000001</v>
      </c>
      <c r="P12" s="177">
        <f t="shared" si="4"/>
        <v>0.12592592592592594</v>
      </c>
      <c r="Q12" s="219" t="s">
        <v>63</v>
      </c>
      <c r="R12" s="224">
        <v>209.2</v>
      </c>
      <c r="S12" s="88"/>
      <c r="T12" s="177">
        <f t="shared" si="5"/>
        <v>0</v>
      </c>
      <c r="U12" s="208"/>
      <c r="V12" s="88"/>
      <c r="W12" s="177" t="e">
        <f>V12/U12*100</f>
        <v>#DIV/0!</v>
      </c>
      <c r="X12" s="160" t="s">
        <v>63</v>
      </c>
      <c r="Y12" s="208"/>
      <c r="Z12" s="68"/>
      <c r="AA12" s="230"/>
      <c r="AB12" s="208"/>
      <c r="AC12" s="88"/>
      <c r="AD12" s="230"/>
      <c r="AE12" s="208">
        <v>1218.4000000000001</v>
      </c>
      <c r="AF12" s="88">
        <v>119.28708</v>
      </c>
      <c r="AG12" s="177">
        <f t="shared" si="6"/>
        <v>9.7904694681549564</v>
      </c>
      <c r="AH12" s="219" t="s">
        <v>63</v>
      </c>
      <c r="AI12" s="224"/>
      <c r="AJ12" s="236"/>
      <c r="AK12" s="241"/>
      <c r="AL12" s="236"/>
      <c r="AM12" s="251">
        <f t="shared" si="7"/>
        <v>3032.6000000000004</v>
      </c>
      <c r="AN12" s="198">
        <f t="shared" si="8"/>
        <v>186.00808000000001</v>
      </c>
      <c r="AO12" s="246">
        <v>61.018581512025101</v>
      </c>
      <c r="AP12" s="95">
        <v>-1997.0582199999999</v>
      </c>
      <c r="AQ12" s="154" t="s">
        <v>63</v>
      </c>
      <c r="AR12" s="255">
        <v>5046</v>
      </c>
      <c r="AS12" s="58">
        <v>252</v>
      </c>
      <c r="AT12" s="256"/>
      <c r="AU12" s="59"/>
      <c r="AV12" s="260"/>
      <c r="AW12" s="263">
        <v>50</v>
      </c>
      <c r="AX12" s="97"/>
      <c r="AY12" s="187">
        <f t="shared" si="9"/>
        <v>0</v>
      </c>
      <c r="AZ12" s="219" t="s">
        <v>63</v>
      </c>
      <c r="BA12" s="266">
        <v>67</v>
      </c>
      <c r="BB12" s="267"/>
      <c r="BC12" s="208">
        <v>16.3</v>
      </c>
      <c r="BD12" s="268"/>
      <c r="BE12" s="208">
        <v>165.2</v>
      </c>
      <c r="BF12" s="271"/>
      <c r="BG12" s="279"/>
      <c r="BH12" s="280"/>
      <c r="BI12" s="75"/>
      <c r="BJ12" s="282">
        <f t="shared" si="13"/>
        <v>5344.5</v>
      </c>
      <c r="BK12" s="283">
        <f t="shared" si="14"/>
        <v>252</v>
      </c>
      <c r="BL12" s="292">
        <f t="shared" si="10"/>
        <v>8377.1</v>
      </c>
      <c r="BM12" s="293">
        <f t="shared" si="11"/>
        <v>438.00808000000001</v>
      </c>
      <c r="BN12" s="286">
        <v>81.962919043173599</v>
      </c>
      <c r="BO12" s="193">
        <f t="shared" si="12"/>
        <v>-7939.0919200000008</v>
      </c>
      <c r="BP12" s="86"/>
      <c r="BQ12" s="86"/>
      <c r="BR12" s="86"/>
      <c r="BS12" s="86"/>
      <c r="BT12" s="86"/>
      <c r="BU12" s="86"/>
      <c r="BV12" s="86"/>
      <c r="BW12" s="86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</row>
    <row r="13" spans="1:999" ht="14.25" customHeight="1">
      <c r="A13" s="175" t="s">
        <v>64</v>
      </c>
      <c r="B13" s="199">
        <v>55</v>
      </c>
      <c r="C13" s="200">
        <v>0.33160000000000001</v>
      </c>
      <c r="D13" s="52">
        <f t="shared" si="0"/>
        <v>0.60290909090909095</v>
      </c>
      <c r="E13" s="208">
        <v>20</v>
      </c>
      <c r="F13" s="88"/>
      <c r="G13" s="177">
        <f t="shared" si="1"/>
        <v>0</v>
      </c>
      <c r="H13" s="208">
        <v>20</v>
      </c>
      <c r="I13" s="88">
        <v>1.15829</v>
      </c>
      <c r="J13" s="177">
        <f t="shared" si="2"/>
        <v>5.7914500000000002</v>
      </c>
      <c r="K13" s="208">
        <v>371</v>
      </c>
      <c r="L13" s="88">
        <v>1.6658299999999999</v>
      </c>
      <c r="M13" s="177">
        <f t="shared" si="3"/>
        <v>0.44901078167115899</v>
      </c>
      <c r="N13" s="69">
        <v>2</v>
      </c>
      <c r="O13" s="88"/>
      <c r="P13" s="177">
        <f t="shared" si="4"/>
        <v>0</v>
      </c>
      <c r="Q13" s="219" t="s">
        <v>64</v>
      </c>
      <c r="R13" s="224">
        <v>5.5</v>
      </c>
      <c r="S13" s="88"/>
      <c r="T13" s="177">
        <f t="shared" si="5"/>
        <v>0</v>
      </c>
      <c r="U13" s="208"/>
      <c r="V13" s="88"/>
      <c r="W13" s="227"/>
      <c r="X13" s="160" t="s">
        <v>65</v>
      </c>
      <c r="Y13" s="231"/>
      <c r="Z13" s="68">
        <v>4.0999999999999996</v>
      </c>
      <c r="AA13" s="177" t="e">
        <f>Z13/Y13*100</f>
        <v>#DIV/0!</v>
      </c>
      <c r="AB13" s="208"/>
      <c r="AC13" s="88"/>
      <c r="AD13" s="177" t="e">
        <f>AC13/AB13*100</f>
        <v>#DIV/0!</v>
      </c>
      <c r="AE13" s="208">
        <v>591.29999999999995</v>
      </c>
      <c r="AF13" s="88">
        <v>57.895029999999998</v>
      </c>
      <c r="AG13" s="177">
        <f t="shared" si="6"/>
        <v>9.7911432437003221</v>
      </c>
      <c r="AH13" s="219" t="s">
        <v>64</v>
      </c>
      <c r="AI13" s="224"/>
      <c r="AJ13" s="236"/>
      <c r="AK13" s="241"/>
      <c r="AL13" s="236"/>
      <c r="AM13" s="251">
        <f t="shared" si="7"/>
        <v>1064.8</v>
      </c>
      <c r="AN13" s="198">
        <f t="shared" si="8"/>
        <v>65.150750000000002</v>
      </c>
      <c r="AO13" s="246">
        <v>71.878163893580606</v>
      </c>
      <c r="AP13" s="57">
        <v>-469.52780000000001</v>
      </c>
      <c r="AQ13" s="154" t="s">
        <v>65</v>
      </c>
      <c r="AR13" s="255">
        <v>1802</v>
      </c>
      <c r="AS13" s="58">
        <v>90</v>
      </c>
      <c r="AT13" s="256"/>
      <c r="AU13" s="59"/>
      <c r="AV13" s="260"/>
      <c r="AW13" s="263">
        <v>24</v>
      </c>
      <c r="AX13" s="97"/>
      <c r="AY13" s="187">
        <f t="shared" si="9"/>
        <v>0</v>
      </c>
      <c r="AZ13" s="219" t="s">
        <v>64</v>
      </c>
      <c r="BA13" s="266">
        <v>23</v>
      </c>
      <c r="BB13" s="267"/>
      <c r="BC13" s="208">
        <v>7.3</v>
      </c>
      <c r="BD13" s="268"/>
      <c r="BE13" s="208">
        <v>66</v>
      </c>
      <c r="BF13" s="271"/>
      <c r="BG13" s="279"/>
      <c r="BH13" s="280"/>
      <c r="BI13" s="75"/>
      <c r="BJ13" s="282">
        <f t="shared" si="13"/>
        <v>1922.3</v>
      </c>
      <c r="BK13" s="283">
        <f t="shared" si="14"/>
        <v>90</v>
      </c>
      <c r="BL13" s="292">
        <f t="shared" si="10"/>
        <v>2987.1</v>
      </c>
      <c r="BM13" s="293">
        <f t="shared" si="11"/>
        <v>155.15075000000002</v>
      </c>
      <c r="BN13" s="286">
        <v>87.266075796941905</v>
      </c>
      <c r="BO13" s="193">
        <f t="shared" si="12"/>
        <v>-2831.9492499999997</v>
      </c>
      <c r="BP13" s="86"/>
      <c r="BQ13" s="86"/>
      <c r="BR13" s="86"/>
      <c r="BS13" s="86"/>
      <c r="BT13" s="86"/>
      <c r="BU13" s="86"/>
      <c r="BV13" s="86"/>
      <c r="BW13" s="86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147"/>
      <c r="ACO13" s="147"/>
      <c r="ACP13" s="147"/>
      <c r="ACQ13" s="147"/>
      <c r="ACR13" s="147"/>
      <c r="ACS13" s="147"/>
      <c r="ACT13" s="147"/>
      <c r="ACU13" s="147"/>
      <c r="ACV13" s="147"/>
      <c r="ACW13" s="147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</row>
    <row r="14" spans="1:999" ht="14.25" customHeight="1">
      <c r="A14" s="175" t="s">
        <v>66</v>
      </c>
      <c r="B14" s="199">
        <v>104</v>
      </c>
      <c r="C14" s="200">
        <v>1.6519200000000001</v>
      </c>
      <c r="D14" s="52">
        <f t="shared" si="0"/>
        <v>1.5883846153846155</v>
      </c>
      <c r="E14" s="208">
        <v>1</v>
      </c>
      <c r="F14" s="88"/>
      <c r="G14" s="177">
        <f t="shared" si="1"/>
        <v>0</v>
      </c>
      <c r="H14" s="208">
        <v>32</v>
      </c>
      <c r="I14" s="88">
        <v>0.72096000000000005</v>
      </c>
      <c r="J14" s="177">
        <f t="shared" si="2"/>
        <v>2.2530000000000001</v>
      </c>
      <c r="K14" s="208">
        <v>402</v>
      </c>
      <c r="L14" s="88">
        <v>42.485810000000001</v>
      </c>
      <c r="M14" s="177">
        <f t="shared" si="3"/>
        <v>10.568609452736318</v>
      </c>
      <c r="N14" s="69">
        <v>2</v>
      </c>
      <c r="O14" s="88"/>
      <c r="P14" s="177">
        <f t="shared" si="4"/>
        <v>0</v>
      </c>
      <c r="Q14" s="219" t="s">
        <v>66</v>
      </c>
      <c r="R14" s="224">
        <v>952.3</v>
      </c>
      <c r="S14" s="88"/>
      <c r="T14" s="177">
        <f t="shared" si="5"/>
        <v>0</v>
      </c>
      <c r="U14" s="208"/>
      <c r="V14" s="88"/>
      <c r="W14" s="227"/>
      <c r="X14" s="160" t="s">
        <v>66</v>
      </c>
      <c r="Y14" s="207"/>
      <c r="Z14" s="68"/>
      <c r="AA14" s="177" t="e">
        <f>Z14/Y14*100</f>
        <v>#DIV/0!</v>
      </c>
      <c r="AB14" s="208"/>
      <c r="AC14" s="88"/>
      <c r="AD14" s="230"/>
      <c r="AE14" s="208">
        <v>527.70000000000005</v>
      </c>
      <c r="AF14" s="88">
        <v>51.678109999999997</v>
      </c>
      <c r="AG14" s="177">
        <f t="shared" si="6"/>
        <v>9.7930850862232308</v>
      </c>
      <c r="AH14" s="219" t="s">
        <v>66</v>
      </c>
      <c r="AI14" s="224"/>
      <c r="AJ14" s="236"/>
      <c r="AK14" s="241"/>
      <c r="AL14" s="236"/>
      <c r="AM14" s="251">
        <f t="shared" si="7"/>
        <v>2021</v>
      </c>
      <c r="AN14" s="198">
        <f t="shared" si="8"/>
        <v>96.536799999999999</v>
      </c>
      <c r="AO14" s="246">
        <v>157.71825815144999</v>
      </c>
      <c r="AP14" s="95">
        <v>1401.1182200000001</v>
      </c>
      <c r="AQ14" s="154" t="s">
        <v>66</v>
      </c>
      <c r="AR14" s="255">
        <v>1692</v>
      </c>
      <c r="AS14" s="58">
        <v>85</v>
      </c>
      <c r="AT14" s="256"/>
      <c r="AU14" s="59"/>
      <c r="AV14" s="260"/>
      <c r="AW14" s="263">
        <v>17</v>
      </c>
      <c r="AX14" s="97"/>
      <c r="AY14" s="187">
        <f t="shared" si="9"/>
        <v>0</v>
      </c>
      <c r="AZ14" s="219" t="s">
        <v>66</v>
      </c>
      <c r="BA14" s="266">
        <v>22</v>
      </c>
      <c r="BB14" s="267"/>
      <c r="BC14" s="208">
        <v>4.5999999999999996</v>
      </c>
      <c r="BD14" s="268"/>
      <c r="BE14" s="208">
        <v>66</v>
      </c>
      <c r="BF14" s="271"/>
      <c r="BG14" s="279"/>
      <c r="BH14" s="280"/>
      <c r="BI14" s="75"/>
      <c r="BJ14" s="282">
        <f t="shared" si="13"/>
        <v>1801.6</v>
      </c>
      <c r="BK14" s="283">
        <f t="shared" si="14"/>
        <v>85</v>
      </c>
      <c r="BL14" s="292">
        <f t="shared" si="10"/>
        <v>3822.6</v>
      </c>
      <c r="BM14" s="293">
        <f t="shared" si="11"/>
        <v>181.5368</v>
      </c>
      <c r="BN14" s="286">
        <v>131.97284613961</v>
      </c>
      <c r="BO14" s="193">
        <f t="shared" si="12"/>
        <v>-3641.0632000000001</v>
      </c>
      <c r="BP14" s="86"/>
      <c r="BQ14" s="86"/>
      <c r="BR14" s="86"/>
      <c r="BS14" s="86"/>
      <c r="BT14" s="86"/>
      <c r="BU14" s="86"/>
      <c r="BV14" s="86"/>
      <c r="BW14" s="86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</row>
    <row r="15" spans="1:999" ht="14.25" customHeight="1">
      <c r="A15" s="175" t="s">
        <v>67</v>
      </c>
      <c r="B15" s="199">
        <v>110</v>
      </c>
      <c r="C15" s="200">
        <v>2.5939999999999999</v>
      </c>
      <c r="D15" s="52">
        <f t="shared" si="0"/>
        <v>2.3581818181818179</v>
      </c>
      <c r="E15" s="209">
        <v>16</v>
      </c>
      <c r="F15" s="88">
        <v>1.63859</v>
      </c>
      <c r="G15" s="177">
        <f t="shared" si="1"/>
        <v>10.241187500000001</v>
      </c>
      <c r="H15" s="208">
        <v>44</v>
      </c>
      <c r="I15" s="48">
        <v>0.68289</v>
      </c>
      <c r="J15" s="177">
        <f t="shared" si="2"/>
        <v>1.5520227272727272</v>
      </c>
      <c r="K15" s="208">
        <v>781</v>
      </c>
      <c r="L15" s="88">
        <v>2.47858</v>
      </c>
      <c r="M15" s="177">
        <f t="shared" si="3"/>
        <v>0.31735979513444301</v>
      </c>
      <c r="N15" s="69">
        <v>5</v>
      </c>
      <c r="O15" s="88">
        <v>3.0000000000000001E-3</v>
      </c>
      <c r="P15" s="177">
        <f t="shared" si="4"/>
        <v>6.0000000000000005E-2</v>
      </c>
      <c r="Q15" s="219" t="s">
        <v>67</v>
      </c>
      <c r="R15" s="224">
        <v>212</v>
      </c>
      <c r="S15" s="88"/>
      <c r="T15" s="177">
        <f t="shared" si="5"/>
        <v>0</v>
      </c>
      <c r="U15" s="208"/>
      <c r="V15" s="88"/>
      <c r="W15" s="227"/>
      <c r="X15" s="160" t="s">
        <v>67</v>
      </c>
      <c r="Y15" s="208">
        <v>5</v>
      </c>
      <c r="Z15" s="68"/>
      <c r="AA15" s="177">
        <f>Z15/Y15*100</f>
        <v>0</v>
      </c>
      <c r="AB15" s="208"/>
      <c r="AC15" s="88"/>
      <c r="AD15" s="230"/>
      <c r="AE15" s="208">
        <v>265.8</v>
      </c>
      <c r="AF15" s="88">
        <v>26.03332</v>
      </c>
      <c r="AG15" s="177">
        <f t="shared" si="6"/>
        <v>9.7943265613243042</v>
      </c>
      <c r="AH15" s="219" t="s">
        <v>67</v>
      </c>
      <c r="AI15" s="224"/>
      <c r="AJ15" s="236"/>
      <c r="AK15" s="241"/>
      <c r="AL15" s="236"/>
      <c r="AM15" s="251">
        <f t="shared" si="7"/>
        <v>1438.8</v>
      </c>
      <c r="AN15" s="198">
        <f t="shared" si="8"/>
        <v>33.43038</v>
      </c>
      <c r="AO15" s="246">
        <v>74.4539693743302</v>
      </c>
      <c r="AP15" s="57">
        <v>-689.11464999999998</v>
      </c>
      <c r="AQ15" s="154" t="s">
        <v>67</v>
      </c>
      <c r="AR15" s="255">
        <v>1387</v>
      </c>
      <c r="AS15" s="58">
        <v>69</v>
      </c>
      <c r="AT15" s="256"/>
      <c r="AU15" s="59"/>
      <c r="AV15" s="260"/>
      <c r="AW15" s="263"/>
      <c r="AX15" s="97"/>
      <c r="AY15" s="187" t="e">
        <f t="shared" si="9"/>
        <v>#DIV/0!</v>
      </c>
      <c r="AZ15" s="219" t="s">
        <v>67</v>
      </c>
      <c r="BA15" s="266">
        <v>23</v>
      </c>
      <c r="BB15" s="267"/>
      <c r="BC15" s="208">
        <v>4.7</v>
      </c>
      <c r="BD15" s="268"/>
      <c r="BE15" s="208">
        <v>66</v>
      </c>
      <c r="BF15" s="271"/>
      <c r="BG15" s="279"/>
      <c r="BH15" s="280"/>
      <c r="BI15" s="75"/>
      <c r="BJ15" s="282">
        <f t="shared" si="13"/>
        <v>1480.7</v>
      </c>
      <c r="BK15" s="283">
        <f t="shared" si="14"/>
        <v>69</v>
      </c>
      <c r="BL15" s="292">
        <f t="shared" si="10"/>
        <v>2919.5</v>
      </c>
      <c r="BM15" s="293">
        <f t="shared" si="11"/>
        <v>102.43038</v>
      </c>
      <c r="BN15" s="286">
        <v>83.943611843961605</v>
      </c>
      <c r="BO15" s="193">
        <f t="shared" si="12"/>
        <v>-2817.0696200000002</v>
      </c>
      <c r="BP15" s="86"/>
      <c r="BQ15" s="86"/>
      <c r="BR15" s="86"/>
      <c r="BS15" s="86"/>
      <c r="BT15" s="86"/>
      <c r="BU15" s="86"/>
      <c r="BV15" s="86"/>
      <c r="BW15" s="86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</row>
    <row r="16" spans="1:999" ht="14.25" customHeight="1">
      <c r="A16" s="175" t="s">
        <v>68</v>
      </c>
      <c r="B16" s="199">
        <v>104</v>
      </c>
      <c r="C16" s="200">
        <v>5.8500000000000003E-2</v>
      </c>
      <c r="D16" s="52">
        <f t="shared" si="0"/>
        <v>5.6250000000000008E-2</v>
      </c>
      <c r="E16" s="207">
        <v>20</v>
      </c>
      <c r="F16" s="48"/>
      <c r="G16" s="177">
        <f t="shared" si="1"/>
        <v>0</v>
      </c>
      <c r="H16" s="208">
        <v>27</v>
      </c>
      <c r="I16" s="88">
        <v>1.0163199999999999</v>
      </c>
      <c r="J16" s="177">
        <f t="shared" si="2"/>
        <v>3.7641481481481476</v>
      </c>
      <c r="K16" s="208">
        <v>260</v>
      </c>
      <c r="L16" s="88">
        <v>7.2041500000000003</v>
      </c>
      <c r="M16" s="177">
        <f t="shared" si="3"/>
        <v>2.7708269230769229</v>
      </c>
      <c r="N16" s="69">
        <v>3</v>
      </c>
      <c r="O16" s="88"/>
      <c r="P16" s="177">
        <f t="shared" si="4"/>
        <v>0</v>
      </c>
      <c r="Q16" s="219" t="s">
        <v>68</v>
      </c>
      <c r="R16" s="224">
        <v>33</v>
      </c>
      <c r="S16" s="88"/>
      <c r="T16" s="177">
        <f t="shared" si="5"/>
        <v>0</v>
      </c>
      <c r="U16" s="208"/>
      <c r="V16" s="88"/>
      <c r="W16" s="227"/>
      <c r="X16" s="160" t="s">
        <v>69</v>
      </c>
      <c r="Y16" s="208"/>
      <c r="Z16" s="68"/>
      <c r="AA16" s="177" t="e">
        <f>Z16/Y16*100</f>
        <v>#DIV/0!</v>
      </c>
      <c r="AB16" s="208"/>
      <c r="AC16" s="88"/>
      <c r="AD16" s="230"/>
      <c r="AE16" s="208">
        <v>321.5</v>
      </c>
      <c r="AF16" s="88">
        <v>31.473120000000002</v>
      </c>
      <c r="AG16" s="177">
        <f t="shared" si="6"/>
        <v>9.7894618973561442</v>
      </c>
      <c r="AH16" s="219" t="s">
        <v>68</v>
      </c>
      <c r="AI16" s="224"/>
      <c r="AJ16" s="236"/>
      <c r="AK16" s="242"/>
      <c r="AL16" s="200"/>
      <c r="AM16" s="251">
        <f t="shared" si="7"/>
        <v>768.5</v>
      </c>
      <c r="AN16" s="198">
        <f t="shared" si="8"/>
        <v>39.752090000000003</v>
      </c>
      <c r="AO16" s="246">
        <v>91.233401360331598</v>
      </c>
      <c r="AP16" s="95">
        <v>-84.151720000000097</v>
      </c>
      <c r="AQ16" s="154" t="s">
        <v>69</v>
      </c>
      <c r="AR16" s="255">
        <v>1955</v>
      </c>
      <c r="AS16" s="58">
        <v>98</v>
      </c>
      <c r="AT16" s="256"/>
      <c r="AU16" s="59"/>
      <c r="AV16" s="260"/>
      <c r="AW16" s="263">
        <v>22</v>
      </c>
      <c r="AX16" s="97"/>
      <c r="AY16" s="187">
        <f t="shared" si="9"/>
        <v>0</v>
      </c>
      <c r="AZ16" s="219" t="s">
        <v>68</v>
      </c>
      <c r="BA16" s="266">
        <v>21</v>
      </c>
      <c r="BB16" s="267"/>
      <c r="BC16" s="208">
        <v>3.7</v>
      </c>
      <c r="BD16" s="268"/>
      <c r="BE16" s="208">
        <v>66</v>
      </c>
      <c r="BF16" s="271"/>
      <c r="BG16" s="279"/>
      <c r="BH16" s="280"/>
      <c r="BI16" s="75"/>
      <c r="BJ16" s="282">
        <f t="shared" si="13"/>
        <v>2067.6999999999998</v>
      </c>
      <c r="BK16" s="283">
        <f t="shared" si="14"/>
        <v>98</v>
      </c>
      <c r="BL16" s="292">
        <f t="shared" si="10"/>
        <v>2836.2</v>
      </c>
      <c r="BM16" s="293">
        <f t="shared" si="11"/>
        <v>137.75209000000001</v>
      </c>
      <c r="BN16" s="286">
        <v>97.220434065848806</v>
      </c>
      <c r="BO16" s="193">
        <f t="shared" si="12"/>
        <v>-2698.4479099999999</v>
      </c>
      <c r="BP16" s="86"/>
      <c r="BQ16" s="86"/>
      <c r="BR16" s="86"/>
      <c r="BS16" s="86"/>
      <c r="BT16" s="86"/>
      <c r="BU16" s="86"/>
      <c r="BV16" s="86"/>
      <c r="BW16" s="86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</row>
    <row r="17" spans="1:999" ht="14.25" customHeight="1">
      <c r="A17" s="175" t="s">
        <v>70</v>
      </c>
      <c r="B17" s="199">
        <v>36</v>
      </c>
      <c r="C17" s="200">
        <v>1.1054999999999999</v>
      </c>
      <c r="D17" s="52">
        <f t="shared" si="0"/>
        <v>3.0708333333333329</v>
      </c>
      <c r="E17" s="208"/>
      <c r="F17" s="88"/>
      <c r="G17" s="177"/>
      <c r="H17" s="208">
        <v>24</v>
      </c>
      <c r="I17" s="88">
        <v>0.25041999999999998</v>
      </c>
      <c r="J17" s="177">
        <f t="shared" si="2"/>
        <v>1.0434166666666667</v>
      </c>
      <c r="K17" s="208">
        <v>356</v>
      </c>
      <c r="L17" s="88">
        <v>17.420780000000001</v>
      </c>
      <c r="M17" s="177">
        <f t="shared" si="3"/>
        <v>4.8934775280898881</v>
      </c>
      <c r="N17" s="69">
        <v>3</v>
      </c>
      <c r="O17" s="88">
        <v>0.13900000000000001</v>
      </c>
      <c r="P17" s="177">
        <f t="shared" si="4"/>
        <v>4.6333333333333337</v>
      </c>
      <c r="Q17" s="219" t="s">
        <v>70</v>
      </c>
      <c r="R17" s="224">
        <v>96.4</v>
      </c>
      <c r="S17" s="88"/>
      <c r="T17" s="177">
        <f t="shared" si="5"/>
        <v>0</v>
      </c>
      <c r="U17" s="208"/>
      <c r="V17" s="88"/>
      <c r="W17" s="227"/>
      <c r="X17" s="160" t="s">
        <v>70</v>
      </c>
      <c r="Y17" s="208">
        <v>0.6</v>
      </c>
      <c r="Z17" s="68"/>
      <c r="AA17" s="177">
        <f>Z17/Y17*100</f>
        <v>0</v>
      </c>
      <c r="AB17" s="208"/>
      <c r="AC17" s="88"/>
      <c r="AD17" s="230"/>
      <c r="AE17" s="208">
        <v>722.2</v>
      </c>
      <c r="AF17" s="88">
        <v>70.717420000000004</v>
      </c>
      <c r="AG17" s="177">
        <f t="shared" si="6"/>
        <v>9.791944059817224</v>
      </c>
      <c r="AH17" s="219" t="s">
        <v>70</v>
      </c>
      <c r="AI17" s="224"/>
      <c r="AJ17" s="236"/>
      <c r="AK17" s="242"/>
      <c r="AL17" s="200"/>
      <c r="AM17" s="251">
        <f t="shared" si="7"/>
        <v>1238.2</v>
      </c>
      <c r="AN17" s="198">
        <f t="shared" si="8"/>
        <v>89.633120000000005</v>
      </c>
      <c r="AO17" s="246">
        <v>88.982982745378294</v>
      </c>
      <c r="AP17" s="57">
        <v>-179.15575999999999</v>
      </c>
      <c r="AQ17" s="154" t="s">
        <v>70</v>
      </c>
      <c r="AR17" s="255">
        <v>1468</v>
      </c>
      <c r="AS17" s="58">
        <v>73</v>
      </c>
      <c r="AT17" s="256"/>
      <c r="AU17" s="59"/>
      <c r="AV17" s="260"/>
      <c r="AW17" s="263"/>
      <c r="AX17" s="97"/>
      <c r="AY17" s="187" t="e">
        <f t="shared" si="9"/>
        <v>#DIV/0!</v>
      </c>
      <c r="AZ17" s="219" t="s">
        <v>70</v>
      </c>
      <c r="BA17" s="266">
        <v>23</v>
      </c>
      <c r="BB17" s="267"/>
      <c r="BC17" s="208">
        <v>6</v>
      </c>
      <c r="BD17" s="268"/>
      <c r="BE17" s="208">
        <v>66</v>
      </c>
      <c r="BF17" s="271"/>
      <c r="BG17" s="279"/>
      <c r="BH17" s="280"/>
      <c r="BI17" s="75"/>
      <c r="BJ17" s="282">
        <f t="shared" si="13"/>
        <v>1563</v>
      </c>
      <c r="BK17" s="283">
        <f t="shared" si="14"/>
        <v>73</v>
      </c>
      <c r="BL17" s="292">
        <f>AM17+BJ17</f>
        <v>2801.2</v>
      </c>
      <c r="BM17" s="293">
        <f t="shared" si="11"/>
        <v>162.63312000000002</v>
      </c>
      <c r="BN17" s="286">
        <v>94.744428437199005</v>
      </c>
      <c r="BO17" s="193">
        <f t="shared" si="12"/>
        <v>-2638.5668799999999</v>
      </c>
      <c r="BP17" s="86"/>
      <c r="BQ17" s="86"/>
      <c r="BR17" s="86"/>
      <c r="BS17" s="86"/>
      <c r="BT17" s="86"/>
      <c r="BU17" s="86"/>
      <c r="BV17" s="86"/>
      <c r="BW17" s="86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</row>
    <row r="18" spans="1:999" ht="14.25" customHeight="1">
      <c r="A18" s="175" t="s">
        <v>71</v>
      </c>
      <c r="B18" s="199">
        <v>61</v>
      </c>
      <c r="C18" s="200">
        <v>0.10316</v>
      </c>
      <c r="D18" s="52">
        <f t="shared" si="0"/>
        <v>0.16911475409836066</v>
      </c>
      <c r="E18" s="208">
        <v>4</v>
      </c>
      <c r="F18" s="88"/>
      <c r="G18" s="177">
        <f t="shared" ref="G18:G23" si="15">F18/E18*100</f>
        <v>0</v>
      </c>
      <c r="H18" s="208">
        <v>19</v>
      </c>
      <c r="I18" s="88"/>
      <c r="J18" s="177">
        <f t="shared" si="2"/>
        <v>0</v>
      </c>
      <c r="K18" s="208">
        <v>286</v>
      </c>
      <c r="L18" s="88">
        <v>4.26912</v>
      </c>
      <c r="M18" s="177">
        <f t="shared" si="3"/>
        <v>1.4926993006993006</v>
      </c>
      <c r="N18" s="69">
        <v>5</v>
      </c>
      <c r="O18" s="88"/>
      <c r="P18" s="177">
        <f t="shared" si="4"/>
        <v>0</v>
      </c>
      <c r="Q18" s="219" t="s">
        <v>71</v>
      </c>
      <c r="R18" s="224">
        <v>68.8</v>
      </c>
      <c r="S18" s="88"/>
      <c r="T18" s="177">
        <f t="shared" si="5"/>
        <v>0</v>
      </c>
      <c r="U18" s="208"/>
      <c r="V18" s="88"/>
      <c r="W18" s="227"/>
      <c r="X18" s="160" t="s">
        <v>71</v>
      </c>
      <c r="Y18" s="208"/>
      <c r="Z18" s="68"/>
      <c r="AA18" s="230"/>
      <c r="AB18" s="208"/>
      <c r="AC18" s="88">
        <v>1.6271199999999999</v>
      </c>
      <c r="AD18" s="230"/>
      <c r="AE18" s="208">
        <v>186.4</v>
      </c>
      <c r="AF18" s="88">
        <v>18.26219</v>
      </c>
      <c r="AG18" s="177">
        <f t="shared" si="6"/>
        <v>9.7973122317596566</v>
      </c>
      <c r="AH18" s="219" t="s">
        <v>71</v>
      </c>
      <c r="AI18" s="224"/>
      <c r="AJ18" s="236"/>
      <c r="AK18" s="242"/>
      <c r="AL18" s="200"/>
      <c r="AM18" s="251">
        <f t="shared" si="7"/>
        <v>630.20000000000005</v>
      </c>
      <c r="AN18" s="198">
        <f t="shared" si="8"/>
        <v>24.261589999999998</v>
      </c>
      <c r="AO18" s="246">
        <v>76.104077990160107</v>
      </c>
      <c r="AP18" s="95">
        <v>-204.57490000000001</v>
      </c>
      <c r="AQ18" s="154" t="s">
        <v>71</v>
      </c>
      <c r="AR18" s="255">
        <v>1756</v>
      </c>
      <c r="AS18" s="58">
        <v>88</v>
      </c>
      <c r="AT18" s="256"/>
      <c r="AU18" s="59"/>
      <c r="AV18" s="260"/>
      <c r="AW18" s="263">
        <v>20</v>
      </c>
      <c r="AX18" s="97"/>
      <c r="AY18" s="187">
        <f t="shared" si="9"/>
        <v>0</v>
      </c>
      <c r="AZ18" s="219" t="s">
        <v>71</v>
      </c>
      <c r="BA18" s="266">
        <v>19</v>
      </c>
      <c r="BB18" s="267"/>
      <c r="BC18" s="208">
        <v>5</v>
      </c>
      <c r="BD18" s="268"/>
      <c r="BE18" s="208">
        <v>66</v>
      </c>
      <c r="BF18" s="271"/>
      <c r="BG18" s="279"/>
      <c r="BH18" s="280"/>
      <c r="BI18" s="75"/>
      <c r="BJ18" s="282">
        <f t="shared" si="13"/>
        <v>1866</v>
      </c>
      <c r="BK18" s="283">
        <f t="shared" si="14"/>
        <v>88</v>
      </c>
      <c r="BL18" s="292">
        <f t="shared" si="10"/>
        <v>2496.1999999999998</v>
      </c>
      <c r="BM18" s="293">
        <f t="shared" si="11"/>
        <v>112.26159</v>
      </c>
      <c r="BN18" s="286">
        <v>93.041925670757706</v>
      </c>
      <c r="BO18" s="193">
        <f t="shared" si="12"/>
        <v>-2383.9384099999997</v>
      </c>
      <c r="BP18" s="86"/>
      <c r="BQ18" s="86"/>
      <c r="BR18" s="86"/>
      <c r="BS18" s="86"/>
      <c r="BT18" s="86"/>
      <c r="BU18" s="86"/>
      <c r="BV18" s="86"/>
      <c r="BW18" s="86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</row>
    <row r="19" spans="1:999" ht="14.25" customHeight="1">
      <c r="A19" s="175" t="s">
        <v>72</v>
      </c>
      <c r="B19" s="199">
        <v>104</v>
      </c>
      <c r="C19" s="200">
        <v>24.2959</v>
      </c>
      <c r="D19" s="52">
        <f t="shared" si="0"/>
        <v>23.361442307692307</v>
      </c>
      <c r="E19" s="208">
        <v>59</v>
      </c>
      <c r="F19" s="88"/>
      <c r="G19" s="177">
        <f t="shared" si="15"/>
        <v>0</v>
      </c>
      <c r="H19" s="208">
        <v>34</v>
      </c>
      <c r="I19" s="88">
        <v>0.65690999999999999</v>
      </c>
      <c r="J19" s="177">
        <f t="shared" si="2"/>
        <v>1.9320882352941178</v>
      </c>
      <c r="K19" s="199">
        <v>715</v>
      </c>
      <c r="L19" s="88">
        <v>16.16582</v>
      </c>
      <c r="M19" s="177">
        <f t="shared" si="3"/>
        <v>2.2609538461538463</v>
      </c>
      <c r="N19" s="69">
        <v>1</v>
      </c>
      <c r="O19" s="88">
        <v>3.0000000000000001E-3</v>
      </c>
      <c r="P19" s="177">
        <f t="shared" si="4"/>
        <v>0.3</v>
      </c>
      <c r="Q19" s="219" t="s">
        <v>72</v>
      </c>
      <c r="R19" s="224">
        <v>19.3</v>
      </c>
      <c r="S19" s="88"/>
      <c r="T19" s="177">
        <f t="shared" si="5"/>
        <v>0</v>
      </c>
      <c r="U19" s="208"/>
      <c r="V19" s="88"/>
      <c r="W19" s="177" t="e">
        <f>V19/U19*100</f>
        <v>#DIV/0!</v>
      </c>
      <c r="X19" s="160" t="s">
        <v>72</v>
      </c>
      <c r="Y19" s="208"/>
      <c r="Z19" s="68"/>
      <c r="AA19" s="177" t="e">
        <f>Z19/Y19*100</f>
        <v>#DIV/0!</v>
      </c>
      <c r="AB19" s="208"/>
      <c r="AC19" s="88"/>
      <c r="AD19" s="230"/>
      <c r="AE19" s="208">
        <v>238.1</v>
      </c>
      <c r="AF19" s="88">
        <v>23.31344</v>
      </c>
      <c r="AG19" s="177">
        <f t="shared" si="6"/>
        <v>9.7914489710205803</v>
      </c>
      <c r="AH19" s="219" t="s">
        <v>72</v>
      </c>
      <c r="AI19" s="224"/>
      <c r="AJ19" s="236"/>
      <c r="AK19" s="242"/>
      <c r="AL19" s="200"/>
      <c r="AM19" s="251">
        <f t="shared" si="7"/>
        <v>1170.3999999999999</v>
      </c>
      <c r="AN19" s="198">
        <f t="shared" si="8"/>
        <v>64.435069999999996</v>
      </c>
      <c r="AO19" s="246">
        <v>63.634181550164101</v>
      </c>
      <c r="AP19" s="57">
        <v>-535.82997</v>
      </c>
      <c r="AQ19" s="154" t="s">
        <v>72</v>
      </c>
      <c r="AR19" s="255">
        <v>1246</v>
      </c>
      <c r="AS19" s="58">
        <v>62</v>
      </c>
      <c r="AT19" s="256"/>
      <c r="AU19" s="59"/>
      <c r="AV19" s="260"/>
      <c r="AW19" s="263"/>
      <c r="AX19" s="97"/>
      <c r="AY19" s="187" t="e">
        <f t="shared" si="9"/>
        <v>#DIV/0!</v>
      </c>
      <c r="AZ19" s="219" t="s">
        <v>72</v>
      </c>
      <c r="BA19" s="266">
        <v>19</v>
      </c>
      <c r="BB19" s="267"/>
      <c r="BC19" s="208">
        <v>6</v>
      </c>
      <c r="BD19" s="268"/>
      <c r="BE19" s="208">
        <v>66</v>
      </c>
      <c r="BF19" s="271"/>
      <c r="BG19" s="279"/>
      <c r="BH19" s="280"/>
      <c r="BI19" s="75"/>
      <c r="BJ19" s="282">
        <f t="shared" si="13"/>
        <v>1337</v>
      </c>
      <c r="BK19" s="283">
        <f t="shared" si="14"/>
        <v>62</v>
      </c>
      <c r="BL19" s="292">
        <f t="shared" si="10"/>
        <v>2507.3999999999996</v>
      </c>
      <c r="BM19" s="293">
        <f t="shared" si="11"/>
        <v>126.43507</v>
      </c>
      <c r="BN19" s="286">
        <v>82.449895255513596</v>
      </c>
      <c r="BO19" s="193">
        <f t="shared" si="12"/>
        <v>-2380.9649299999996</v>
      </c>
      <c r="BP19" s="86"/>
      <c r="BQ19" s="86"/>
      <c r="BR19" s="86"/>
      <c r="BS19" s="86"/>
      <c r="BT19" s="86"/>
      <c r="BU19" s="86"/>
      <c r="BV19" s="86"/>
      <c r="BW19" s="86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</row>
    <row r="20" spans="1:999" ht="14.25" customHeight="1">
      <c r="A20" s="175" t="s">
        <v>73</v>
      </c>
      <c r="B20" s="199">
        <v>171</v>
      </c>
      <c r="C20" s="200">
        <v>3.12866</v>
      </c>
      <c r="D20" s="52">
        <f t="shared" si="0"/>
        <v>1.8296257309941519</v>
      </c>
      <c r="E20" s="208">
        <v>20</v>
      </c>
      <c r="F20" s="88"/>
      <c r="G20" s="177">
        <f t="shared" si="15"/>
        <v>0</v>
      </c>
      <c r="H20" s="208">
        <v>132</v>
      </c>
      <c r="I20" s="88">
        <v>3.60392</v>
      </c>
      <c r="J20" s="177">
        <f t="shared" si="2"/>
        <v>2.7302424242424244</v>
      </c>
      <c r="K20" s="208">
        <v>574</v>
      </c>
      <c r="L20" s="88">
        <v>4.4238900000000001</v>
      </c>
      <c r="M20" s="177">
        <f t="shared" si="3"/>
        <v>0.77071254355400698</v>
      </c>
      <c r="N20" s="69">
        <v>19</v>
      </c>
      <c r="O20" s="88"/>
      <c r="P20" s="177">
        <f t="shared" si="4"/>
        <v>0</v>
      </c>
      <c r="Q20" s="219" t="s">
        <v>73</v>
      </c>
      <c r="R20" s="224">
        <v>107.3</v>
      </c>
      <c r="S20" s="88"/>
      <c r="T20" s="177">
        <f t="shared" si="5"/>
        <v>0</v>
      </c>
      <c r="U20" s="208"/>
      <c r="V20" s="88"/>
      <c r="W20" s="227"/>
      <c r="X20" s="160" t="s">
        <v>73</v>
      </c>
      <c r="Y20" s="208"/>
      <c r="Z20" s="68"/>
      <c r="AA20" s="177" t="e">
        <f>Z20/Y20*100</f>
        <v>#DIV/0!</v>
      </c>
      <c r="AB20" s="208"/>
      <c r="AC20" s="88"/>
      <c r="AD20" s="230"/>
      <c r="AE20" s="208">
        <v>837.4</v>
      </c>
      <c r="AF20" s="88">
        <v>81.985600000000005</v>
      </c>
      <c r="AG20" s="177">
        <f t="shared" si="6"/>
        <v>9.7904943873895398</v>
      </c>
      <c r="AH20" s="219" t="s">
        <v>73</v>
      </c>
      <c r="AI20" s="224"/>
      <c r="AJ20" s="236"/>
      <c r="AK20" s="242"/>
      <c r="AL20" s="200"/>
      <c r="AM20" s="251">
        <f t="shared" si="7"/>
        <v>1860.6999999999998</v>
      </c>
      <c r="AN20" s="198">
        <f t="shared" si="8"/>
        <v>93.142070000000004</v>
      </c>
      <c r="AO20" s="246">
        <v>83.775152627712799</v>
      </c>
      <c r="AP20" s="95">
        <v>-479.74732</v>
      </c>
      <c r="AQ20" s="154" t="s">
        <v>73</v>
      </c>
      <c r="AR20" s="255">
        <v>3692</v>
      </c>
      <c r="AS20" s="58">
        <v>185</v>
      </c>
      <c r="AT20" s="256"/>
      <c r="AU20" s="59"/>
      <c r="AV20" s="260"/>
      <c r="AW20" s="263">
        <v>51</v>
      </c>
      <c r="AX20" s="97"/>
      <c r="AY20" s="187">
        <f t="shared" si="9"/>
        <v>0</v>
      </c>
      <c r="AZ20" s="219" t="s">
        <v>73</v>
      </c>
      <c r="BA20" s="266">
        <v>46</v>
      </c>
      <c r="BB20" s="267"/>
      <c r="BC20" s="208">
        <v>11.9</v>
      </c>
      <c r="BD20" s="268"/>
      <c r="BE20" s="208">
        <v>165.2</v>
      </c>
      <c r="BF20" s="271"/>
      <c r="BG20" s="279"/>
      <c r="BH20" s="280"/>
      <c r="BI20" s="75"/>
      <c r="BJ20" s="282">
        <f t="shared" si="13"/>
        <v>3966.1</v>
      </c>
      <c r="BK20" s="283">
        <f t="shared" si="14"/>
        <v>185</v>
      </c>
      <c r="BL20" s="292">
        <f t="shared" si="10"/>
        <v>5826.7999999999993</v>
      </c>
      <c r="BM20" s="293">
        <f t="shared" si="11"/>
        <v>278.14206999999999</v>
      </c>
      <c r="BN20" s="286">
        <v>93.205836201602906</v>
      </c>
      <c r="BO20" s="193">
        <f t="shared" si="12"/>
        <v>-5548.6579299999994</v>
      </c>
      <c r="BP20" s="86"/>
      <c r="BQ20" s="86"/>
      <c r="BR20" s="86"/>
      <c r="BS20" s="86"/>
      <c r="BT20" s="86"/>
      <c r="BU20" s="86"/>
      <c r="BV20" s="86"/>
      <c r="BW20" s="86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</row>
    <row r="21" spans="1:999" ht="14.25" customHeight="1">
      <c r="A21" s="175" t="s">
        <v>74</v>
      </c>
      <c r="B21" s="199">
        <v>86</v>
      </c>
      <c r="C21" s="200">
        <v>1.1900999999999999</v>
      </c>
      <c r="D21" s="52">
        <f t="shared" si="0"/>
        <v>1.3838372093023255</v>
      </c>
      <c r="E21" s="208">
        <v>0</v>
      </c>
      <c r="F21" s="88"/>
      <c r="G21" s="177" t="e">
        <f t="shared" si="15"/>
        <v>#DIV/0!</v>
      </c>
      <c r="H21" s="208">
        <v>50</v>
      </c>
      <c r="I21" s="88">
        <v>0.40611000000000003</v>
      </c>
      <c r="J21" s="177">
        <f t="shared" si="2"/>
        <v>0.81222000000000016</v>
      </c>
      <c r="K21" s="208">
        <v>276</v>
      </c>
      <c r="L21" s="88">
        <v>1.2009700000000001</v>
      </c>
      <c r="M21" s="177">
        <f t="shared" si="3"/>
        <v>0.43513405797101451</v>
      </c>
      <c r="N21" s="69">
        <v>2</v>
      </c>
      <c r="O21" s="88"/>
      <c r="P21" s="177">
        <f t="shared" si="4"/>
        <v>0</v>
      </c>
      <c r="Q21" s="219" t="s">
        <v>74</v>
      </c>
      <c r="R21" s="224">
        <v>110.1</v>
      </c>
      <c r="S21" s="88"/>
      <c r="T21" s="177">
        <f t="shared" si="5"/>
        <v>0</v>
      </c>
      <c r="U21" s="208"/>
      <c r="V21" s="88"/>
      <c r="W21" s="227"/>
      <c r="X21" s="160" t="s">
        <v>74</v>
      </c>
      <c r="Y21" s="208"/>
      <c r="Z21" s="68"/>
      <c r="AA21" s="177" t="e">
        <f>Z21/Y21*100</f>
        <v>#DIV/0!</v>
      </c>
      <c r="AB21" s="208"/>
      <c r="AC21" s="88"/>
      <c r="AD21" s="230"/>
      <c r="AE21" s="208">
        <v>146.9</v>
      </c>
      <c r="AF21" s="88">
        <v>14.376609999999999</v>
      </c>
      <c r="AG21" s="177">
        <f t="shared" si="6"/>
        <v>9.7866643975493517</v>
      </c>
      <c r="AH21" s="219" t="s">
        <v>74</v>
      </c>
      <c r="AI21" s="224"/>
      <c r="AJ21" s="236"/>
      <c r="AK21" s="242"/>
      <c r="AL21" s="200"/>
      <c r="AM21" s="251">
        <f t="shared" si="7"/>
        <v>671</v>
      </c>
      <c r="AN21" s="198">
        <f t="shared" si="8"/>
        <v>17.17379</v>
      </c>
      <c r="AO21" s="246">
        <v>60.169679429457098</v>
      </c>
      <c r="AP21" s="57">
        <v>-498.06142999999997</v>
      </c>
      <c r="AQ21" s="154" t="s">
        <v>74</v>
      </c>
      <c r="AR21" s="255">
        <v>799</v>
      </c>
      <c r="AS21" s="58">
        <v>40</v>
      </c>
      <c r="AT21" s="256"/>
      <c r="AU21" s="59"/>
      <c r="AV21" s="260"/>
      <c r="AW21" s="263"/>
      <c r="AX21" s="97"/>
      <c r="AY21" s="187" t="e">
        <f t="shared" si="9"/>
        <v>#DIV/0!</v>
      </c>
      <c r="AZ21" s="219" t="s">
        <v>74</v>
      </c>
      <c r="BA21" s="266">
        <v>11</v>
      </c>
      <c r="BB21" s="267"/>
      <c r="BC21" s="208">
        <v>2.6</v>
      </c>
      <c r="BD21" s="268"/>
      <c r="BE21" s="208">
        <v>66</v>
      </c>
      <c r="BF21" s="271"/>
      <c r="BG21" s="279"/>
      <c r="BH21" s="280"/>
      <c r="BI21" s="75"/>
      <c r="BJ21" s="282">
        <f t="shared" si="13"/>
        <v>878.6</v>
      </c>
      <c r="BK21" s="283">
        <f t="shared" si="14"/>
        <v>40</v>
      </c>
      <c r="BL21" s="292">
        <f t="shared" si="10"/>
        <v>1549.6</v>
      </c>
      <c r="BM21" s="293">
        <f t="shared" si="11"/>
        <v>57.173789999999997</v>
      </c>
      <c r="BN21" s="286">
        <v>77.929742315826701</v>
      </c>
      <c r="BO21" s="193">
        <f t="shared" si="12"/>
        <v>-1492.4262099999999</v>
      </c>
      <c r="BP21" s="86"/>
      <c r="BQ21" s="86"/>
      <c r="BR21" s="86"/>
      <c r="BS21" s="86"/>
      <c r="BT21" s="86"/>
      <c r="BU21" s="86"/>
      <c r="BV21" s="86"/>
      <c r="BW21" s="86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  <c r="VA21" s="147"/>
      <c r="VB21" s="147"/>
      <c r="VC21" s="147"/>
      <c r="VD21" s="147"/>
      <c r="VE21" s="147"/>
      <c r="VF21" s="147"/>
      <c r="VG21" s="147"/>
      <c r="VH21" s="147"/>
      <c r="VI21" s="147"/>
      <c r="VJ21" s="147"/>
      <c r="VK21" s="147"/>
      <c r="VL21" s="147"/>
      <c r="VM21" s="147"/>
      <c r="VN21" s="147"/>
      <c r="VO21" s="147"/>
      <c r="VP21" s="147"/>
      <c r="VQ21" s="147"/>
      <c r="VR21" s="147"/>
      <c r="VS21" s="147"/>
      <c r="VT21" s="147"/>
      <c r="VU21" s="147"/>
      <c r="VV21" s="147"/>
      <c r="VW21" s="147"/>
      <c r="VX21" s="147"/>
      <c r="VY21" s="147"/>
      <c r="VZ21" s="147"/>
      <c r="WA21" s="147"/>
      <c r="WB21" s="147"/>
      <c r="WC21" s="147"/>
      <c r="WD21" s="147"/>
      <c r="WE21" s="147"/>
      <c r="WF21" s="147"/>
      <c r="WG21" s="147"/>
      <c r="WH21" s="147"/>
      <c r="WI21" s="147"/>
      <c r="WJ21" s="147"/>
      <c r="WK21" s="147"/>
      <c r="WL21" s="147"/>
      <c r="WM21" s="147"/>
      <c r="WN21" s="147"/>
      <c r="WO21" s="147"/>
      <c r="WP21" s="147"/>
      <c r="WQ21" s="147"/>
      <c r="WR21" s="147"/>
      <c r="WS21" s="147"/>
      <c r="WT21" s="147"/>
      <c r="WU21" s="147"/>
      <c r="WV21" s="147"/>
      <c r="WW21" s="147"/>
      <c r="WX21" s="147"/>
      <c r="WY21" s="147"/>
      <c r="WZ21" s="147"/>
      <c r="XA21" s="147"/>
      <c r="XB21" s="147"/>
      <c r="XC21" s="147"/>
      <c r="XD21" s="147"/>
      <c r="XE21" s="147"/>
      <c r="XF21" s="147"/>
      <c r="XG21" s="147"/>
      <c r="XH21" s="147"/>
      <c r="XI21" s="147"/>
      <c r="XJ21" s="147"/>
      <c r="XK21" s="147"/>
      <c r="XL21" s="147"/>
      <c r="XM21" s="147"/>
      <c r="XN21" s="147"/>
      <c r="XO21" s="147"/>
      <c r="XP21" s="147"/>
      <c r="XQ21" s="147"/>
      <c r="XR21" s="147"/>
      <c r="XS21" s="147"/>
      <c r="XT21" s="147"/>
      <c r="XU21" s="147"/>
      <c r="XV21" s="147"/>
      <c r="XW21" s="147"/>
      <c r="XX21" s="147"/>
      <c r="XY21" s="147"/>
      <c r="XZ21" s="147"/>
      <c r="YA21" s="147"/>
      <c r="YB21" s="147"/>
      <c r="YC21" s="147"/>
      <c r="YD21" s="147"/>
      <c r="YE21" s="147"/>
      <c r="YF21" s="147"/>
      <c r="YG21" s="147"/>
      <c r="YH21" s="147"/>
      <c r="YI21" s="147"/>
      <c r="YJ21" s="147"/>
      <c r="YK21" s="147"/>
      <c r="YL21" s="147"/>
      <c r="YM21" s="147"/>
      <c r="YN21" s="147"/>
      <c r="YO21" s="147"/>
      <c r="YP21" s="147"/>
      <c r="YQ21" s="147"/>
      <c r="YR21" s="147"/>
      <c r="YS21" s="147"/>
      <c r="YT21" s="147"/>
      <c r="YU21" s="147"/>
      <c r="YV21" s="147"/>
      <c r="YW21" s="147"/>
      <c r="YX21" s="147"/>
      <c r="YY21" s="147"/>
      <c r="YZ21" s="147"/>
      <c r="ZA21" s="147"/>
      <c r="ZB21" s="147"/>
      <c r="ZC21" s="147"/>
      <c r="ZD21" s="147"/>
      <c r="ZE21" s="147"/>
      <c r="ZF21" s="147"/>
      <c r="ZG21" s="147"/>
      <c r="ZH21" s="147"/>
      <c r="ZI21" s="147"/>
      <c r="ZJ21" s="147"/>
      <c r="ZK21" s="147"/>
      <c r="ZL21" s="147"/>
      <c r="ZM21" s="147"/>
      <c r="ZN21" s="147"/>
      <c r="ZO21" s="147"/>
      <c r="ZP21" s="147"/>
      <c r="ZQ21" s="147"/>
      <c r="ZR21" s="147"/>
      <c r="ZS21" s="147"/>
      <c r="ZT21" s="147"/>
      <c r="ZU21" s="147"/>
      <c r="ZV21" s="147"/>
      <c r="ZW21" s="147"/>
      <c r="ZX21" s="147"/>
      <c r="ZY21" s="147"/>
      <c r="ZZ21" s="147"/>
      <c r="AAA21" s="147"/>
      <c r="AAB21" s="147"/>
      <c r="AAC21" s="147"/>
      <c r="AAD21" s="147"/>
      <c r="AAE21" s="147"/>
      <c r="AAF21" s="147"/>
      <c r="AAG21" s="147"/>
      <c r="AAH21" s="147"/>
      <c r="AAI21" s="147"/>
      <c r="AAJ21" s="147"/>
      <c r="AAK21" s="147"/>
      <c r="AAL21" s="147"/>
      <c r="AAM21" s="147"/>
      <c r="AAN21" s="147"/>
      <c r="AAO21" s="147"/>
      <c r="AAP21" s="147"/>
      <c r="AAQ21" s="147"/>
      <c r="AAR21" s="147"/>
      <c r="AAS21" s="147"/>
      <c r="AAT21" s="147"/>
      <c r="AAU21" s="147"/>
      <c r="AAV21" s="147"/>
      <c r="AAW21" s="147"/>
      <c r="AAX21" s="147"/>
      <c r="AAY21" s="147"/>
      <c r="AAZ21" s="147"/>
      <c r="ABA21" s="147"/>
      <c r="ABB21" s="147"/>
      <c r="ABC21" s="147"/>
      <c r="ABD21" s="147"/>
      <c r="ABE21" s="147"/>
      <c r="ABF21" s="147"/>
      <c r="ABG21" s="147"/>
      <c r="ABH21" s="147"/>
      <c r="ABI21" s="147"/>
      <c r="ABJ21" s="147"/>
      <c r="ABK21" s="147"/>
      <c r="ABL21" s="147"/>
      <c r="ABM21" s="147"/>
      <c r="ABN21" s="147"/>
      <c r="ABO21" s="147"/>
      <c r="ABP21" s="147"/>
      <c r="ABQ21" s="147"/>
      <c r="ABR21" s="147"/>
      <c r="ABS21" s="147"/>
      <c r="ABT21" s="147"/>
      <c r="ABU21" s="147"/>
      <c r="ABV21" s="147"/>
      <c r="ABW21" s="147"/>
      <c r="ABX21" s="147"/>
      <c r="ABY21" s="147"/>
      <c r="ABZ21" s="147"/>
      <c r="ACA21" s="147"/>
      <c r="ACB21" s="147"/>
      <c r="ACC21" s="147"/>
      <c r="ACD21" s="147"/>
      <c r="ACE21" s="147"/>
      <c r="ACF21" s="147"/>
      <c r="ACG21" s="147"/>
      <c r="ACH21" s="147"/>
      <c r="ACI21" s="147"/>
      <c r="ACJ21" s="147"/>
      <c r="ACK21" s="147"/>
      <c r="ACL21" s="147"/>
      <c r="ACM21" s="147"/>
      <c r="ACN21" s="147"/>
      <c r="ACO21" s="147"/>
      <c r="ACP21" s="147"/>
      <c r="ACQ21" s="147"/>
      <c r="ACR21" s="147"/>
      <c r="ACS21" s="147"/>
      <c r="ACT21" s="147"/>
      <c r="ACU21" s="147"/>
      <c r="ACV21" s="147"/>
      <c r="ACW21" s="147"/>
      <c r="ACX21" s="147"/>
      <c r="ACY21" s="147"/>
      <c r="ACZ21" s="147"/>
      <c r="ADA21" s="147"/>
      <c r="ADB21" s="147"/>
      <c r="ADC21" s="147"/>
      <c r="ADD21" s="147"/>
      <c r="ADE21" s="147"/>
      <c r="ADF21" s="147"/>
      <c r="ADG21" s="147"/>
      <c r="ADH21" s="147"/>
      <c r="ADI21" s="147"/>
      <c r="ADJ21" s="147"/>
      <c r="ADK21" s="147"/>
      <c r="ADL21" s="147"/>
      <c r="ADM21" s="147"/>
      <c r="ADN21" s="147"/>
      <c r="ADO21" s="147"/>
      <c r="ADP21" s="147"/>
      <c r="ADQ21" s="147"/>
      <c r="ADR21" s="147"/>
      <c r="ADS21" s="147"/>
      <c r="ADT21" s="147"/>
      <c r="ADU21" s="147"/>
      <c r="ADV21" s="147"/>
      <c r="ADW21" s="147"/>
      <c r="ADX21" s="147"/>
      <c r="ADY21" s="147"/>
      <c r="ADZ21" s="147"/>
      <c r="AEA21" s="147"/>
      <c r="AEB21" s="147"/>
      <c r="AEC21" s="147"/>
      <c r="AED21" s="147"/>
      <c r="AEE21" s="147"/>
      <c r="AEF21" s="147"/>
      <c r="AEG21" s="147"/>
      <c r="AEH21" s="147"/>
      <c r="AEI21" s="147"/>
      <c r="AEJ21" s="147"/>
      <c r="AEK21" s="147"/>
      <c r="AEL21" s="147"/>
      <c r="AEM21" s="147"/>
      <c r="AEN21" s="147"/>
      <c r="AEO21" s="147"/>
      <c r="AEP21" s="147"/>
      <c r="AEQ21" s="147"/>
      <c r="AER21" s="147"/>
      <c r="AES21" s="147"/>
      <c r="AET21" s="147"/>
      <c r="AEU21" s="147"/>
      <c r="AEV21" s="147"/>
      <c r="AEW21" s="147"/>
      <c r="AEX21" s="147"/>
      <c r="AEY21" s="147"/>
      <c r="AEZ21" s="147"/>
      <c r="AFA21" s="147"/>
      <c r="AFB21" s="147"/>
      <c r="AFC21" s="147"/>
      <c r="AFD21" s="147"/>
      <c r="AFE21" s="147"/>
      <c r="AFF21" s="147"/>
      <c r="AFG21" s="147"/>
      <c r="AFH21" s="147"/>
      <c r="AFI21" s="147"/>
      <c r="AFJ21" s="147"/>
      <c r="AFK21" s="147"/>
      <c r="AFL21" s="147"/>
      <c r="AFM21" s="147"/>
      <c r="AFN21" s="147"/>
      <c r="AFO21" s="147"/>
      <c r="AFP21" s="147"/>
      <c r="AFQ21" s="147"/>
      <c r="AFR21" s="147"/>
      <c r="AFS21" s="147"/>
      <c r="AFT21" s="147"/>
      <c r="AFU21" s="147"/>
      <c r="AFV21" s="147"/>
      <c r="AFW21" s="147"/>
      <c r="AFX21" s="147"/>
      <c r="AFY21" s="147"/>
      <c r="AFZ21" s="147"/>
      <c r="AGA21" s="147"/>
      <c r="AGB21" s="147"/>
      <c r="AGC21" s="147"/>
      <c r="AGD21" s="147"/>
      <c r="AGE21" s="147"/>
      <c r="AGF21" s="147"/>
      <c r="AGG21" s="147"/>
      <c r="AGH21" s="147"/>
      <c r="AGI21" s="147"/>
      <c r="AGJ21" s="147"/>
      <c r="AGK21" s="147"/>
      <c r="AGL21" s="147"/>
      <c r="AGM21" s="147"/>
      <c r="AGN21" s="147"/>
      <c r="AGO21" s="147"/>
      <c r="AGP21" s="147"/>
      <c r="AGQ21" s="147"/>
      <c r="AGR21" s="147"/>
      <c r="AGS21" s="147"/>
      <c r="AGT21" s="147"/>
      <c r="AGU21" s="147"/>
      <c r="AGV21" s="147"/>
      <c r="AGW21" s="147"/>
      <c r="AGX21" s="147"/>
      <c r="AGY21" s="147"/>
      <c r="AGZ21" s="147"/>
      <c r="AHA21" s="147"/>
      <c r="AHB21" s="147"/>
      <c r="AHC21" s="147"/>
      <c r="AHD21" s="147"/>
      <c r="AHE21" s="147"/>
      <c r="AHF21" s="147"/>
      <c r="AHG21" s="147"/>
      <c r="AHH21" s="147"/>
      <c r="AHI21" s="147"/>
      <c r="AHJ21" s="147"/>
      <c r="AHK21" s="147"/>
      <c r="AHL21" s="147"/>
      <c r="AHM21" s="147"/>
      <c r="AHN21" s="147"/>
      <c r="AHO21" s="147"/>
      <c r="AHP21" s="147"/>
      <c r="AHQ21" s="147"/>
      <c r="AHR21" s="147"/>
      <c r="AHS21" s="147"/>
      <c r="AHT21" s="147"/>
      <c r="AHU21" s="147"/>
      <c r="AHV21" s="147"/>
      <c r="AHW21" s="147"/>
      <c r="AHX21" s="147"/>
      <c r="AHY21" s="147"/>
      <c r="AHZ21" s="147"/>
      <c r="AIA21" s="147"/>
      <c r="AIB21" s="147"/>
      <c r="AIC21" s="147"/>
      <c r="AID21" s="147"/>
      <c r="AIE21" s="147"/>
      <c r="AIF21" s="147"/>
      <c r="AIG21" s="147"/>
      <c r="AIH21" s="147"/>
      <c r="AII21" s="147"/>
      <c r="AIJ21" s="147"/>
      <c r="AIK21" s="147"/>
      <c r="AIL21" s="147"/>
      <c r="AIM21" s="147"/>
      <c r="AIN21" s="147"/>
      <c r="AIO21" s="147"/>
      <c r="AIP21" s="147"/>
      <c r="AIQ21" s="147"/>
      <c r="AIR21" s="147"/>
      <c r="AIS21" s="147"/>
      <c r="AIT21" s="147"/>
      <c r="AIU21" s="147"/>
      <c r="AIV21" s="147"/>
      <c r="AIW21" s="147"/>
      <c r="AIX21" s="147"/>
      <c r="AIY21" s="147"/>
      <c r="AIZ21" s="147"/>
      <c r="AJA21" s="147"/>
      <c r="AJB21" s="147"/>
      <c r="AJC21" s="147"/>
      <c r="AJD21" s="147"/>
      <c r="AJE21" s="147"/>
      <c r="AJF21" s="147"/>
      <c r="AJG21" s="147"/>
      <c r="AJH21" s="147"/>
      <c r="AJI21" s="147"/>
      <c r="AJJ21" s="147"/>
      <c r="AJK21" s="147"/>
      <c r="AJL21" s="147"/>
      <c r="AJM21" s="147"/>
      <c r="AJN21" s="147"/>
      <c r="AJO21" s="147"/>
      <c r="AJP21" s="147"/>
      <c r="AJQ21" s="147"/>
      <c r="AJR21" s="147"/>
      <c r="AJS21" s="147"/>
      <c r="AJT21" s="147"/>
      <c r="AJU21" s="147"/>
      <c r="AJV21" s="147"/>
      <c r="AJW21" s="147"/>
      <c r="AJX21" s="147"/>
      <c r="AJY21" s="147"/>
      <c r="AJZ21" s="147"/>
      <c r="AKA21" s="147"/>
      <c r="AKB21" s="147"/>
      <c r="AKC21" s="147"/>
      <c r="AKD21" s="147"/>
      <c r="AKE21" s="147"/>
      <c r="AKF21" s="147"/>
      <c r="AKG21" s="147"/>
      <c r="AKH21" s="147"/>
      <c r="AKI21" s="147"/>
      <c r="AKJ21" s="147"/>
      <c r="AKK21" s="147"/>
      <c r="AKL21" s="147"/>
      <c r="AKM21" s="147"/>
      <c r="AKN21" s="147"/>
      <c r="AKO21" s="147"/>
      <c r="AKP21" s="147"/>
      <c r="AKQ21" s="147"/>
      <c r="AKR21" s="147"/>
      <c r="AKS21" s="147"/>
      <c r="AKT21" s="147"/>
      <c r="AKU21" s="147"/>
      <c r="AKV21" s="147"/>
      <c r="AKW21" s="147"/>
      <c r="AKX21" s="147"/>
      <c r="AKY21" s="147"/>
      <c r="AKZ21" s="147"/>
      <c r="ALA21" s="147"/>
      <c r="ALB21" s="147"/>
      <c r="ALC21" s="147"/>
      <c r="ALD21" s="147"/>
      <c r="ALE21" s="147"/>
      <c r="ALF21" s="147"/>
      <c r="ALG21" s="147"/>
      <c r="ALH21" s="147"/>
      <c r="ALI21" s="147"/>
      <c r="ALJ21" s="147"/>
      <c r="ALK21" s="147"/>
    </row>
    <row r="22" spans="1:999" ht="14.25" customHeight="1">
      <c r="A22" s="178" t="s">
        <v>75</v>
      </c>
      <c r="B22" s="201">
        <v>122</v>
      </c>
      <c r="C22" s="202">
        <v>7.8964999999999996</v>
      </c>
      <c r="D22" s="52">
        <f t="shared" si="0"/>
        <v>6.4725409836065575</v>
      </c>
      <c r="E22" s="210">
        <v>14</v>
      </c>
      <c r="F22" s="109"/>
      <c r="G22" s="177">
        <f t="shared" si="15"/>
        <v>0</v>
      </c>
      <c r="H22" s="210">
        <v>54</v>
      </c>
      <c r="I22" s="109">
        <v>0.69277</v>
      </c>
      <c r="J22" s="177">
        <f t="shared" si="2"/>
        <v>1.2829074074074074</v>
      </c>
      <c r="K22" s="216">
        <v>281</v>
      </c>
      <c r="L22" s="111">
        <v>1.88164</v>
      </c>
      <c r="M22" s="177">
        <f t="shared" si="3"/>
        <v>0.66962277580071172</v>
      </c>
      <c r="N22" s="212">
        <v>1</v>
      </c>
      <c r="O22" s="111"/>
      <c r="P22" s="177">
        <f t="shared" si="4"/>
        <v>0</v>
      </c>
      <c r="Q22" s="220" t="s">
        <v>75</v>
      </c>
      <c r="R22" s="225">
        <v>554.20000000000005</v>
      </c>
      <c r="S22" s="113"/>
      <c r="T22" s="177">
        <f t="shared" si="5"/>
        <v>0</v>
      </c>
      <c r="U22" s="216"/>
      <c r="V22" s="113"/>
      <c r="W22" s="227"/>
      <c r="X22" s="163" t="s">
        <v>75</v>
      </c>
      <c r="Y22" s="232">
        <v>10</v>
      </c>
      <c r="Z22" s="115"/>
      <c r="AA22" s="177">
        <f>Z22/Y22*100</f>
        <v>0</v>
      </c>
      <c r="AB22" s="232"/>
      <c r="AC22" s="116"/>
      <c r="AD22" s="177" t="e">
        <f>AC22/AB22*100</f>
        <v>#DIV/0!</v>
      </c>
      <c r="AE22" s="232">
        <v>230.2</v>
      </c>
      <c r="AF22" s="113">
        <v>22.53633</v>
      </c>
      <c r="AG22" s="177">
        <f t="shared" si="6"/>
        <v>9.7898913987836664</v>
      </c>
      <c r="AH22" s="220" t="s">
        <v>75</v>
      </c>
      <c r="AI22" s="237"/>
      <c r="AJ22" s="238"/>
      <c r="AK22" s="243"/>
      <c r="AL22" s="244"/>
      <c r="AM22" s="251">
        <f t="shared" si="7"/>
        <v>1266.4000000000001</v>
      </c>
      <c r="AN22" s="198">
        <f t="shared" si="8"/>
        <v>33.007239999999996</v>
      </c>
      <c r="AO22" s="247">
        <v>99.611577062884507</v>
      </c>
      <c r="AP22" s="56">
        <v>-5.2049799999999804</v>
      </c>
      <c r="AQ22" s="154" t="s">
        <v>75</v>
      </c>
      <c r="AR22" s="257">
        <v>1843</v>
      </c>
      <c r="AS22" s="122">
        <v>92</v>
      </c>
      <c r="AT22" s="256"/>
      <c r="AU22" s="59"/>
      <c r="AV22" s="260"/>
      <c r="AW22" s="264">
        <v>16</v>
      </c>
      <c r="AX22" s="126"/>
      <c r="AY22" s="187">
        <f t="shared" si="9"/>
        <v>0</v>
      </c>
      <c r="AZ22" s="220" t="s">
        <v>75</v>
      </c>
      <c r="BA22" s="266">
        <v>20</v>
      </c>
      <c r="BB22" s="267"/>
      <c r="BC22" s="210">
        <v>4.4000000000000004</v>
      </c>
      <c r="BD22" s="269"/>
      <c r="BE22" s="210">
        <v>66</v>
      </c>
      <c r="BF22" s="269"/>
      <c r="BG22" s="275"/>
      <c r="BH22" s="276"/>
      <c r="BI22" s="101"/>
      <c r="BJ22" s="282">
        <f t="shared" si="13"/>
        <v>1949.4</v>
      </c>
      <c r="BK22" s="283">
        <f t="shared" si="14"/>
        <v>92</v>
      </c>
      <c r="BL22" s="292">
        <f t="shared" si="10"/>
        <v>3215.8</v>
      </c>
      <c r="BM22" s="293">
        <f t="shared" si="11"/>
        <v>125.00724</v>
      </c>
      <c r="BN22" s="287">
        <v>99.851740763812899</v>
      </c>
      <c r="BO22" s="193">
        <f t="shared" si="12"/>
        <v>-3090.7927600000003</v>
      </c>
      <c r="BP22" s="86"/>
      <c r="BQ22" s="86"/>
      <c r="BR22" s="86"/>
      <c r="BS22" s="86"/>
      <c r="BT22" s="86"/>
      <c r="BU22" s="86"/>
      <c r="BV22" s="86"/>
      <c r="BW22" s="86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  <c r="VA22" s="147"/>
      <c r="VB22" s="147"/>
      <c r="VC22" s="147"/>
      <c r="VD22" s="147"/>
      <c r="VE22" s="147"/>
      <c r="VF22" s="147"/>
      <c r="VG22" s="147"/>
      <c r="VH22" s="147"/>
      <c r="VI22" s="147"/>
      <c r="VJ22" s="147"/>
      <c r="VK22" s="147"/>
      <c r="VL22" s="147"/>
      <c r="VM22" s="147"/>
      <c r="VN22" s="147"/>
      <c r="VO22" s="147"/>
      <c r="VP22" s="147"/>
      <c r="VQ22" s="147"/>
      <c r="VR22" s="147"/>
      <c r="VS22" s="147"/>
      <c r="VT22" s="147"/>
      <c r="VU22" s="147"/>
      <c r="VV22" s="147"/>
      <c r="VW22" s="147"/>
      <c r="VX22" s="147"/>
      <c r="VY22" s="147"/>
      <c r="VZ22" s="147"/>
      <c r="WA22" s="147"/>
      <c r="WB22" s="147"/>
      <c r="WC22" s="147"/>
      <c r="WD22" s="147"/>
      <c r="WE22" s="147"/>
      <c r="WF22" s="147"/>
      <c r="WG22" s="147"/>
      <c r="WH22" s="147"/>
      <c r="WI22" s="147"/>
      <c r="WJ22" s="147"/>
      <c r="WK22" s="147"/>
      <c r="WL22" s="147"/>
      <c r="WM22" s="147"/>
      <c r="WN22" s="147"/>
      <c r="WO22" s="147"/>
      <c r="WP22" s="147"/>
      <c r="WQ22" s="147"/>
      <c r="WR22" s="147"/>
      <c r="WS22" s="147"/>
      <c r="WT22" s="147"/>
      <c r="WU22" s="147"/>
      <c r="WV22" s="147"/>
      <c r="WW22" s="147"/>
      <c r="WX22" s="147"/>
      <c r="WY22" s="147"/>
      <c r="WZ22" s="147"/>
      <c r="XA22" s="147"/>
      <c r="XB22" s="147"/>
      <c r="XC22" s="147"/>
      <c r="XD22" s="147"/>
      <c r="XE22" s="147"/>
      <c r="XF22" s="147"/>
      <c r="XG22" s="147"/>
      <c r="XH22" s="147"/>
      <c r="XI22" s="147"/>
      <c r="XJ22" s="147"/>
      <c r="XK22" s="147"/>
      <c r="XL22" s="147"/>
      <c r="XM22" s="147"/>
      <c r="XN22" s="147"/>
      <c r="XO22" s="147"/>
      <c r="XP22" s="147"/>
      <c r="XQ22" s="147"/>
      <c r="XR22" s="147"/>
      <c r="XS22" s="147"/>
      <c r="XT22" s="147"/>
      <c r="XU22" s="147"/>
      <c r="XV22" s="147"/>
      <c r="XW22" s="147"/>
      <c r="XX22" s="147"/>
      <c r="XY22" s="147"/>
      <c r="XZ22" s="147"/>
      <c r="YA22" s="147"/>
      <c r="YB22" s="147"/>
      <c r="YC22" s="147"/>
      <c r="YD22" s="147"/>
      <c r="YE22" s="147"/>
      <c r="YF22" s="147"/>
      <c r="YG22" s="147"/>
      <c r="YH22" s="147"/>
      <c r="YI22" s="147"/>
      <c r="YJ22" s="147"/>
      <c r="YK22" s="147"/>
      <c r="YL22" s="147"/>
      <c r="YM22" s="147"/>
      <c r="YN22" s="147"/>
      <c r="YO22" s="147"/>
      <c r="YP22" s="147"/>
      <c r="YQ22" s="147"/>
      <c r="YR22" s="147"/>
      <c r="YS22" s="147"/>
      <c r="YT22" s="147"/>
      <c r="YU22" s="147"/>
      <c r="YV22" s="147"/>
      <c r="YW22" s="147"/>
      <c r="YX22" s="147"/>
      <c r="YY22" s="147"/>
      <c r="YZ22" s="147"/>
      <c r="ZA22" s="147"/>
      <c r="ZB22" s="147"/>
      <c r="ZC22" s="147"/>
      <c r="ZD22" s="147"/>
      <c r="ZE22" s="147"/>
      <c r="ZF22" s="147"/>
      <c r="ZG22" s="147"/>
      <c r="ZH22" s="147"/>
      <c r="ZI22" s="147"/>
      <c r="ZJ22" s="147"/>
      <c r="ZK22" s="147"/>
      <c r="ZL22" s="147"/>
      <c r="ZM22" s="147"/>
      <c r="ZN22" s="147"/>
      <c r="ZO22" s="147"/>
      <c r="ZP22" s="147"/>
      <c r="ZQ22" s="147"/>
      <c r="ZR22" s="147"/>
      <c r="ZS22" s="147"/>
      <c r="ZT22" s="147"/>
      <c r="ZU22" s="147"/>
      <c r="ZV22" s="147"/>
      <c r="ZW22" s="147"/>
      <c r="ZX22" s="147"/>
      <c r="ZY22" s="147"/>
      <c r="ZZ22" s="147"/>
      <c r="AAA22" s="147"/>
      <c r="AAB22" s="147"/>
      <c r="AAC22" s="147"/>
      <c r="AAD22" s="147"/>
      <c r="AAE22" s="147"/>
      <c r="AAF22" s="147"/>
      <c r="AAG22" s="147"/>
      <c r="AAH22" s="147"/>
      <c r="AAI22" s="147"/>
      <c r="AAJ22" s="147"/>
      <c r="AAK22" s="147"/>
      <c r="AAL22" s="147"/>
      <c r="AAM22" s="147"/>
      <c r="AAN22" s="147"/>
      <c r="AAO22" s="147"/>
      <c r="AAP22" s="147"/>
      <c r="AAQ22" s="147"/>
      <c r="AAR22" s="147"/>
      <c r="AAS22" s="147"/>
      <c r="AAT22" s="147"/>
      <c r="AAU22" s="147"/>
      <c r="AAV22" s="147"/>
      <c r="AAW22" s="147"/>
      <c r="AAX22" s="147"/>
      <c r="AAY22" s="147"/>
      <c r="AAZ22" s="147"/>
      <c r="ABA22" s="147"/>
      <c r="ABB22" s="147"/>
      <c r="ABC22" s="147"/>
      <c r="ABD22" s="147"/>
      <c r="ABE22" s="147"/>
      <c r="ABF22" s="147"/>
      <c r="ABG22" s="147"/>
      <c r="ABH22" s="147"/>
      <c r="ABI22" s="147"/>
      <c r="ABJ22" s="147"/>
      <c r="ABK22" s="147"/>
      <c r="ABL22" s="147"/>
      <c r="ABM22" s="147"/>
      <c r="ABN22" s="147"/>
      <c r="ABO22" s="147"/>
      <c r="ABP22" s="147"/>
      <c r="ABQ22" s="147"/>
      <c r="ABR22" s="147"/>
      <c r="ABS22" s="147"/>
      <c r="ABT22" s="147"/>
      <c r="ABU22" s="147"/>
      <c r="ABV22" s="147"/>
      <c r="ABW22" s="147"/>
      <c r="ABX22" s="147"/>
      <c r="ABY22" s="147"/>
      <c r="ABZ22" s="147"/>
      <c r="ACA22" s="147"/>
      <c r="ACB22" s="147"/>
      <c r="ACC22" s="147"/>
      <c r="ACD22" s="147"/>
      <c r="ACE22" s="147"/>
      <c r="ACF22" s="147"/>
      <c r="ACG22" s="147"/>
      <c r="ACH22" s="147"/>
      <c r="ACI22" s="147"/>
      <c r="ACJ22" s="147"/>
      <c r="ACK22" s="147"/>
      <c r="ACL22" s="147"/>
      <c r="ACM22" s="147"/>
      <c r="ACN22" s="147"/>
      <c r="ACO22" s="147"/>
      <c r="ACP22" s="147"/>
      <c r="ACQ22" s="147"/>
      <c r="ACR22" s="147"/>
      <c r="ACS22" s="147"/>
      <c r="ACT22" s="147"/>
      <c r="ACU22" s="147"/>
      <c r="ACV22" s="147"/>
      <c r="ACW22" s="147"/>
      <c r="ACX22" s="147"/>
      <c r="ACY22" s="147"/>
      <c r="ACZ22" s="147"/>
      <c r="ADA22" s="147"/>
      <c r="ADB22" s="147"/>
      <c r="ADC22" s="147"/>
      <c r="ADD22" s="147"/>
      <c r="ADE22" s="147"/>
      <c r="ADF22" s="147"/>
      <c r="ADG22" s="147"/>
      <c r="ADH22" s="147"/>
      <c r="ADI22" s="147"/>
      <c r="ADJ22" s="147"/>
      <c r="ADK22" s="147"/>
      <c r="ADL22" s="147"/>
      <c r="ADM22" s="147"/>
      <c r="ADN22" s="147"/>
      <c r="ADO22" s="147"/>
      <c r="ADP22" s="147"/>
      <c r="ADQ22" s="147"/>
      <c r="ADR22" s="147"/>
      <c r="ADS22" s="147"/>
      <c r="ADT22" s="147"/>
      <c r="ADU22" s="147"/>
      <c r="ADV22" s="147"/>
      <c r="ADW22" s="147"/>
      <c r="ADX22" s="147"/>
      <c r="ADY22" s="147"/>
      <c r="ADZ22" s="147"/>
      <c r="AEA22" s="147"/>
      <c r="AEB22" s="147"/>
      <c r="AEC22" s="147"/>
      <c r="AED22" s="147"/>
      <c r="AEE22" s="147"/>
      <c r="AEF22" s="147"/>
      <c r="AEG22" s="147"/>
      <c r="AEH22" s="147"/>
      <c r="AEI22" s="147"/>
      <c r="AEJ22" s="147"/>
      <c r="AEK22" s="147"/>
      <c r="AEL22" s="147"/>
      <c r="AEM22" s="147"/>
      <c r="AEN22" s="147"/>
      <c r="AEO22" s="147"/>
      <c r="AEP22" s="147"/>
      <c r="AEQ22" s="147"/>
      <c r="AER22" s="147"/>
      <c r="AES22" s="147"/>
      <c r="AET22" s="147"/>
      <c r="AEU22" s="147"/>
      <c r="AEV22" s="147"/>
      <c r="AEW22" s="147"/>
      <c r="AEX22" s="147"/>
      <c r="AEY22" s="147"/>
      <c r="AEZ22" s="147"/>
      <c r="AFA22" s="147"/>
      <c r="AFB22" s="147"/>
      <c r="AFC22" s="147"/>
      <c r="AFD22" s="147"/>
      <c r="AFE22" s="147"/>
      <c r="AFF22" s="147"/>
      <c r="AFG22" s="147"/>
      <c r="AFH22" s="147"/>
      <c r="AFI22" s="147"/>
      <c r="AFJ22" s="147"/>
      <c r="AFK22" s="147"/>
      <c r="AFL22" s="147"/>
      <c r="AFM22" s="147"/>
      <c r="AFN22" s="147"/>
      <c r="AFO22" s="147"/>
      <c r="AFP22" s="147"/>
      <c r="AFQ22" s="147"/>
      <c r="AFR22" s="147"/>
      <c r="AFS22" s="147"/>
      <c r="AFT22" s="147"/>
      <c r="AFU22" s="147"/>
      <c r="AFV22" s="147"/>
      <c r="AFW22" s="147"/>
      <c r="AFX22" s="147"/>
      <c r="AFY22" s="147"/>
      <c r="AFZ22" s="147"/>
      <c r="AGA22" s="147"/>
      <c r="AGB22" s="147"/>
      <c r="AGC22" s="147"/>
      <c r="AGD22" s="147"/>
      <c r="AGE22" s="147"/>
      <c r="AGF22" s="147"/>
      <c r="AGG22" s="147"/>
      <c r="AGH22" s="147"/>
      <c r="AGI22" s="147"/>
      <c r="AGJ22" s="147"/>
      <c r="AGK22" s="147"/>
      <c r="AGL22" s="147"/>
      <c r="AGM22" s="147"/>
      <c r="AGN22" s="147"/>
      <c r="AGO22" s="147"/>
      <c r="AGP22" s="147"/>
      <c r="AGQ22" s="147"/>
      <c r="AGR22" s="147"/>
      <c r="AGS22" s="147"/>
      <c r="AGT22" s="147"/>
      <c r="AGU22" s="147"/>
      <c r="AGV22" s="147"/>
      <c r="AGW22" s="147"/>
      <c r="AGX22" s="147"/>
      <c r="AGY22" s="147"/>
      <c r="AGZ22" s="147"/>
      <c r="AHA22" s="147"/>
      <c r="AHB22" s="147"/>
      <c r="AHC22" s="147"/>
      <c r="AHD22" s="147"/>
      <c r="AHE22" s="147"/>
      <c r="AHF22" s="147"/>
      <c r="AHG22" s="147"/>
      <c r="AHH22" s="147"/>
      <c r="AHI22" s="147"/>
      <c r="AHJ22" s="147"/>
      <c r="AHK22" s="147"/>
      <c r="AHL22" s="147"/>
      <c r="AHM22" s="147"/>
      <c r="AHN22" s="147"/>
      <c r="AHO22" s="147"/>
      <c r="AHP22" s="147"/>
      <c r="AHQ22" s="147"/>
      <c r="AHR22" s="147"/>
      <c r="AHS22" s="147"/>
      <c r="AHT22" s="147"/>
      <c r="AHU22" s="147"/>
      <c r="AHV22" s="147"/>
      <c r="AHW22" s="147"/>
      <c r="AHX22" s="147"/>
      <c r="AHY22" s="147"/>
      <c r="AHZ22" s="147"/>
      <c r="AIA22" s="147"/>
      <c r="AIB22" s="147"/>
      <c r="AIC22" s="147"/>
      <c r="AID22" s="147"/>
      <c r="AIE22" s="147"/>
      <c r="AIF22" s="147"/>
      <c r="AIG22" s="147"/>
      <c r="AIH22" s="147"/>
      <c r="AII22" s="147"/>
      <c r="AIJ22" s="147"/>
      <c r="AIK22" s="147"/>
      <c r="AIL22" s="147"/>
      <c r="AIM22" s="147"/>
      <c r="AIN22" s="147"/>
      <c r="AIO22" s="147"/>
      <c r="AIP22" s="147"/>
      <c r="AIQ22" s="147"/>
      <c r="AIR22" s="147"/>
      <c r="AIS22" s="147"/>
      <c r="AIT22" s="147"/>
      <c r="AIU22" s="147"/>
      <c r="AIV22" s="147"/>
      <c r="AIW22" s="147"/>
      <c r="AIX22" s="147"/>
      <c r="AIY22" s="147"/>
      <c r="AIZ22" s="147"/>
      <c r="AJA22" s="147"/>
      <c r="AJB22" s="147"/>
      <c r="AJC22" s="147"/>
      <c r="AJD22" s="147"/>
      <c r="AJE22" s="147"/>
      <c r="AJF22" s="147"/>
      <c r="AJG22" s="147"/>
      <c r="AJH22" s="147"/>
      <c r="AJI22" s="147"/>
      <c r="AJJ22" s="147"/>
      <c r="AJK22" s="147"/>
      <c r="AJL22" s="147"/>
      <c r="AJM22" s="147"/>
      <c r="AJN22" s="147"/>
      <c r="AJO22" s="147"/>
      <c r="AJP22" s="147"/>
      <c r="AJQ22" s="147"/>
      <c r="AJR22" s="147"/>
      <c r="AJS22" s="147"/>
      <c r="AJT22" s="147"/>
      <c r="AJU22" s="147"/>
      <c r="AJV22" s="147"/>
      <c r="AJW22" s="147"/>
      <c r="AJX22" s="147"/>
      <c r="AJY22" s="147"/>
      <c r="AJZ22" s="147"/>
      <c r="AKA22" s="147"/>
      <c r="AKB22" s="147"/>
      <c r="AKC22" s="147"/>
      <c r="AKD22" s="147"/>
      <c r="AKE22" s="147"/>
      <c r="AKF22" s="147"/>
      <c r="AKG22" s="147"/>
      <c r="AKH22" s="147"/>
      <c r="AKI22" s="147"/>
      <c r="AKJ22" s="147"/>
      <c r="AKK22" s="147"/>
      <c r="AKL22" s="147"/>
      <c r="AKM22" s="147"/>
      <c r="AKN22" s="147"/>
      <c r="AKO22" s="147"/>
      <c r="AKP22" s="147"/>
      <c r="AKQ22" s="147"/>
      <c r="AKR22" s="147"/>
      <c r="AKS22" s="147"/>
      <c r="AKT22" s="147"/>
      <c r="AKU22" s="147"/>
      <c r="AKV22" s="147"/>
      <c r="AKW22" s="147"/>
      <c r="AKX22" s="147"/>
      <c r="AKY22" s="147"/>
      <c r="AKZ22" s="147"/>
      <c r="ALA22" s="147"/>
      <c r="ALB22" s="147"/>
      <c r="ALC22" s="147"/>
      <c r="ALD22" s="147"/>
      <c r="ALE22" s="147"/>
      <c r="ALF22" s="147"/>
      <c r="ALG22" s="147"/>
      <c r="ALH22" s="147"/>
      <c r="ALI22" s="147"/>
      <c r="ALJ22" s="147"/>
      <c r="ALK22" s="147"/>
    </row>
    <row r="23" spans="1:999" ht="14.25" customHeight="1" thickBot="1">
      <c r="A23" s="179" t="s">
        <v>16</v>
      </c>
      <c r="B23" s="203">
        <f>SUM(B9:B22)</f>
        <v>6135</v>
      </c>
      <c r="C23" s="204">
        <f>SUM(C9:C22)</f>
        <v>232.53796000000003</v>
      </c>
      <c r="D23" s="205">
        <f t="shared" si="0"/>
        <v>3.7903497962510189</v>
      </c>
      <c r="E23" s="211">
        <f>SUM(E9:E22)</f>
        <v>282</v>
      </c>
      <c r="F23" s="180">
        <f>SUM(F9:F22)</f>
        <v>6.2911799999999998</v>
      </c>
      <c r="G23" s="182">
        <f t="shared" si="15"/>
        <v>2.2309148936170211</v>
      </c>
      <c r="H23" s="215">
        <f>SUM(H9:H22)</f>
        <v>1115</v>
      </c>
      <c r="I23" s="180">
        <f>SUM(I9:I22)</f>
        <v>32.242440000000002</v>
      </c>
      <c r="J23" s="182">
        <f t="shared" si="2"/>
        <v>2.8916986547085202</v>
      </c>
      <c r="K23" s="211">
        <f>SUM(K9:K22)</f>
        <v>6692</v>
      </c>
      <c r="L23" s="180">
        <f>SUM(L9:L22)</f>
        <v>315.78022000000004</v>
      </c>
      <c r="M23" s="182">
        <f t="shared" si="3"/>
        <v>4.7187719665271972</v>
      </c>
      <c r="N23" s="213">
        <f>SUM(N9:N22)</f>
        <v>539</v>
      </c>
      <c r="O23" s="180">
        <f>SUM(O9:O22)</f>
        <v>53.318000000000005</v>
      </c>
      <c r="P23" s="182">
        <f t="shared" si="4"/>
        <v>9.892022263450837</v>
      </c>
      <c r="Q23" s="221" t="s">
        <v>16</v>
      </c>
      <c r="R23" s="211">
        <f>SUM(R9:R22)</f>
        <v>2916.5</v>
      </c>
      <c r="S23" s="180">
        <f>SUM(S9:S22)</f>
        <v>0</v>
      </c>
      <c r="T23" s="182">
        <f t="shared" si="5"/>
        <v>0</v>
      </c>
      <c r="U23" s="203">
        <f>SUM(U9:U22)</f>
        <v>0</v>
      </c>
      <c r="V23" s="180">
        <f>SUM(V9:V22)</f>
        <v>0</v>
      </c>
      <c r="W23" s="182" t="e">
        <f>V23/U23*100</f>
        <v>#DIV/0!</v>
      </c>
      <c r="X23" s="228">
        <f>SUM(X9:X22)</f>
        <v>0</v>
      </c>
      <c r="Y23" s="211">
        <f>SUM(Y9:Y22)</f>
        <v>20.6</v>
      </c>
      <c r="Z23" s="180">
        <f>SUM(Z9:Z22)</f>
        <v>4.4399999999999995</v>
      </c>
      <c r="AA23" s="182">
        <f>Z23/Y23*100</f>
        <v>21.553398058252423</v>
      </c>
      <c r="AB23" s="203">
        <f>SUM(AB9:AB22)</f>
        <v>400</v>
      </c>
      <c r="AC23" s="180">
        <f>SUM(AC9:AC22)</f>
        <v>1.6271199999999999</v>
      </c>
      <c r="AD23" s="182">
        <f>AC23/AB23*100</f>
        <v>0.40677999999999997</v>
      </c>
      <c r="AE23" s="203">
        <f>SUM(AE9:AE22)</f>
        <v>7365.3999999999987</v>
      </c>
      <c r="AF23" s="180">
        <f>SUM(AF9:AF22)</f>
        <v>721.16225000000009</v>
      </c>
      <c r="AG23" s="182">
        <f t="shared" si="6"/>
        <v>9.791216362994545</v>
      </c>
      <c r="AH23" s="221" t="s">
        <v>16</v>
      </c>
      <c r="AI23" s="215">
        <f t="shared" ref="AI23:AO23" si="16">SUM(AI9:AI22)</f>
        <v>0</v>
      </c>
      <c r="AJ23" s="239">
        <f t="shared" si="16"/>
        <v>0.3</v>
      </c>
      <c r="AK23" s="211">
        <f t="shared" si="16"/>
        <v>0</v>
      </c>
      <c r="AL23" s="239">
        <f t="shared" si="16"/>
        <v>0</v>
      </c>
      <c r="AM23" s="203">
        <f t="shared" si="16"/>
        <v>25465.500000000004</v>
      </c>
      <c r="AN23" s="204">
        <f t="shared" si="16"/>
        <v>1367.6991700000001</v>
      </c>
      <c r="AO23" s="213">
        <f t="shared" si="16"/>
        <v>1169.5443042815507</v>
      </c>
      <c r="AP23" s="188">
        <v>-5.2049799999999804</v>
      </c>
      <c r="AQ23" s="252">
        <f>SUM(AQ9:AQ22)</f>
        <v>0</v>
      </c>
      <c r="AR23" s="258">
        <f>SUM(AR9:AR22)</f>
        <v>33743</v>
      </c>
      <c r="AS23" s="189">
        <f>SUM(AS9:AS22)</f>
        <v>1687</v>
      </c>
      <c r="AT23" s="259">
        <v>100</v>
      </c>
      <c r="AU23" s="222">
        <f>SUM(AU9:AU22)</f>
        <v>0</v>
      </c>
      <c r="AV23" s="252">
        <f>SUM(AV9:AV22)</f>
        <v>0</v>
      </c>
      <c r="AW23" s="215">
        <f>SUM(AW9:AW22)</f>
        <v>200</v>
      </c>
      <c r="AX23" s="181">
        <f>SUM(AX9:AX22)</f>
        <v>0</v>
      </c>
      <c r="AY23" s="190">
        <f t="shared" si="9"/>
        <v>0</v>
      </c>
      <c r="AZ23" s="221" t="s">
        <v>16</v>
      </c>
      <c r="BA23" s="215">
        <f t="shared" ref="BA23:BH23" si="17">SUM(BA9:BA22)</f>
        <v>900</v>
      </c>
      <c r="BB23" s="194">
        <f t="shared" si="17"/>
        <v>0</v>
      </c>
      <c r="BC23" s="215">
        <f t="shared" si="17"/>
        <v>81.900000000000006</v>
      </c>
      <c r="BD23" s="194">
        <f t="shared" si="17"/>
        <v>0</v>
      </c>
      <c r="BE23" s="215">
        <f t="shared" si="17"/>
        <v>1386.8</v>
      </c>
      <c r="BF23" s="194">
        <f t="shared" si="17"/>
        <v>0</v>
      </c>
      <c r="BG23" s="215">
        <f t="shared" si="17"/>
        <v>3276</v>
      </c>
      <c r="BH23" s="194">
        <f t="shared" si="17"/>
        <v>0</v>
      </c>
      <c r="BI23" s="274"/>
      <c r="BJ23" s="203">
        <f t="shared" ref="BJ23:BM23" si="18">SUM(BJ9:BJ22)</f>
        <v>39587.699999999997</v>
      </c>
      <c r="BK23" s="204">
        <f t="shared" si="18"/>
        <v>1687</v>
      </c>
      <c r="BL23" s="203">
        <f t="shared" si="18"/>
        <v>65053.19999999999</v>
      </c>
      <c r="BM23" s="204">
        <f t="shared" si="18"/>
        <v>3054.6991699999994</v>
      </c>
      <c r="BN23" s="288">
        <v>99.851740763812899</v>
      </c>
      <c r="BO23" s="194">
        <f>SUM(BO9:BO22)</f>
        <v>-61998.500830000004</v>
      </c>
      <c r="BP23" s="86"/>
      <c r="BQ23" s="86"/>
      <c r="BR23" s="86"/>
      <c r="BS23" s="86"/>
      <c r="BT23" s="86"/>
      <c r="BU23" s="86"/>
      <c r="BV23" s="86"/>
      <c r="BW23" s="86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</row>
    <row r="24" spans="1:999">
      <c r="AN24" s="164"/>
      <c r="BL24" s="165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  <c r="VA24" s="147"/>
      <c r="VB24" s="147"/>
      <c r="VC24" s="147"/>
      <c r="VD24" s="147"/>
      <c r="VE24" s="147"/>
      <c r="VF24" s="147"/>
      <c r="VG24" s="147"/>
      <c r="VH24" s="147"/>
      <c r="VI24" s="147"/>
      <c r="VJ24" s="147"/>
      <c r="VK24" s="147"/>
      <c r="VL24" s="147"/>
      <c r="VM24" s="147"/>
      <c r="VN24" s="147"/>
      <c r="VO24" s="147"/>
      <c r="VP24" s="147"/>
      <c r="VQ24" s="147"/>
      <c r="VR24" s="147"/>
      <c r="VS24" s="147"/>
      <c r="VT24" s="147"/>
      <c r="VU24" s="147"/>
      <c r="VV24" s="147"/>
      <c r="VW24" s="147"/>
      <c r="VX24" s="147"/>
      <c r="VY24" s="147"/>
      <c r="VZ24" s="147"/>
      <c r="WA24" s="147"/>
      <c r="WB24" s="147"/>
      <c r="WC24" s="147"/>
      <c r="WD24" s="147"/>
      <c r="WE24" s="147"/>
      <c r="WF24" s="147"/>
      <c r="WG24" s="147"/>
      <c r="WH24" s="147"/>
      <c r="WI24" s="147"/>
      <c r="WJ24" s="147"/>
      <c r="WK24" s="147"/>
      <c r="WL24" s="147"/>
      <c r="WM24" s="147"/>
      <c r="WN24" s="147"/>
      <c r="WO24" s="147"/>
      <c r="WP24" s="147"/>
      <c r="WQ24" s="147"/>
      <c r="WR24" s="147"/>
      <c r="WS24" s="147"/>
      <c r="WT24" s="147"/>
      <c r="WU24" s="147"/>
      <c r="WV24" s="147"/>
      <c r="WW24" s="147"/>
      <c r="WX24" s="147"/>
      <c r="WY24" s="147"/>
      <c r="WZ24" s="147"/>
      <c r="XA24" s="147"/>
      <c r="XB24" s="147"/>
      <c r="XC24" s="147"/>
      <c r="XD24" s="147"/>
      <c r="XE24" s="147"/>
      <c r="XF24" s="147"/>
      <c r="XG24" s="147"/>
      <c r="XH24" s="147"/>
      <c r="XI24" s="147"/>
      <c r="XJ24" s="147"/>
      <c r="XK24" s="147"/>
      <c r="XL24" s="147"/>
      <c r="XM24" s="147"/>
      <c r="XN24" s="147"/>
      <c r="XO24" s="147"/>
      <c r="XP24" s="147"/>
      <c r="XQ24" s="147"/>
      <c r="XR24" s="147"/>
      <c r="XS24" s="147"/>
      <c r="XT24" s="147"/>
      <c r="XU24" s="147"/>
      <c r="XV24" s="147"/>
      <c r="XW24" s="147"/>
      <c r="XX24" s="147"/>
      <c r="XY24" s="147"/>
      <c r="XZ24" s="147"/>
      <c r="YA24" s="147"/>
      <c r="YB24" s="147"/>
      <c r="YC24" s="147"/>
      <c r="YD24" s="147"/>
      <c r="YE24" s="147"/>
      <c r="YF24" s="147"/>
      <c r="YG24" s="147"/>
      <c r="YH24" s="147"/>
      <c r="YI24" s="147"/>
      <c r="YJ24" s="147"/>
      <c r="YK24" s="147"/>
      <c r="YL24" s="147"/>
      <c r="YM24" s="147"/>
      <c r="YN24" s="147"/>
      <c r="YO24" s="147"/>
      <c r="YP24" s="147"/>
      <c r="YQ24" s="147"/>
      <c r="YR24" s="147"/>
      <c r="YS24" s="147"/>
      <c r="YT24" s="147"/>
      <c r="YU24" s="147"/>
      <c r="YV24" s="147"/>
      <c r="YW24" s="147"/>
      <c r="YX24" s="147"/>
      <c r="YY24" s="147"/>
      <c r="YZ24" s="147"/>
      <c r="ZA24" s="147"/>
      <c r="ZB24" s="147"/>
      <c r="ZC24" s="147"/>
      <c r="ZD24" s="147"/>
      <c r="ZE24" s="147"/>
      <c r="ZF24" s="147"/>
      <c r="ZG24" s="147"/>
      <c r="ZH24" s="147"/>
      <c r="ZI24" s="147"/>
      <c r="ZJ24" s="147"/>
      <c r="ZK24" s="147"/>
      <c r="ZL24" s="147"/>
      <c r="ZM24" s="147"/>
      <c r="ZN24" s="147"/>
      <c r="ZO24" s="147"/>
      <c r="ZP24" s="147"/>
      <c r="ZQ24" s="147"/>
      <c r="ZR24" s="147"/>
      <c r="ZS24" s="147"/>
      <c r="ZT24" s="147"/>
      <c r="ZU24" s="147"/>
      <c r="ZV24" s="147"/>
      <c r="ZW24" s="147"/>
      <c r="ZX24" s="147"/>
      <c r="ZY24" s="147"/>
      <c r="ZZ24" s="147"/>
      <c r="AAA24" s="147"/>
      <c r="AAB24" s="147"/>
      <c r="AAC24" s="147"/>
      <c r="AAD24" s="147"/>
      <c r="AAE24" s="147"/>
      <c r="AAF24" s="147"/>
      <c r="AAG24" s="147"/>
      <c r="AAH24" s="147"/>
      <c r="AAI24" s="147"/>
      <c r="AAJ24" s="147"/>
      <c r="AAK24" s="147"/>
      <c r="AAL24" s="147"/>
      <c r="AAM24" s="147"/>
      <c r="AAN24" s="147"/>
      <c r="AAO24" s="147"/>
      <c r="AAP24" s="147"/>
      <c r="AAQ24" s="147"/>
      <c r="AAR24" s="147"/>
      <c r="AAS24" s="147"/>
      <c r="AAT24" s="147"/>
      <c r="AAU24" s="147"/>
      <c r="AAV24" s="147"/>
      <c r="AAW24" s="147"/>
      <c r="AAX24" s="147"/>
      <c r="AAY24" s="147"/>
      <c r="AAZ24" s="147"/>
      <c r="ABA24" s="147"/>
      <c r="ABB24" s="147"/>
      <c r="ABC24" s="147"/>
      <c r="ABD24" s="147"/>
      <c r="ABE24" s="147"/>
      <c r="ABF24" s="147"/>
      <c r="ABG24" s="147"/>
      <c r="ABH24" s="147"/>
      <c r="ABI24" s="147"/>
      <c r="ABJ24" s="147"/>
      <c r="ABK24" s="147"/>
      <c r="ABL24" s="147"/>
      <c r="ABM24" s="147"/>
      <c r="ABN24" s="147"/>
      <c r="ABO24" s="147"/>
      <c r="ABP24" s="147"/>
      <c r="ABQ24" s="147"/>
      <c r="ABR24" s="147"/>
      <c r="ABS24" s="147"/>
      <c r="ABT24" s="147"/>
      <c r="ABU24" s="147"/>
      <c r="ABV24" s="147"/>
      <c r="ABW24" s="147"/>
      <c r="ABX24" s="147"/>
      <c r="ABY24" s="147"/>
      <c r="ABZ24" s="147"/>
      <c r="ACA24" s="147"/>
      <c r="ACB24" s="147"/>
      <c r="ACC24" s="147"/>
      <c r="ACD24" s="147"/>
      <c r="ACE24" s="147"/>
      <c r="ACF24" s="147"/>
      <c r="ACG24" s="147"/>
      <c r="ACH24" s="147"/>
      <c r="ACI24" s="147"/>
      <c r="ACJ24" s="147"/>
      <c r="ACK24" s="147"/>
      <c r="ACL24" s="147"/>
      <c r="ACM24" s="147"/>
      <c r="ACN24" s="147"/>
      <c r="ACO24" s="147"/>
      <c r="ACP24" s="147"/>
      <c r="ACQ24" s="147"/>
      <c r="ACR24" s="147"/>
      <c r="ACS24" s="147"/>
      <c r="ACT24" s="147"/>
      <c r="ACU24" s="147"/>
      <c r="ACV24" s="147"/>
      <c r="ACW24" s="147"/>
      <c r="ACX24" s="147"/>
      <c r="ACY24" s="147"/>
      <c r="ACZ24" s="147"/>
      <c r="ADA24" s="147"/>
      <c r="ADB24" s="147"/>
      <c r="ADC24" s="147"/>
      <c r="ADD24" s="147"/>
      <c r="ADE24" s="147"/>
      <c r="ADF24" s="147"/>
      <c r="ADG24" s="147"/>
      <c r="ADH24" s="147"/>
      <c r="ADI24" s="147"/>
      <c r="ADJ24" s="147"/>
      <c r="ADK24" s="147"/>
      <c r="ADL24" s="147"/>
      <c r="ADM24" s="147"/>
      <c r="ADN24" s="147"/>
      <c r="ADO24" s="147"/>
      <c r="ADP24" s="147"/>
      <c r="ADQ24" s="147"/>
      <c r="ADR24" s="147"/>
      <c r="ADS24" s="147"/>
      <c r="ADT24" s="147"/>
      <c r="ADU24" s="147"/>
      <c r="ADV24" s="147"/>
      <c r="ADW24" s="147"/>
      <c r="ADX24" s="147"/>
      <c r="ADY24" s="147"/>
      <c r="ADZ24" s="147"/>
      <c r="AEA24" s="147"/>
      <c r="AEB24" s="147"/>
      <c r="AEC24" s="147"/>
      <c r="AED24" s="147"/>
      <c r="AEE24" s="147"/>
      <c r="AEF24" s="147"/>
      <c r="AEG24" s="147"/>
      <c r="AEH24" s="147"/>
      <c r="AEI24" s="147"/>
      <c r="AEJ24" s="147"/>
      <c r="AEK24" s="147"/>
      <c r="AEL24" s="147"/>
      <c r="AEM24" s="147"/>
      <c r="AEN24" s="147"/>
      <c r="AEO24" s="147"/>
      <c r="AEP24" s="147"/>
      <c r="AEQ24" s="147"/>
      <c r="AER24" s="147"/>
      <c r="AES24" s="147"/>
      <c r="AET24" s="147"/>
      <c r="AEU24" s="147"/>
      <c r="AEV24" s="147"/>
      <c r="AEW24" s="147"/>
      <c r="AEX24" s="147"/>
      <c r="AEY24" s="147"/>
      <c r="AEZ24" s="147"/>
      <c r="AFA24" s="147"/>
      <c r="AFB24" s="147"/>
      <c r="AFC24" s="147"/>
      <c r="AFD24" s="147"/>
      <c r="AFE24" s="147"/>
      <c r="AFF24" s="147"/>
      <c r="AFG24" s="147"/>
      <c r="AFH24" s="147"/>
      <c r="AFI24" s="147"/>
      <c r="AFJ24" s="147"/>
      <c r="AFK24" s="147"/>
      <c r="AFL24" s="147"/>
      <c r="AFM24" s="147"/>
      <c r="AFN24" s="147"/>
      <c r="AFO24" s="147"/>
      <c r="AFP24" s="147"/>
      <c r="AFQ24" s="147"/>
      <c r="AFR24" s="147"/>
      <c r="AFS24" s="147"/>
      <c r="AFT24" s="147"/>
      <c r="AFU24" s="147"/>
      <c r="AFV24" s="147"/>
      <c r="AFW24" s="147"/>
      <c r="AFX24" s="147"/>
      <c r="AFY24" s="147"/>
      <c r="AFZ24" s="147"/>
      <c r="AGA24" s="147"/>
      <c r="AGB24" s="147"/>
      <c r="AGC24" s="147"/>
      <c r="AGD24" s="147"/>
      <c r="AGE24" s="147"/>
      <c r="AGF24" s="147"/>
      <c r="AGG24" s="147"/>
      <c r="AGH24" s="147"/>
      <c r="AGI24" s="147"/>
      <c r="AGJ24" s="147"/>
      <c r="AGK24" s="147"/>
      <c r="AGL24" s="147"/>
      <c r="AGM24" s="147"/>
      <c r="AGN24" s="147"/>
      <c r="AGO24" s="147"/>
      <c r="AGP24" s="147"/>
      <c r="AGQ24" s="147"/>
      <c r="AGR24" s="147"/>
      <c r="AGS24" s="147"/>
      <c r="AGT24" s="147"/>
      <c r="AGU24" s="147"/>
      <c r="AGV24" s="147"/>
      <c r="AGW24" s="147"/>
      <c r="AGX24" s="147"/>
      <c r="AGY24" s="147"/>
      <c r="AGZ24" s="147"/>
      <c r="AHA24" s="147"/>
      <c r="AHB24" s="147"/>
      <c r="AHC24" s="147"/>
      <c r="AHD24" s="147"/>
      <c r="AHE24" s="147"/>
      <c r="AHF24" s="147"/>
      <c r="AHG24" s="147"/>
      <c r="AHH24" s="147"/>
      <c r="AHI24" s="147"/>
      <c r="AHJ24" s="147"/>
      <c r="AHK24" s="147"/>
      <c r="AHL24" s="147"/>
      <c r="AHM24" s="147"/>
      <c r="AHN24" s="147"/>
      <c r="AHO24" s="147"/>
      <c r="AHP24" s="147"/>
      <c r="AHQ24" s="147"/>
      <c r="AHR24" s="147"/>
      <c r="AHS24" s="147"/>
      <c r="AHT24" s="147"/>
      <c r="AHU24" s="147"/>
      <c r="AHV24" s="147"/>
      <c r="AHW24" s="147"/>
      <c r="AHX24" s="147"/>
      <c r="AHY24" s="147"/>
      <c r="AHZ24" s="147"/>
      <c r="AIA24" s="147"/>
      <c r="AIB24" s="147"/>
      <c r="AIC24" s="147"/>
      <c r="AID24" s="147"/>
      <c r="AIE24" s="147"/>
      <c r="AIF24" s="147"/>
      <c r="AIG24" s="147"/>
      <c r="AIH24" s="147"/>
      <c r="AII24" s="147"/>
      <c r="AIJ24" s="147"/>
      <c r="AIK24" s="147"/>
      <c r="AIL24" s="147"/>
      <c r="AIM24" s="147"/>
      <c r="AIN24" s="147"/>
      <c r="AIO24" s="147"/>
      <c r="AIP24" s="147"/>
      <c r="AIQ24" s="147"/>
      <c r="AIR24" s="147"/>
      <c r="AIS24" s="147"/>
      <c r="AIT24" s="147"/>
      <c r="AIU24" s="147"/>
      <c r="AIV24" s="147"/>
      <c r="AIW24" s="147"/>
      <c r="AIX24" s="147"/>
      <c r="AIY24" s="147"/>
      <c r="AIZ24" s="147"/>
      <c r="AJA24" s="147"/>
      <c r="AJB24" s="147"/>
      <c r="AJC24" s="147"/>
      <c r="AJD24" s="147"/>
      <c r="AJE24" s="147"/>
      <c r="AJF24" s="147"/>
      <c r="AJG24" s="147"/>
      <c r="AJH24" s="147"/>
      <c r="AJI24" s="147"/>
      <c r="AJJ24" s="147"/>
      <c r="AJK24" s="147"/>
      <c r="AJL24" s="147"/>
      <c r="AJM24" s="147"/>
      <c r="AJN24" s="147"/>
      <c r="AJO24" s="147"/>
      <c r="AJP24" s="147"/>
      <c r="AJQ24" s="147"/>
      <c r="AJR24" s="147"/>
      <c r="AJS24" s="147"/>
      <c r="AJT24" s="147"/>
      <c r="AJU24" s="147"/>
      <c r="AJV24" s="147"/>
      <c r="AJW24" s="147"/>
      <c r="AJX24" s="147"/>
      <c r="AJY24" s="147"/>
      <c r="AJZ24" s="147"/>
      <c r="AKA24" s="147"/>
      <c r="AKB24" s="147"/>
      <c r="AKC24" s="147"/>
      <c r="AKD24" s="147"/>
      <c r="AKE24" s="147"/>
      <c r="AKF24" s="147"/>
      <c r="AKG24" s="147"/>
      <c r="AKH24" s="147"/>
      <c r="AKI24" s="147"/>
      <c r="AKJ24" s="147"/>
      <c r="AKK24" s="147"/>
      <c r="AKL24" s="147"/>
      <c r="AKM24" s="147"/>
      <c r="AKN24" s="147"/>
      <c r="AKO24" s="147"/>
      <c r="AKP24" s="147"/>
      <c r="AKQ24" s="147"/>
      <c r="AKR24" s="147"/>
      <c r="AKS24" s="147"/>
      <c r="AKT24" s="147"/>
      <c r="AKU24" s="147"/>
      <c r="AKV24" s="147"/>
      <c r="AKW24" s="147"/>
      <c r="AKX24" s="147"/>
      <c r="AKY24" s="147"/>
      <c r="AKZ24" s="147"/>
      <c r="ALA24" s="147"/>
      <c r="ALB24" s="147"/>
      <c r="ALC24" s="147"/>
      <c r="ALD24" s="147"/>
      <c r="ALE24" s="147"/>
      <c r="ALF24" s="147"/>
      <c r="ALG24" s="147"/>
      <c r="ALH24" s="147"/>
      <c r="ALI24" s="147"/>
      <c r="ALJ24" s="147"/>
      <c r="ALK24" s="147"/>
    </row>
    <row r="25" spans="1:999" ht="14.25" customHeight="1">
      <c r="D25" s="166"/>
      <c r="E25" s="166"/>
      <c r="F25" s="166"/>
      <c r="G25" s="166"/>
      <c r="AM25" s="164"/>
      <c r="AN25" s="165"/>
      <c r="BL25" s="141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  <c r="VA25" s="147"/>
      <c r="VB25" s="147"/>
      <c r="VC25" s="147"/>
      <c r="VD25" s="147"/>
      <c r="VE25" s="147"/>
      <c r="VF25" s="147"/>
      <c r="VG25" s="147"/>
      <c r="VH25" s="147"/>
      <c r="VI25" s="147"/>
      <c r="VJ25" s="147"/>
      <c r="VK25" s="147"/>
      <c r="VL25" s="147"/>
      <c r="VM25" s="147"/>
      <c r="VN25" s="147"/>
      <c r="VO25" s="147"/>
      <c r="VP25" s="147"/>
      <c r="VQ25" s="147"/>
      <c r="VR25" s="147"/>
      <c r="VS25" s="147"/>
      <c r="VT25" s="147"/>
      <c r="VU25" s="147"/>
      <c r="VV25" s="147"/>
      <c r="VW25" s="147"/>
      <c r="VX25" s="147"/>
      <c r="VY25" s="147"/>
      <c r="VZ25" s="147"/>
      <c r="WA25" s="147"/>
      <c r="WB25" s="147"/>
      <c r="WC25" s="147"/>
      <c r="WD25" s="147"/>
      <c r="WE25" s="147"/>
      <c r="WF25" s="147"/>
      <c r="WG25" s="147"/>
      <c r="WH25" s="147"/>
      <c r="WI25" s="147"/>
      <c r="WJ25" s="147"/>
      <c r="WK25" s="147"/>
      <c r="WL25" s="147"/>
      <c r="WM25" s="147"/>
      <c r="WN25" s="147"/>
      <c r="WO25" s="147"/>
      <c r="WP25" s="147"/>
      <c r="WQ25" s="147"/>
      <c r="WR25" s="147"/>
      <c r="WS25" s="147"/>
      <c r="WT25" s="147"/>
      <c r="WU25" s="147"/>
      <c r="WV25" s="147"/>
      <c r="WW25" s="147"/>
      <c r="WX25" s="147"/>
      <c r="WY25" s="147"/>
      <c r="WZ25" s="147"/>
      <c r="XA25" s="147"/>
      <c r="XB25" s="147"/>
      <c r="XC25" s="147"/>
      <c r="XD25" s="147"/>
      <c r="XE25" s="147"/>
      <c r="XF25" s="147"/>
      <c r="XG25" s="147"/>
      <c r="XH25" s="147"/>
      <c r="XI25" s="147"/>
      <c r="XJ25" s="147"/>
      <c r="XK25" s="147"/>
      <c r="XL25" s="147"/>
      <c r="XM25" s="147"/>
      <c r="XN25" s="147"/>
      <c r="XO25" s="147"/>
      <c r="XP25" s="147"/>
      <c r="XQ25" s="147"/>
      <c r="XR25" s="147"/>
      <c r="XS25" s="147"/>
      <c r="XT25" s="147"/>
      <c r="XU25" s="147"/>
      <c r="XV25" s="147"/>
      <c r="XW25" s="147"/>
      <c r="XX25" s="147"/>
      <c r="XY25" s="147"/>
      <c r="XZ25" s="147"/>
      <c r="YA25" s="147"/>
      <c r="YB25" s="147"/>
      <c r="YC25" s="147"/>
      <c r="YD25" s="147"/>
      <c r="YE25" s="147"/>
      <c r="YF25" s="147"/>
      <c r="YG25" s="147"/>
      <c r="YH25" s="147"/>
      <c r="YI25" s="147"/>
      <c r="YJ25" s="147"/>
      <c r="YK25" s="147"/>
      <c r="YL25" s="147"/>
      <c r="YM25" s="147"/>
      <c r="YN25" s="147"/>
      <c r="YO25" s="147"/>
      <c r="YP25" s="147"/>
      <c r="YQ25" s="147"/>
      <c r="YR25" s="147"/>
      <c r="YS25" s="147"/>
      <c r="YT25" s="147"/>
      <c r="YU25" s="147"/>
      <c r="YV25" s="147"/>
      <c r="YW25" s="147"/>
      <c r="YX25" s="147"/>
      <c r="YY25" s="147"/>
      <c r="YZ25" s="147"/>
      <c r="ZA25" s="147"/>
      <c r="ZB25" s="147"/>
      <c r="ZC25" s="147"/>
      <c r="ZD25" s="147"/>
      <c r="ZE25" s="147"/>
      <c r="ZF25" s="147"/>
      <c r="ZG25" s="147"/>
      <c r="ZH25" s="147"/>
      <c r="ZI25" s="147"/>
      <c r="ZJ25" s="147"/>
      <c r="ZK25" s="147"/>
      <c r="ZL25" s="147"/>
      <c r="ZM25" s="147"/>
      <c r="ZN25" s="147"/>
      <c r="ZO25" s="147"/>
      <c r="ZP25" s="147"/>
      <c r="ZQ25" s="147"/>
      <c r="ZR25" s="147"/>
      <c r="ZS25" s="147"/>
      <c r="ZT25" s="147"/>
      <c r="ZU25" s="147"/>
      <c r="ZV25" s="147"/>
      <c r="ZW25" s="147"/>
      <c r="ZX25" s="147"/>
      <c r="ZY25" s="147"/>
      <c r="ZZ25" s="147"/>
      <c r="AAA25" s="147"/>
      <c r="AAB25" s="147"/>
      <c r="AAC25" s="147"/>
      <c r="AAD25" s="147"/>
      <c r="AAE25" s="147"/>
      <c r="AAF25" s="147"/>
      <c r="AAG25" s="147"/>
      <c r="AAH25" s="147"/>
      <c r="AAI25" s="147"/>
      <c r="AAJ25" s="147"/>
      <c r="AAK25" s="147"/>
      <c r="AAL25" s="147"/>
      <c r="AAM25" s="147"/>
      <c r="AAN25" s="147"/>
      <c r="AAO25" s="147"/>
      <c r="AAP25" s="147"/>
      <c r="AAQ25" s="147"/>
      <c r="AAR25" s="147"/>
      <c r="AAS25" s="147"/>
      <c r="AAT25" s="147"/>
      <c r="AAU25" s="147"/>
      <c r="AAV25" s="147"/>
      <c r="AAW25" s="147"/>
      <c r="AAX25" s="147"/>
      <c r="AAY25" s="147"/>
      <c r="AAZ25" s="147"/>
      <c r="ABA25" s="147"/>
      <c r="ABB25" s="147"/>
      <c r="ABC25" s="147"/>
      <c r="ABD25" s="147"/>
      <c r="ABE25" s="147"/>
      <c r="ABF25" s="147"/>
      <c r="ABG25" s="147"/>
      <c r="ABH25" s="147"/>
      <c r="ABI25" s="147"/>
      <c r="ABJ25" s="147"/>
      <c r="ABK25" s="147"/>
      <c r="ABL25" s="147"/>
      <c r="ABM25" s="147"/>
      <c r="ABN25" s="147"/>
      <c r="ABO25" s="147"/>
      <c r="ABP25" s="147"/>
      <c r="ABQ25" s="147"/>
      <c r="ABR25" s="147"/>
      <c r="ABS25" s="147"/>
      <c r="ABT25" s="147"/>
      <c r="ABU25" s="147"/>
      <c r="ABV25" s="147"/>
      <c r="ABW25" s="147"/>
      <c r="ABX25" s="147"/>
      <c r="ABY25" s="147"/>
      <c r="ABZ25" s="147"/>
      <c r="ACA25" s="147"/>
      <c r="ACB25" s="147"/>
      <c r="ACC25" s="147"/>
      <c r="ACD25" s="147"/>
      <c r="ACE25" s="147"/>
      <c r="ACF25" s="147"/>
      <c r="ACG25" s="147"/>
      <c r="ACH25" s="147"/>
      <c r="ACI25" s="147"/>
      <c r="ACJ25" s="147"/>
      <c r="ACK25" s="147"/>
      <c r="ACL25" s="147"/>
      <c r="ACM25" s="147"/>
      <c r="ACN25" s="147"/>
      <c r="ACO25" s="147"/>
      <c r="ACP25" s="147"/>
      <c r="ACQ25" s="147"/>
      <c r="ACR25" s="147"/>
      <c r="ACS25" s="147"/>
      <c r="ACT25" s="147"/>
      <c r="ACU25" s="147"/>
      <c r="ACV25" s="147"/>
      <c r="ACW25" s="147"/>
      <c r="ACX25" s="147"/>
      <c r="ACY25" s="147"/>
      <c r="ACZ25" s="147"/>
      <c r="ADA25" s="147"/>
      <c r="ADB25" s="147"/>
      <c r="ADC25" s="147"/>
      <c r="ADD25" s="147"/>
      <c r="ADE25" s="147"/>
      <c r="ADF25" s="147"/>
      <c r="ADG25" s="147"/>
      <c r="ADH25" s="147"/>
      <c r="ADI25" s="147"/>
      <c r="ADJ25" s="147"/>
      <c r="ADK25" s="147"/>
      <c r="ADL25" s="147"/>
      <c r="ADM25" s="147"/>
      <c r="ADN25" s="147"/>
      <c r="ADO25" s="147"/>
      <c r="ADP25" s="147"/>
      <c r="ADQ25" s="147"/>
      <c r="ADR25" s="147"/>
      <c r="ADS25" s="147"/>
      <c r="ADT25" s="147"/>
      <c r="ADU25" s="147"/>
      <c r="ADV25" s="147"/>
      <c r="ADW25" s="147"/>
      <c r="ADX25" s="147"/>
      <c r="ADY25" s="147"/>
      <c r="ADZ25" s="147"/>
      <c r="AEA25" s="147"/>
      <c r="AEB25" s="147"/>
      <c r="AEC25" s="147"/>
      <c r="AED25" s="147"/>
      <c r="AEE25" s="147"/>
      <c r="AEF25" s="147"/>
      <c r="AEG25" s="147"/>
      <c r="AEH25" s="147"/>
      <c r="AEI25" s="147"/>
      <c r="AEJ25" s="147"/>
      <c r="AEK25" s="147"/>
      <c r="AEL25" s="147"/>
      <c r="AEM25" s="147"/>
      <c r="AEN25" s="147"/>
      <c r="AEO25" s="147"/>
      <c r="AEP25" s="147"/>
      <c r="AEQ25" s="147"/>
      <c r="AER25" s="147"/>
      <c r="AES25" s="147"/>
      <c r="AET25" s="147"/>
      <c r="AEU25" s="147"/>
      <c r="AEV25" s="147"/>
      <c r="AEW25" s="147"/>
      <c r="AEX25" s="147"/>
      <c r="AEY25" s="147"/>
      <c r="AEZ25" s="147"/>
      <c r="AFA25" s="147"/>
      <c r="AFB25" s="147"/>
      <c r="AFC25" s="147"/>
      <c r="AFD25" s="147"/>
      <c r="AFE25" s="147"/>
      <c r="AFF25" s="147"/>
      <c r="AFG25" s="147"/>
      <c r="AFH25" s="147"/>
      <c r="AFI25" s="147"/>
      <c r="AFJ25" s="147"/>
      <c r="AFK25" s="147"/>
      <c r="AFL25" s="147"/>
      <c r="AFM25" s="147"/>
      <c r="AFN25" s="147"/>
      <c r="AFO25" s="147"/>
      <c r="AFP25" s="147"/>
      <c r="AFQ25" s="147"/>
      <c r="AFR25" s="147"/>
      <c r="AFS25" s="147"/>
      <c r="AFT25" s="147"/>
      <c r="AFU25" s="147"/>
      <c r="AFV25" s="147"/>
      <c r="AFW25" s="147"/>
      <c r="AFX25" s="147"/>
      <c r="AFY25" s="147"/>
      <c r="AFZ25" s="147"/>
      <c r="AGA25" s="147"/>
      <c r="AGB25" s="147"/>
      <c r="AGC25" s="147"/>
      <c r="AGD25" s="147"/>
      <c r="AGE25" s="147"/>
      <c r="AGF25" s="147"/>
      <c r="AGG25" s="147"/>
      <c r="AGH25" s="147"/>
      <c r="AGI25" s="147"/>
      <c r="AGJ25" s="147"/>
      <c r="AGK25" s="147"/>
      <c r="AGL25" s="147"/>
      <c r="AGM25" s="147"/>
      <c r="AGN25" s="147"/>
      <c r="AGO25" s="147"/>
      <c r="AGP25" s="147"/>
      <c r="AGQ25" s="147"/>
      <c r="AGR25" s="147"/>
      <c r="AGS25" s="147"/>
      <c r="AGT25" s="147"/>
      <c r="AGU25" s="147"/>
      <c r="AGV25" s="147"/>
      <c r="AGW25" s="147"/>
      <c r="AGX25" s="147"/>
      <c r="AGY25" s="147"/>
      <c r="AGZ25" s="147"/>
      <c r="AHA25" s="147"/>
      <c r="AHB25" s="147"/>
      <c r="AHC25" s="147"/>
      <c r="AHD25" s="147"/>
      <c r="AHE25" s="147"/>
      <c r="AHF25" s="147"/>
      <c r="AHG25" s="147"/>
      <c r="AHH25" s="147"/>
      <c r="AHI25" s="147"/>
      <c r="AHJ25" s="147"/>
      <c r="AHK25" s="147"/>
      <c r="AHL25" s="147"/>
      <c r="AHM25" s="147"/>
      <c r="AHN25" s="147"/>
      <c r="AHO25" s="147"/>
      <c r="AHP25" s="147"/>
      <c r="AHQ25" s="147"/>
      <c r="AHR25" s="147"/>
      <c r="AHS25" s="147"/>
      <c r="AHT25" s="147"/>
      <c r="AHU25" s="147"/>
      <c r="AHV25" s="147"/>
      <c r="AHW25" s="147"/>
      <c r="AHX25" s="147"/>
      <c r="AHY25" s="147"/>
      <c r="AHZ25" s="147"/>
      <c r="AIA25" s="147"/>
      <c r="AIB25" s="147"/>
      <c r="AIC25" s="147"/>
      <c r="AID25" s="147"/>
      <c r="AIE25" s="147"/>
      <c r="AIF25" s="147"/>
      <c r="AIG25" s="147"/>
      <c r="AIH25" s="147"/>
      <c r="AII25" s="147"/>
      <c r="AIJ25" s="147"/>
      <c r="AIK25" s="147"/>
      <c r="AIL25" s="147"/>
      <c r="AIM25" s="147"/>
      <c r="AIN25" s="147"/>
      <c r="AIO25" s="147"/>
      <c r="AIP25" s="147"/>
      <c r="AIQ25" s="147"/>
      <c r="AIR25" s="147"/>
      <c r="AIS25" s="147"/>
      <c r="AIT25" s="147"/>
      <c r="AIU25" s="147"/>
      <c r="AIV25" s="147"/>
      <c r="AIW25" s="147"/>
      <c r="AIX25" s="147"/>
      <c r="AIY25" s="147"/>
      <c r="AIZ25" s="147"/>
      <c r="AJA25" s="147"/>
      <c r="AJB25" s="147"/>
      <c r="AJC25" s="147"/>
      <c r="AJD25" s="147"/>
      <c r="AJE25" s="147"/>
      <c r="AJF25" s="147"/>
      <c r="AJG25" s="147"/>
      <c r="AJH25" s="147"/>
      <c r="AJI25" s="147"/>
      <c r="AJJ25" s="147"/>
      <c r="AJK25" s="147"/>
      <c r="AJL25" s="147"/>
      <c r="AJM25" s="147"/>
      <c r="AJN25" s="147"/>
      <c r="AJO25" s="147"/>
      <c r="AJP25" s="147"/>
      <c r="AJQ25" s="147"/>
      <c r="AJR25" s="147"/>
      <c r="AJS25" s="147"/>
      <c r="AJT25" s="147"/>
      <c r="AJU25" s="147"/>
      <c r="AJV25" s="147"/>
      <c r="AJW25" s="147"/>
      <c r="AJX25" s="147"/>
      <c r="AJY25" s="147"/>
      <c r="AJZ25" s="147"/>
      <c r="AKA25" s="147"/>
      <c r="AKB25" s="147"/>
      <c r="AKC25" s="147"/>
      <c r="AKD25" s="147"/>
      <c r="AKE25" s="147"/>
      <c r="AKF25" s="147"/>
      <c r="AKG25" s="147"/>
      <c r="AKH25" s="147"/>
      <c r="AKI25" s="147"/>
      <c r="AKJ25" s="147"/>
      <c r="AKK25" s="147"/>
      <c r="AKL25" s="147"/>
      <c r="AKM25" s="147"/>
      <c r="AKN25" s="147"/>
      <c r="AKO25" s="147"/>
      <c r="AKP25" s="147"/>
      <c r="AKQ25" s="147"/>
      <c r="AKR25" s="147"/>
      <c r="AKS25" s="147"/>
      <c r="AKT25" s="147"/>
      <c r="AKU25" s="147"/>
      <c r="AKV25" s="147"/>
      <c r="AKW25" s="147"/>
      <c r="AKX25" s="147"/>
      <c r="AKY25" s="147"/>
      <c r="AKZ25" s="147"/>
      <c r="ALA25" s="147"/>
      <c r="ALB25" s="147"/>
      <c r="ALC25" s="147"/>
      <c r="ALD25" s="147"/>
      <c r="ALE25" s="147"/>
      <c r="ALF25" s="147"/>
      <c r="ALG25" s="147"/>
      <c r="ALH25" s="147"/>
      <c r="ALI25" s="147"/>
      <c r="ALJ25" s="147"/>
      <c r="ALK25" s="147"/>
    </row>
    <row r="26" spans="1:999" ht="14.25" customHeight="1">
      <c r="A26" s="146" t="s">
        <v>76</v>
      </c>
      <c r="C26" s="16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  <c r="VA26" s="147"/>
      <c r="VB26" s="147"/>
      <c r="VC26" s="147"/>
      <c r="VD26" s="147"/>
      <c r="VE26" s="147"/>
      <c r="VF26" s="147"/>
      <c r="VG26" s="147"/>
      <c r="VH26" s="147"/>
      <c r="VI26" s="147"/>
      <c r="VJ26" s="147"/>
      <c r="VK26" s="147"/>
      <c r="VL26" s="147"/>
      <c r="VM26" s="147"/>
      <c r="VN26" s="147"/>
      <c r="VO26" s="147"/>
      <c r="VP26" s="147"/>
      <c r="VQ26" s="147"/>
      <c r="VR26" s="147"/>
      <c r="VS26" s="147"/>
      <c r="VT26" s="147"/>
      <c r="VU26" s="147"/>
      <c r="VV26" s="147"/>
      <c r="VW26" s="147"/>
      <c r="VX26" s="147"/>
      <c r="VY26" s="147"/>
      <c r="VZ26" s="147"/>
      <c r="WA26" s="147"/>
      <c r="WB26" s="147"/>
      <c r="WC26" s="147"/>
      <c r="WD26" s="147"/>
      <c r="WE26" s="147"/>
      <c r="WF26" s="147"/>
      <c r="WG26" s="147"/>
      <c r="WH26" s="147"/>
      <c r="WI26" s="147"/>
      <c r="WJ26" s="147"/>
      <c r="WK26" s="147"/>
      <c r="WL26" s="147"/>
      <c r="WM26" s="147"/>
      <c r="WN26" s="147"/>
      <c r="WO26" s="147"/>
      <c r="WP26" s="147"/>
      <c r="WQ26" s="147"/>
      <c r="WR26" s="147"/>
      <c r="WS26" s="147"/>
      <c r="WT26" s="147"/>
      <c r="WU26" s="147"/>
      <c r="WV26" s="147"/>
      <c r="WW26" s="147"/>
      <c r="WX26" s="147"/>
      <c r="WY26" s="147"/>
      <c r="WZ26" s="147"/>
      <c r="XA26" s="147"/>
      <c r="XB26" s="147"/>
      <c r="XC26" s="147"/>
      <c r="XD26" s="147"/>
      <c r="XE26" s="147"/>
      <c r="XF26" s="147"/>
      <c r="XG26" s="147"/>
      <c r="XH26" s="147"/>
      <c r="XI26" s="147"/>
      <c r="XJ26" s="147"/>
      <c r="XK26" s="147"/>
      <c r="XL26" s="147"/>
      <c r="XM26" s="147"/>
      <c r="XN26" s="147"/>
      <c r="XO26" s="147"/>
      <c r="XP26" s="147"/>
      <c r="XQ26" s="147"/>
      <c r="XR26" s="147"/>
      <c r="XS26" s="147"/>
      <c r="XT26" s="147"/>
      <c r="XU26" s="147"/>
      <c r="XV26" s="147"/>
      <c r="XW26" s="147"/>
      <c r="XX26" s="147"/>
      <c r="XY26" s="147"/>
      <c r="XZ26" s="147"/>
      <c r="YA26" s="147"/>
      <c r="YB26" s="147"/>
      <c r="YC26" s="147"/>
      <c r="YD26" s="147"/>
      <c r="YE26" s="147"/>
      <c r="YF26" s="147"/>
      <c r="YG26" s="147"/>
      <c r="YH26" s="147"/>
      <c r="YI26" s="147"/>
      <c r="YJ26" s="147"/>
      <c r="YK26" s="147"/>
      <c r="YL26" s="147"/>
      <c r="YM26" s="147"/>
      <c r="YN26" s="147"/>
      <c r="YO26" s="147"/>
      <c r="YP26" s="147"/>
      <c r="YQ26" s="147"/>
      <c r="YR26" s="147"/>
      <c r="YS26" s="147"/>
      <c r="YT26" s="147"/>
      <c r="YU26" s="147"/>
      <c r="YV26" s="147"/>
      <c r="YW26" s="147"/>
      <c r="YX26" s="147"/>
      <c r="YY26" s="147"/>
      <c r="YZ26" s="147"/>
      <c r="ZA26" s="147"/>
      <c r="ZB26" s="147"/>
      <c r="ZC26" s="147"/>
      <c r="ZD26" s="147"/>
      <c r="ZE26" s="147"/>
      <c r="ZF26" s="147"/>
      <c r="ZG26" s="147"/>
      <c r="ZH26" s="147"/>
      <c r="ZI26" s="147"/>
      <c r="ZJ26" s="147"/>
      <c r="ZK26" s="147"/>
      <c r="ZL26" s="147"/>
      <c r="ZM26" s="147"/>
      <c r="ZN26" s="147"/>
      <c r="ZO26" s="147"/>
      <c r="ZP26" s="147"/>
      <c r="ZQ26" s="147"/>
      <c r="ZR26" s="147"/>
      <c r="ZS26" s="147"/>
      <c r="ZT26" s="147"/>
      <c r="ZU26" s="147"/>
      <c r="ZV26" s="147"/>
      <c r="ZW26" s="147"/>
      <c r="ZX26" s="147"/>
      <c r="ZY26" s="147"/>
      <c r="ZZ26" s="147"/>
      <c r="AAA26" s="147"/>
      <c r="AAB26" s="147"/>
      <c r="AAC26" s="147"/>
      <c r="AAD26" s="147"/>
      <c r="AAE26" s="147"/>
      <c r="AAF26" s="147"/>
      <c r="AAG26" s="147"/>
      <c r="AAH26" s="147"/>
      <c r="AAI26" s="147"/>
      <c r="AAJ26" s="147"/>
      <c r="AAK26" s="147"/>
      <c r="AAL26" s="147"/>
      <c r="AAM26" s="147"/>
      <c r="AAN26" s="147"/>
      <c r="AAO26" s="147"/>
      <c r="AAP26" s="147"/>
      <c r="AAQ26" s="147"/>
      <c r="AAR26" s="147"/>
      <c r="AAS26" s="147"/>
      <c r="AAT26" s="147"/>
      <c r="AAU26" s="147"/>
      <c r="AAV26" s="147"/>
      <c r="AAW26" s="147"/>
      <c r="AAX26" s="147"/>
      <c r="AAY26" s="147"/>
      <c r="AAZ26" s="147"/>
      <c r="ABA26" s="147"/>
      <c r="ABB26" s="147"/>
      <c r="ABC26" s="147"/>
      <c r="ABD26" s="147"/>
      <c r="ABE26" s="147"/>
      <c r="ABF26" s="147"/>
      <c r="ABG26" s="147"/>
      <c r="ABH26" s="147"/>
      <c r="ABI26" s="147"/>
      <c r="ABJ26" s="147"/>
      <c r="ABK26" s="147"/>
      <c r="ABL26" s="147"/>
      <c r="ABM26" s="147"/>
      <c r="ABN26" s="147"/>
      <c r="ABO26" s="147"/>
      <c r="ABP26" s="147"/>
      <c r="ABQ26" s="147"/>
      <c r="ABR26" s="147"/>
      <c r="ABS26" s="147"/>
      <c r="ABT26" s="147"/>
      <c r="ABU26" s="147"/>
      <c r="ABV26" s="147"/>
      <c r="ABW26" s="147"/>
      <c r="ABX26" s="147"/>
      <c r="ABY26" s="147"/>
      <c r="ABZ26" s="147"/>
      <c r="ACA26" s="147"/>
      <c r="ACB26" s="147"/>
      <c r="ACC26" s="147"/>
      <c r="ACD26" s="147"/>
      <c r="ACE26" s="147"/>
      <c r="ACF26" s="147"/>
      <c r="ACG26" s="147"/>
      <c r="ACH26" s="147"/>
      <c r="ACI26" s="147"/>
      <c r="ACJ26" s="147"/>
      <c r="ACK26" s="147"/>
      <c r="ACL26" s="147"/>
      <c r="ACM26" s="147"/>
      <c r="ACN26" s="147"/>
      <c r="ACO26" s="147"/>
      <c r="ACP26" s="147"/>
      <c r="ACQ26" s="147"/>
      <c r="ACR26" s="147"/>
      <c r="ACS26" s="147"/>
      <c r="ACT26" s="147"/>
      <c r="ACU26" s="147"/>
      <c r="ACV26" s="147"/>
      <c r="ACW26" s="147"/>
      <c r="ACX26" s="147"/>
      <c r="ACY26" s="147"/>
      <c r="ACZ26" s="147"/>
      <c r="ADA26" s="147"/>
      <c r="ADB26" s="147"/>
      <c r="ADC26" s="147"/>
      <c r="ADD26" s="147"/>
      <c r="ADE26" s="147"/>
      <c r="ADF26" s="147"/>
      <c r="ADG26" s="147"/>
      <c r="ADH26" s="147"/>
      <c r="ADI26" s="147"/>
      <c r="ADJ26" s="147"/>
      <c r="ADK26" s="147"/>
      <c r="ADL26" s="147"/>
      <c r="ADM26" s="147"/>
      <c r="ADN26" s="147"/>
      <c r="ADO26" s="147"/>
      <c r="ADP26" s="147"/>
      <c r="ADQ26" s="147"/>
      <c r="ADR26" s="147"/>
      <c r="ADS26" s="147"/>
      <c r="ADT26" s="147"/>
      <c r="ADU26" s="147"/>
      <c r="ADV26" s="147"/>
      <c r="ADW26" s="147"/>
      <c r="ADX26" s="147"/>
      <c r="ADY26" s="147"/>
      <c r="ADZ26" s="147"/>
      <c r="AEA26" s="147"/>
      <c r="AEB26" s="147"/>
      <c r="AEC26" s="147"/>
      <c r="AED26" s="147"/>
      <c r="AEE26" s="147"/>
      <c r="AEF26" s="147"/>
      <c r="AEG26" s="147"/>
      <c r="AEH26" s="147"/>
      <c r="AEI26" s="147"/>
      <c r="AEJ26" s="147"/>
      <c r="AEK26" s="147"/>
      <c r="AEL26" s="147"/>
      <c r="AEM26" s="147"/>
      <c r="AEN26" s="147"/>
      <c r="AEO26" s="147"/>
      <c r="AEP26" s="147"/>
      <c r="AEQ26" s="147"/>
      <c r="AER26" s="147"/>
      <c r="AES26" s="147"/>
      <c r="AET26" s="147"/>
      <c r="AEU26" s="147"/>
      <c r="AEV26" s="147"/>
      <c r="AEW26" s="147"/>
      <c r="AEX26" s="147"/>
      <c r="AEY26" s="147"/>
      <c r="AEZ26" s="147"/>
      <c r="AFA26" s="147"/>
      <c r="AFB26" s="147"/>
      <c r="AFC26" s="147"/>
      <c r="AFD26" s="147"/>
      <c r="AFE26" s="147"/>
      <c r="AFF26" s="147"/>
      <c r="AFG26" s="147"/>
      <c r="AFH26" s="147"/>
      <c r="AFI26" s="147"/>
      <c r="AFJ26" s="147"/>
      <c r="AFK26" s="147"/>
      <c r="AFL26" s="147"/>
      <c r="AFM26" s="147"/>
      <c r="AFN26" s="147"/>
      <c r="AFO26" s="147"/>
      <c r="AFP26" s="147"/>
      <c r="AFQ26" s="147"/>
      <c r="AFR26" s="147"/>
      <c r="AFS26" s="147"/>
      <c r="AFT26" s="147"/>
      <c r="AFU26" s="147"/>
      <c r="AFV26" s="147"/>
      <c r="AFW26" s="147"/>
      <c r="AFX26" s="147"/>
      <c r="AFY26" s="147"/>
      <c r="AFZ26" s="147"/>
      <c r="AGA26" s="147"/>
      <c r="AGB26" s="147"/>
      <c r="AGC26" s="147"/>
      <c r="AGD26" s="147"/>
      <c r="AGE26" s="147"/>
      <c r="AGF26" s="147"/>
      <c r="AGG26" s="147"/>
      <c r="AGH26" s="147"/>
      <c r="AGI26" s="147"/>
      <c r="AGJ26" s="147"/>
      <c r="AGK26" s="147"/>
      <c r="AGL26" s="147"/>
      <c r="AGM26" s="147"/>
      <c r="AGN26" s="147"/>
      <c r="AGO26" s="147"/>
      <c r="AGP26" s="147"/>
      <c r="AGQ26" s="147"/>
      <c r="AGR26" s="147"/>
      <c r="AGS26" s="147"/>
      <c r="AGT26" s="147"/>
      <c r="AGU26" s="147"/>
      <c r="AGV26" s="147"/>
      <c r="AGW26" s="147"/>
      <c r="AGX26" s="147"/>
      <c r="AGY26" s="147"/>
      <c r="AGZ26" s="147"/>
      <c r="AHA26" s="147"/>
      <c r="AHB26" s="147"/>
      <c r="AHC26" s="147"/>
      <c r="AHD26" s="147"/>
      <c r="AHE26" s="147"/>
      <c r="AHF26" s="147"/>
      <c r="AHG26" s="147"/>
      <c r="AHH26" s="147"/>
      <c r="AHI26" s="147"/>
      <c r="AHJ26" s="147"/>
      <c r="AHK26" s="147"/>
      <c r="AHL26" s="147"/>
      <c r="AHM26" s="147"/>
      <c r="AHN26" s="147"/>
      <c r="AHO26" s="147"/>
      <c r="AHP26" s="147"/>
      <c r="AHQ26" s="147"/>
      <c r="AHR26" s="147"/>
      <c r="AHS26" s="147"/>
      <c r="AHT26" s="147"/>
      <c r="AHU26" s="147"/>
      <c r="AHV26" s="147"/>
      <c r="AHW26" s="147"/>
      <c r="AHX26" s="147"/>
      <c r="AHY26" s="147"/>
      <c r="AHZ26" s="147"/>
      <c r="AIA26" s="147"/>
      <c r="AIB26" s="147"/>
      <c r="AIC26" s="147"/>
      <c r="AID26" s="147"/>
      <c r="AIE26" s="147"/>
      <c r="AIF26" s="147"/>
      <c r="AIG26" s="147"/>
      <c r="AIH26" s="147"/>
      <c r="AII26" s="147"/>
      <c r="AIJ26" s="147"/>
      <c r="AIK26" s="147"/>
      <c r="AIL26" s="147"/>
      <c r="AIM26" s="147"/>
      <c r="AIN26" s="147"/>
      <c r="AIO26" s="147"/>
      <c r="AIP26" s="147"/>
      <c r="AIQ26" s="147"/>
      <c r="AIR26" s="147"/>
      <c r="AIS26" s="147"/>
      <c r="AIT26" s="147"/>
      <c r="AIU26" s="147"/>
      <c r="AIV26" s="147"/>
      <c r="AIW26" s="147"/>
      <c r="AIX26" s="147"/>
      <c r="AIY26" s="147"/>
      <c r="AIZ26" s="147"/>
      <c r="AJA26" s="147"/>
      <c r="AJB26" s="147"/>
      <c r="AJC26" s="147"/>
      <c r="AJD26" s="147"/>
      <c r="AJE26" s="147"/>
      <c r="AJF26" s="147"/>
      <c r="AJG26" s="147"/>
      <c r="AJH26" s="147"/>
      <c r="AJI26" s="147"/>
      <c r="AJJ26" s="147"/>
      <c r="AJK26" s="147"/>
      <c r="AJL26" s="147"/>
      <c r="AJM26" s="147"/>
      <c r="AJN26" s="147"/>
      <c r="AJO26" s="147"/>
      <c r="AJP26" s="147"/>
      <c r="AJQ26" s="147"/>
      <c r="AJR26" s="147"/>
      <c r="AJS26" s="147"/>
      <c r="AJT26" s="147"/>
      <c r="AJU26" s="147"/>
      <c r="AJV26" s="147"/>
      <c r="AJW26" s="147"/>
      <c r="AJX26" s="147"/>
      <c r="AJY26" s="147"/>
      <c r="AJZ26" s="147"/>
      <c r="AKA26" s="147"/>
      <c r="AKB26" s="147"/>
      <c r="AKC26" s="147"/>
      <c r="AKD26" s="147"/>
      <c r="AKE26" s="147"/>
      <c r="AKF26" s="147"/>
      <c r="AKG26" s="147"/>
      <c r="AKH26" s="147"/>
      <c r="AKI26" s="147"/>
      <c r="AKJ26" s="147"/>
      <c r="AKK26" s="147"/>
      <c r="AKL26" s="147"/>
      <c r="AKM26" s="147"/>
      <c r="AKN26" s="147"/>
      <c r="AKO26" s="147"/>
      <c r="AKP26" s="147"/>
      <c r="AKQ26" s="147"/>
      <c r="AKR26" s="147"/>
      <c r="AKS26" s="147"/>
      <c r="AKT26" s="147"/>
      <c r="AKU26" s="147"/>
      <c r="AKV26" s="147"/>
      <c r="AKW26" s="147"/>
      <c r="AKX26" s="147"/>
      <c r="AKY26" s="147"/>
      <c r="AKZ26" s="147"/>
      <c r="ALA26" s="147"/>
      <c r="ALB26" s="147"/>
      <c r="ALC26" s="147"/>
      <c r="ALD26" s="147"/>
      <c r="ALE26" s="147"/>
      <c r="ALF26" s="147"/>
      <c r="ALG26" s="147"/>
      <c r="ALH26" s="147"/>
      <c r="ALI26" s="147"/>
      <c r="ALJ26" s="147"/>
      <c r="ALK26" s="147"/>
    </row>
    <row r="27" spans="1:999">
      <c r="B27" s="168"/>
      <c r="C27" s="168"/>
      <c r="E27" s="165"/>
      <c r="H27" s="168"/>
      <c r="I27" s="168"/>
      <c r="N27" s="168"/>
      <c r="O27" s="168"/>
      <c r="R27" s="168"/>
      <c r="S27" s="168"/>
      <c r="U27" s="168"/>
      <c r="Y27" s="168"/>
      <c r="Z27" s="168"/>
      <c r="AA27" s="168"/>
      <c r="AB27" s="168"/>
      <c r="AC27" s="168"/>
      <c r="AD27" s="168"/>
      <c r="AE27" s="168"/>
      <c r="AF27" s="168"/>
      <c r="AG27" s="168"/>
      <c r="AI27" s="168"/>
      <c r="AJ27" s="168"/>
      <c r="AK27" s="168"/>
      <c r="AL27" s="168"/>
      <c r="AN27" s="168"/>
      <c r="AO27" s="168"/>
      <c r="AV27" s="168"/>
      <c r="AW27" s="168"/>
      <c r="AX27" s="168"/>
      <c r="AY27" s="168"/>
      <c r="BA27" s="168"/>
      <c r="BB27" s="168"/>
      <c r="BD27" s="168"/>
      <c r="BE27" s="168"/>
      <c r="BF27" s="168"/>
      <c r="BG27" s="168"/>
      <c r="BH27" s="168"/>
      <c r="BI27" s="168"/>
      <c r="BJ27" s="168"/>
      <c r="BK27" s="168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</row>
    <row r="28" spans="1:999">
      <c r="C28" s="164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  <c r="VA28" s="147"/>
      <c r="VB28" s="147"/>
      <c r="VC28" s="147"/>
      <c r="VD28" s="147"/>
      <c r="VE28" s="147"/>
      <c r="VF28" s="147"/>
      <c r="VG28" s="147"/>
      <c r="VH28" s="147"/>
      <c r="VI28" s="147"/>
      <c r="VJ28" s="147"/>
      <c r="VK28" s="147"/>
      <c r="VL28" s="147"/>
      <c r="VM28" s="147"/>
      <c r="VN28" s="147"/>
      <c r="VO28" s="147"/>
      <c r="VP28" s="147"/>
      <c r="VQ28" s="147"/>
      <c r="VR28" s="147"/>
      <c r="VS28" s="147"/>
      <c r="VT28" s="147"/>
      <c r="VU28" s="147"/>
      <c r="VV28" s="147"/>
      <c r="VW28" s="147"/>
      <c r="VX28" s="147"/>
      <c r="VY28" s="147"/>
      <c r="VZ28" s="147"/>
      <c r="WA28" s="147"/>
      <c r="WB28" s="147"/>
      <c r="WC28" s="147"/>
      <c r="WD28" s="147"/>
      <c r="WE28" s="147"/>
      <c r="WF28" s="147"/>
      <c r="WG28" s="147"/>
      <c r="WH28" s="147"/>
      <c r="WI28" s="147"/>
      <c r="WJ28" s="147"/>
      <c r="WK28" s="147"/>
      <c r="WL28" s="147"/>
      <c r="WM28" s="147"/>
      <c r="WN28" s="147"/>
      <c r="WO28" s="147"/>
      <c r="WP28" s="147"/>
      <c r="WQ28" s="147"/>
      <c r="WR28" s="147"/>
      <c r="WS28" s="147"/>
      <c r="WT28" s="147"/>
      <c r="WU28" s="147"/>
      <c r="WV28" s="147"/>
      <c r="WW28" s="147"/>
      <c r="WX28" s="147"/>
      <c r="WY28" s="147"/>
      <c r="WZ28" s="147"/>
      <c r="XA28" s="147"/>
      <c r="XB28" s="147"/>
      <c r="XC28" s="147"/>
      <c r="XD28" s="147"/>
      <c r="XE28" s="147"/>
      <c r="XF28" s="147"/>
      <c r="XG28" s="147"/>
      <c r="XH28" s="147"/>
      <c r="XI28" s="147"/>
      <c r="XJ28" s="147"/>
      <c r="XK28" s="147"/>
      <c r="XL28" s="147"/>
      <c r="XM28" s="147"/>
      <c r="XN28" s="147"/>
      <c r="XO28" s="147"/>
      <c r="XP28" s="147"/>
      <c r="XQ28" s="147"/>
      <c r="XR28" s="147"/>
      <c r="XS28" s="147"/>
      <c r="XT28" s="147"/>
      <c r="XU28" s="147"/>
      <c r="XV28" s="147"/>
      <c r="XW28" s="147"/>
      <c r="XX28" s="147"/>
      <c r="XY28" s="147"/>
      <c r="XZ28" s="147"/>
      <c r="YA28" s="147"/>
      <c r="YB28" s="147"/>
      <c r="YC28" s="147"/>
      <c r="YD28" s="147"/>
      <c r="YE28" s="147"/>
      <c r="YF28" s="147"/>
      <c r="YG28" s="147"/>
      <c r="YH28" s="147"/>
      <c r="YI28" s="147"/>
      <c r="YJ28" s="147"/>
      <c r="YK28" s="147"/>
      <c r="YL28" s="147"/>
      <c r="YM28" s="147"/>
      <c r="YN28" s="147"/>
      <c r="YO28" s="147"/>
      <c r="YP28" s="147"/>
      <c r="YQ28" s="147"/>
      <c r="YR28" s="147"/>
      <c r="YS28" s="147"/>
      <c r="YT28" s="147"/>
      <c r="YU28" s="147"/>
      <c r="YV28" s="147"/>
      <c r="YW28" s="147"/>
      <c r="YX28" s="147"/>
      <c r="YY28" s="147"/>
      <c r="YZ28" s="147"/>
      <c r="ZA28" s="147"/>
      <c r="ZB28" s="147"/>
      <c r="ZC28" s="147"/>
      <c r="ZD28" s="147"/>
      <c r="ZE28" s="147"/>
      <c r="ZF28" s="147"/>
      <c r="ZG28" s="147"/>
      <c r="ZH28" s="147"/>
      <c r="ZI28" s="147"/>
      <c r="ZJ28" s="147"/>
      <c r="ZK28" s="147"/>
      <c r="ZL28" s="147"/>
      <c r="ZM28" s="147"/>
      <c r="ZN28" s="147"/>
      <c r="ZO28" s="147"/>
      <c r="ZP28" s="147"/>
      <c r="ZQ28" s="147"/>
      <c r="ZR28" s="147"/>
      <c r="ZS28" s="147"/>
      <c r="ZT28" s="147"/>
      <c r="ZU28" s="147"/>
      <c r="ZV28" s="147"/>
      <c r="ZW28" s="147"/>
      <c r="ZX28" s="147"/>
      <c r="ZY28" s="147"/>
      <c r="ZZ28" s="147"/>
      <c r="AAA28" s="147"/>
      <c r="AAB28" s="147"/>
      <c r="AAC28" s="147"/>
      <c r="AAD28" s="147"/>
      <c r="AAE28" s="147"/>
      <c r="AAF28" s="147"/>
      <c r="AAG28" s="147"/>
      <c r="AAH28" s="147"/>
      <c r="AAI28" s="147"/>
      <c r="AAJ28" s="147"/>
      <c r="AAK28" s="147"/>
      <c r="AAL28" s="147"/>
      <c r="AAM28" s="147"/>
      <c r="AAN28" s="147"/>
      <c r="AAO28" s="147"/>
      <c r="AAP28" s="147"/>
      <c r="AAQ28" s="147"/>
      <c r="AAR28" s="147"/>
      <c r="AAS28" s="147"/>
      <c r="AAT28" s="147"/>
      <c r="AAU28" s="147"/>
      <c r="AAV28" s="147"/>
      <c r="AAW28" s="147"/>
      <c r="AAX28" s="147"/>
      <c r="AAY28" s="147"/>
      <c r="AAZ28" s="147"/>
      <c r="ABA28" s="147"/>
      <c r="ABB28" s="147"/>
      <c r="ABC28" s="147"/>
      <c r="ABD28" s="147"/>
      <c r="ABE28" s="147"/>
      <c r="ABF28" s="147"/>
      <c r="ABG28" s="147"/>
      <c r="ABH28" s="147"/>
      <c r="ABI28" s="147"/>
      <c r="ABJ28" s="147"/>
      <c r="ABK28" s="147"/>
      <c r="ABL28" s="147"/>
      <c r="ABM28" s="147"/>
      <c r="ABN28" s="147"/>
      <c r="ABO28" s="147"/>
      <c r="ABP28" s="147"/>
      <c r="ABQ28" s="147"/>
      <c r="ABR28" s="147"/>
      <c r="ABS28" s="147"/>
      <c r="ABT28" s="147"/>
      <c r="ABU28" s="147"/>
      <c r="ABV28" s="147"/>
      <c r="ABW28" s="147"/>
      <c r="ABX28" s="147"/>
      <c r="ABY28" s="147"/>
      <c r="ABZ28" s="147"/>
      <c r="ACA28" s="147"/>
      <c r="ACB28" s="147"/>
      <c r="ACC28" s="147"/>
      <c r="ACD28" s="147"/>
      <c r="ACE28" s="147"/>
      <c r="ACF28" s="147"/>
      <c r="ACG28" s="147"/>
      <c r="ACH28" s="147"/>
      <c r="ACI28" s="147"/>
      <c r="ACJ28" s="147"/>
      <c r="ACK28" s="147"/>
      <c r="ACL28" s="147"/>
      <c r="ACM28" s="147"/>
      <c r="ACN28" s="147"/>
      <c r="ACO28" s="147"/>
      <c r="ACP28" s="147"/>
      <c r="ACQ28" s="147"/>
      <c r="ACR28" s="147"/>
      <c r="ACS28" s="147"/>
      <c r="ACT28" s="147"/>
      <c r="ACU28" s="147"/>
      <c r="ACV28" s="147"/>
      <c r="ACW28" s="147"/>
      <c r="ACX28" s="147"/>
      <c r="ACY28" s="147"/>
      <c r="ACZ28" s="147"/>
      <c r="ADA28" s="147"/>
      <c r="ADB28" s="147"/>
      <c r="ADC28" s="147"/>
      <c r="ADD28" s="147"/>
      <c r="ADE28" s="147"/>
      <c r="ADF28" s="147"/>
      <c r="ADG28" s="147"/>
      <c r="ADH28" s="147"/>
      <c r="ADI28" s="147"/>
      <c r="ADJ28" s="147"/>
      <c r="ADK28" s="147"/>
      <c r="ADL28" s="147"/>
      <c r="ADM28" s="147"/>
      <c r="ADN28" s="147"/>
      <c r="ADO28" s="147"/>
      <c r="ADP28" s="147"/>
      <c r="ADQ28" s="147"/>
      <c r="ADR28" s="147"/>
      <c r="ADS28" s="147"/>
      <c r="ADT28" s="147"/>
      <c r="ADU28" s="147"/>
      <c r="ADV28" s="147"/>
      <c r="ADW28" s="147"/>
      <c r="ADX28" s="147"/>
      <c r="ADY28" s="147"/>
      <c r="ADZ28" s="147"/>
      <c r="AEA28" s="147"/>
      <c r="AEB28" s="147"/>
      <c r="AEC28" s="147"/>
      <c r="AED28" s="147"/>
      <c r="AEE28" s="147"/>
      <c r="AEF28" s="147"/>
      <c r="AEG28" s="147"/>
      <c r="AEH28" s="147"/>
      <c r="AEI28" s="147"/>
      <c r="AEJ28" s="147"/>
      <c r="AEK28" s="147"/>
      <c r="AEL28" s="147"/>
      <c r="AEM28" s="147"/>
      <c r="AEN28" s="147"/>
      <c r="AEO28" s="147"/>
      <c r="AEP28" s="147"/>
      <c r="AEQ28" s="147"/>
      <c r="AER28" s="147"/>
      <c r="AES28" s="147"/>
      <c r="AET28" s="147"/>
      <c r="AEU28" s="147"/>
      <c r="AEV28" s="147"/>
      <c r="AEW28" s="147"/>
      <c r="AEX28" s="147"/>
      <c r="AEY28" s="147"/>
      <c r="AEZ28" s="147"/>
      <c r="AFA28" s="147"/>
      <c r="AFB28" s="147"/>
      <c r="AFC28" s="147"/>
      <c r="AFD28" s="147"/>
      <c r="AFE28" s="147"/>
      <c r="AFF28" s="147"/>
      <c r="AFG28" s="147"/>
      <c r="AFH28" s="147"/>
      <c r="AFI28" s="147"/>
      <c r="AFJ28" s="147"/>
      <c r="AFK28" s="147"/>
      <c r="AFL28" s="147"/>
      <c r="AFM28" s="147"/>
      <c r="AFN28" s="147"/>
      <c r="AFO28" s="147"/>
      <c r="AFP28" s="147"/>
      <c r="AFQ28" s="147"/>
      <c r="AFR28" s="147"/>
      <c r="AFS28" s="147"/>
      <c r="AFT28" s="147"/>
      <c r="AFU28" s="147"/>
      <c r="AFV28" s="147"/>
      <c r="AFW28" s="147"/>
      <c r="AFX28" s="147"/>
      <c r="AFY28" s="147"/>
      <c r="AFZ28" s="147"/>
      <c r="AGA28" s="147"/>
      <c r="AGB28" s="147"/>
      <c r="AGC28" s="147"/>
      <c r="AGD28" s="147"/>
      <c r="AGE28" s="147"/>
      <c r="AGF28" s="147"/>
      <c r="AGG28" s="147"/>
      <c r="AGH28" s="147"/>
      <c r="AGI28" s="147"/>
      <c r="AGJ28" s="147"/>
      <c r="AGK28" s="147"/>
      <c r="AGL28" s="147"/>
      <c r="AGM28" s="147"/>
      <c r="AGN28" s="147"/>
      <c r="AGO28" s="147"/>
      <c r="AGP28" s="147"/>
      <c r="AGQ28" s="147"/>
      <c r="AGR28" s="147"/>
      <c r="AGS28" s="147"/>
      <c r="AGT28" s="147"/>
      <c r="AGU28" s="147"/>
      <c r="AGV28" s="147"/>
      <c r="AGW28" s="147"/>
      <c r="AGX28" s="147"/>
      <c r="AGY28" s="147"/>
      <c r="AGZ28" s="147"/>
      <c r="AHA28" s="147"/>
      <c r="AHB28" s="147"/>
      <c r="AHC28" s="147"/>
      <c r="AHD28" s="147"/>
      <c r="AHE28" s="147"/>
      <c r="AHF28" s="147"/>
      <c r="AHG28" s="147"/>
      <c r="AHH28" s="147"/>
      <c r="AHI28" s="147"/>
      <c r="AHJ28" s="147"/>
      <c r="AHK28" s="147"/>
      <c r="AHL28" s="147"/>
      <c r="AHM28" s="147"/>
      <c r="AHN28" s="147"/>
      <c r="AHO28" s="147"/>
      <c r="AHP28" s="147"/>
      <c r="AHQ28" s="147"/>
      <c r="AHR28" s="147"/>
      <c r="AHS28" s="147"/>
      <c r="AHT28" s="147"/>
      <c r="AHU28" s="147"/>
      <c r="AHV28" s="147"/>
      <c r="AHW28" s="147"/>
      <c r="AHX28" s="147"/>
      <c r="AHY28" s="147"/>
      <c r="AHZ28" s="147"/>
      <c r="AIA28" s="147"/>
      <c r="AIB28" s="147"/>
      <c r="AIC28" s="147"/>
      <c r="AID28" s="147"/>
      <c r="AIE28" s="147"/>
      <c r="AIF28" s="147"/>
      <c r="AIG28" s="147"/>
      <c r="AIH28" s="147"/>
      <c r="AII28" s="147"/>
      <c r="AIJ28" s="147"/>
      <c r="AIK28" s="147"/>
      <c r="AIL28" s="147"/>
      <c r="AIM28" s="147"/>
      <c r="AIN28" s="147"/>
      <c r="AIO28" s="147"/>
      <c r="AIP28" s="147"/>
      <c r="AIQ28" s="147"/>
      <c r="AIR28" s="147"/>
      <c r="AIS28" s="147"/>
      <c r="AIT28" s="147"/>
      <c r="AIU28" s="147"/>
      <c r="AIV28" s="147"/>
      <c r="AIW28" s="147"/>
      <c r="AIX28" s="147"/>
      <c r="AIY28" s="147"/>
      <c r="AIZ28" s="147"/>
      <c r="AJA28" s="147"/>
      <c r="AJB28" s="147"/>
      <c r="AJC28" s="147"/>
      <c r="AJD28" s="147"/>
      <c r="AJE28" s="147"/>
      <c r="AJF28" s="147"/>
      <c r="AJG28" s="147"/>
      <c r="AJH28" s="147"/>
      <c r="AJI28" s="147"/>
      <c r="AJJ28" s="147"/>
      <c r="AJK28" s="147"/>
      <c r="AJL28" s="147"/>
      <c r="AJM28" s="147"/>
      <c r="AJN28" s="147"/>
      <c r="AJO28" s="147"/>
      <c r="AJP28" s="147"/>
      <c r="AJQ28" s="147"/>
      <c r="AJR28" s="147"/>
      <c r="AJS28" s="147"/>
      <c r="AJT28" s="147"/>
      <c r="AJU28" s="147"/>
      <c r="AJV28" s="147"/>
      <c r="AJW28" s="147"/>
      <c r="AJX28" s="147"/>
      <c r="AJY28" s="147"/>
      <c r="AJZ28" s="147"/>
      <c r="AKA28" s="147"/>
      <c r="AKB28" s="147"/>
      <c r="AKC28" s="147"/>
      <c r="AKD28" s="147"/>
      <c r="AKE28" s="147"/>
      <c r="AKF28" s="147"/>
      <c r="AKG28" s="147"/>
      <c r="AKH28" s="147"/>
      <c r="AKI28" s="147"/>
      <c r="AKJ28" s="147"/>
      <c r="AKK28" s="147"/>
      <c r="AKL28" s="147"/>
      <c r="AKM28" s="147"/>
      <c r="AKN28" s="147"/>
      <c r="AKO28" s="147"/>
      <c r="AKP28" s="147"/>
      <c r="AKQ28" s="147"/>
      <c r="AKR28" s="147"/>
      <c r="AKS28" s="147"/>
      <c r="AKT28" s="147"/>
      <c r="AKU28" s="147"/>
      <c r="AKV28" s="147"/>
      <c r="AKW28" s="147"/>
      <c r="AKX28" s="147"/>
      <c r="AKY28" s="147"/>
      <c r="AKZ28" s="147"/>
      <c r="ALA28" s="147"/>
      <c r="ALB28" s="147"/>
      <c r="ALC28" s="147"/>
      <c r="ALD28" s="147"/>
      <c r="ALE28" s="147"/>
      <c r="ALF28" s="147"/>
      <c r="ALG28" s="147"/>
      <c r="ALH28" s="147"/>
      <c r="ALI28" s="147"/>
      <c r="ALJ28" s="147"/>
      <c r="ALK28" s="147"/>
    </row>
    <row r="29" spans="1:999">
      <c r="C29" s="164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  <c r="VA29" s="147"/>
      <c r="VB29" s="147"/>
      <c r="VC29" s="147"/>
      <c r="VD29" s="147"/>
      <c r="VE29" s="147"/>
      <c r="VF29" s="147"/>
      <c r="VG29" s="147"/>
      <c r="VH29" s="147"/>
      <c r="VI29" s="147"/>
      <c r="VJ29" s="147"/>
      <c r="VK29" s="147"/>
      <c r="VL29" s="147"/>
      <c r="VM29" s="147"/>
      <c r="VN29" s="147"/>
      <c r="VO29" s="147"/>
      <c r="VP29" s="147"/>
      <c r="VQ29" s="147"/>
      <c r="VR29" s="147"/>
      <c r="VS29" s="147"/>
      <c r="VT29" s="147"/>
      <c r="VU29" s="147"/>
      <c r="VV29" s="147"/>
      <c r="VW29" s="147"/>
      <c r="VX29" s="147"/>
      <c r="VY29" s="147"/>
      <c r="VZ29" s="147"/>
      <c r="WA29" s="147"/>
      <c r="WB29" s="147"/>
      <c r="WC29" s="147"/>
      <c r="WD29" s="147"/>
      <c r="WE29" s="147"/>
      <c r="WF29" s="147"/>
      <c r="WG29" s="147"/>
      <c r="WH29" s="147"/>
      <c r="WI29" s="147"/>
      <c r="WJ29" s="147"/>
      <c r="WK29" s="147"/>
      <c r="WL29" s="147"/>
      <c r="WM29" s="147"/>
      <c r="WN29" s="147"/>
      <c r="WO29" s="147"/>
      <c r="WP29" s="147"/>
      <c r="WQ29" s="147"/>
      <c r="WR29" s="147"/>
      <c r="WS29" s="147"/>
      <c r="WT29" s="147"/>
      <c r="WU29" s="147"/>
      <c r="WV29" s="147"/>
      <c r="WW29" s="147"/>
      <c r="WX29" s="147"/>
      <c r="WY29" s="147"/>
      <c r="WZ29" s="147"/>
      <c r="XA29" s="147"/>
      <c r="XB29" s="147"/>
      <c r="XC29" s="147"/>
      <c r="XD29" s="147"/>
      <c r="XE29" s="147"/>
      <c r="XF29" s="147"/>
      <c r="XG29" s="147"/>
      <c r="XH29" s="147"/>
      <c r="XI29" s="147"/>
      <c r="XJ29" s="147"/>
      <c r="XK29" s="147"/>
      <c r="XL29" s="147"/>
      <c r="XM29" s="147"/>
      <c r="XN29" s="147"/>
      <c r="XO29" s="147"/>
      <c r="XP29" s="147"/>
      <c r="XQ29" s="147"/>
      <c r="XR29" s="147"/>
      <c r="XS29" s="147"/>
      <c r="XT29" s="147"/>
      <c r="XU29" s="147"/>
      <c r="XV29" s="147"/>
      <c r="XW29" s="147"/>
      <c r="XX29" s="147"/>
      <c r="XY29" s="147"/>
      <c r="XZ29" s="147"/>
      <c r="YA29" s="147"/>
      <c r="YB29" s="147"/>
      <c r="YC29" s="147"/>
      <c r="YD29" s="147"/>
      <c r="YE29" s="147"/>
      <c r="YF29" s="147"/>
      <c r="YG29" s="147"/>
      <c r="YH29" s="147"/>
      <c r="YI29" s="147"/>
      <c r="YJ29" s="147"/>
      <c r="YK29" s="147"/>
      <c r="YL29" s="147"/>
      <c r="YM29" s="147"/>
      <c r="YN29" s="147"/>
      <c r="YO29" s="147"/>
      <c r="YP29" s="147"/>
      <c r="YQ29" s="147"/>
      <c r="YR29" s="147"/>
      <c r="YS29" s="147"/>
      <c r="YT29" s="147"/>
      <c r="YU29" s="147"/>
      <c r="YV29" s="147"/>
      <c r="YW29" s="147"/>
      <c r="YX29" s="147"/>
      <c r="YY29" s="147"/>
      <c r="YZ29" s="147"/>
      <c r="ZA29" s="147"/>
      <c r="ZB29" s="147"/>
      <c r="ZC29" s="147"/>
      <c r="ZD29" s="147"/>
      <c r="ZE29" s="147"/>
      <c r="ZF29" s="147"/>
      <c r="ZG29" s="147"/>
      <c r="ZH29" s="147"/>
      <c r="ZI29" s="147"/>
      <c r="ZJ29" s="147"/>
      <c r="ZK29" s="147"/>
      <c r="ZL29" s="147"/>
      <c r="ZM29" s="147"/>
      <c r="ZN29" s="147"/>
      <c r="ZO29" s="147"/>
      <c r="ZP29" s="147"/>
      <c r="ZQ29" s="147"/>
      <c r="ZR29" s="147"/>
      <c r="ZS29" s="147"/>
      <c r="ZT29" s="147"/>
      <c r="ZU29" s="147"/>
      <c r="ZV29" s="147"/>
      <c r="ZW29" s="147"/>
      <c r="ZX29" s="147"/>
      <c r="ZY29" s="147"/>
      <c r="ZZ29" s="147"/>
      <c r="AAA29" s="147"/>
      <c r="AAB29" s="147"/>
      <c r="AAC29" s="147"/>
      <c r="AAD29" s="147"/>
      <c r="AAE29" s="147"/>
      <c r="AAF29" s="147"/>
      <c r="AAG29" s="147"/>
      <c r="AAH29" s="147"/>
      <c r="AAI29" s="147"/>
      <c r="AAJ29" s="147"/>
      <c r="AAK29" s="147"/>
      <c r="AAL29" s="147"/>
      <c r="AAM29" s="147"/>
      <c r="AAN29" s="147"/>
      <c r="AAO29" s="147"/>
      <c r="AAP29" s="147"/>
      <c r="AAQ29" s="147"/>
      <c r="AAR29" s="147"/>
      <c r="AAS29" s="147"/>
      <c r="AAT29" s="147"/>
      <c r="AAU29" s="147"/>
      <c r="AAV29" s="147"/>
      <c r="AAW29" s="147"/>
      <c r="AAX29" s="147"/>
      <c r="AAY29" s="147"/>
      <c r="AAZ29" s="147"/>
      <c r="ABA29" s="147"/>
      <c r="ABB29" s="147"/>
      <c r="ABC29" s="147"/>
      <c r="ABD29" s="147"/>
      <c r="ABE29" s="147"/>
      <c r="ABF29" s="147"/>
      <c r="ABG29" s="147"/>
      <c r="ABH29" s="147"/>
      <c r="ABI29" s="147"/>
      <c r="ABJ29" s="147"/>
      <c r="ABK29" s="147"/>
      <c r="ABL29" s="147"/>
      <c r="ABM29" s="147"/>
      <c r="ABN29" s="147"/>
      <c r="ABO29" s="147"/>
      <c r="ABP29" s="147"/>
      <c r="ABQ29" s="147"/>
      <c r="ABR29" s="147"/>
      <c r="ABS29" s="147"/>
      <c r="ABT29" s="147"/>
      <c r="ABU29" s="147"/>
      <c r="ABV29" s="147"/>
      <c r="ABW29" s="147"/>
      <c r="ABX29" s="147"/>
      <c r="ABY29" s="147"/>
      <c r="ABZ29" s="147"/>
      <c r="ACA29" s="147"/>
      <c r="ACB29" s="147"/>
      <c r="ACC29" s="147"/>
      <c r="ACD29" s="147"/>
      <c r="ACE29" s="147"/>
      <c r="ACF29" s="147"/>
      <c r="ACG29" s="147"/>
      <c r="ACH29" s="147"/>
      <c r="ACI29" s="147"/>
      <c r="ACJ29" s="147"/>
      <c r="ACK29" s="147"/>
      <c r="ACL29" s="147"/>
      <c r="ACM29" s="147"/>
      <c r="ACN29" s="147"/>
      <c r="ACO29" s="147"/>
      <c r="ACP29" s="147"/>
      <c r="ACQ29" s="147"/>
      <c r="ACR29" s="147"/>
      <c r="ACS29" s="147"/>
      <c r="ACT29" s="147"/>
      <c r="ACU29" s="147"/>
      <c r="ACV29" s="147"/>
      <c r="ACW29" s="147"/>
      <c r="ACX29" s="147"/>
      <c r="ACY29" s="147"/>
      <c r="ACZ29" s="147"/>
      <c r="ADA29" s="147"/>
      <c r="ADB29" s="147"/>
      <c r="ADC29" s="147"/>
      <c r="ADD29" s="147"/>
      <c r="ADE29" s="147"/>
      <c r="ADF29" s="147"/>
      <c r="ADG29" s="147"/>
      <c r="ADH29" s="147"/>
      <c r="ADI29" s="147"/>
      <c r="ADJ29" s="147"/>
      <c r="ADK29" s="147"/>
      <c r="ADL29" s="147"/>
      <c r="ADM29" s="147"/>
      <c r="ADN29" s="147"/>
      <c r="ADO29" s="147"/>
      <c r="ADP29" s="147"/>
      <c r="ADQ29" s="147"/>
      <c r="ADR29" s="147"/>
      <c r="ADS29" s="147"/>
      <c r="ADT29" s="147"/>
      <c r="ADU29" s="147"/>
      <c r="ADV29" s="147"/>
      <c r="ADW29" s="147"/>
      <c r="ADX29" s="147"/>
      <c r="ADY29" s="147"/>
      <c r="ADZ29" s="147"/>
      <c r="AEA29" s="147"/>
      <c r="AEB29" s="147"/>
      <c r="AEC29" s="147"/>
      <c r="AED29" s="147"/>
      <c r="AEE29" s="147"/>
      <c r="AEF29" s="147"/>
      <c r="AEG29" s="147"/>
      <c r="AEH29" s="147"/>
      <c r="AEI29" s="147"/>
      <c r="AEJ29" s="147"/>
      <c r="AEK29" s="147"/>
      <c r="AEL29" s="147"/>
      <c r="AEM29" s="147"/>
      <c r="AEN29" s="147"/>
      <c r="AEO29" s="147"/>
      <c r="AEP29" s="147"/>
      <c r="AEQ29" s="147"/>
      <c r="AER29" s="147"/>
      <c r="AES29" s="147"/>
      <c r="AET29" s="147"/>
      <c r="AEU29" s="147"/>
      <c r="AEV29" s="147"/>
      <c r="AEW29" s="147"/>
      <c r="AEX29" s="147"/>
      <c r="AEY29" s="147"/>
      <c r="AEZ29" s="147"/>
      <c r="AFA29" s="147"/>
      <c r="AFB29" s="147"/>
      <c r="AFC29" s="147"/>
      <c r="AFD29" s="147"/>
      <c r="AFE29" s="147"/>
      <c r="AFF29" s="147"/>
      <c r="AFG29" s="147"/>
      <c r="AFH29" s="147"/>
      <c r="AFI29" s="147"/>
      <c r="AFJ29" s="147"/>
      <c r="AFK29" s="147"/>
      <c r="AFL29" s="147"/>
      <c r="AFM29" s="147"/>
      <c r="AFN29" s="147"/>
      <c r="AFO29" s="147"/>
      <c r="AFP29" s="147"/>
      <c r="AFQ29" s="147"/>
      <c r="AFR29" s="147"/>
      <c r="AFS29" s="147"/>
      <c r="AFT29" s="147"/>
      <c r="AFU29" s="147"/>
      <c r="AFV29" s="147"/>
      <c r="AFW29" s="147"/>
      <c r="AFX29" s="147"/>
      <c r="AFY29" s="147"/>
      <c r="AFZ29" s="147"/>
      <c r="AGA29" s="147"/>
      <c r="AGB29" s="147"/>
      <c r="AGC29" s="147"/>
      <c r="AGD29" s="147"/>
      <c r="AGE29" s="147"/>
      <c r="AGF29" s="147"/>
      <c r="AGG29" s="147"/>
      <c r="AGH29" s="147"/>
      <c r="AGI29" s="147"/>
      <c r="AGJ29" s="147"/>
      <c r="AGK29" s="147"/>
      <c r="AGL29" s="147"/>
      <c r="AGM29" s="147"/>
      <c r="AGN29" s="147"/>
      <c r="AGO29" s="147"/>
      <c r="AGP29" s="147"/>
      <c r="AGQ29" s="147"/>
      <c r="AGR29" s="147"/>
      <c r="AGS29" s="147"/>
      <c r="AGT29" s="147"/>
      <c r="AGU29" s="147"/>
      <c r="AGV29" s="147"/>
      <c r="AGW29" s="147"/>
      <c r="AGX29" s="147"/>
      <c r="AGY29" s="147"/>
      <c r="AGZ29" s="147"/>
      <c r="AHA29" s="147"/>
      <c r="AHB29" s="147"/>
      <c r="AHC29" s="147"/>
      <c r="AHD29" s="147"/>
      <c r="AHE29" s="147"/>
      <c r="AHF29" s="147"/>
      <c r="AHG29" s="147"/>
      <c r="AHH29" s="147"/>
      <c r="AHI29" s="147"/>
      <c r="AHJ29" s="147"/>
      <c r="AHK29" s="147"/>
      <c r="AHL29" s="147"/>
      <c r="AHM29" s="147"/>
      <c r="AHN29" s="147"/>
      <c r="AHO29" s="147"/>
      <c r="AHP29" s="147"/>
      <c r="AHQ29" s="147"/>
      <c r="AHR29" s="147"/>
      <c r="AHS29" s="147"/>
      <c r="AHT29" s="147"/>
      <c r="AHU29" s="147"/>
      <c r="AHV29" s="147"/>
      <c r="AHW29" s="147"/>
      <c r="AHX29" s="147"/>
      <c r="AHY29" s="147"/>
      <c r="AHZ29" s="147"/>
      <c r="AIA29" s="147"/>
      <c r="AIB29" s="147"/>
      <c r="AIC29" s="147"/>
      <c r="AID29" s="147"/>
      <c r="AIE29" s="147"/>
      <c r="AIF29" s="147"/>
      <c r="AIG29" s="147"/>
      <c r="AIH29" s="147"/>
      <c r="AII29" s="147"/>
      <c r="AIJ29" s="147"/>
      <c r="AIK29" s="147"/>
      <c r="AIL29" s="147"/>
      <c r="AIM29" s="147"/>
      <c r="AIN29" s="147"/>
      <c r="AIO29" s="147"/>
      <c r="AIP29" s="147"/>
      <c r="AIQ29" s="147"/>
      <c r="AIR29" s="147"/>
      <c r="AIS29" s="147"/>
      <c r="AIT29" s="147"/>
      <c r="AIU29" s="147"/>
      <c r="AIV29" s="147"/>
      <c r="AIW29" s="147"/>
      <c r="AIX29" s="147"/>
      <c r="AIY29" s="147"/>
      <c r="AIZ29" s="147"/>
      <c r="AJA29" s="147"/>
      <c r="AJB29" s="147"/>
      <c r="AJC29" s="147"/>
      <c r="AJD29" s="147"/>
      <c r="AJE29" s="147"/>
      <c r="AJF29" s="147"/>
      <c r="AJG29" s="147"/>
      <c r="AJH29" s="147"/>
      <c r="AJI29" s="147"/>
      <c r="AJJ29" s="147"/>
      <c r="AJK29" s="147"/>
      <c r="AJL29" s="147"/>
      <c r="AJM29" s="147"/>
      <c r="AJN29" s="147"/>
      <c r="AJO29" s="147"/>
      <c r="AJP29" s="147"/>
      <c r="AJQ29" s="147"/>
      <c r="AJR29" s="147"/>
      <c r="AJS29" s="147"/>
      <c r="AJT29" s="147"/>
      <c r="AJU29" s="147"/>
      <c r="AJV29" s="147"/>
      <c r="AJW29" s="147"/>
      <c r="AJX29" s="147"/>
      <c r="AJY29" s="147"/>
      <c r="AJZ29" s="147"/>
      <c r="AKA29" s="147"/>
      <c r="AKB29" s="147"/>
      <c r="AKC29" s="147"/>
      <c r="AKD29" s="147"/>
      <c r="AKE29" s="147"/>
      <c r="AKF29" s="147"/>
      <c r="AKG29" s="147"/>
      <c r="AKH29" s="147"/>
      <c r="AKI29" s="147"/>
      <c r="AKJ29" s="147"/>
      <c r="AKK29" s="147"/>
      <c r="AKL29" s="147"/>
      <c r="AKM29" s="147"/>
      <c r="AKN29" s="147"/>
      <c r="AKO29" s="147"/>
      <c r="AKP29" s="147"/>
      <c r="AKQ29" s="147"/>
      <c r="AKR29" s="147"/>
      <c r="AKS29" s="147"/>
      <c r="AKT29" s="147"/>
      <c r="AKU29" s="147"/>
      <c r="AKV29" s="147"/>
      <c r="AKW29" s="147"/>
      <c r="AKX29" s="147"/>
      <c r="AKY29" s="147"/>
      <c r="AKZ29" s="147"/>
      <c r="ALA29" s="147"/>
      <c r="ALB29" s="147"/>
      <c r="ALC29" s="147"/>
      <c r="ALD29" s="147"/>
      <c r="ALE29" s="147"/>
      <c r="ALF29" s="147"/>
      <c r="ALG29" s="147"/>
      <c r="ALH29" s="147"/>
      <c r="ALI29" s="147"/>
      <c r="ALJ29" s="147"/>
      <c r="ALK29" s="147"/>
    </row>
    <row r="30" spans="1:999">
      <c r="C30" s="164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  <c r="VA30" s="147"/>
      <c r="VB30" s="147"/>
      <c r="VC30" s="147"/>
      <c r="VD30" s="147"/>
      <c r="VE30" s="147"/>
      <c r="VF30" s="147"/>
      <c r="VG30" s="147"/>
      <c r="VH30" s="147"/>
      <c r="VI30" s="147"/>
      <c r="VJ30" s="147"/>
      <c r="VK30" s="147"/>
      <c r="VL30" s="147"/>
      <c r="VM30" s="147"/>
      <c r="VN30" s="147"/>
      <c r="VO30" s="147"/>
      <c r="VP30" s="147"/>
      <c r="VQ30" s="147"/>
      <c r="VR30" s="147"/>
      <c r="VS30" s="147"/>
      <c r="VT30" s="147"/>
      <c r="VU30" s="147"/>
      <c r="VV30" s="147"/>
      <c r="VW30" s="147"/>
      <c r="VX30" s="147"/>
      <c r="VY30" s="147"/>
      <c r="VZ30" s="147"/>
      <c r="WA30" s="147"/>
      <c r="WB30" s="147"/>
      <c r="WC30" s="147"/>
      <c r="WD30" s="147"/>
      <c r="WE30" s="147"/>
      <c r="WF30" s="147"/>
      <c r="WG30" s="147"/>
      <c r="WH30" s="147"/>
      <c r="WI30" s="147"/>
      <c r="WJ30" s="147"/>
      <c r="WK30" s="147"/>
      <c r="WL30" s="147"/>
      <c r="WM30" s="147"/>
      <c r="WN30" s="147"/>
      <c r="WO30" s="147"/>
      <c r="WP30" s="147"/>
      <c r="WQ30" s="147"/>
      <c r="WR30" s="147"/>
      <c r="WS30" s="147"/>
      <c r="WT30" s="147"/>
      <c r="WU30" s="147"/>
      <c r="WV30" s="147"/>
      <c r="WW30" s="147"/>
      <c r="WX30" s="147"/>
      <c r="WY30" s="147"/>
      <c r="WZ30" s="147"/>
      <c r="XA30" s="147"/>
      <c r="XB30" s="147"/>
      <c r="XC30" s="147"/>
      <c r="XD30" s="147"/>
      <c r="XE30" s="147"/>
      <c r="XF30" s="147"/>
      <c r="XG30" s="147"/>
      <c r="XH30" s="147"/>
      <c r="XI30" s="147"/>
      <c r="XJ30" s="147"/>
      <c r="XK30" s="147"/>
      <c r="XL30" s="147"/>
      <c r="XM30" s="147"/>
      <c r="XN30" s="147"/>
      <c r="XO30" s="147"/>
      <c r="XP30" s="147"/>
      <c r="XQ30" s="147"/>
      <c r="XR30" s="147"/>
      <c r="XS30" s="147"/>
      <c r="XT30" s="147"/>
      <c r="XU30" s="147"/>
      <c r="XV30" s="147"/>
      <c r="XW30" s="147"/>
      <c r="XX30" s="147"/>
      <c r="XY30" s="147"/>
      <c r="XZ30" s="147"/>
      <c r="YA30" s="147"/>
      <c r="YB30" s="147"/>
      <c r="YC30" s="147"/>
      <c r="YD30" s="147"/>
      <c r="YE30" s="147"/>
      <c r="YF30" s="147"/>
      <c r="YG30" s="147"/>
      <c r="YH30" s="147"/>
      <c r="YI30" s="147"/>
      <c r="YJ30" s="147"/>
      <c r="YK30" s="147"/>
      <c r="YL30" s="147"/>
      <c r="YM30" s="147"/>
      <c r="YN30" s="147"/>
      <c r="YO30" s="147"/>
      <c r="YP30" s="147"/>
      <c r="YQ30" s="147"/>
      <c r="YR30" s="147"/>
      <c r="YS30" s="147"/>
      <c r="YT30" s="147"/>
      <c r="YU30" s="147"/>
      <c r="YV30" s="147"/>
      <c r="YW30" s="147"/>
      <c r="YX30" s="147"/>
      <c r="YY30" s="147"/>
      <c r="YZ30" s="147"/>
      <c r="ZA30" s="147"/>
      <c r="ZB30" s="147"/>
      <c r="ZC30" s="147"/>
      <c r="ZD30" s="147"/>
      <c r="ZE30" s="147"/>
      <c r="ZF30" s="147"/>
      <c r="ZG30" s="147"/>
      <c r="ZH30" s="147"/>
      <c r="ZI30" s="147"/>
      <c r="ZJ30" s="147"/>
      <c r="ZK30" s="147"/>
      <c r="ZL30" s="147"/>
      <c r="ZM30" s="147"/>
      <c r="ZN30" s="147"/>
      <c r="ZO30" s="147"/>
      <c r="ZP30" s="147"/>
      <c r="ZQ30" s="147"/>
      <c r="ZR30" s="147"/>
      <c r="ZS30" s="147"/>
      <c r="ZT30" s="147"/>
      <c r="ZU30" s="147"/>
      <c r="ZV30" s="147"/>
      <c r="ZW30" s="147"/>
      <c r="ZX30" s="147"/>
      <c r="ZY30" s="147"/>
      <c r="ZZ30" s="147"/>
      <c r="AAA30" s="147"/>
      <c r="AAB30" s="147"/>
      <c r="AAC30" s="147"/>
      <c r="AAD30" s="147"/>
      <c r="AAE30" s="147"/>
      <c r="AAF30" s="147"/>
      <c r="AAG30" s="147"/>
      <c r="AAH30" s="147"/>
      <c r="AAI30" s="147"/>
      <c r="AAJ30" s="147"/>
      <c r="AAK30" s="147"/>
      <c r="AAL30" s="147"/>
      <c r="AAM30" s="147"/>
      <c r="AAN30" s="147"/>
      <c r="AAO30" s="147"/>
      <c r="AAP30" s="147"/>
      <c r="AAQ30" s="147"/>
      <c r="AAR30" s="147"/>
      <c r="AAS30" s="147"/>
      <c r="AAT30" s="147"/>
      <c r="AAU30" s="147"/>
      <c r="AAV30" s="147"/>
      <c r="AAW30" s="147"/>
      <c r="AAX30" s="147"/>
      <c r="AAY30" s="147"/>
      <c r="AAZ30" s="147"/>
      <c r="ABA30" s="147"/>
      <c r="ABB30" s="147"/>
      <c r="ABC30" s="147"/>
      <c r="ABD30" s="147"/>
      <c r="ABE30" s="147"/>
      <c r="ABF30" s="147"/>
      <c r="ABG30" s="147"/>
      <c r="ABH30" s="147"/>
      <c r="ABI30" s="147"/>
      <c r="ABJ30" s="147"/>
      <c r="ABK30" s="147"/>
      <c r="ABL30" s="147"/>
      <c r="ABM30" s="147"/>
      <c r="ABN30" s="147"/>
      <c r="ABO30" s="147"/>
      <c r="ABP30" s="147"/>
      <c r="ABQ30" s="147"/>
      <c r="ABR30" s="147"/>
      <c r="ABS30" s="147"/>
      <c r="ABT30" s="147"/>
      <c r="ABU30" s="147"/>
      <c r="ABV30" s="147"/>
      <c r="ABW30" s="147"/>
      <c r="ABX30" s="147"/>
      <c r="ABY30" s="147"/>
      <c r="ABZ30" s="147"/>
      <c r="ACA30" s="147"/>
      <c r="ACB30" s="147"/>
      <c r="ACC30" s="147"/>
      <c r="ACD30" s="147"/>
      <c r="ACE30" s="147"/>
      <c r="ACF30" s="147"/>
      <c r="ACG30" s="147"/>
      <c r="ACH30" s="147"/>
      <c r="ACI30" s="147"/>
      <c r="ACJ30" s="147"/>
      <c r="ACK30" s="147"/>
      <c r="ACL30" s="147"/>
      <c r="ACM30" s="147"/>
      <c r="ACN30" s="147"/>
      <c r="ACO30" s="147"/>
      <c r="ACP30" s="147"/>
      <c r="ACQ30" s="147"/>
      <c r="ACR30" s="147"/>
      <c r="ACS30" s="147"/>
      <c r="ACT30" s="147"/>
      <c r="ACU30" s="147"/>
      <c r="ACV30" s="147"/>
      <c r="ACW30" s="147"/>
      <c r="ACX30" s="147"/>
      <c r="ACY30" s="147"/>
      <c r="ACZ30" s="147"/>
      <c r="ADA30" s="147"/>
      <c r="ADB30" s="147"/>
      <c r="ADC30" s="147"/>
      <c r="ADD30" s="147"/>
      <c r="ADE30" s="147"/>
      <c r="ADF30" s="147"/>
      <c r="ADG30" s="147"/>
      <c r="ADH30" s="147"/>
      <c r="ADI30" s="147"/>
      <c r="ADJ30" s="147"/>
      <c r="ADK30" s="147"/>
      <c r="ADL30" s="147"/>
      <c r="ADM30" s="147"/>
      <c r="ADN30" s="147"/>
      <c r="ADO30" s="147"/>
      <c r="ADP30" s="147"/>
      <c r="ADQ30" s="147"/>
      <c r="ADR30" s="147"/>
      <c r="ADS30" s="147"/>
      <c r="ADT30" s="147"/>
      <c r="ADU30" s="147"/>
      <c r="ADV30" s="147"/>
      <c r="ADW30" s="147"/>
      <c r="ADX30" s="147"/>
      <c r="ADY30" s="147"/>
      <c r="ADZ30" s="147"/>
      <c r="AEA30" s="147"/>
      <c r="AEB30" s="147"/>
      <c r="AEC30" s="147"/>
      <c r="AED30" s="147"/>
      <c r="AEE30" s="147"/>
      <c r="AEF30" s="147"/>
      <c r="AEG30" s="147"/>
      <c r="AEH30" s="147"/>
      <c r="AEI30" s="147"/>
      <c r="AEJ30" s="147"/>
      <c r="AEK30" s="147"/>
      <c r="AEL30" s="147"/>
      <c r="AEM30" s="147"/>
      <c r="AEN30" s="147"/>
      <c r="AEO30" s="147"/>
      <c r="AEP30" s="147"/>
      <c r="AEQ30" s="147"/>
      <c r="AER30" s="147"/>
      <c r="AES30" s="147"/>
      <c r="AET30" s="147"/>
      <c r="AEU30" s="147"/>
      <c r="AEV30" s="147"/>
      <c r="AEW30" s="147"/>
      <c r="AEX30" s="147"/>
      <c r="AEY30" s="147"/>
      <c r="AEZ30" s="147"/>
      <c r="AFA30" s="147"/>
      <c r="AFB30" s="147"/>
      <c r="AFC30" s="147"/>
      <c r="AFD30" s="147"/>
      <c r="AFE30" s="147"/>
      <c r="AFF30" s="147"/>
      <c r="AFG30" s="147"/>
      <c r="AFH30" s="147"/>
      <c r="AFI30" s="147"/>
      <c r="AFJ30" s="147"/>
      <c r="AFK30" s="147"/>
      <c r="AFL30" s="147"/>
      <c r="AFM30" s="147"/>
      <c r="AFN30" s="147"/>
      <c r="AFO30" s="147"/>
      <c r="AFP30" s="147"/>
      <c r="AFQ30" s="147"/>
      <c r="AFR30" s="147"/>
      <c r="AFS30" s="147"/>
      <c r="AFT30" s="147"/>
      <c r="AFU30" s="147"/>
      <c r="AFV30" s="147"/>
      <c r="AFW30" s="147"/>
      <c r="AFX30" s="147"/>
      <c r="AFY30" s="147"/>
      <c r="AFZ30" s="147"/>
      <c r="AGA30" s="147"/>
      <c r="AGB30" s="147"/>
      <c r="AGC30" s="147"/>
      <c r="AGD30" s="147"/>
      <c r="AGE30" s="147"/>
      <c r="AGF30" s="147"/>
      <c r="AGG30" s="147"/>
      <c r="AGH30" s="147"/>
      <c r="AGI30" s="147"/>
      <c r="AGJ30" s="147"/>
      <c r="AGK30" s="147"/>
      <c r="AGL30" s="147"/>
      <c r="AGM30" s="147"/>
      <c r="AGN30" s="147"/>
      <c r="AGO30" s="147"/>
      <c r="AGP30" s="147"/>
      <c r="AGQ30" s="147"/>
      <c r="AGR30" s="147"/>
      <c r="AGS30" s="147"/>
      <c r="AGT30" s="147"/>
      <c r="AGU30" s="147"/>
      <c r="AGV30" s="147"/>
      <c r="AGW30" s="147"/>
      <c r="AGX30" s="147"/>
      <c r="AGY30" s="147"/>
      <c r="AGZ30" s="147"/>
      <c r="AHA30" s="147"/>
      <c r="AHB30" s="147"/>
      <c r="AHC30" s="147"/>
      <c r="AHD30" s="147"/>
      <c r="AHE30" s="147"/>
      <c r="AHF30" s="147"/>
      <c r="AHG30" s="147"/>
      <c r="AHH30" s="147"/>
      <c r="AHI30" s="147"/>
      <c r="AHJ30" s="147"/>
      <c r="AHK30" s="147"/>
      <c r="AHL30" s="147"/>
      <c r="AHM30" s="147"/>
      <c r="AHN30" s="147"/>
      <c r="AHO30" s="147"/>
      <c r="AHP30" s="147"/>
      <c r="AHQ30" s="147"/>
      <c r="AHR30" s="147"/>
      <c r="AHS30" s="147"/>
      <c r="AHT30" s="147"/>
      <c r="AHU30" s="147"/>
      <c r="AHV30" s="147"/>
      <c r="AHW30" s="147"/>
      <c r="AHX30" s="147"/>
      <c r="AHY30" s="147"/>
      <c r="AHZ30" s="147"/>
      <c r="AIA30" s="147"/>
      <c r="AIB30" s="147"/>
      <c r="AIC30" s="147"/>
      <c r="AID30" s="147"/>
      <c r="AIE30" s="147"/>
      <c r="AIF30" s="147"/>
      <c r="AIG30" s="147"/>
      <c r="AIH30" s="147"/>
      <c r="AII30" s="147"/>
      <c r="AIJ30" s="147"/>
      <c r="AIK30" s="147"/>
      <c r="AIL30" s="147"/>
      <c r="AIM30" s="147"/>
      <c r="AIN30" s="147"/>
      <c r="AIO30" s="147"/>
      <c r="AIP30" s="147"/>
      <c r="AIQ30" s="147"/>
      <c r="AIR30" s="147"/>
      <c r="AIS30" s="147"/>
      <c r="AIT30" s="147"/>
      <c r="AIU30" s="147"/>
      <c r="AIV30" s="147"/>
      <c r="AIW30" s="147"/>
      <c r="AIX30" s="147"/>
      <c r="AIY30" s="147"/>
      <c r="AIZ30" s="147"/>
      <c r="AJA30" s="147"/>
      <c r="AJB30" s="147"/>
      <c r="AJC30" s="147"/>
      <c r="AJD30" s="147"/>
      <c r="AJE30" s="147"/>
      <c r="AJF30" s="147"/>
      <c r="AJG30" s="147"/>
      <c r="AJH30" s="147"/>
      <c r="AJI30" s="147"/>
      <c r="AJJ30" s="147"/>
      <c r="AJK30" s="147"/>
      <c r="AJL30" s="147"/>
      <c r="AJM30" s="147"/>
      <c r="AJN30" s="147"/>
      <c r="AJO30" s="147"/>
      <c r="AJP30" s="147"/>
      <c r="AJQ30" s="147"/>
      <c r="AJR30" s="147"/>
      <c r="AJS30" s="147"/>
      <c r="AJT30" s="147"/>
      <c r="AJU30" s="147"/>
      <c r="AJV30" s="147"/>
      <c r="AJW30" s="147"/>
      <c r="AJX30" s="147"/>
      <c r="AJY30" s="147"/>
      <c r="AJZ30" s="147"/>
      <c r="AKA30" s="147"/>
      <c r="AKB30" s="147"/>
      <c r="AKC30" s="147"/>
      <c r="AKD30" s="147"/>
      <c r="AKE30" s="147"/>
      <c r="AKF30" s="147"/>
      <c r="AKG30" s="147"/>
      <c r="AKH30" s="147"/>
      <c r="AKI30" s="147"/>
      <c r="AKJ30" s="147"/>
      <c r="AKK30" s="147"/>
      <c r="AKL30" s="147"/>
      <c r="AKM30" s="147"/>
      <c r="AKN30" s="147"/>
      <c r="AKO30" s="147"/>
      <c r="AKP30" s="147"/>
      <c r="AKQ30" s="147"/>
      <c r="AKR30" s="147"/>
      <c r="AKS30" s="147"/>
      <c r="AKT30" s="147"/>
      <c r="AKU30" s="147"/>
      <c r="AKV30" s="147"/>
      <c r="AKW30" s="147"/>
      <c r="AKX30" s="147"/>
      <c r="AKY30" s="147"/>
      <c r="AKZ30" s="147"/>
      <c r="ALA30" s="147"/>
      <c r="ALB30" s="147"/>
      <c r="ALC30" s="147"/>
      <c r="ALD30" s="147"/>
      <c r="ALE30" s="147"/>
      <c r="ALF30" s="147"/>
      <c r="ALG30" s="147"/>
      <c r="ALH30" s="147"/>
      <c r="ALI30" s="147"/>
      <c r="ALJ30" s="147"/>
      <c r="ALK30" s="147"/>
    </row>
    <row r="31" spans="1:999">
      <c r="C31" s="164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</row>
    <row r="32" spans="1:999">
      <c r="C32" s="164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  <c r="VA32" s="147"/>
      <c r="VB32" s="147"/>
      <c r="VC32" s="147"/>
      <c r="VD32" s="147"/>
      <c r="VE32" s="147"/>
      <c r="VF32" s="147"/>
      <c r="VG32" s="147"/>
      <c r="VH32" s="147"/>
      <c r="VI32" s="147"/>
      <c r="VJ32" s="147"/>
      <c r="VK32" s="147"/>
      <c r="VL32" s="147"/>
      <c r="VM32" s="147"/>
      <c r="VN32" s="147"/>
      <c r="VO32" s="147"/>
      <c r="VP32" s="147"/>
      <c r="VQ32" s="147"/>
      <c r="VR32" s="147"/>
      <c r="VS32" s="147"/>
      <c r="VT32" s="147"/>
      <c r="VU32" s="147"/>
      <c r="VV32" s="147"/>
      <c r="VW32" s="147"/>
      <c r="VX32" s="147"/>
      <c r="VY32" s="147"/>
      <c r="VZ32" s="147"/>
      <c r="WA32" s="147"/>
      <c r="WB32" s="147"/>
      <c r="WC32" s="147"/>
      <c r="WD32" s="147"/>
      <c r="WE32" s="147"/>
      <c r="WF32" s="147"/>
      <c r="WG32" s="147"/>
      <c r="WH32" s="147"/>
      <c r="WI32" s="147"/>
      <c r="WJ32" s="147"/>
      <c r="WK32" s="147"/>
      <c r="WL32" s="147"/>
      <c r="WM32" s="147"/>
      <c r="WN32" s="147"/>
      <c r="WO32" s="147"/>
      <c r="WP32" s="147"/>
      <c r="WQ32" s="147"/>
      <c r="WR32" s="147"/>
      <c r="WS32" s="147"/>
      <c r="WT32" s="147"/>
      <c r="WU32" s="147"/>
      <c r="WV32" s="147"/>
      <c r="WW32" s="147"/>
      <c r="WX32" s="147"/>
      <c r="WY32" s="147"/>
      <c r="WZ32" s="147"/>
      <c r="XA32" s="147"/>
      <c r="XB32" s="147"/>
      <c r="XC32" s="147"/>
      <c r="XD32" s="147"/>
      <c r="XE32" s="147"/>
      <c r="XF32" s="147"/>
      <c r="XG32" s="147"/>
      <c r="XH32" s="147"/>
      <c r="XI32" s="147"/>
      <c r="XJ32" s="147"/>
      <c r="XK32" s="147"/>
      <c r="XL32" s="147"/>
      <c r="XM32" s="147"/>
      <c r="XN32" s="147"/>
      <c r="XO32" s="147"/>
      <c r="XP32" s="147"/>
      <c r="XQ32" s="147"/>
      <c r="XR32" s="147"/>
      <c r="XS32" s="147"/>
      <c r="XT32" s="147"/>
      <c r="XU32" s="147"/>
      <c r="XV32" s="147"/>
      <c r="XW32" s="147"/>
      <c r="XX32" s="147"/>
      <c r="XY32" s="147"/>
      <c r="XZ32" s="147"/>
      <c r="YA32" s="147"/>
      <c r="YB32" s="147"/>
      <c r="YC32" s="147"/>
      <c r="YD32" s="147"/>
      <c r="YE32" s="147"/>
      <c r="YF32" s="147"/>
      <c r="YG32" s="147"/>
      <c r="YH32" s="147"/>
      <c r="YI32" s="147"/>
      <c r="YJ32" s="147"/>
      <c r="YK32" s="147"/>
      <c r="YL32" s="147"/>
      <c r="YM32" s="147"/>
      <c r="YN32" s="147"/>
      <c r="YO32" s="147"/>
      <c r="YP32" s="147"/>
      <c r="YQ32" s="147"/>
      <c r="YR32" s="147"/>
      <c r="YS32" s="147"/>
      <c r="YT32" s="147"/>
      <c r="YU32" s="147"/>
      <c r="YV32" s="147"/>
      <c r="YW32" s="147"/>
      <c r="YX32" s="147"/>
      <c r="YY32" s="147"/>
      <c r="YZ32" s="147"/>
      <c r="ZA32" s="147"/>
      <c r="ZB32" s="147"/>
      <c r="ZC32" s="147"/>
      <c r="ZD32" s="147"/>
      <c r="ZE32" s="147"/>
      <c r="ZF32" s="147"/>
      <c r="ZG32" s="147"/>
      <c r="ZH32" s="147"/>
      <c r="ZI32" s="147"/>
      <c r="ZJ32" s="147"/>
      <c r="ZK32" s="147"/>
      <c r="ZL32" s="147"/>
      <c r="ZM32" s="147"/>
      <c r="ZN32" s="147"/>
      <c r="ZO32" s="147"/>
      <c r="ZP32" s="147"/>
      <c r="ZQ32" s="147"/>
      <c r="ZR32" s="147"/>
      <c r="ZS32" s="147"/>
      <c r="ZT32" s="147"/>
      <c r="ZU32" s="147"/>
      <c r="ZV32" s="147"/>
      <c r="ZW32" s="147"/>
      <c r="ZX32" s="147"/>
      <c r="ZY32" s="147"/>
      <c r="ZZ32" s="147"/>
      <c r="AAA32" s="147"/>
      <c r="AAB32" s="147"/>
      <c r="AAC32" s="147"/>
      <c r="AAD32" s="147"/>
      <c r="AAE32" s="147"/>
      <c r="AAF32" s="147"/>
      <c r="AAG32" s="147"/>
      <c r="AAH32" s="147"/>
      <c r="AAI32" s="147"/>
      <c r="AAJ32" s="147"/>
      <c r="AAK32" s="147"/>
      <c r="AAL32" s="147"/>
      <c r="AAM32" s="147"/>
      <c r="AAN32" s="147"/>
      <c r="AAO32" s="147"/>
      <c r="AAP32" s="147"/>
      <c r="AAQ32" s="147"/>
      <c r="AAR32" s="147"/>
      <c r="AAS32" s="147"/>
      <c r="AAT32" s="147"/>
      <c r="AAU32" s="147"/>
      <c r="AAV32" s="147"/>
      <c r="AAW32" s="147"/>
      <c r="AAX32" s="147"/>
      <c r="AAY32" s="147"/>
      <c r="AAZ32" s="147"/>
      <c r="ABA32" s="147"/>
      <c r="ABB32" s="147"/>
      <c r="ABC32" s="147"/>
      <c r="ABD32" s="147"/>
      <c r="ABE32" s="147"/>
      <c r="ABF32" s="147"/>
      <c r="ABG32" s="147"/>
      <c r="ABH32" s="147"/>
      <c r="ABI32" s="147"/>
      <c r="ABJ32" s="147"/>
      <c r="ABK32" s="147"/>
      <c r="ABL32" s="147"/>
      <c r="ABM32" s="147"/>
      <c r="ABN32" s="147"/>
      <c r="ABO32" s="147"/>
      <c r="ABP32" s="147"/>
      <c r="ABQ32" s="147"/>
      <c r="ABR32" s="147"/>
      <c r="ABS32" s="147"/>
      <c r="ABT32" s="147"/>
      <c r="ABU32" s="147"/>
      <c r="ABV32" s="147"/>
      <c r="ABW32" s="147"/>
      <c r="ABX32" s="147"/>
      <c r="ABY32" s="147"/>
      <c r="ABZ32" s="147"/>
      <c r="ACA32" s="147"/>
      <c r="ACB32" s="147"/>
      <c r="ACC32" s="147"/>
      <c r="ACD32" s="147"/>
      <c r="ACE32" s="147"/>
      <c r="ACF32" s="147"/>
      <c r="ACG32" s="147"/>
      <c r="ACH32" s="147"/>
      <c r="ACI32" s="147"/>
      <c r="ACJ32" s="147"/>
      <c r="ACK32" s="147"/>
      <c r="ACL32" s="147"/>
      <c r="ACM32" s="147"/>
      <c r="ACN32" s="147"/>
      <c r="ACO32" s="147"/>
      <c r="ACP32" s="147"/>
      <c r="ACQ32" s="147"/>
      <c r="ACR32" s="147"/>
      <c r="ACS32" s="147"/>
      <c r="ACT32" s="147"/>
      <c r="ACU32" s="147"/>
      <c r="ACV32" s="147"/>
      <c r="ACW32" s="147"/>
      <c r="ACX32" s="147"/>
      <c r="ACY32" s="147"/>
      <c r="ACZ32" s="147"/>
      <c r="ADA32" s="147"/>
      <c r="ADB32" s="147"/>
      <c r="ADC32" s="147"/>
      <c r="ADD32" s="147"/>
      <c r="ADE32" s="147"/>
      <c r="ADF32" s="147"/>
      <c r="ADG32" s="147"/>
      <c r="ADH32" s="147"/>
      <c r="ADI32" s="147"/>
      <c r="ADJ32" s="147"/>
      <c r="ADK32" s="147"/>
      <c r="ADL32" s="147"/>
      <c r="ADM32" s="147"/>
      <c r="ADN32" s="147"/>
      <c r="ADO32" s="147"/>
      <c r="ADP32" s="147"/>
      <c r="ADQ32" s="147"/>
      <c r="ADR32" s="147"/>
      <c r="ADS32" s="147"/>
      <c r="ADT32" s="147"/>
      <c r="ADU32" s="147"/>
      <c r="ADV32" s="147"/>
      <c r="ADW32" s="147"/>
      <c r="ADX32" s="147"/>
      <c r="ADY32" s="147"/>
      <c r="ADZ32" s="147"/>
      <c r="AEA32" s="147"/>
      <c r="AEB32" s="147"/>
      <c r="AEC32" s="147"/>
      <c r="AED32" s="147"/>
      <c r="AEE32" s="147"/>
      <c r="AEF32" s="147"/>
      <c r="AEG32" s="147"/>
      <c r="AEH32" s="147"/>
      <c r="AEI32" s="147"/>
      <c r="AEJ32" s="147"/>
      <c r="AEK32" s="147"/>
      <c r="AEL32" s="147"/>
      <c r="AEM32" s="147"/>
      <c r="AEN32" s="147"/>
      <c r="AEO32" s="147"/>
      <c r="AEP32" s="147"/>
      <c r="AEQ32" s="147"/>
      <c r="AER32" s="147"/>
      <c r="AES32" s="147"/>
      <c r="AET32" s="147"/>
      <c r="AEU32" s="147"/>
      <c r="AEV32" s="147"/>
      <c r="AEW32" s="147"/>
      <c r="AEX32" s="147"/>
      <c r="AEY32" s="147"/>
      <c r="AEZ32" s="147"/>
      <c r="AFA32" s="147"/>
      <c r="AFB32" s="147"/>
      <c r="AFC32" s="147"/>
      <c r="AFD32" s="147"/>
      <c r="AFE32" s="147"/>
      <c r="AFF32" s="147"/>
      <c r="AFG32" s="147"/>
      <c r="AFH32" s="147"/>
      <c r="AFI32" s="147"/>
      <c r="AFJ32" s="147"/>
      <c r="AFK32" s="147"/>
      <c r="AFL32" s="147"/>
      <c r="AFM32" s="147"/>
      <c r="AFN32" s="147"/>
      <c r="AFO32" s="147"/>
      <c r="AFP32" s="147"/>
      <c r="AFQ32" s="147"/>
      <c r="AFR32" s="147"/>
      <c r="AFS32" s="147"/>
      <c r="AFT32" s="147"/>
      <c r="AFU32" s="147"/>
      <c r="AFV32" s="147"/>
      <c r="AFW32" s="147"/>
      <c r="AFX32" s="147"/>
      <c r="AFY32" s="147"/>
      <c r="AFZ32" s="147"/>
      <c r="AGA32" s="147"/>
      <c r="AGB32" s="147"/>
      <c r="AGC32" s="147"/>
      <c r="AGD32" s="147"/>
      <c r="AGE32" s="147"/>
      <c r="AGF32" s="147"/>
      <c r="AGG32" s="147"/>
      <c r="AGH32" s="147"/>
      <c r="AGI32" s="147"/>
      <c r="AGJ32" s="147"/>
      <c r="AGK32" s="147"/>
      <c r="AGL32" s="147"/>
      <c r="AGM32" s="147"/>
      <c r="AGN32" s="147"/>
      <c r="AGO32" s="147"/>
      <c r="AGP32" s="147"/>
      <c r="AGQ32" s="147"/>
      <c r="AGR32" s="147"/>
      <c r="AGS32" s="147"/>
      <c r="AGT32" s="147"/>
      <c r="AGU32" s="147"/>
      <c r="AGV32" s="147"/>
      <c r="AGW32" s="147"/>
      <c r="AGX32" s="147"/>
      <c r="AGY32" s="147"/>
      <c r="AGZ32" s="147"/>
      <c r="AHA32" s="147"/>
      <c r="AHB32" s="147"/>
      <c r="AHC32" s="147"/>
      <c r="AHD32" s="147"/>
      <c r="AHE32" s="147"/>
      <c r="AHF32" s="147"/>
      <c r="AHG32" s="147"/>
      <c r="AHH32" s="147"/>
      <c r="AHI32" s="147"/>
      <c r="AHJ32" s="147"/>
      <c r="AHK32" s="147"/>
      <c r="AHL32" s="147"/>
      <c r="AHM32" s="147"/>
      <c r="AHN32" s="147"/>
      <c r="AHO32" s="147"/>
      <c r="AHP32" s="147"/>
      <c r="AHQ32" s="147"/>
      <c r="AHR32" s="147"/>
      <c r="AHS32" s="147"/>
      <c r="AHT32" s="147"/>
      <c r="AHU32" s="147"/>
      <c r="AHV32" s="147"/>
      <c r="AHW32" s="147"/>
      <c r="AHX32" s="147"/>
      <c r="AHY32" s="147"/>
      <c r="AHZ32" s="147"/>
      <c r="AIA32" s="147"/>
      <c r="AIB32" s="147"/>
      <c r="AIC32" s="147"/>
      <c r="AID32" s="147"/>
      <c r="AIE32" s="147"/>
      <c r="AIF32" s="147"/>
      <c r="AIG32" s="147"/>
      <c r="AIH32" s="147"/>
      <c r="AII32" s="147"/>
      <c r="AIJ32" s="147"/>
      <c r="AIK32" s="147"/>
      <c r="AIL32" s="147"/>
      <c r="AIM32" s="147"/>
      <c r="AIN32" s="147"/>
      <c r="AIO32" s="147"/>
      <c r="AIP32" s="147"/>
      <c r="AIQ32" s="147"/>
      <c r="AIR32" s="147"/>
      <c r="AIS32" s="147"/>
      <c r="AIT32" s="147"/>
      <c r="AIU32" s="147"/>
      <c r="AIV32" s="147"/>
      <c r="AIW32" s="147"/>
      <c r="AIX32" s="147"/>
      <c r="AIY32" s="147"/>
      <c r="AIZ32" s="147"/>
      <c r="AJA32" s="147"/>
      <c r="AJB32" s="147"/>
      <c r="AJC32" s="147"/>
      <c r="AJD32" s="147"/>
      <c r="AJE32" s="147"/>
      <c r="AJF32" s="147"/>
      <c r="AJG32" s="147"/>
      <c r="AJH32" s="147"/>
      <c r="AJI32" s="147"/>
      <c r="AJJ32" s="147"/>
      <c r="AJK32" s="147"/>
      <c r="AJL32" s="147"/>
      <c r="AJM32" s="147"/>
      <c r="AJN32" s="147"/>
      <c r="AJO32" s="147"/>
      <c r="AJP32" s="147"/>
      <c r="AJQ32" s="147"/>
      <c r="AJR32" s="147"/>
      <c r="AJS32" s="147"/>
      <c r="AJT32" s="147"/>
      <c r="AJU32" s="147"/>
      <c r="AJV32" s="147"/>
      <c r="AJW32" s="147"/>
      <c r="AJX32" s="147"/>
      <c r="AJY32" s="147"/>
      <c r="AJZ32" s="147"/>
      <c r="AKA32" s="147"/>
      <c r="AKB32" s="147"/>
      <c r="AKC32" s="147"/>
      <c r="AKD32" s="147"/>
      <c r="AKE32" s="147"/>
      <c r="AKF32" s="147"/>
      <c r="AKG32" s="147"/>
      <c r="AKH32" s="147"/>
      <c r="AKI32" s="147"/>
      <c r="AKJ32" s="147"/>
      <c r="AKK32" s="147"/>
      <c r="AKL32" s="147"/>
      <c r="AKM32" s="147"/>
      <c r="AKN32" s="147"/>
      <c r="AKO32" s="147"/>
      <c r="AKP32" s="147"/>
      <c r="AKQ32" s="147"/>
      <c r="AKR32" s="147"/>
      <c r="AKS32" s="147"/>
      <c r="AKT32" s="147"/>
      <c r="AKU32" s="147"/>
      <c r="AKV32" s="147"/>
      <c r="AKW32" s="147"/>
      <c r="AKX32" s="147"/>
      <c r="AKY32" s="147"/>
      <c r="AKZ32" s="147"/>
      <c r="ALA32" s="147"/>
      <c r="ALB32" s="147"/>
      <c r="ALC32" s="147"/>
      <c r="ALD32" s="147"/>
      <c r="ALE32" s="147"/>
      <c r="ALF32" s="147"/>
      <c r="ALG32" s="147"/>
      <c r="ALH32" s="147"/>
      <c r="ALI32" s="147"/>
      <c r="ALJ32" s="147"/>
      <c r="ALK32" s="147"/>
    </row>
    <row r="33" spans="3:3" s="147" customFormat="1">
      <c r="C33" s="164"/>
    </row>
    <row r="34" spans="3:3" s="147" customFormat="1">
      <c r="C34" s="164"/>
    </row>
    <row r="35" spans="3:3" s="147" customFormat="1">
      <c r="C35" s="164"/>
    </row>
    <row r="36" spans="3:3" s="147" customFormat="1">
      <c r="C36" s="164"/>
    </row>
    <row r="37" spans="3:3" s="147" customFormat="1">
      <c r="C37" s="164"/>
    </row>
    <row r="38" spans="3:3" s="147" customFormat="1">
      <c r="C38" s="164"/>
    </row>
    <row r="39" spans="3:3" s="147" customFormat="1">
      <c r="C39" s="164"/>
    </row>
    <row r="40" spans="3:3" s="147" customFormat="1">
      <c r="C40" s="164"/>
    </row>
    <row r="41" spans="3:3" s="147" customFormat="1">
      <c r="C41" s="164"/>
    </row>
    <row r="42" spans="3:3" s="147" customFormat="1">
      <c r="C42" s="164"/>
    </row>
    <row r="43" spans="3:3" s="147" customFormat="1" ht="14.25" customHeight="1">
      <c r="C43" s="169"/>
    </row>
  </sheetData>
  <mergeCells count="32">
    <mergeCell ref="BJ6:BK7"/>
    <mergeCell ref="B7:C7"/>
    <mergeCell ref="E7:F7"/>
    <mergeCell ref="H7:I7"/>
    <mergeCell ref="K7:L7"/>
    <mergeCell ref="N7:O7"/>
    <mergeCell ref="R7:S7"/>
    <mergeCell ref="U7:V7"/>
    <mergeCell ref="AB7:AC7"/>
    <mergeCell ref="AE7:AF7"/>
    <mergeCell ref="BG6:BH7"/>
    <mergeCell ref="AU6:AV7"/>
    <mergeCell ref="AW6:AY7"/>
    <mergeCell ref="BA6:BB7"/>
    <mergeCell ref="BC6:BD7"/>
    <mergeCell ref="BE6:BF7"/>
    <mergeCell ref="A4:BN4"/>
    <mergeCell ref="B6:C6"/>
    <mergeCell ref="E6:F6"/>
    <mergeCell ref="H6:I6"/>
    <mergeCell ref="K6:L6"/>
    <mergeCell ref="N6:O6"/>
    <mergeCell ref="R6:S6"/>
    <mergeCell ref="U6:V6"/>
    <mergeCell ref="Y6:Z7"/>
    <mergeCell ref="AB6:AC6"/>
    <mergeCell ref="AE6:AF6"/>
    <mergeCell ref="AI6:AJ6"/>
    <mergeCell ref="AK6:AL7"/>
    <mergeCell ref="AQ6:AQ7"/>
    <mergeCell ref="AR6:AT7"/>
    <mergeCell ref="AI7:AJ7"/>
  </mergeCells>
  <pageMargins left="0.70000000000000007" right="0.70000000000000007" top="0.75" bottom="0.75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3"/>
  <sheetViews>
    <sheetView workbookViewId="0">
      <selection activeCell="BL21" sqref="BL21"/>
    </sheetView>
  </sheetViews>
  <sheetFormatPr defaultRowHeight="14.25"/>
  <cols>
    <col min="1" max="1" width="19.5" style="1" customWidth="1"/>
    <col min="2" max="2" width="8.75" style="1" customWidth="1"/>
    <col min="3" max="3" width="8.5" style="1" customWidth="1"/>
    <col min="4" max="4" width="5.375" style="1" customWidth="1"/>
    <col min="5" max="5" width="6.125" style="1" customWidth="1"/>
    <col min="6" max="6" width="7.875" style="1" customWidth="1"/>
    <col min="7" max="8" width="5.75" style="1" customWidth="1"/>
    <col min="9" max="9" width="8.625" style="1" customWidth="1"/>
    <col min="10" max="10" width="5.375" style="1" customWidth="1"/>
    <col min="11" max="11" width="7.125" style="1" customWidth="1"/>
    <col min="12" max="12" width="8.375" style="1" customWidth="1"/>
    <col min="13" max="13" width="4.5" style="1" customWidth="1"/>
    <col min="14" max="14" width="5.875" style="1" customWidth="1"/>
    <col min="15" max="15" width="7.625" style="1" customWidth="1"/>
    <col min="16" max="16" width="4.875" style="1" customWidth="1"/>
    <col min="17" max="17" width="7" style="1" customWidth="1"/>
    <col min="18" max="18" width="8.625" style="1" customWidth="1"/>
    <col min="19" max="19" width="5.625" style="1" customWidth="1"/>
    <col min="20" max="20" width="7.375" style="1" customWidth="1"/>
    <col min="21" max="21" width="7.5" style="1" customWidth="1"/>
    <col min="22" max="22" width="6.375" style="1" customWidth="1"/>
    <col min="23" max="23" width="18.875" style="1" hidden="1" customWidth="1"/>
    <col min="24" max="24" width="7.375" style="1" customWidth="1"/>
    <col min="25" max="25" width="7.5" style="1" customWidth="1"/>
    <col min="26" max="26" width="5.5" style="1" customWidth="1"/>
    <col min="27" max="27" width="21.625" style="1" customWidth="1"/>
    <col min="28" max="29" width="7.75" style="1" customWidth="1"/>
    <col min="30" max="30" width="6.375" style="1" customWidth="1"/>
    <col min="31" max="31" width="9.75" style="1" customWidth="1"/>
    <col min="32" max="32" width="9.625" style="1" customWidth="1"/>
    <col min="33" max="33" width="4.75" style="1" customWidth="1"/>
    <col min="34" max="34" width="5" style="1" customWidth="1"/>
    <col min="35" max="35" width="4.875" style="1" customWidth="1"/>
    <col min="36" max="36" width="7.25" style="1" customWidth="1"/>
    <col min="37" max="37" width="6.375" style="1" customWidth="1"/>
    <col min="38" max="38" width="5" style="1" customWidth="1"/>
    <col min="39" max="39" width="5.25" style="1" customWidth="1"/>
    <col min="40" max="40" width="8.5" style="1" customWidth="1"/>
    <col min="41" max="41" width="13.5" style="1" customWidth="1"/>
    <col min="42" max="42" width="12.5" style="1" customWidth="1"/>
    <col min="43" max="43" width="7.75" style="1" customWidth="1"/>
    <col min="44" max="44" width="7.375" style="1" customWidth="1"/>
    <col min="45" max="45" width="21.125" style="1" hidden="1" customWidth="1"/>
    <col min="46" max="46" width="6.5" style="1" customWidth="1"/>
    <col min="47" max="47" width="6.625" style="1" customWidth="1"/>
    <col min="48" max="48" width="4.75" style="1" customWidth="1"/>
    <col min="49" max="49" width="4.625" style="1" hidden="1" customWidth="1"/>
    <col min="50" max="50" width="4.375" style="1" hidden="1" customWidth="1"/>
    <col min="51" max="53" width="4.375" style="1" customWidth="1"/>
    <col min="54" max="54" width="19" style="1" customWidth="1"/>
    <col min="55" max="57" width="6.125" style="1" customWidth="1"/>
    <col min="58" max="59" width="5.75" style="1" customWidth="1"/>
    <col min="60" max="61" width="5.125" style="1" customWidth="1"/>
    <col min="62" max="62" width="6.125" style="1" customWidth="1"/>
    <col min="63" max="64" width="7.625" style="1" customWidth="1"/>
    <col min="65" max="65" width="6.375" style="1" customWidth="1"/>
    <col min="66" max="66" width="5" style="1" customWidth="1"/>
    <col min="67" max="69" width="6.125" style="1" customWidth="1"/>
    <col min="70" max="70" width="5.625" style="1" customWidth="1"/>
    <col min="71" max="71" width="6.375" style="1" customWidth="1"/>
    <col min="72" max="72" width="5.5" style="1" customWidth="1"/>
    <col min="73" max="73" width="5.375" style="1" customWidth="1"/>
    <col min="74" max="75" width="7.125" style="1" customWidth="1"/>
    <col min="76" max="76" width="7.5" style="1" customWidth="1"/>
    <col min="77" max="80" width="6" style="1" customWidth="1"/>
    <col min="81" max="81" width="21.125" style="1" customWidth="1"/>
    <col min="82" max="82" width="6" style="1" hidden="1" customWidth="1"/>
    <col min="83" max="86" width="6" style="1" customWidth="1"/>
    <col min="87" max="88" width="10.25" style="1" customWidth="1"/>
    <col min="89" max="89" width="14.75" style="1" customWidth="1"/>
    <col min="90" max="90" width="14.25" style="1" customWidth="1"/>
    <col min="91" max="91" width="6.25" style="1" customWidth="1"/>
    <col min="92" max="92" width="12.125" style="1" customWidth="1"/>
    <col min="93" max="93" width="7.625" style="1" customWidth="1"/>
    <col min="94" max="94" width="12.125" style="1" customWidth="1"/>
    <col min="95" max="95" width="16.75" style="1" customWidth="1"/>
    <col min="96" max="103" width="12.125" style="1" customWidth="1"/>
    <col min="104" max="104" width="12.5" style="1" customWidth="1"/>
    <col min="105" max="1024" width="8.5" style="1" customWidth="1"/>
    <col min="1025" max="1025" width="9" customWidth="1"/>
  </cols>
  <sheetData>
    <row r="1" spans="1:109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109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customFormat="1" ht="15.75">
      <c r="A4" s="521" t="s">
        <v>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</row>
    <row r="5" spans="1:109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109" s="16" customFormat="1" ht="26.25">
      <c r="A6" s="3" t="s">
        <v>1</v>
      </c>
      <c r="B6" s="522" t="s">
        <v>2</v>
      </c>
      <c r="C6" s="522"/>
      <c r="D6" s="299" t="s">
        <v>3</v>
      </c>
      <c r="E6" s="522" t="s">
        <v>4</v>
      </c>
      <c r="F6" s="522"/>
      <c r="G6" s="5" t="s">
        <v>3</v>
      </c>
      <c r="H6" s="523" t="s">
        <v>5</v>
      </c>
      <c r="I6" s="523"/>
      <c r="J6" s="299" t="s">
        <v>3</v>
      </c>
      <c r="K6" s="523" t="s">
        <v>6</v>
      </c>
      <c r="L6" s="523"/>
      <c r="M6" s="299" t="s">
        <v>3</v>
      </c>
      <c r="N6" s="523" t="s">
        <v>6</v>
      </c>
      <c r="O6" s="523"/>
      <c r="P6" s="299" t="s">
        <v>3</v>
      </c>
      <c r="Q6" s="523" t="s">
        <v>7</v>
      </c>
      <c r="R6" s="523"/>
      <c r="S6" s="299" t="s">
        <v>3</v>
      </c>
      <c r="T6" s="523" t="s">
        <v>8</v>
      </c>
      <c r="U6" s="523"/>
      <c r="V6" s="299" t="s">
        <v>3</v>
      </c>
      <c r="W6" s="5" t="s">
        <v>1</v>
      </c>
      <c r="X6" s="524" t="s">
        <v>9</v>
      </c>
      <c r="Y6" s="524"/>
      <c r="Z6" s="5" t="s">
        <v>3</v>
      </c>
      <c r="AA6" s="3" t="s">
        <v>1</v>
      </c>
      <c r="AB6" s="523" t="s">
        <v>10</v>
      </c>
      <c r="AC6" s="523"/>
      <c r="AD6" s="5" t="s">
        <v>3</v>
      </c>
      <c r="AE6" s="523" t="s">
        <v>11</v>
      </c>
      <c r="AF6" s="523"/>
      <c r="AG6" s="5" t="s">
        <v>3</v>
      </c>
      <c r="AH6" s="523" t="s">
        <v>12</v>
      </c>
      <c r="AI6" s="523"/>
      <c r="AJ6" s="524" t="s">
        <v>13</v>
      </c>
      <c r="AK6" s="524"/>
      <c r="AL6" s="524" t="s">
        <v>14</v>
      </c>
      <c r="AM6" s="524"/>
      <c r="AN6" s="7" t="s">
        <v>15</v>
      </c>
      <c r="AO6" s="8" t="s">
        <v>16</v>
      </c>
      <c r="AP6" s="298" t="s">
        <v>16</v>
      </c>
      <c r="AQ6" s="5" t="s">
        <v>3</v>
      </c>
      <c r="AR6" s="3" t="s">
        <v>17</v>
      </c>
      <c r="AS6" s="525" t="s">
        <v>1</v>
      </c>
      <c r="AT6" s="529" t="s">
        <v>18</v>
      </c>
      <c r="AU6" s="529"/>
      <c r="AV6" s="529"/>
      <c r="AW6" s="524" t="s">
        <v>19</v>
      </c>
      <c r="AX6" s="524"/>
      <c r="AY6" s="524" t="s">
        <v>20</v>
      </c>
      <c r="AZ6" s="524"/>
      <c r="BA6" s="524"/>
      <c r="BB6" s="3" t="s">
        <v>1</v>
      </c>
      <c r="BC6" s="528" t="s">
        <v>21</v>
      </c>
      <c r="BD6" s="528"/>
      <c r="BE6" s="528"/>
      <c r="BF6" s="524" t="s">
        <v>22</v>
      </c>
      <c r="BG6" s="524"/>
      <c r="BH6" s="529" t="s">
        <v>23</v>
      </c>
      <c r="BI6" s="529"/>
      <c r="BJ6" s="524" t="s">
        <v>24</v>
      </c>
      <c r="BK6" s="524"/>
      <c r="BL6" s="530" t="s">
        <v>25</v>
      </c>
      <c r="BM6" s="530"/>
      <c r="BN6" s="524" t="s">
        <v>26</v>
      </c>
      <c r="BO6" s="524"/>
      <c r="BP6" s="530" t="s">
        <v>27</v>
      </c>
      <c r="BQ6" s="530"/>
      <c r="BR6" s="526" t="s">
        <v>28</v>
      </c>
      <c r="BS6" s="526"/>
      <c r="BT6" s="526" t="s">
        <v>29</v>
      </c>
      <c r="BU6" s="526"/>
      <c r="BV6" s="527" t="s">
        <v>30</v>
      </c>
      <c r="BW6" s="527"/>
      <c r="BX6" s="526" t="s">
        <v>31</v>
      </c>
      <c r="BY6" s="526" t="s">
        <v>32</v>
      </c>
      <c r="BZ6" s="526"/>
      <c r="CA6" s="526" t="s">
        <v>33</v>
      </c>
      <c r="CB6" s="526"/>
      <c r="CC6" s="525" t="s">
        <v>1</v>
      </c>
      <c r="CD6" s="11"/>
      <c r="CE6" s="526" t="s">
        <v>34</v>
      </c>
      <c r="CF6" s="526"/>
      <c r="CG6" s="531" t="s">
        <v>35</v>
      </c>
      <c r="CH6" s="531"/>
      <c r="CI6" s="526" t="s">
        <v>36</v>
      </c>
      <c r="CJ6" s="526"/>
      <c r="CK6" s="12" t="s">
        <v>16</v>
      </c>
      <c r="CL6" s="13" t="s">
        <v>16</v>
      </c>
      <c r="CM6" s="14" t="s">
        <v>37</v>
      </c>
      <c r="CN6" s="297"/>
      <c r="CO6" s="15"/>
      <c r="CP6" s="15"/>
      <c r="CQ6" s="15"/>
      <c r="CR6" s="15"/>
      <c r="CS6" s="15"/>
      <c r="CT6" s="15"/>
      <c r="CU6" s="15"/>
      <c r="CV6" s="15"/>
      <c r="CW6"/>
      <c r="CX6"/>
      <c r="CY6"/>
      <c r="CZ6"/>
      <c r="DA6"/>
      <c r="DB6"/>
      <c r="DC6"/>
      <c r="DD6"/>
      <c r="DE6"/>
    </row>
    <row r="7" spans="1:109" s="16" customFormat="1" ht="30">
      <c r="A7" s="17"/>
      <c r="B7" s="532" t="s">
        <v>38</v>
      </c>
      <c r="C7" s="532"/>
      <c r="D7" s="295" t="s">
        <v>39</v>
      </c>
      <c r="E7" s="532" t="s">
        <v>40</v>
      </c>
      <c r="F7" s="532"/>
      <c r="G7" s="20" t="s">
        <v>39</v>
      </c>
      <c r="H7" s="533" t="s">
        <v>38</v>
      </c>
      <c r="I7" s="533"/>
      <c r="J7" s="295" t="s">
        <v>39</v>
      </c>
      <c r="K7" s="534" t="s">
        <v>41</v>
      </c>
      <c r="L7" s="534"/>
      <c r="M7" s="295" t="s">
        <v>39</v>
      </c>
      <c r="N7" s="534" t="s">
        <v>42</v>
      </c>
      <c r="O7" s="534"/>
      <c r="P7" s="295" t="s">
        <v>39</v>
      </c>
      <c r="Q7" s="533" t="s">
        <v>43</v>
      </c>
      <c r="R7" s="533"/>
      <c r="S7" s="295" t="s">
        <v>39</v>
      </c>
      <c r="T7" s="533" t="s">
        <v>44</v>
      </c>
      <c r="U7" s="533"/>
      <c r="V7" s="295" t="s">
        <v>39</v>
      </c>
      <c r="W7" s="21"/>
      <c r="X7" s="524"/>
      <c r="Y7" s="524"/>
      <c r="Z7" s="20" t="s">
        <v>39</v>
      </c>
      <c r="AA7" s="17"/>
      <c r="AB7" s="533" t="s">
        <v>45</v>
      </c>
      <c r="AC7" s="533"/>
      <c r="AD7" s="20" t="s">
        <v>39</v>
      </c>
      <c r="AE7" s="520"/>
      <c r="AF7" s="520"/>
      <c r="AG7" s="20" t="s">
        <v>39</v>
      </c>
      <c r="AH7" s="520"/>
      <c r="AI7" s="520"/>
      <c r="AJ7" s="524"/>
      <c r="AK7" s="524"/>
      <c r="AL7" s="524"/>
      <c r="AM7" s="524"/>
      <c r="AN7" s="22" t="s">
        <v>46</v>
      </c>
      <c r="AO7" s="20" t="s">
        <v>47</v>
      </c>
      <c r="AP7" s="295" t="s">
        <v>47</v>
      </c>
      <c r="AQ7" s="20" t="s">
        <v>39</v>
      </c>
      <c r="AR7" s="23" t="s">
        <v>48</v>
      </c>
      <c r="AS7" s="525"/>
      <c r="AT7" s="529"/>
      <c r="AU7" s="529"/>
      <c r="AV7" s="529"/>
      <c r="AW7" s="524"/>
      <c r="AX7" s="524"/>
      <c r="AY7" s="524"/>
      <c r="AZ7" s="524"/>
      <c r="BA7" s="524"/>
      <c r="BB7" s="17"/>
      <c r="BC7" s="528"/>
      <c r="BD7" s="528"/>
      <c r="BE7" s="528"/>
      <c r="BF7" s="524"/>
      <c r="BG7" s="524"/>
      <c r="BH7" s="529"/>
      <c r="BI7" s="529"/>
      <c r="BJ7" s="524"/>
      <c r="BK7" s="524"/>
      <c r="BL7" s="530"/>
      <c r="BM7" s="530"/>
      <c r="BN7" s="524"/>
      <c r="BO7" s="524"/>
      <c r="BP7" s="530"/>
      <c r="BQ7" s="530"/>
      <c r="BR7" s="526"/>
      <c r="BS7" s="526"/>
      <c r="BT7" s="526"/>
      <c r="BU7" s="526"/>
      <c r="BV7" s="527"/>
      <c r="BW7" s="527"/>
      <c r="BX7" s="526"/>
      <c r="BY7" s="526"/>
      <c r="BZ7" s="526"/>
      <c r="CA7" s="526"/>
      <c r="CB7" s="526"/>
      <c r="CC7" s="525"/>
      <c r="CD7" s="24"/>
      <c r="CE7" s="526"/>
      <c r="CF7" s="526"/>
      <c r="CG7" s="531"/>
      <c r="CH7" s="531"/>
      <c r="CI7" s="526"/>
      <c r="CJ7" s="526"/>
      <c r="CK7" s="25" t="s">
        <v>49</v>
      </c>
      <c r="CL7" s="26" t="s">
        <v>49</v>
      </c>
      <c r="CM7" s="27" t="s">
        <v>3</v>
      </c>
      <c r="CN7" s="297" t="s">
        <v>50</v>
      </c>
      <c r="CO7" s="15"/>
      <c r="CP7" s="15"/>
      <c r="CQ7" s="15"/>
      <c r="CR7" s="15"/>
      <c r="CS7" s="15"/>
      <c r="CT7" s="15"/>
      <c r="CU7" s="15"/>
      <c r="CV7" s="15"/>
      <c r="CW7"/>
      <c r="CX7"/>
      <c r="CY7"/>
      <c r="CZ7"/>
      <c r="DA7"/>
      <c r="DB7"/>
      <c r="DC7"/>
      <c r="DD7"/>
      <c r="DE7"/>
    </row>
    <row r="8" spans="1:109" s="16" customFormat="1" ht="15">
      <c r="A8" s="28"/>
      <c r="B8" s="294" t="s">
        <v>51</v>
      </c>
      <c r="C8" s="294" t="s">
        <v>52</v>
      </c>
      <c r="D8" s="297" t="s">
        <v>53</v>
      </c>
      <c r="E8" s="294" t="s">
        <v>54</v>
      </c>
      <c r="F8" s="294" t="s">
        <v>52</v>
      </c>
      <c r="G8" s="29" t="s">
        <v>53</v>
      </c>
      <c r="H8" s="30" t="s">
        <v>54</v>
      </c>
      <c r="I8" s="296" t="s">
        <v>52</v>
      </c>
      <c r="J8" s="297" t="s">
        <v>53</v>
      </c>
      <c r="K8" s="294" t="s">
        <v>54</v>
      </c>
      <c r="L8" s="294" t="s">
        <v>52</v>
      </c>
      <c r="M8" s="297" t="s">
        <v>53</v>
      </c>
      <c r="N8" s="31" t="s">
        <v>54</v>
      </c>
      <c r="O8" s="30" t="s">
        <v>52</v>
      </c>
      <c r="P8" s="297" t="s">
        <v>53</v>
      </c>
      <c r="Q8" s="294" t="s">
        <v>54</v>
      </c>
      <c r="R8" s="294" t="s">
        <v>52</v>
      </c>
      <c r="S8" s="297" t="s">
        <v>53</v>
      </c>
      <c r="T8" s="294" t="s">
        <v>54</v>
      </c>
      <c r="U8" s="294" t="s">
        <v>52</v>
      </c>
      <c r="V8" s="32" t="s">
        <v>53</v>
      </c>
      <c r="W8" s="33"/>
      <c r="X8" s="294" t="s">
        <v>54</v>
      </c>
      <c r="Y8" s="294" t="s">
        <v>52</v>
      </c>
      <c r="Z8" s="29" t="s">
        <v>55</v>
      </c>
      <c r="AA8" s="28"/>
      <c r="AB8" s="296" t="s">
        <v>54</v>
      </c>
      <c r="AC8" s="296" t="s">
        <v>52</v>
      </c>
      <c r="AD8" s="29" t="s">
        <v>55</v>
      </c>
      <c r="AE8" s="296" t="s">
        <v>54</v>
      </c>
      <c r="AF8" s="296" t="s">
        <v>52</v>
      </c>
      <c r="AG8" s="29" t="s">
        <v>55</v>
      </c>
      <c r="AH8" s="296" t="s">
        <v>56</v>
      </c>
      <c r="AI8" s="296" t="s">
        <v>52</v>
      </c>
      <c r="AJ8" s="296" t="s">
        <v>56</v>
      </c>
      <c r="AK8" s="34" t="s">
        <v>52</v>
      </c>
      <c r="AL8" s="296" t="s">
        <v>56</v>
      </c>
      <c r="AM8" s="296" t="s">
        <v>52</v>
      </c>
      <c r="AN8" s="296" t="s">
        <v>52</v>
      </c>
      <c r="AO8" s="35" t="s">
        <v>57</v>
      </c>
      <c r="AP8" s="294" t="s">
        <v>52</v>
      </c>
      <c r="AQ8" s="29" t="s">
        <v>53</v>
      </c>
      <c r="AR8" s="36" t="s">
        <v>58</v>
      </c>
      <c r="AS8" s="37"/>
      <c r="AT8" s="298" t="s">
        <v>56</v>
      </c>
      <c r="AU8" s="298" t="s">
        <v>52</v>
      </c>
      <c r="AV8" s="38" t="s">
        <v>3</v>
      </c>
      <c r="AW8" s="32" t="s">
        <v>56</v>
      </c>
      <c r="AX8" s="32" t="s">
        <v>52</v>
      </c>
      <c r="AY8" s="32" t="s">
        <v>56</v>
      </c>
      <c r="AZ8" s="32" t="s">
        <v>52</v>
      </c>
      <c r="BA8" s="36" t="s">
        <v>3</v>
      </c>
      <c r="BB8" s="28"/>
      <c r="BC8" s="297" t="s">
        <v>56</v>
      </c>
      <c r="BD8" s="297" t="s">
        <v>52</v>
      </c>
      <c r="BE8" s="297" t="s">
        <v>3</v>
      </c>
      <c r="BF8" s="38" t="s">
        <v>56</v>
      </c>
      <c r="BG8" s="32" t="s">
        <v>52</v>
      </c>
      <c r="BH8" s="32" t="s">
        <v>56</v>
      </c>
      <c r="BI8" s="36" t="s">
        <v>52</v>
      </c>
      <c r="BJ8" s="298" t="s">
        <v>56</v>
      </c>
      <c r="BK8" s="39" t="s">
        <v>52</v>
      </c>
      <c r="BL8" s="297" t="s">
        <v>56</v>
      </c>
      <c r="BM8" s="40" t="s">
        <v>52</v>
      </c>
      <c r="BN8" s="298" t="s">
        <v>56</v>
      </c>
      <c r="BO8" s="39" t="s">
        <v>52</v>
      </c>
      <c r="BP8" s="297" t="s">
        <v>56</v>
      </c>
      <c r="BQ8" s="39" t="s">
        <v>52</v>
      </c>
      <c r="BR8" s="25" t="s">
        <v>56</v>
      </c>
      <c r="BS8" s="25" t="s">
        <v>52</v>
      </c>
      <c r="BT8" s="25" t="s">
        <v>56</v>
      </c>
      <c r="BU8" s="25" t="s">
        <v>52</v>
      </c>
      <c r="BV8" s="41" t="s">
        <v>56</v>
      </c>
      <c r="BW8" s="25" t="s">
        <v>52</v>
      </c>
      <c r="BX8" s="42" t="s">
        <v>52</v>
      </c>
      <c r="BY8" s="12" t="s">
        <v>56</v>
      </c>
      <c r="BZ8" s="12" t="s">
        <v>52</v>
      </c>
      <c r="CA8" s="12" t="s">
        <v>56</v>
      </c>
      <c r="CB8" s="12" t="s">
        <v>52</v>
      </c>
      <c r="CC8" s="43"/>
      <c r="CD8" s="26"/>
      <c r="CE8" s="12" t="s">
        <v>56</v>
      </c>
      <c r="CF8" s="12" t="s">
        <v>52</v>
      </c>
      <c r="CG8" s="12" t="s">
        <v>56</v>
      </c>
      <c r="CH8" s="12" t="s">
        <v>52</v>
      </c>
      <c r="CI8" s="25" t="s">
        <v>56</v>
      </c>
      <c r="CJ8" s="41" t="s">
        <v>52</v>
      </c>
      <c r="CK8" s="44" t="s">
        <v>56</v>
      </c>
      <c r="CL8" s="13" t="s">
        <v>52</v>
      </c>
      <c r="CM8" s="45"/>
      <c r="CN8" s="46"/>
      <c r="CW8"/>
      <c r="CX8"/>
      <c r="CY8"/>
      <c r="CZ8"/>
      <c r="DA8"/>
      <c r="DB8"/>
      <c r="DC8"/>
      <c r="DD8"/>
      <c r="DE8"/>
    </row>
    <row r="9" spans="1:109" customFormat="1" ht="15">
      <c r="A9" s="17" t="s">
        <v>59</v>
      </c>
      <c r="B9" s="47">
        <v>4445</v>
      </c>
      <c r="C9" s="48">
        <v>4217.3693199999998</v>
      </c>
      <c r="D9" s="49">
        <f t="shared" ref="D9:D23" si="0">C9/B9*100</f>
        <v>94.878949831271086</v>
      </c>
      <c r="E9" s="50">
        <v>19.5</v>
      </c>
      <c r="F9" s="48">
        <v>34.886389999999999</v>
      </c>
      <c r="G9" s="49">
        <f t="shared" ref="G9:G16" si="1">F9/E9*100</f>
        <v>178.90456410256411</v>
      </c>
      <c r="H9" s="50">
        <v>396</v>
      </c>
      <c r="I9" s="48">
        <v>360.71519999999998</v>
      </c>
      <c r="J9" s="49">
        <f t="shared" ref="J9:J23" si="2">I9/H9*100</f>
        <v>91.089696969696959</v>
      </c>
      <c r="K9" s="50">
        <v>738.53</v>
      </c>
      <c r="L9" s="48">
        <v>774.31003999999996</v>
      </c>
      <c r="M9" s="49">
        <f t="shared" ref="M9:M23" si="3">L9/K9*100</f>
        <v>104.84476459994853</v>
      </c>
      <c r="N9" s="50">
        <v>512.54</v>
      </c>
      <c r="O9" s="48">
        <v>372.33082000000002</v>
      </c>
      <c r="P9" s="49">
        <f t="shared" ref="P9:P23" si="4">O9/N9*100</f>
        <v>72.644246302727595</v>
      </c>
      <c r="Q9" s="51">
        <v>684.9</v>
      </c>
      <c r="R9" s="48">
        <v>352.91428999999999</v>
      </c>
      <c r="S9" s="49">
        <f t="shared" ref="S9:S23" si="5">R9/Q9*100</f>
        <v>51.527856621404588</v>
      </c>
      <c r="T9" s="50"/>
      <c r="U9" s="48">
        <v>3.3</v>
      </c>
      <c r="V9" s="49"/>
      <c r="W9" s="21" t="s">
        <v>60</v>
      </c>
      <c r="X9" s="50"/>
      <c r="Y9" s="50"/>
      <c r="Z9" s="52"/>
      <c r="AA9" s="17" t="s">
        <v>59</v>
      </c>
      <c r="AB9" s="50">
        <v>423.7</v>
      </c>
      <c r="AC9" s="48">
        <v>722.03125</v>
      </c>
      <c r="AD9" s="49">
        <f>AC9/AB9*100</f>
        <v>170.41096294548029</v>
      </c>
      <c r="AE9" s="50">
        <v>1728.479</v>
      </c>
      <c r="AF9" s="48">
        <v>1281.2806</v>
      </c>
      <c r="AG9" s="49">
        <f t="shared" ref="AG9:AG23" si="6">AF9/AE9*100</f>
        <v>74.127634758651979</v>
      </c>
      <c r="AH9" s="50"/>
      <c r="AI9" s="48"/>
      <c r="AJ9" s="53"/>
      <c r="AK9" s="53"/>
      <c r="AL9" s="54"/>
      <c r="AM9" s="54">
        <v>13.2</v>
      </c>
      <c r="AN9" s="48"/>
      <c r="AO9" s="55">
        <f t="shared" ref="AO9:AO22" si="7">B9+E9+H9+K9+N9+Q9+T9+X9+AB9+AE9+AH9+AJ9+AL9</f>
        <v>8948.6489999999994</v>
      </c>
      <c r="AP9" s="48">
        <f t="shared" ref="AP9:AP20" si="8">C9+F9+I9+L9+O9+R9+U9+Y9+AC9+AF9+AI9+AK9+AM9+AN9</f>
        <v>8132.3379099999993</v>
      </c>
      <c r="AQ9" s="56">
        <v>92.719950040545797</v>
      </c>
      <c r="AR9" s="57">
        <v>-632.82918999999902</v>
      </c>
      <c r="AS9" s="28" t="s">
        <v>60</v>
      </c>
      <c r="AT9" s="58">
        <v>7512.7</v>
      </c>
      <c r="AU9" s="58">
        <v>7512.7</v>
      </c>
      <c r="AV9" s="59">
        <v>100</v>
      </c>
      <c r="AW9" s="60"/>
      <c r="AX9" s="61"/>
      <c r="AY9" s="62">
        <v>903</v>
      </c>
      <c r="AZ9" s="61">
        <v>903</v>
      </c>
      <c r="BA9" s="60">
        <v>100</v>
      </c>
      <c r="BB9" s="17" t="s">
        <v>59</v>
      </c>
      <c r="BC9" s="63">
        <v>164.7</v>
      </c>
      <c r="BD9" s="64">
        <v>164.7</v>
      </c>
      <c r="BE9" s="64">
        <f t="shared" ref="BE9:BE23" si="9">BD9/BC9*100</f>
        <v>100</v>
      </c>
      <c r="BF9" s="65">
        <v>609</v>
      </c>
      <c r="BG9" s="65">
        <v>609</v>
      </c>
      <c r="BH9" s="300"/>
      <c r="BI9" s="67"/>
      <c r="BJ9" s="68">
        <v>316.39999999999998</v>
      </c>
      <c r="BK9" s="69">
        <v>316.39999999999998</v>
      </c>
      <c r="BL9" s="50">
        <v>2300</v>
      </c>
      <c r="BM9" s="50">
        <v>2300</v>
      </c>
      <c r="BN9" s="70">
        <v>665</v>
      </c>
      <c r="BO9" s="71">
        <v>665</v>
      </c>
      <c r="BP9" s="50">
        <v>10</v>
      </c>
      <c r="BQ9" s="68">
        <v>10</v>
      </c>
      <c r="BR9" s="72">
        <v>4915.2</v>
      </c>
      <c r="BS9" s="72">
        <v>4914.7</v>
      </c>
      <c r="BT9" s="73"/>
      <c r="BU9" s="74"/>
      <c r="BV9" s="72">
        <v>5326</v>
      </c>
      <c r="BW9" s="72">
        <v>5326</v>
      </c>
      <c r="BX9" s="75"/>
      <c r="BY9" s="72">
        <v>1408</v>
      </c>
      <c r="BZ9" s="72">
        <v>1408</v>
      </c>
      <c r="CA9" s="76">
        <v>780.09900000000005</v>
      </c>
      <c r="CB9" s="76">
        <v>780.09900000000005</v>
      </c>
      <c r="CC9" s="43" t="s">
        <v>60</v>
      </c>
      <c r="CD9" s="77"/>
      <c r="CE9" s="78">
        <v>888.3</v>
      </c>
      <c r="CF9" s="79">
        <v>888.3</v>
      </c>
      <c r="CG9" s="78"/>
      <c r="CH9" s="78"/>
      <c r="CI9" s="80">
        <f t="shared" ref="CI9:CJ22" si="10">AT9+AY9+BC9+BF9+BH9+BJ9+BL9+BN9+BP9+BR9+BT9+BV9+BY9+CA9+CE9+CG9</f>
        <v>25798.398999999998</v>
      </c>
      <c r="CJ9" s="81">
        <f t="shared" si="10"/>
        <v>25797.898999999998</v>
      </c>
      <c r="CK9" s="82">
        <f t="shared" ref="CK9:CL22" si="11">AO9+CI9</f>
        <v>34747.047999999995</v>
      </c>
      <c r="CL9" s="83">
        <f t="shared" si="11"/>
        <v>33930.23691</v>
      </c>
      <c r="CM9" s="84">
        <v>98.163786759973206</v>
      </c>
      <c r="CN9" s="85">
        <v>-633.32919000000402</v>
      </c>
      <c r="CO9" s="86"/>
      <c r="CP9" s="86">
        <f>CJ9-BG9-BI9-BK9</f>
        <v>24872.498999999996</v>
      </c>
      <c r="CQ9" s="86">
        <f>CL9-BG9-BI9-BK9</f>
        <v>33004.836909999998</v>
      </c>
      <c r="CR9" s="86"/>
      <c r="CS9" s="86"/>
      <c r="CT9" s="86"/>
      <c r="CU9" s="86"/>
      <c r="CV9" s="86"/>
    </row>
    <row r="10" spans="1:109" customFormat="1" ht="15">
      <c r="A10" s="28" t="s">
        <v>61</v>
      </c>
      <c r="B10" s="87">
        <v>99</v>
      </c>
      <c r="C10" s="88">
        <v>24.005089999999999</v>
      </c>
      <c r="D10" s="49">
        <f t="shared" si="0"/>
        <v>24.247565656565655</v>
      </c>
      <c r="E10" s="68">
        <v>13</v>
      </c>
      <c r="F10" s="88">
        <v>10.1</v>
      </c>
      <c r="G10" s="49">
        <f t="shared" si="1"/>
        <v>77.692307692307693</v>
      </c>
      <c r="H10" s="68">
        <v>5</v>
      </c>
      <c r="I10" s="89">
        <v>4.0873999999999997</v>
      </c>
      <c r="J10" s="49">
        <f t="shared" si="2"/>
        <v>81.748000000000005</v>
      </c>
      <c r="K10" s="68">
        <v>769.47</v>
      </c>
      <c r="L10" s="88">
        <v>187.1473</v>
      </c>
      <c r="M10" s="49">
        <f t="shared" si="3"/>
        <v>24.32158498706902</v>
      </c>
      <c r="N10" s="68">
        <v>0.95</v>
      </c>
      <c r="O10" s="88">
        <v>-0.93300000000000005</v>
      </c>
      <c r="P10" s="49">
        <f t="shared" si="4"/>
        <v>-98.21052631578948</v>
      </c>
      <c r="Q10" s="90">
        <v>111.4</v>
      </c>
      <c r="R10" s="88">
        <v>77.947360000000003</v>
      </c>
      <c r="S10" s="49">
        <f t="shared" si="5"/>
        <v>69.970700179533225</v>
      </c>
      <c r="T10" s="68"/>
      <c r="U10" s="88"/>
      <c r="V10" s="91"/>
      <c r="W10" s="33" t="s">
        <v>61</v>
      </c>
      <c r="X10" s="68">
        <v>6</v>
      </c>
      <c r="Y10" s="68">
        <v>6.5921599999999998</v>
      </c>
      <c r="Z10" s="49">
        <f>Y10/X10*100</f>
        <v>109.86933333333333</v>
      </c>
      <c r="AA10" s="28" t="s">
        <v>61</v>
      </c>
      <c r="AB10" s="68"/>
      <c r="AC10" s="88"/>
      <c r="AD10" s="92"/>
      <c r="AE10" s="68">
        <v>530.971</v>
      </c>
      <c r="AF10" s="88">
        <v>393.59625</v>
      </c>
      <c r="AG10" s="49">
        <f t="shared" si="6"/>
        <v>74.127635972586063</v>
      </c>
      <c r="AH10" s="54">
        <v>1</v>
      </c>
      <c r="AI10" s="93">
        <v>0.5</v>
      </c>
      <c r="AJ10" s="94"/>
      <c r="AK10" s="94"/>
      <c r="AL10" s="93"/>
      <c r="AM10" s="93"/>
      <c r="AN10" s="88">
        <v>45.318600000000004</v>
      </c>
      <c r="AO10" s="55">
        <f t="shared" si="7"/>
        <v>1536.7910000000002</v>
      </c>
      <c r="AP10" s="48">
        <f t="shared" si="8"/>
        <v>748.36115999999993</v>
      </c>
      <c r="AQ10" s="57">
        <v>47.702426680010497</v>
      </c>
      <c r="AR10" s="95">
        <v>-803.70439999999996</v>
      </c>
      <c r="AS10" s="28" t="s">
        <v>61</v>
      </c>
      <c r="AT10" s="58">
        <v>1069</v>
      </c>
      <c r="AU10" s="58">
        <v>1069</v>
      </c>
      <c r="AV10" s="59">
        <v>100</v>
      </c>
      <c r="AW10" s="60"/>
      <c r="AX10" s="61"/>
      <c r="AY10" s="62">
        <v>66</v>
      </c>
      <c r="AZ10" s="61">
        <v>66</v>
      </c>
      <c r="BA10" s="60">
        <v>100</v>
      </c>
      <c r="BB10" s="28" t="s">
        <v>61</v>
      </c>
      <c r="BC10" s="96">
        <v>17.399999999999999</v>
      </c>
      <c r="BD10" s="97">
        <v>17.399999999999999</v>
      </c>
      <c r="BE10" s="64">
        <f t="shared" si="9"/>
        <v>100</v>
      </c>
      <c r="BF10" s="65">
        <v>18</v>
      </c>
      <c r="BG10" s="65">
        <v>18</v>
      </c>
      <c r="BH10" s="68">
        <v>4.0999999999999996</v>
      </c>
      <c r="BI10" s="98">
        <v>4.0999999999999996</v>
      </c>
      <c r="BJ10" s="68">
        <v>63.3</v>
      </c>
      <c r="BK10" s="69">
        <v>63.3</v>
      </c>
      <c r="BL10" s="68"/>
      <c r="BM10" s="68"/>
      <c r="BN10" s="70">
        <v>15</v>
      </c>
      <c r="BO10" s="71">
        <v>15</v>
      </c>
      <c r="BP10" s="68">
        <v>10</v>
      </c>
      <c r="BQ10" s="68">
        <v>10</v>
      </c>
      <c r="BR10" s="74"/>
      <c r="BS10" s="74"/>
      <c r="BT10" s="74"/>
      <c r="BU10" s="74"/>
      <c r="BV10" s="72"/>
      <c r="BW10" s="72"/>
      <c r="BX10" s="75"/>
      <c r="BY10" s="74"/>
      <c r="BZ10" s="74"/>
      <c r="CA10" s="72"/>
      <c r="CB10" s="72"/>
      <c r="CC10" s="43" t="s">
        <v>61</v>
      </c>
      <c r="CD10" s="75"/>
      <c r="CE10" s="72">
        <v>48.6</v>
      </c>
      <c r="CF10" s="99">
        <v>48.6</v>
      </c>
      <c r="CG10" s="72"/>
      <c r="CH10" s="72"/>
      <c r="CI10" s="80">
        <f t="shared" si="10"/>
        <v>1311.3999999999999</v>
      </c>
      <c r="CJ10" s="81">
        <f t="shared" si="10"/>
        <v>1311.3999999999999</v>
      </c>
      <c r="CK10" s="82">
        <f t="shared" si="11"/>
        <v>2848.1909999999998</v>
      </c>
      <c r="CL10" s="83">
        <f t="shared" si="11"/>
        <v>2059.76116</v>
      </c>
      <c r="CM10" s="84">
        <v>71.781934568292598</v>
      </c>
      <c r="CN10" s="85">
        <v>-803.70439999999996</v>
      </c>
      <c r="CO10" s="86"/>
      <c r="CP10" s="86">
        <f t="shared" ref="CP10:CP22" si="12">CJ10-BG10-BI10-BK10</f>
        <v>1226</v>
      </c>
      <c r="CQ10" s="86">
        <f t="shared" ref="CQ10:CQ22" si="13">CL10-BG10-BI10-BK10</f>
        <v>1974.3611600000002</v>
      </c>
      <c r="CR10" s="86"/>
      <c r="CS10" s="86"/>
      <c r="CT10" s="86"/>
      <c r="CU10" s="86"/>
      <c r="CV10" s="86"/>
    </row>
    <row r="11" spans="1:109" customFormat="1" ht="15">
      <c r="A11" s="28" t="s">
        <v>62</v>
      </c>
      <c r="B11" s="87">
        <v>139</v>
      </c>
      <c r="C11" s="88">
        <v>237.74525</v>
      </c>
      <c r="D11" s="49">
        <f t="shared" si="0"/>
        <v>171.03974820143887</v>
      </c>
      <c r="E11" s="68">
        <v>0.5</v>
      </c>
      <c r="F11" s="88">
        <v>1.9770000000000001</v>
      </c>
      <c r="G11" s="49">
        <f t="shared" si="1"/>
        <v>395.40000000000003</v>
      </c>
      <c r="H11" s="68">
        <v>21</v>
      </c>
      <c r="I11" s="88">
        <v>31.51624</v>
      </c>
      <c r="J11" s="49">
        <f t="shared" si="2"/>
        <v>150.07733333333334</v>
      </c>
      <c r="K11" s="68">
        <v>434.2</v>
      </c>
      <c r="L11" s="88">
        <v>492.90138999999999</v>
      </c>
      <c r="M11" s="49">
        <f t="shared" si="3"/>
        <v>113.51943574389682</v>
      </c>
      <c r="N11" s="68">
        <v>30.39</v>
      </c>
      <c r="O11" s="88">
        <v>12.18207</v>
      </c>
      <c r="P11" s="49">
        <f t="shared" si="4"/>
        <v>40.085784797630794</v>
      </c>
      <c r="Q11" s="90">
        <v>162</v>
      </c>
      <c r="R11" s="88">
        <v>189.28263999999999</v>
      </c>
      <c r="S11" s="49">
        <f t="shared" si="5"/>
        <v>116.84113580246913</v>
      </c>
      <c r="T11" s="68">
        <v>86.63</v>
      </c>
      <c r="U11" s="88">
        <v>86.63</v>
      </c>
      <c r="V11" s="49">
        <f>U11/T11*100</f>
        <v>100</v>
      </c>
      <c r="W11" s="33" t="s">
        <v>62</v>
      </c>
      <c r="X11" s="68">
        <v>5</v>
      </c>
      <c r="Y11" s="68">
        <v>14.14</v>
      </c>
      <c r="Z11" s="49">
        <f>Y11/X11*100</f>
        <v>282.8</v>
      </c>
      <c r="AA11" s="28" t="s">
        <v>62</v>
      </c>
      <c r="AB11" s="68"/>
      <c r="AC11" s="88">
        <v>6.3452500000000001</v>
      </c>
      <c r="AD11" s="92"/>
      <c r="AE11" s="68">
        <v>655.24099999999999</v>
      </c>
      <c r="AF11" s="88">
        <v>485.71424999999999</v>
      </c>
      <c r="AG11" s="49">
        <f t="shared" si="6"/>
        <v>74.127572908288712</v>
      </c>
      <c r="AH11" s="51"/>
      <c r="AI11" s="93"/>
      <c r="AJ11" s="94"/>
      <c r="AK11" s="94"/>
      <c r="AL11" s="93">
        <v>29.8</v>
      </c>
      <c r="AM11" s="93">
        <v>29.8</v>
      </c>
      <c r="AN11" s="88">
        <v>4.3854199999999999</v>
      </c>
      <c r="AO11" s="55">
        <f t="shared" si="7"/>
        <v>1563.761</v>
      </c>
      <c r="AP11" s="48">
        <f t="shared" si="8"/>
        <v>1592.6195100000002</v>
      </c>
      <c r="AQ11" s="57">
        <v>100.54190186352</v>
      </c>
      <c r="AR11" s="57">
        <v>8.4740500000004904</v>
      </c>
      <c r="AS11" s="28" t="s">
        <v>62</v>
      </c>
      <c r="AT11" s="58">
        <v>1659.2</v>
      </c>
      <c r="AU11" s="58">
        <v>1659.2</v>
      </c>
      <c r="AV11" s="59">
        <v>100</v>
      </c>
      <c r="AW11" s="60"/>
      <c r="AX11" s="61"/>
      <c r="AY11" s="62">
        <v>37</v>
      </c>
      <c r="AZ11" s="61">
        <v>37</v>
      </c>
      <c r="BA11" s="60">
        <v>100</v>
      </c>
      <c r="BB11" s="28" t="s">
        <v>62</v>
      </c>
      <c r="BC11" s="96">
        <v>25.7</v>
      </c>
      <c r="BD11" s="97">
        <v>25.7</v>
      </c>
      <c r="BE11" s="64">
        <f t="shared" si="9"/>
        <v>100</v>
      </c>
      <c r="BF11" s="65">
        <v>28</v>
      </c>
      <c r="BG11" s="65">
        <v>28</v>
      </c>
      <c r="BH11" s="68">
        <v>7.8</v>
      </c>
      <c r="BI11" s="98">
        <v>7.8</v>
      </c>
      <c r="BJ11" s="100">
        <v>63.3</v>
      </c>
      <c r="BK11" s="69">
        <v>63.3</v>
      </c>
      <c r="BL11" s="68">
        <v>900</v>
      </c>
      <c r="BM11" s="68">
        <v>895</v>
      </c>
      <c r="BN11" s="70">
        <v>15</v>
      </c>
      <c r="BO11" s="71">
        <v>15</v>
      </c>
      <c r="BP11" s="68">
        <v>10</v>
      </c>
      <c r="BQ11" s="68">
        <v>10</v>
      </c>
      <c r="BR11" s="74"/>
      <c r="BS11" s="74"/>
      <c r="BT11" s="74"/>
      <c r="BU11" s="74"/>
      <c r="BV11" s="72"/>
      <c r="BW11" s="72"/>
      <c r="BX11" s="101"/>
      <c r="BY11" s="74"/>
      <c r="BZ11" s="74"/>
      <c r="CA11" s="74"/>
      <c r="CB11" s="74"/>
      <c r="CC11" s="43" t="s">
        <v>62</v>
      </c>
      <c r="CD11" s="75"/>
      <c r="CE11" s="72">
        <v>11.3</v>
      </c>
      <c r="CF11" s="99">
        <v>11.3</v>
      </c>
      <c r="CG11" s="72">
        <v>9</v>
      </c>
      <c r="CH11" s="72">
        <v>9</v>
      </c>
      <c r="CI11" s="80">
        <f t="shared" si="10"/>
        <v>2766.3</v>
      </c>
      <c r="CJ11" s="81">
        <f t="shared" si="10"/>
        <v>2761.3</v>
      </c>
      <c r="CK11" s="82">
        <f t="shared" si="11"/>
        <v>4330.0609999999997</v>
      </c>
      <c r="CL11" s="83">
        <f t="shared" si="11"/>
        <v>4353.9195100000006</v>
      </c>
      <c r="CM11" s="84">
        <v>100.080230971342</v>
      </c>
      <c r="CN11" s="85">
        <v>3.47405000000072</v>
      </c>
      <c r="CO11" s="86"/>
      <c r="CP11" s="86">
        <f t="shared" si="12"/>
        <v>2662.2</v>
      </c>
      <c r="CQ11" s="86">
        <f t="shared" si="13"/>
        <v>4254.8195100000003</v>
      </c>
      <c r="CR11" s="86"/>
      <c r="CS11" s="86"/>
      <c r="CT11" s="86"/>
      <c r="CU11" s="86"/>
      <c r="CV11" s="86"/>
    </row>
    <row r="12" spans="1:109" customFormat="1" ht="15">
      <c r="A12" s="28" t="s">
        <v>63</v>
      </c>
      <c r="B12" s="87">
        <v>1940.7257199999999</v>
      </c>
      <c r="C12" s="88">
        <v>869.37728000000004</v>
      </c>
      <c r="D12" s="49">
        <f t="shared" si="0"/>
        <v>44.796504268516628</v>
      </c>
      <c r="E12" s="68">
        <v>262</v>
      </c>
      <c r="F12" s="88">
        <v>53.498570000000001</v>
      </c>
      <c r="G12" s="49">
        <f t="shared" si="1"/>
        <v>20.419301526717557</v>
      </c>
      <c r="H12" s="68">
        <v>262</v>
      </c>
      <c r="I12" s="88">
        <v>61.36506</v>
      </c>
      <c r="J12" s="49">
        <f t="shared" si="2"/>
        <v>23.421778625954197</v>
      </c>
      <c r="K12" s="68">
        <v>529.66</v>
      </c>
      <c r="L12" s="88">
        <v>529.24482</v>
      </c>
      <c r="M12" s="49">
        <f t="shared" si="3"/>
        <v>99.921613865498628</v>
      </c>
      <c r="N12" s="68">
        <v>36.81</v>
      </c>
      <c r="O12" s="88">
        <v>15.11669</v>
      </c>
      <c r="P12" s="49">
        <f t="shared" si="4"/>
        <v>41.066802499320836</v>
      </c>
      <c r="Q12" s="90">
        <v>301.8</v>
      </c>
      <c r="R12" s="88">
        <v>231.24095</v>
      </c>
      <c r="S12" s="49">
        <f t="shared" si="5"/>
        <v>76.620593108018554</v>
      </c>
      <c r="T12" s="68">
        <v>16.43928</v>
      </c>
      <c r="U12" s="88">
        <v>16.43928</v>
      </c>
      <c r="V12" s="49">
        <f>U12/T12*100</f>
        <v>100</v>
      </c>
      <c r="W12" s="33" t="s">
        <v>63</v>
      </c>
      <c r="X12" s="68"/>
      <c r="Y12" s="68">
        <v>50.13</v>
      </c>
      <c r="Z12" s="92"/>
      <c r="AA12" s="28" t="s">
        <v>63</v>
      </c>
      <c r="AB12" s="68"/>
      <c r="AC12" s="88">
        <v>35.000410000000002</v>
      </c>
      <c r="AD12" s="92"/>
      <c r="AE12" s="68">
        <v>1773.6679999999999</v>
      </c>
      <c r="AF12" s="88">
        <v>1314.7780700000001</v>
      </c>
      <c r="AG12" s="49">
        <f t="shared" si="6"/>
        <v>74.127630988437531</v>
      </c>
      <c r="AH12" s="90"/>
      <c r="AI12" s="93">
        <v>0.9</v>
      </c>
      <c r="AJ12" s="94"/>
      <c r="AK12" s="94"/>
      <c r="AL12" s="93"/>
      <c r="AM12" s="93"/>
      <c r="AN12" s="88"/>
      <c r="AO12" s="55">
        <f t="shared" si="7"/>
        <v>5123.1030000000001</v>
      </c>
      <c r="AP12" s="48">
        <f t="shared" si="8"/>
        <v>3177.0911300000002</v>
      </c>
      <c r="AQ12" s="57">
        <v>61.018581512025101</v>
      </c>
      <c r="AR12" s="95">
        <v>-1997.0582199999999</v>
      </c>
      <c r="AS12" s="28" t="s">
        <v>63</v>
      </c>
      <c r="AT12" s="58">
        <v>4801.6000000000004</v>
      </c>
      <c r="AU12" s="58">
        <v>4801.6000000000004</v>
      </c>
      <c r="AV12" s="59">
        <v>100</v>
      </c>
      <c r="AW12" s="60"/>
      <c r="AX12" s="61"/>
      <c r="AY12" s="62">
        <v>205</v>
      </c>
      <c r="AZ12" s="61">
        <v>205</v>
      </c>
      <c r="BA12" s="60">
        <v>100</v>
      </c>
      <c r="BB12" s="28" t="s">
        <v>63</v>
      </c>
      <c r="BC12" s="96">
        <v>79</v>
      </c>
      <c r="BD12" s="97">
        <v>79</v>
      </c>
      <c r="BE12" s="64">
        <f t="shared" si="9"/>
        <v>100</v>
      </c>
      <c r="BF12" s="65">
        <v>75</v>
      </c>
      <c r="BG12" s="65">
        <v>75</v>
      </c>
      <c r="BH12" s="68">
        <v>17</v>
      </c>
      <c r="BI12" s="98">
        <v>17</v>
      </c>
      <c r="BJ12" s="68">
        <v>158.19999999999999</v>
      </c>
      <c r="BK12" s="69">
        <v>158.19999999999999</v>
      </c>
      <c r="BL12" s="68"/>
      <c r="BM12" s="68"/>
      <c r="BN12" s="70">
        <v>15</v>
      </c>
      <c r="BO12" s="71">
        <v>15</v>
      </c>
      <c r="BP12" s="68">
        <v>10</v>
      </c>
      <c r="BQ12" s="68">
        <v>10</v>
      </c>
      <c r="BR12" s="74"/>
      <c r="BS12" s="74"/>
      <c r="BT12" s="73"/>
      <c r="BU12" s="73"/>
      <c r="BV12" s="102">
        <v>465</v>
      </c>
      <c r="BW12" s="102">
        <v>464.46899999999999</v>
      </c>
      <c r="BX12" s="103"/>
      <c r="BY12" s="74"/>
      <c r="BZ12" s="74"/>
      <c r="CA12" s="74"/>
      <c r="CB12" s="74"/>
      <c r="CC12" s="43" t="s">
        <v>63</v>
      </c>
      <c r="CD12" s="75"/>
      <c r="CE12" s="72">
        <v>126</v>
      </c>
      <c r="CF12" s="99">
        <v>126</v>
      </c>
      <c r="CG12" s="72"/>
      <c r="CH12" s="72"/>
      <c r="CI12" s="80">
        <f t="shared" si="10"/>
        <v>5951.8</v>
      </c>
      <c r="CJ12" s="81">
        <f t="shared" si="10"/>
        <v>5951.2690000000002</v>
      </c>
      <c r="CK12" s="82">
        <f t="shared" si="11"/>
        <v>11074.903</v>
      </c>
      <c r="CL12" s="83">
        <f t="shared" si="11"/>
        <v>9128.3601300000009</v>
      </c>
      <c r="CM12" s="84">
        <v>81.962919043173599</v>
      </c>
      <c r="CN12" s="85">
        <v>-1997.5892200000001</v>
      </c>
      <c r="CO12" s="86"/>
      <c r="CP12" s="86">
        <f t="shared" si="12"/>
        <v>5701.0690000000004</v>
      </c>
      <c r="CQ12" s="86">
        <f t="shared" si="13"/>
        <v>8878.1601300000002</v>
      </c>
      <c r="CR12" s="86"/>
      <c r="CS12" s="86"/>
      <c r="CT12" s="86"/>
      <c r="CU12" s="86"/>
      <c r="CV12" s="86"/>
    </row>
    <row r="13" spans="1:109" customFormat="1" ht="15">
      <c r="A13" s="28" t="s">
        <v>64</v>
      </c>
      <c r="B13" s="87">
        <v>59</v>
      </c>
      <c r="C13" s="88">
        <v>61.693280000000001</v>
      </c>
      <c r="D13" s="49">
        <f t="shared" si="0"/>
        <v>104.5648813559322</v>
      </c>
      <c r="E13" s="68">
        <v>21.8</v>
      </c>
      <c r="F13" s="88">
        <v>21.795000000000002</v>
      </c>
      <c r="G13" s="49">
        <f t="shared" si="1"/>
        <v>99.977064220183493</v>
      </c>
      <c r="H13" s="68">
        <v>25</v>
      </c>
      <c r="I13" s="88">
        <v>13.75961</v>
      </c>
      <c r="J13" s="49">
        <f t="shared" si="2"/>
        <v>55.038440000000001</v>
      </c>
      <c r="K13" s="68">
        <v>424.69</v>
      </c>
      <c r="L13" s="88">
        <v>430.58721000000003</v>
      </c>
      <c r="M13" s="49">
        <f t="shared" si="3"/>
        <v>101.38859167863619</v>
      </c>
      <c r="N13" s="68">
        <v>2.69</v>
      </c>
      <c r="O13" s="88">
        <v>1.6956500000000001</v>
      </c>
      <c r="P13" s="49">
        <f t="shared" si="4"/>
        <v>63.035315985130111</v>
      </c>
      <c r="Q13" s="90">
        <v>16.2</v>
      </c>
      <c r="R13" s="88">
        <v>7.1157700000000004</v>
      </c>
      <c r="S13" s="49">
        <f t="shared" si="5"/>
        <v>43.924506172839514</v>
      </c>
      <c r="T13" s="68"/>
      <c r="U13" s="88"/>
      <c r="V13" s="91"/>
      <c r="W13" s="33" t="s">
        <v>65</v>
      </c>
      <c r="X13" s="104">
        <v>17.3</v>
      </c>
      <c r="Y13" s="68">
        <v>18.850000000000001</v>
      </c>
      <c r="Z13" s="49">
        <f>Y13/X13*100</f>
        <v>108.95953757225433</v>
      </c>
      <c r="AA13" s="28" t="s">
        <v>64</v>
      </c>
      <c r="AB13" s="68">
        <v>25</v>
      </c>
      <c r="AC13" s="88">
        <v>19.940999999999999</v>
      </c>
      <c r="AD13" s="49">
        <f>AC13/AB13*100</f>
        <v>79.763999999999996</v>
      </c>
      <c r="AE13" s="68">
        <v>864.24</v>
      </c>
      <c r="AF13" s="88">
        <v>640.64043000000004</v>
      </c>
      <c r="AG13" s="49">
        <f t="shared" si="6"/>
        <v>74.127606914745897</v>
      </c>
      <c r="AH13" s="90"/>
      <c r="AI13" s="93"/>
      <c r="AJ13" s="94">
        <v>254</v>
      </c>
      <c r="AK13" s="94"/>
      <c r="AL13" s="93"/>
      <c r="AM13" s="93">
        <v>10</v>
      </c>
      <c r="AN13" s="88"/>
      <c r="AO13" s="55">
        <f t="shared" si="7"/>
        <v>1709.92</v>
      </c>
      <c r="AP13" s="48">
        <f t="shared" si="8"/>
        <v>1226.0779500000001</v>
      </c>
      <c r="AQ13" s="57">
        <v>71.878163893580606</v>
      </c>
      <c r="AR13" s="57">
        <v>-469.52780000000001</v>
      </c>
      <c r="AS13" s="28" t="s">
        <v>65</v>
      </c>
      <c r="AT13" s="58">
        <v>1721.1</v>
      </c>
      <c r="AU13" s="58">
        <v>1721.1</v>
      </c>
      <c r="AV13" s="59">
        <v>100</v>
      </c>
      <c r="AW13" s="60"/>
      <c r="AX13" s="61"/>
      <c r="AY13" s="62">
        <v>85</v>
      </c>
      <c r="AZ13" s="61">
        <v>85</v>
      </c>
      <c r="BA13" s="60">
        <v>100</v>
      </c>
      <c r="BB13" s="28" t="s">
        <v>64</v>
      </c>
      <c r="BC13" s="96">
        <v>25.3</v>
      </c>
      <c r="BD13" s="97">
        <v>25.3</v>
      </c>
      <c r="BE13" s="64">
        <f t="shared" si="9"/>
        <v>100</v>
      </c>
      <c r="BF13" s="65">
        <v>25</v>
      </c>
      <c r="BG13" s="65">
        <v>25</v>
      </c>
      <c r="BH13" s="68">
        <v>4.2</v>
      </c>
      <c r="BI13" s="98">
        <v>4.2</v>
      </c>
      <c r="BJ13" s="68">
        <v>63.3</v>
      </c>
      <c r="BK13" s="69">
        <v>63.3</v>
      </c>
      <c r="BL13" s="68"/>
      <c r="BM13" s="68"/>
      <c r="BN13" s="70">
        <v>15</v>
      </c>
      <c r="BO13" s="71">
        <v>15</v>
      </c>
      <c r="BP13" s="68">
        <v>10</v>
      </c>
      <c r="BQ13" s="68">
        <v>10</v>
      </c>
      <c r="BR13" s="74"/>
      <c r="BS13" s="74"/>
      <c r="BT13" s="74"/>
      <c r="BU13" s="74"/>
      <c r="BV13" s="74"/>
      <c r="BW13" s="74"/>
      <c r="BX13" s="103"/>
      <c r="BY13" s="74"/>
      <c r="BZ13" s="74"/>
      <c r="CA13" s="74"/>
      <c r="CB13" s="74"/>
      <c r="CC13" s="43" t="s">
        <v>65</v>
      </c>
      <c r="CD13" s="75"/>
      <c r="CE13" s="72">
        <v>59.7</v>
      </c>
      <c r="CF13" s="99">
        <v>59.7</v>
      </c>
      <c r="CG13" s="72">
        <v>9</v>
      </c>
      <c r="CH13" s="72">
        <v>9</v>
      </c>
      <c r="CI13" s="80">
        <f t="shared" si="10"/>
        <v>2017.6</v>
      </c>
      <c r="CJ13" s="81">
        <f t="shared" si="10"/>
        <v>2017.6</v>
      </c>
      <c r="CK13" s="82">
        <f t="shared" si="11"/>
        <v>3727.52</v>
      </c>
      <c r="CL13" s="83">
        <f t="shared" si="11"/>
        <v>3243.6779500000002</v>
      </c>
      <c r="CM13" s="84">
        <v>87.266075796941905</v>
      </c>
      <c r="CN13" s="85">
        <v>-469.52780000000001</v>
      </c>
      <c r="CO13" s="86"/>
      <c r="CP13" s="86">
        <f t="shared" si="12"/>
        <v>1925.1</v>
      </c>
      <c r="CQ13" s="86">
        <f t="shared" si="13"/>
        <v>3151.1779500000002</v>
      </c>
      <c r="CR13" s="86"/>
      <c r="CS13" s="86"/>
      <c r="CT13" s="86"/>
      <c r="CU13" s="86"/>
      <c r="CV13" s="86"/>
    </row>
    <row r="14" spans="1:109" customFormat="1" ht="15">
      <c r="A14" s="28" t="s">
        <v>66</v>
      </c>
      <c r="B14" s="87">
        <v>337</v>
      </c>
      <c r="C14" s="88">
        <v>372.79921000000002</v>
      </c>
      <c r="D14" s="49">
        <f t="shared" si="0"/>
        <v>110.62291097922849</v>
      </c>
      <c r="E14" s="68">
        <v>0.5</v>
      </c>
      <c r="F14" s="88">
        <v>0.26040000000000002</v>
      </c>
      <c r="G14" s="49">
        <f t="shared" si="1"/>
        <v>52.080000000000005</v>
      </c>
      <c r="H14" s="68">
        <v>13</v>
      </c>
      <c r="I14" s="88">
        <v>9.4081100000000006</v>
      </c>
      <c r="J14" s="49">
        <f t="shared" si="2"/>
        <v>72.370076923076937</v>
      </c>
      <c r="K14" s="68">
        <v>591.03</v>
      </c>
      <c r="L14" s="88">
        <v>593.56847000000005</v>
      </c>
      <c r="M14" s="49">
        <f t="shared" si="3"/>
        <v>100.42949934859485</v>
      </c>
      <c r="N14" s="68">
        <v>0.56999999999999995</v>
      </c>
      <c r="O14" s="88">
        <v>-1.1699900000000001</v>
      </c>
      <c r="P14" s="49">
        <f t="shared" si="4"/>
        <v>-205.26140350877196</v>
      </c>
      <c r="Q14" s="90">
        <v>2300.6</v>
      </c>
      <c r="R14" s="88">
        <v>2300.3040299999998</v>
      </c>
      <c r="S14" s="49">
        <f t="shared" si="5"/>
        <v>99.987135095192542</v>
      </c>
      <c r="T14" s="68"/>
      <c r="U14" s="88"/>
      <c r="V14" s="91"/>
      <c r="W14" s="33" t="s">
        <v>66</v>
      </c>
      <c r="X14" s="50">
        <v>7.07</v>
      </c>
      <c r="Y14" s="68">
        <v>7.07</v>
      </c>
      <c r="Z14" s="49">
        <f>Y14/X14*100</f>
        <v>100</v>
      </c>
      <c r="AA14" s="28" t="s">
        <v>66</v>
      </c>
      <c r="AB14" s="68"/>
      <c r="AC14" s="88"/>
      <c r="AD14" s="92"/>
      <c r="AE14" s="68">
        <v>768.21299999999997</v>
      </c>
      <c r="AF14" s="88">
        <v>569.45808</v>
      </c>
      <c r="AG14" s="49">
        <f t="shared" si="6"/>
        <v>74.127628665487308</v>
      </c>
      <c r="AH14" s="90"/>
      <c r="AI14" s="93"/>
      <c r="AJ14" s="94"/>
      <c r="AK14" s="94"/>
      <c r="AL14" s="93"/>
      <c r="AM14" s="93"/>
      <c r="AN14" s="88"/>
      <c r="AO14" s="55">
        <f t="shared" si="7"/>
        <v>4017.9830000000002</v>
      </c>
      <c r="AP14" s="48">
        <f t="shared" si="8"/>
        <v>3851.6983099999998</v>
      </c>
      <c r="AQ14" s="57">
        <v>157.71825815144999</v>
      </c>
      <c r="AR14" s="95">
        <v>1401.1182200000001</v>
      </c>
      <c r="AS14" s="28" t="s">
        <v>66</v>
      </c>
      <c r="AT14" s="58">
        <v>1729.6</v>
      </c>
      <c r="AU14" s="58">
        <v>1729.6</v>
      </c>
      <c r="AV14" s="59">
        <v>100</v>
      </c>
      <c r="AW14" s="60"/>
      <c r="AX14" s="61"/>
      <c r="AY14" s="62">
        <v>54</v>
      </c>
      <c r="AZ14" s="61">
        <v>54</v>
      </c>
      <c r="BA14" s="60">
        <v>100</v>
      </c>
      <c r="BB14" s="28" t="s">
        <v>66</v>
      </c>
      <c r="BC14" s="96">
        <v>25.9</v>
      </c>
      <c r="BD14" s="97">
        <v>25.9</v>
      </c>
      <c r="BE14" s="64">
        <f t="shared" si="9"/>
        <v>100</v>
      </c>
      <c r="BF14" s="65">
        <v>25</v>
      </c>
      <c r="BG14" s="65">
        <v>25</v>
      </c>
      <c r="BH14" s="68">
        <v>3.8</v>
      </c>
      <c r="BI14" s="98">
        <v>3.8</v>
      </c>
      <c r="BJ14" s="68">
        <v>63.3</v>
      </c>
      <c r="BK14" s="69">
        <v>63.3</v>
      </c>
      <c r="BL14" s="68"/>
      <c r="BM14" s="68"/>
      <c r="BN14" s="70">
        <v>15</v>
      </c>
      <c r="BO14" s="71">
        <v>15</v>
      </c>
      <c r="BP14" s="68">
        <v>10</v>
      </c>
      <c r="BQ14" s="68">
        <v>10</v>
      </c>
      <c r="BR14" s="74"/>
      <c r="BS14" s="74"/>
      <c r="BT14" s="74"/>
      <c r="BU14" s="74"/>
      <c r="BV14" s="74"/>
      <c r="BW14" s="74"/>
      <c r="BX14" s="103"/>
      <c r="BY14" s="74"/>
      <c r="BZ14" s="74"/>
      <c r="CA14" s="74"/>
      <c r="CB14" s="74"/>
      <c r="CC14" s="43" t="s">
        <v>66</v>
      </c>
      <c r="CD14" s="75"/>
      <c r="CE14" s="72">
        <v>28.1</v>
      </c>
      <c r="CF14" s="99">
        <v>28.1</v>
      </c>
      <c r="CG14" s="72"/>
      <c r="CH14" s="72"/>
      <c r="CI14" s="80">
        <f t="shared" si="10"/>
        <v>1954.6999999999998</v>
      </c>
      <c r="CJ14" s="81">
        <f t="shared" si="10"/>
        <v>1954.6999999999998</v>
      </c>
      <c r="CK14" s="82">
        <f t="shared" si="11"/>
        <v>5972.683</v>
      </c>
      <c r="CL14" s="83">
        <f t="shared" si="11"/>
        <v>5806.3983099999996</v>
      </c>
      <c r="CM14" s="84">
        <v>131.97284613961</v>
      </c>
      <c r="CN14" s="85">
        <v>1401.1182200000001</v>
      </c>
      <c r="CO14" s="86"/>
      <c r="CP14" s="86">
        <f>CJ14-BG14-BI14-BK14</f>
        <v>1862.6</v>
      </c>
      <c r="CQ14" s="86">
        <f>CL14-BG14-BI14-BK14</f>
        <v>5714.2983099999992</v>
      </c>
      <c r="CR14" s="86"/>
      <c r="CS14" s="86"/>
      <c r="CT14" s="86"/>
      <c r="CU14" s="86"/>
      <c r="CV14" s="86"/>
    </row>
    <row r="15" spans="1:109" customFormat="1" ht="15">
      <c r="A15" s="28" t="s">
        <v>67</v>
      </c>
      <c r="B15" s="87">
        <v>119</v>
      </c>
      <c r="C15" s="88">
        <v>94.277950000000004</v>
      </c>
      <c r="D15" s="49">
        <f t="shared" si="0"/>
        <v>79.225168067226889</v>
      </c>
      <c r="E15" s="105">
        <v>14.5</v>
      </c>
      <c r="F15" s="88">
        <v>98.523989999999998</v>
      </c>
      <c r="G15" s="49">
        <f t="shared" si="1"/>
        <v>679.47579310344827</v>
      </c>
      <c r="H15" s="68">
        <v>21</v>
      </c>
      <c r="I15" s="48">
        <v>16.42775</v>
      </c>
      <c r="J15" s="49">
        <f t="shared" si="2"/>
        <v>78.227380952380955</v>
      </c>
      <c r="K15" s="68">
        <v>1147.83</v>
      </c>
      <c r="L15" s="88">
        <v>598.93470000000002</v>
      </c>
      <c r="M15" s="49">
        <f t="shared" si="3"/>
        <v>52.179739159980144</v>
      </c>
      <c r="N15" s="68">
        <v>3.45</v>
      </c>
      <c r="O15" s="88">
        <v>2.069</v>
      </c>
      <c r="P15" s="49">
        <f t="shared" si="4"/>
        <v>59.971014492753618</v>
      </c>
      <c r="Q15" s="90">
        <v>398.9</v>
      </c>
      <c r="R15" s="88">
        <v>486.3159</v>
      </c>
      <c r="S15" s="49">
        <f t="shared" si="5"/>
        <v>121.91423915768365</v>
      </c>
      <c r="T15" s="68"/>
      <c r="U15" s="88"/>
      <c r="V15" s="91"/>
      <c r="W15" s="33" t="s">
        <v>67</v>
      </c>
      <c r="X15" s="68">
        <v>10</v>
      </c>
      <c r="Y15" s="68">
        <v>8.74</v>
      </c>
      <c r="Z15" s="49">
        <f>Y15/X15*100</f>
        <v>87.4</v>
      </c>
      <c r="AA15" s="28" t="s">
        <v>67</v>
      </c>
      <c r="AB15" s="68"/>
      <c r="AC15" s="88">
        <v>2.1999999999999999E-2</v>
      </c>
      <c r="AD15" s="92"/>
      <c r="AE15" s="68">
        <v>982.86099999999999</v>
      </c>
      <c r="AF15" s="88">
        <v>728.57144000000005</v>
      </c>
      <c r="AG15" s="49">
        <f t="shared" si="6"/>
        <v>74.127617231734718</v>
      </c>
      <c r="AH15" s="90"/>
      <c r="AI15" s="93">
        <v>3</v>
      </c>
      <c r="AJ15" s="94"/>
      <c r="AK15" s="94"/>
      <c r="AL15" s="93"/>
      <c r="AM15" s="93"/>
      <c r="AN15" s="88"/>
      <c r="AO15" s="55">
        <f t="shared" si="7"/>
        <v>2697.5409999999997</v>
      </c>
      <c r="AP15" s="48">
        <f t="shared" si="8"/>
        <v>2036.8827299999998</v>
      </c>
      <c r="AQ15" s="57">
        <v>74.4539693743302</v>
      </c>
      <c r="AR15" s="57">
        <v>-689.11464999999998</v>
      </c>
      <c r="AS15" s="28" t="s">
        <v>67</v>
      </c>
      <c r="AT15" s="58">
        <v>1257.7</v>
      </c>
      <c r="AU15" s="58">
        <v>1257.7</v>
      </c>
      <c r="AV15" s="59">
        <v>100</v>
      </c>
      <c r="AW15" s="60"/>
      <c r="AX15" s="61"/>
      <c r="AY15" s="62">
        <v>59</v>
      </c>
      <c r="AZ15" s="61">
        <v>59</v>
      </c>
      <c r="BA15" s="60">
        <v>100</v>
      </c>
      <c r="BB15" s="28" t="s">
        <v>67</v>
      </c>
      <c r="BC15" s="96">
        <v>20.3</v>
      </c>
      <c r="BD15" s="97">
        <v>20.3</v>
      </c>
      <c r="BE15" s="64">
        <f t="shared" si="9"/>
        <v>100</v>
      </c>
      <c r="BF15" s="65">
        <v>25</v>
      </c>
      <c r="BG15" s="65">
        <v>25</v>
      </c>
      <c r="BH15" s="68">
        <v>5.3</v>
      </c>
      <c r="BI15" s="98">
        <v>5.3</v>
      </c>
      <c r="BJ15" s="68">
        <v>63.3</v>
      </c>
      <c r="BK15" s="69">
        <v>63.3</v>
      </c>
      <c r="BL15" s="68"/>
      <c r="BM15" s="68"/>
      <c r="BN15" s="70">
        <v>115</v>
      </c>
      <c r="BO15" s="71">
        <v>115</v>
      </c>
      <c r="BP15" s="68">
        <v>10</v>
      </c>
      <c r="BQ15" s="68">
        <v>10</v>
      </c>
      <c r="BR15" s="74"/>
      <c r="BS15" s="74"/>
      <c r="BT15" s="74"/>
      <c r="BU15" s="74"/>
      <c r="BV15" s="74"/>
      <c r="BW15" s="74"/>
      <c r="BX15" s="103"/>
      <c r="BY15" s="74"/>
      <c r="BZ15" s="74"/>
      <c r="CA15" s="74"/>
      <c r="CB15" s="74"/>
      <c r="CC15" s="43" t="s">
        <v>67</v>
      </c>
      <c r="CD15" s="75"/>
      <c r="CE15" s="72">
        <v>38.700000000000003</v>
      </c>
      <c r="CF15" s="99">
        <v>38.700000000000003</v>
      </c>
      <c r="CG15" s="72"/>
      <c r="CH15" s="72"/>
      <c r="CI15" s="80">
        <f t="shared" si="10"/>
        <v>1594.3</v>
      </c>
      <c r="CJ15" s="81">
        <f t="shared" si="10"/>
        <v>1594.3</v>
      </c>
      <c r="CK15" s="82">
        <f t="shared" si="11"/>
        <v>4291.8409999999994</v>
      </c>
      <c r="CL15" s="83">
        <f t="shared" si="11"/>
        <v>3631.1827299999995</v>
      </c>
      <c r="CM15" s="84">
        <v>83.943611843961605</v>
      </c>
      <c r="CN15" s="85">
        <v>-689.11464999999998</v>
      </c>
      <c r="CO15" s="86"/>
      <c r="CP15" s="86">
        <f t="shared" si="12"/>
        <v>1500.7</v>
      </c>
      <c r="CQ15" s="86">
        <f t="shared" si="13"/>
        <v>3537.5827299999992</v>
      </c>
      <c r="CR15" s="86"/>
      <c r="CS15" s="86"/>
      <c r="CT15" s="86"/>
      <c r="CU15" s="86"/>
      <c r="CV15" s="86"/>
    </row>
    <row r="16" spans="1:109" customFormat="1" ht="15">
      <c r="A16" s="28" t="s">
        <v>68</v>
      </c>
      <c r="B16" s="87">
        <v>185</v>
      </c>
      <c r="C16" s="88">
        <v>87.200400000000002</v>
      </c>
      <c r="D16" s="49">
        <f t="shared" si="0"/>
        <v>47.135351351351353</v>
      </c>
      <c r="E16" s="50">
        <v>76.5</v>
      </c>
      <c r="F16" s="48">
        <v>20.099509999999999</v>
      </c>
      <c r="G16" s="49">
        <f t="shared" si="1"/>
        <v>26.273869281045748</v>
      </c>
      <c r="H16" s="68">
        <v>60.5</v>
      </c>
      <c r="I16" s="88">
        <v>28.801539999999999</v>
      </c>
      <c r="J16" s="49">
        <f t="shared" si="2"/>
        <v>47.60585123966942</v>
      </c>
      <c r="K16" s="68">
        <v>381.22</v>
      </c>
      <c r="L16" s="88">
        <v>377.20938999999998</v>
      </c>
      <c r="M16" s="49">
        <f t="shared" si="3"/>
        <v>98.947953937358989</v>
      </c>
      <c r="N16" s="68">
        <v>5.0999999999999996</v>
      </c>
      <c r="O16" s="88">
        <v>4.2372199999999998</v>
      </c>
      <c r="P16" s="49">
        <f t="shared" si="4"/>
        <v>83.082745098039211</v>
      </c>
      <c r="Q16" s="90">
        <v>35</v>
      </c>
      <c r="R16" s="88">
        <v>34.386870000000002</v>
      </c>
      <c r="S16" s="49">
        <f t="shared" si="5"/>
        <v>98.248200000000011</v>
      </c>
      <c r="T16" s="68"/>
      <c r="U16" s="88"/>
      <c r="V16" s="91"/>
      <c r="W16" s="33" t="s">
        <v>69</v>
      </c>
      <c r="X16" s="68">
        <v>10</v>
      </c>
      <c r="Y16" s="68">
        <v>9.9</v>
      </c>
      <c r="Z16" s="49">
        <f>Y16/X16*100</f>
        <v>99</v>
      </c>
      <c r="AA16" s="28" t="s">
        <v>68</v>
      </c>
      <c r="AB16" s="68"/>
      <c r="AC16" s="88"/>
      <c r="AD16" s="92"/>
      <c r="AE16" s="68">
        <v>440.59300000000002</v>
      </c>
      <c r="AF16" s="88">
        <v>326.60095999999999</v>
      </c>
      <c r="AG16" s="49">
        <f t="shared" si="6"/>
        <v>74.127587138243229</v>
      </c>
      <c r="AH16" s="90"/>
      <c r="AI16" s="93"/>
      <c r="AJ16" s="94"/>
      <c r="AK16" s="94"/>
      <c r="AL16" s="88"/>
      <c r="AM16" s="88"/>
      <c r="AN16" s="88"/>
      <c r="AO16" s="55">
        <f t="shared" si="7"/>
        <v>1193.913</v>
      </c>
      <c r="AP16" s="48">
        <f t="shared" si="8"/>
        <v>888.43588999999997</v>
      </c>
      <c r="AQ16" s="57">
        <v>91.233401360331598</v>
      </c>
      <c r="AR16" s="95">
        <v>-84.151720000000097</v>
      </c>
      <c r="AS16" s="28" t="s">
        <v>69</v>
      </c>
      <c r="AT16" s="58">
        <v>1815.9</v>
      </c>
      <c r="AU16" s="58">
        <v>1815.9</v>
      </c>
      <c r="AV16" s="59">
        <v>100</v>
      </c>
      <c r="AW16" s="60"/>
      <c r="AX16" s="61"/>
      <c r="AY16" s="62">
        <v>70</v>
      </c>
      <c r="AZ16" s="61">
        <v>70</v>
      </c>
      <c r="BA16" s="60">
        <v>100</v>
      </c>
      <c r="BB16" s="28" t="s">
        <v>68</v>
      </c>
      <c r="BC16" s="96">
        <v>27.6</v>
      </c>
      <c r="BD16" s="97">
        <v>27.6</v>
      </c>
      <c r="BE16" s="64">
        <f t="shared" si="9"/>
        <v>100</v>
      </c>
      <c r="BF16" s="65">
        <v>21</v>
      </c>
      <c r="BG16" s="65">
        <v>21</v>
      </c>
      <c r="BH16" s="68">
        <v>2.4</v>
      </c>
      <c r="BI16" s="98">
        <v>2.4</v>
      </c>
      <c r="BJ16" s="68">
        <v>63.3</v>
      </c>
      <c r="BK16" s="69">
        <v>63.3</v>
      </c>
      <c r="BL16" s="68"/>
      <c r="BM16" s="68"/>
      <c r="BN16" s="70">
        <v>15</v>
      </c>
      <c r="BO16" s="71">
        <v>15</v>
      </c>
      <c r="BP16" s="68">
        <v>10</v>
      </c>
      <c r="BQ16" s="68">
        <v>10</v>
      </c>
      <c r="BR16" s="74"/>
      <c r="BS16" s="74"/>
      <c r="BT16" s="74"/>
      <c r="BU16" s="74"/>
      <c r="BV16" s="74"/>
      <c r="BW16" s="74"/>
      <c r="BX16" s="103"/>
      <c r="BY16" s="74"/>
      <c r="BZ16" s="74"/>
      <c r="CA16" s="74"/>
      <c r="CB16" s="74"/>
      <c r="CC16" s="43" t="s">
        <v>69</v>
      </c>
      <c r="CD16" s="75"/>
      <c r="CE16" s="72">
        <v>42.4</v>
      </c>
      <c r="CF16" s="99">
        <v>42.4</v>
      </c>
      <c r="CG16" s="72"/>
      <c r="CH16" s="72"/>
      <c r="CI16" s="80">
        <f t="shared" si="10"/>
        <v>2067.6</v>
      </c>
      <c r="CJ16" s="81">
        <f t="shared" si="10"/>
        <v>2067.6</v>
      </c>
      <c r="CK16" s="82">
        <f t="shared" si="11"/>
        <v>3261.5129999999999</v>
      </c>
      <c r="CL16" s="83">
        <f t="shared" si="11"/>
        <v>2956.0358900000001</v>
      </c>
      <c r="CM16" s="84">
        <v>97.220434065848806</v>
      </c>
      <c r="CN16" s="85">
        <v>-84.151720000000296</v>
      </c>
      <c r="CO16" s="86"/>
      <c r="CP16" s="86">
        <f t="shared" si="12"/>
        <v>1980.8999999999999</v>
      </c>
      <c r="CQ16" s="86">
        <f t="shared" si="13"/>
        <v>2869.3358899999998</v>
      </c>
      <c r="CR16" s="86"/>
      <c r="CS16" s="86"/>
      <c r="CT16" s="86"/>
      <c r="CU16" s="86"/>
      <c r="CV16" s="86"/>
    </row>
    <row r="17" spans="1:109" customFormat="1" ht="15">
      <c r="A17" s="28" t="s">
        <v>70</v>
      </c>
      <c r="B17" s="87">
        <v>92</v>
      </c>
      <c r="C17" s="88">
        <v>18.96744</v>
      </c>
      <c r="D17" s="49">
        <f t="shared" si="0"/>
        <v>20.616782608695651</v>
      </c>
      <c r="E17" s="68"/>
      <c r="F17" s="88">
        <v>1.2831399999999999</v>
      </c>
      <c r="G17" s="49"/>
      <c r="H17" s="68">
        <v>11</v>
      </c>
      <c r="I17" s="88">
        <v>19.890519999999999</v>
      </c>
      <c r="J17" s="49">
        <f t="shared" si="2"/>
        <v>180.82290909090909</v>
      </c>
      <c r="K17" s="68">
        <v>302.72000000000003</v>
      </c>
      <c r="L17" s="88">
        <v>431.87853999999999</v>
      </c>
      <c r="M17" s="49">
        <f t="shared" si="3"/>
        <v>142.666008192389</v>
      </c>
      <c r="N17" s="68">
        <v>0.66</v>
      </c>
      <c r="O17" s="88">
        <v>-0.50287999999999999</v>
      </c>
      <c r="P17" s="49">
        <f t="shared" si="4"/>
        <v>-76.193939393939388</v>
      </c>
      <c r="Q17" s="90">
        <v>157.5</v>
      </c>
      <c r="R17" s="88">
        <v>161.68736000000001</v>
      </c>
      <c r="S17" s="49">
        <f t="shared" si="5"/>
        <v>102.65864126984128</v>
      </c>
      <c r="T17" s="68"/>
      <c r="U17" s="88">
        <v>33.494999999999997</v>
      </c>
      <c r="V17" s="91"/>
      <c r="W17" s="33" t="s">
        <v>70</v>
      </c>
      <c r="X17" s="68">
        <v>6</v>
      </c>
      <c r="Y17" s="68">
        <v>7.7</v>
      </c>
      <c r="Z17" s="49">
        <f>Y17/X17*100</f>
        <v>128.33333333333334</v>
      </c>
      <c r="AA17" s="28" t="s">
        <v>70</v>
      </c>
      <c r="AB17" s="68"/>
      <c r="AC17" s="88"/>
      <c r="AD17" s="92"/>
      <c r="AE17" s="68">
        <v>1056.2929999999999</v>
      </c>
      <c r="AF17" s="88">
        <v>783.00472000000002</v>
      </c>
      <c r="AG17" s="49">
        <f t="shared" si="6"/>
        <v>74.127606639445702</v>
      </c>
      <c r="AH17" s="90"/>
      <c r="AI17" s="93">
        <v>20</v>
      </c>
      <c r="AJ17" s="94"/>
      <c r="AK17" s="94"/>
      <c r="AL17" s="88"/>
      <c r="AM17" s="88"/>
      <c r="AN17" s="88"/>
      <c r="AO17" s="55">
        <f t="shared" si="7"/>
        <v>1626.173</v>
      </c>
      <c r="AP17" s="48">
        <f t="shared" si="8"/>
        <v>1477.4038399999999</v>
      </c>
      <c r="AQ17" s="57">
        <v>88.982982745378294</v>
      </c>
      <c r="AR17" s="57">
        <v>-179.15575999999999</v>
      </c>
      <c r="AS17" s="28" t="s">
        <v>70</v>
      </c>
      <c r="AT17" s="58">
        <v>1444.3</v>
      </c>
      <c r="AU17" s="58">
        <v>1444.3</v>
      </c>
      <c r="AV17" s="59">
        <v>100</v>
      </c>
      <c r="AW17" s="60"/>
      <c r="AX17" s="61"/>
      <c r="AY17" s="62">
        <v>40</v>
      </c>
      <c r="AZ17" s="61">
        <v>40</v>
      </c>
      <c r="BA17" s="60">
        <v>100</v>
      </c>
      <c r="BB17" s="28" t="s">
        <v>70</v>
      </c>
      <c r="BC17" s="96">
        <v>22.2</v>
      </c>
      <c r="BD17" s="97">
        <v>22.2</v>
      </c>
      <c r="BE17" s="64">
        <f t="shared" si="9"/>
        <v>100</v>
      </c>
      <c r="BF17" s="65">
        <v>28</v>
      </c>
      <c r="BG17" s="65">
        <v>28</v>
      </c>
      <c r="BH17" s="68">
        <v>6.1</v>
      </c>
      <c r="BI17" s="98">
        <v>6.1</v>
      </c>
      <c r="BJ17" s="68">
        <v>63.3</v>
      </c>
      <c r="BK17" s="69">
        <v>63.3</v>
      </c>
      <c r="BL17" s="68"/>
      <c r="BM17" s="68"/>
      <c r="BN17" s="70">
        <v>42</v>
      </c>
      <c r="BO17" s="71">
        <v>42</v>
      </c>
      <c r="BP17" s="68">
        <v>10</v>
      </c>
      <c r="BQ17" s="68">
        <v>10</v>
      </c>
      <c r="BR17" s="74"/>
      <c r="BS17" s="74"/>
      <c r="BT17" s="74"/>
      <c r="BU17" s="74"/>
      <c r="BV17" s="74"/>
      <c r="BW17" s="74"/>
      <c r="BX17" s="103"/>
      <c r="BY17" s="74"/>
      <c r="BZ17" s="74"/>
      <c r="CA17" s="74"/>
      <c r="CB17" s="74"/>
      <c r="CC17" s="43" t="s">
        <v>70</v>
      </c>
      <c r="CD17" s="75"/>
      <c r="CE17" s="72">
        <v>117.8</v>
      </c>
      <c r="CF17" s="99">
        <v>117.8</v>
      </c>
      <c r="CG17" s="72">
        <v>9</v>
      </c>
      <c r="CH17" s="72">
        <v>9</v>
      </c>
      <c r="CI17" s="80">
        <f t="shared" si="10"/>
        <v>1782.6999999999998</v>
      </c>
      <c r="CJ17" s="81">
        <f t="shared" si="10"/>
        <v>1782.6999999999998</v>
      </c>
      <c r="CK17" s="82">
        <f t="shared" si="11"/>
        <v>3408.8729999999996</v>
      </c>
      <c r="CL17" s="83">
        <f t="shared" si="11"/>
        <v>3260.1038399999998</v>
      </c>
      <c r="CM17" s="84">
        <v>94.744428437199005</v>
      </c>
      <c r="CN17" s="85">
        <v>-179.15575999999999</v>
      </c>
      <c r="CO17" s="86"/>
      <c r="CP17" s="86">
        <f t="shared" si="12"/>
        <v>1685.3</v>
      </c>
      <c r="CQ17" s="86">
        <f t="shared" si="13"/>
        <v>3162.7038399999997</v>
      </c>
      <c r="CR17" s="86"/>
      <c r="CS17" s="86"/>
      <c r="CT17" s="86"/>
      <c r="CU17" s="86"/>
      <c r="CV17" s="86"/>
    </row>
    <row r="18" spans="1:109" customFormat="1" ht="15">
      <c r="A18" s="28" t="s">
        <v>71</v>
      </c>
      <c r="B18" s="87">
        <v>66</v>
      </c>
      <c r="C18" s="88">
        <v>38.885399999999997</v>
      </c>
      <c r="D18" s="49">
        <f t="shared" si="0"/>
        <v>58.917272727272717</v>
      </c>
      <c r="E18" s="68">
        <v>3.5</v>
      </c>
      <c r="F18" s="88">
        <v>7.6704999999999997</v>
      </c>
      <c r="G18" s="49">
        <f t="shared" ref="G18:G23" si="14">F18/E18*100</f>
        <v>219.15714285714282</v>
      </c>
      <c r="H18" s="68">
        <v>10</v>
      </c>
      <c r="I18" s="88">
        <v>17.764939999999999</v>
      </c>
      <c r="J18" s="49">
        <f t="shared" si="2"/>
        <v>177.64940000000001</v>
      </c>
      <c r="K18" s="68">
        <v>371.04</v>
      </c>
      <c r="L18" s="88">
        <v>273.26220000000001</v>
      </c>
      <c r="M18" s="49">
        <f t="shared" si="3"/>
        <v>73.647639068564033</v>
      </c>
      <c r="N18" s="68">
        <v>3.75</v>
      </c>
      <c r="O18" s="88">
        <v>-0.81725999999999999</v>
      </c>
      <c r="P18" s="49">
        <f t="shared" si="4"/>
        <v>-21.793599999999998</v>
      </c>
      <c r="Q18" s="90">
        <v>62.9</v>
      </c>
      <c r="R18" s="88">
        <v>65.150009999999995</v>
      </c>
      <c r="S18" s="49">
        <f t="shared" si="5"/>
        <v>103.57712241653418</v>
      </c>
      <c r="T18" s="68"/>
      <c r="U18" s="88">
        <v>8.1356000000000002</v>
      </c>
      <c r="V18" s="91"/>
      <c r="W18" s="33" t="s">
        <v>71</v>
      </c>
      <c r="X18" s="68"/>
      <c r="Y18" s="68"/>
      <c r="Z18" s="92"/>
      <c r="AA18" s="28" t="s">
        <v>71</v>
      </c>
      <c r="AB18" s="68"/>
      <c r="AC18" s="88"/>
      <c r="AD18" s="92"/>
      <c r="AE18" s="68">
        <v>338.91800000000001</v>
      </c>
      <c r="AF18" s="88">
        <v>251.23141000000001</v>
      </c>
      <c r="AG18" s="49">
        <f t="shared" si="6"/>
        <v>74.127491015525877</v>
      </c>
      <c r="AH18" s="90"/>
      <c r="AI18" s="93"/>
      <c r="AJ18" s="94"/>
      <c r="AK18" s="94"/>
      <c r="AL18" s="88"/>
      <c r="AM18" s="88"/>
      <c r="AN18" s="88"/>
      <c r="AO18" s="55">
        <f t="shared" si="7"/>
        <v>856.10800000000006</v>
      </c>
      <c r="AP18" s="48">
        <f t="shared" si="8"/>
        <v>661.28280000000007</v>
      </c>
      <c r="AQ18" s="57">
        <v>76.104077990160107</v>
      </c>
      <c r="AR18" s="95">
        <v>-204.57490000000001</v>
      </c>
      <c r="AS18" s="28" t="s">
        <v>71</v>
      </c>
      <c r="AT18" s="58">
        <v>1793.8</v>
      </c>
      <c r="AU18" s="58">
        <v>1793.8</v>
      </c>
      <c r="AV18" s="59">
        <v>100</v>
      </c>
      <c r="AW18" s="60"/>
      <c r="AX18" s="61"/>
      <c r="AY18" s="62">
        <v>90</v>
      </c>
      <c r="AZ18" s="61">
        <v>90</v>
      </c>
      <c r="BA18" s="60">
        <v>100</v>
      </c>
      <c r="BB18" s="28" t="s">
        <v>71</v>
      </c>
      <c r="BC18" s="96">
        <v>26.3</v>
      </c>
      <c r="BD18" s="97">
        <v>26.3</v>
      </c>
      <c r="BE18" s="64">
        <f t="shared" si="9"/>
        <v>100</v>
      </c>
      <c r="BF18" s="65">
        <v>21</v>
      </c>
      <c r="BG18" s="65">
        <v>21</v>
      </c>
      <c r="BH18" s="68">
        <v>0.9</v>
      </c>
      <c r="BI18" s="98">
        <v>0.9</v>
      </c>
      <c r="BJ18" s="68">
        <v>63.3</v>
      </c>
      <c r="BK18" s="69">
        <v>63.3</v>
      </c>
      <c r="BL18" s="68"/>
      <c r="BM18" s="68"/>
      <c r="BN18" s="70">
        <v>15</v>
      </c>
      <c r="BO18" s="71">
        <v>15</v>
      </c>
      <c r="BP18" s="68">
        <v>10</v>
      </c>
      <c r="BQ18" s="68">
        <v>10</v>
      </c>
      <c r="BR18" s="74"/>
      <c r="BS18" s="74"/>
      <c r="BT18" s="74"/>
      <c r="BU18" s="74"/>
      <c r="BV18" s="74"/>
      <c r="BW18" s="74"/>
      <c r="BX18" s="103"/>
      <c r="BY18" s="74"/>
      <c r="BZ18" s="74"/>
      <c r="CA18" s="74"/>
      <c r="CB18" s="74"/>
      <c r="CC18" s="43" t="s">
        <v>71</v>
      </c>
      <c r="CD18" s="75"/>
      <c r="CE18" s="72">
        <v>63.7</v>
      </c>
      <c r="CF18" s="99">
        <v>63.7</v>
      </c>
      <c r="CG18" s="72"/>
      <c r="CH18" s="72"/>
      <c r="CI18" s="80">
        <f t="shared" si="10"/>
        <v>2084</v>
      </c>
      <c r="CJ18" s="81">
        <f t="shared" si="10"/>
        <v>2084</v>
      </c>
      <c r="CK18" s="82">
        <f t="shared" si="11"/>
        <v>2940.1080000000002</v>
      </c>
      <c r="CL18" s="83">
        <f t="shared" si="11"/>
        <v>2745.2828</v>
      </c>
      <c r="CM18" s="84">
        <v>93.041925670757706</v>
      </c>
      <c r="CN18" s="85">
        <v>-204.57490000000001</v>
      </c>
      <c r="CO18" s="86"/>
      <c r="CP18" s="86">
        <f t="shared" si="12"/>
        <v>1998.8</v>
      </c>
      <c r="CQ18" s="86">
        <f t="shared" si="13"/>
        <v>2660.0827999999997</v>
      </c>
      <c r="CR18" s="86"/>
      <c r="CS18" s="86"/>
      <c r="CT18" s="86"/>
      <c r="CU18" s="86"/>
      <c r="CV18" s="86"/>
    </row>
    <row r="19" spans="1:109" customFormat="1" ht="15">
      <c r="A19" s="28" t="s">
        <v>72</v>
      </c>
      <c r="B19" s="87">
        <v>121.6</v>
      </c>
      <c r="C19" s="88">
        <v>102.43274</v>
      </c>
      <c r="D19" s="49">
        <f t="shared" si="0"/>
        <v>84.23745065789474</v>
      </c>
      <c r="E19" s="68">
        <v>54.5</v>
      </c>
      <c r="F19" s="88">
        <v>23.150739999999999</v>
      </c>
      <c r="G19" s="49">
        <f t="shared" si="14"/>
        <v>42.478422018348624</v>
      </c>
      <c r="H19" s="68">
        <v>57</v>
      </c>
      <c r="I19" s="88">
        <v>15.09923</v>
      </c>
      <c r="J19" s="49">
        <f t="shared" si="2"/>
        <v>26.489877192982458</v>
      </c>
      <c r="K19" s="87">
        <v>914.90300000000002</v>
      </c>
      <c r="L19" s="88">
        <v>531.30760999999995</v>
      </c>
      <c r="M19" s="49">
        <f t="shared" si="3"/>
        <v>58.072561790703489</v>
      </c>
      <c r="N19" s="68">
        <v>0.41</v>
      </c>
      <c r="O19" s="88">
        <v>-0.29199000000000003</v>
      </c>
      <c r="P19" s="49">
        <f t="shared" si="4"/>
        <v>-71.217073170731709</v>
      </c>
      <c r="Q19" s="90">
        <v>30</v>
      </c>
      <c r="R19" s="88">
        <v>35.027990000000003</v>
      </c>
      <c r="S19" s="49">
        <f t="shared" si="5"/>
        <v>116.75996666666668</v>
      </c>
      <c r="T19" s="68">
        <v>24.2</v>
      </c>
      <c r="U19" s="88">
        <v>22.6525</v>
      </c>
      <c r="V19" s="49">
        <f>U19/T19*100</f>
        <v>93.605371900826455</v>
      </c>
      <c r="W19" s="33" t="s">
        <v>72</v>
      </c>
      <c r="X19" s="68">
        <v>8</v>
      </c>
      <c r="Y19" s="68">
        <v>7</v>
      </c>
      <c r="Z19" s="49">
        <f>Y19/X19*100</f>
        <v>87.5</v>
      </c>
      <c r="AA19" s="28" t="s">
        <v>72</v>
      </c>
      <c r="AB19" s="68"/>
      <c r="AC19" s="88"/>
      <c r="AD19" s="92"/>
      <c r="AE19" s="68">
        <v>282.43099999999998</v>
      </c>
      <c r="AF19" s="88">
        <v>209.35998000000001</v>
      </c>
      <c r="AG19" s="49">
        <f t="shared" si="6"/>
        <v>74.127832992837199</v>
      </c>
      <c r="AH19" s="90"/>
      <c r="AI19" s="93"/>
      <c r="AJ19" s="94"/>
      <c r="AK19" s="94"/>
      <c r="AL19" s="88"/>
      <c r="AM19" s="88"/>
      <c r="AN19" s="88"/>
      <c r="AO19" s="55">
        <f t="shared" si="7"/>
        <v>1493.0440000000001</v>
      </c>
      <c r="AP19" s="48">
        <f t="shared" si="8"/>
        <v>945.73879999999986</v>
      </c>
      <c r="AQ19" s="57">
        <v>63.634181550164101</v>
      </c>
      <c r="AR19" s="57">
        <v>-535.82997</v>
      </c>
      <c r="AS19" s="28" t="s">
        <v>72</v>
      </c>
      <c r="AT19" s="58">
        <v>1370.9</v>
      </c>
      <c r="AU19" s="58">
        <v>1370.9</v>
      </c>
      <c r="AV19" s="59">
        <v>100</v>
      </c>
      <c r="AW19" s="60"/>
      <c r="AX19" s="61"/>
      <c r="AY19" s="62">
        <v>54</v>
      </c>
      <c r="AZ19" s="61">
        <v>54</v>
      </c>
      <c r="BA19" s="60">
        <v>100</v>
      </c>
      <c r="BB19" s="28" t="s">
        <v>72</v>
      </c>
      <c r="BC19" s="96">
        <v>22.3</v>
      </c>
      <c r="BD19" s="97">
        <v>22.3</v>
      </c>
      <c r="BE19" s="64">
        <f t="shared" si="9"/>
        <v>100</v>
      </c>
      <c r="BF19" s="65">
        <v>25</v>
      </c>
      <c r="BG19" s="65">
        <v>25</v>
      </c>
      <c r="BH19" s="68">
        <v>2.5</v>
      </c>
      <c r="BI19" s="98">
        <v>2.5</v>
      </c>
      <c r="BJ19" s="68">
        <v>63.3</v>
      </c>
      <c r="BK19" s="69">
        <v>63.3</v>
      </c>
      <c r="BL19" s="68"/>
      <c r="BM19" s="68"/>
      <c r="BN19" s="70"/>
      <c r="BO19" s="71"/>
      <c r="BP19" s="68">
        <v>10</v>
      </c>
      <c r="BQ19" s="68">
        <v>10</v>
      </c>
      <c r="BR19" s="74"/>
      <c r="BS19" s="74"/>
      <c r="BT19" s="74"/>
      <c r="BU19" s="74"/>
      <c r="BV19" s="74"/>
      <c r="BW19" s="74"/>
      <c r="BX19" s="103"/>
      <c r="BY19" s="74"/>
      <c r="BZ19" s="74"/>
      <c r="CA19" s="74"/>
      <c r="CB19" s="74"/>
      <c r="CC19" s="43" t="s">
        <v>72</v>
      </c>
      <c r="CD19" s="75"/>
      <c r="CE19" s="72">
        <v>31.7</v>
      </c>
      <c r="CF19" s="99">
        <v>31.7</v>
      </c>
      <c r="CG19" s="72"/>
      <c r="CH19" s="72"/>
      <c r="CI19" s="80">
        <f t="shared" si="10"/>
        <v>1579.7</v>
      </c>
      <c r="CJ19" s="81">
        <f t="shared" si="10"/>
        <v>1579.7</v>
      </c>
      <c r="CK19" s="82">
        <f t="shared" si="11"/>
        <v>3072.7440000000001</v>
      </c>
      <c r="CL19" s="83">
        <f t="shared" si="11"/>
        <v>2525.4387999999999</v>
      </c>
      <c r="CM19" s="84">
        <v>82.449895255513596</v>
      </c>
      <c r="CN19" s="85">
        <v>-535.82997</v>
      </c>
      <c r="CO19" s="86"/>
      <c r="CP19" s="86">
        <f t="shared" si="12"/>
        <v>1488.9</v>
      </c>
      <c r="CQ19" s="86">
        <f t="shared" si="13"/>
        <v>2434.6387999999997</v>
      </c>
      <c r="CR19" s="86"/>
      <c r="CS19" s="86"/>
      <c r="CT19" s="86"/>
      <c r="CU19" s="86"/>
      <c r="CV19" s="86"/>
    </row>
    <row r="20" spans="1:109" customFormat="1" ht="15">
      <c r="A20" s="28" t="s">
        <v>73</v>
      </c>
      <c r="B20" s="87">
        <v>185</v>
      </c>
      <c r="C20" s="88">
        <v>201.58215999999999</v>
      </c>
      <c r="D20" s="49">
        <f t="shared" si="0"/>
        <v>108.96332972972974</v>
      </c>
      <c r="E20" s="68">
        <v>88</v>
      </c>
      <c r="F20" s="88">
        <v>129.73314999999999</v>
      </c>
      <c r="G20" s="49">
        <f t="shared" si="14"/>
        <v>147.42403409090909</v>
      </c>
      <c r="H20" s="68">
        <v>84</v>
      </c>
      <c r="I20" s="88">
        <v>44.358040000000003</v>
      </c>
      <c r="J20" s="49">
        <f t="shared" si="2"/>
        <v>52.807190476190478</v>
      </c>
      <c r="K20" s="68">
        <v>634.42999999999995</v>
      </c>
      <c r="L20" s="88">
        <v>648.70995000000005</v>
      </c>
      <c r="M20" s="49">
        <f t="shared" si="3"/>
        <v>102.25083145500686</v>
      </c>
      <c r="N20" s="68">
        <v>3.72</v>
      </c>
      <c r="O20" s="88">
        <v>0.95106999999999997</v>
      </c>
      <c r="P20" s="49">
        <f t="shared" si="4"/>
        <v>25.566397849462362</v>
      </c>
      <c r="Q20" s="90">
        <v>173.6</v>
      </c>
      <c r="R20" s="88">
        <v>173.64165</v>
      </c>
      <c r="S20" s="49">
        <f t="shared" si="5"/>
        <v>100.02399193548388</v>
      </c>
      <c r="T20" s="68"/>
      <c r="U20" s="88"/>
      <c r="V20" s="91"/>
      <c r="W20" s="33" t="s">
        <v>73</v>
      </c>
      <c r="X20" s="68">
        <v>14.45</v>
      </c>
      <c r="Y20" s="68">
        <v>14.45</v>
      </c>
      <c r="Z20" s="49">
        <f>Y20/X20*100</f>
        <v>100</v>
      </c>
      <c r="AA20" s="28" t="s">
        <v>73</v>
      </c>
      <c r="AB20" s="68"/>
      <c r="AC20" s="88"/>
      <c r="AD20" s="92"/>
      <c r="AE20" s="68">
        <v>1773.6679999999999</v>
      </c>
      <c r="AF20" s="88">
        <v>1314.77811</v>
      </c>
      <c r="AG20" s="49">
        <f t="shared" si="6"/>
        <v>74.127633243651019</v>
      </c>
      <c r="AH20" s="90"/>
      <c r="AI20" s="93"/>
      <c r="AJ20" s="94"/>
      <c r="AK20" s="94"/>
      <c r="AL20" s="88"/>
      <c r="AM20" s="88"/>
      <c r="AN20" s="88"/>
      <c r="AO20" s="55">
        <f t="shared" si="7"/>
        <v>2956.8679999999999</v>
      </c>
      <c r="AP20" s="48">
        <f t="shared" si="8"/>
        <v>2528.2041300000001</v>
      </c>
      <c r="AQ20" s="57">
        <v>83.775152627712799</v>
      </c>
      <c r="AR20" s="95">
        <v>-479.74732</v>
      </c>
      <c r="AS20" s="28" t="s">
        <v>73</v>
      </c>
      <c r="AT20" s="58">
        <v>3629.5</v>
      </c>
      <c r="AU20" s="58">
        <v>3629.5</v>
      </c>
      <c r="AV20" s="59">
        <v>100</v>
      </c>
      <c r="AW20" s="60"/>
      <c r="AX20" s="61"/>
      <c r="AY20" s="62">
        <v>115</v>
      </c>
      <c r="AZ20" s="61">
        <v>115</v>
      </c>
      <c r="BA20" s="60">
        <v>100</v>
      </c>
      <c r="BB20" s="28" t="s">
        <v>73</v>
      </c>
      <c r="BC20" s="96">
        <v>53.9</v>
      </c>
      <c r="BD20" s="97">
        <v>53.9</v>
      </c>
      <c r="BE20" s="64">
        <f t="shared" si="9"/>
        <v>100</v>
      </c>
      <c r="BF20" s="65">
        <v>53</v>
      </c>
      <c r="BG20" s="65">
        <v>53</v>
      </c>
      <c r="BH20" s="68">
        <v>8.6</v>
      </c>
      <c r="BI20" s="98">
        <v>8.6</v>
      </c>
      <c r="BJ20" s="68">
        <v>158.19999999999999</v>
      </c>
      <c r="BK20" s="69">
        <v>158.19999999999999</v>
      </c>
      <c r="BL20" s="68"/>
      <c r="BM20" s="68"/>
      <c r="BN20" s="70">
        <v>15</v>
      </c>
      <c r="BO20" s="71">
        <v>15</v>
      </c>
      <c r="BP20" s="68">
        <v>10</v>
      </c>
      <c r="BQ20" s="68">
        <v>10</v>
      </c>
      <c r="BR20" s="74"/>
      <c r="BS20" s="74"/>
      <c r="BT20" s="73"/>
      <c r="BU20" s="73"/>
      <c r="BV20" s="73"/>
      <c r="BW20" s="73"/>
      <c r="BX20" s="103"/>
      <c r="BY20" s="74"/>
      <c r="BZ20" s="74"/>
      <c r="CA20" s="74"/>
      <c r="CB20" s="74"/>
      <c r="CC20" s="43" t="s">
        <v>73</v>
      </c>
      <c r="CD20" s="75"/>
      <c r="CE20" s="72">
        <v>61.1</v>
      </c>
      <c r="CF20" s="99">
        <v>61.1</v>
      </c>
      <c r="CG20" s="72"/>
      <c r="CH20" s="72"/>
      <c r="CI20" s="80">
        <f t="shared" si="10"/>
        <v>4104.3</v>
      </c>
      <c r="CJ20" s="81">
        <f t="shared" si="10"/>
        <v>4104.3</v>
      </c>
      <c r="CK20" s="82">
        <f t="shared" si="11"/>
        <v>7061.1679999999997</v>
      </c>
      <c r="CL20" s="83">
        <f t="shared" si="11"/>
        <v>6632.5041300000003</v>
      </c>
      <c r="CM20" s="84">
        <v>93.205836201602906</v>
      </c>
      <c r="CN20" s="85">
        <v>-479.74732</v>
      </c>
      <c r="CO20" s="86"/>
      <c r="CP20" s="86">
        <f t="shared" si="12"/>
        <v>3884.5000000000005</v>
      </c>
      <c r="CQ20" s="86">
        <f t="shared" si="13"/>
        <v>6412.7041300000001</v>
      </c>
      <c r="CR20" s="86"/>
      <c r="CS20" s="86"/>
      <c r="CT20" s="86"/>
      <c r="CU20" s="86"/>
      <c r="CV20" s="86"/>
    </row>
    <row r="21" spans="1:109" customFormat="1" ht="15">
      <c r="A21" s="28" t="s">
        <v>74</v>
      </c>
      <c r="B21" s="87">
        <v>150.5</v>
      </c>
      <c r="C21" s="88">
        <v>96.698809999999995</v>
      </c>
      <c r="D21" s="49">
        <f t="shared" si="0"/>
        <v>64.251700996677741</v>
      </c>
      <c r="E21" s="68">
        <v>20</v>
      </c>
      <c r="F21" s="88">
        <v>14.271000000000001</v>
      </c>
      <c r="G21" s="49">
        <f t="shared" si="14"/>
        <v>71.355000000000004</v>
      </c>
      <c r="H21" s="68">
        <v>26</v>
      </c>
      <c r="I21" s="88">
        <v>15.69422</v>
      </c>
      <c r="J21" s="49">
        <f t="shared" si="2"/>
        <v>60.362384615384613</v>
      </c>
      <c r="K21" s="68">
        <v>558.64099999999996</v>
      </c>
      <c r="L21" s="88">
        <v>239.91301000000001</v>
      </c>
      <c r="M21" s="49">
        <f t="shared" si="3"/>
        <v>42.945829253491965</v>
      </c>
      <c r="N21" s="68">
        <v>2.44</v>
      </c>
      <c r="O21" s="88">
        <v>0.48866999999999999</v>
      </c>
      <c r="P21" s="49">
        <f t="shared" si="4"/>
        <v>20.027459016393443</v>
      </c>
      <c r="Q21" s="90">
        <v>143.19999999999999</v>
      </c>
      <c r="R21" s="88">
        <v>97.553290000000004</v>
      </c>
      <c r="S21" s="49">
        <f t="shared" si="5"/>
        <v>68.123805865921796</v>
      </c>
      <c r="T21" s="68"/>
      <c r="U21" s="88"/>
      <c r="V21" s="91"/>
      <c r="W21" s="33" t="s">
        <v>74</v>
      </c>
      <c r="X21" s="68">
        <v>3.1</v>
      </c>
      <c r="Y21" s="68">
        <v>3.04</v>
      </c>
      <c r="Z21" s="49">
        <f>Y21/X21*100</f>
        <v>98.064516129032256</v>
      </c>
      <c r="AA21" s="28" t="s">
        <v>74</v>
      </c>
      <c r="AB21" s="68"/>
      <c r="AC21" s="88"/>
      <c r="AD21" s="92"/>
      <c r="AE21" s="68">
        <v>417.99799999999999</v>
      </c>
      <c r="AF21" s="88">
        <v>309.85235</v>
      </c>
      <c r="AG21" s="49">
        <f t="shared" si="6"/>
        <v>74.127711137373865</v>
      </c>
      <c r="AH21" s="90"/>
      <c r="AI21" s="93"/>
      <c r="AJ21" s="94"/>
      <c r="AK21" s="94"/>
      <c r="AL21" s="88"/>
      <c r="AM21" s="88"/>
      <c r="AN21" s="88"/>
      <c r="AO21" s="55">
        <f t="shared" si="7"/>
        <v>1321.8789999999999</v>
      </c>
      <c r="AP21" s="48">
        <f>C21+F21+I21+L21+O21+R21+U21+Y21+AC21+AF21+AI21+AK21+AM21+AN21+BX21</f>
        <v>768.51134999999999</v>
      </c>
      <c r="AQ21" s="57">
        <v>60.169679429457098</v>
      </c>
      <c r="AR21" s="57">
        <v>-498.06142999999997</v>
      </c>
      <c r="AS21" s="28" t="s">
        <v>74</v>
      </c>
      <c r="AT21" s="58">
        <v>704.2</v>
      </c>
      <c r="AU21" s="58">
        <v>704.2</v>
      </c>
      <c r="AV21" s="59">
        <v>100</v>
      </c>
      <c r="AW21" s="60"/>
      <c r="AX21" s="61"/>
      <c r="AY21" s="62">
        <v>14</v>
      </c>
      <c r="AZ21" s="61">
        <v>14</v>
      </c>
      <c r="BA21" s="60">
        <v>100</v>
      </c>
      <c r="BB21" s="28" t="s">
        <v>74</v>
      </c>
      <c r="BC21" s="96">
        <v>12</v>
      </c>
      <c r="BD21" s="97">
        <v>12</v>
      </c>
      <c r="BE21" s="64">
        <f t="shared" si="9"/>
        <v>100</v>
      </c>
      <c r="BF21" s="65">
        <v>15</v>
      </c>
      <c r="BG21" s="65">
        <v>15</v>
      </c>
      <c r="BH21" s="68">
        <v>1.7</v>
      </c>
      <c r="BI21" s="98">
        <v>1.7</v>
      </c>
      <c r="BJ21" s="68">
        <v>63.3</v>
      </c>
      <c r="BK21" s="69">
        <v>63.3</v>
      </c>
      <c r="BL21" s="68"/>
      <c r="BM21" s="68"/>
      <c r="BN21" s="70">
        <v>50</v>
      </c>
      <c r="BO21" s="68">
        <v>50</v>
      </c>
      <c r="BP21" s="68">
        <v>10</v>
      </c>
      <c r="BQ21" s="68">
        <v>10</v>
      </c>
      <c r="BR21" s="74"/>
      <c r="BS21" s="74"/>
      <c r="BT21" s="102">
        <v>55</v>
      </c>
      <c r="BU21" s="102">
        <v>52.06</v>
      </c>
      <c r="BV21" s="73"/>
      <c r="BW21" s="73"/>
      <c r="BX21" s="106">
        <v>-9</v>
      </c>
      <c r="BY21" s="74"/>
      <c r="BZ21" s="74"/>
      <c r="CA21" s="74"/>
      <c r="CB21" s="74"/>
      <c r="CC21" s="43" t="s">
        <v>74</v>
      </c>
      <c r="CD21" s="75"/>
      <c r="CE21" s="72">
        <v>52</v>
      </c>
      <c r="CF21" s="99">
        <v>52</v>
      </c>
      <c r="CG21" s="72"/>
      <c r="CH21" s="72"/>
      <c r="CI21" s="80">
        <f t="shared" si="10"/>
        <v>977.2</v>
      </c>
      <c r="CJ21" s="81">
        <f t="shared" si="10"/>
        <v>974.26</v>
      </c>
      <c r="CK21" s="82">
        <f t="shared" si="11"/>
        <v>2299.0789999999997</v>
      </c>
      <c r="CL21" s="83">
        <f t="shared" si="11"/>
        <v>1742.77135</v>
      </c>
      <c r="CM21" s="84">
        <v>77.929742315826701</v>
      </c>
      <c r="CN21" s="85">
        <v>-489.00143000000003</v>
      </c>
      <c r="CO21" s="86"/>
      <c r="CP21" s="86">
        <f t="shared" si="12"/>
        <v>894.26</v>
      </c>
      <c r="CQ21" s="86">
        <f t="shared" si="13"/>
        <v>1662.77135</v>
      </c>
      <c r="CR21" s="86"/>
      <c r="CS21" s="86"/>
      <c r="CT21" s="86"/>
      <c r="CU21" s="86"/>
      <c r="CV21" s="86"/>
    </row>
    <row r="22" spans="1:109" customFormat="1" ht="15">
      <c r="A22" s="107" t="s">
        <v>75</v>
      </c>
      <c r="B22" s="108">
        <v>132</v>
      </c>
      <c r="C22" s="109">
        <v>94.802189999999996</v>
      </c>
      <c r="D22" s="49">
        <f t="shared" si="0"/>
        <v>71.8198409090909</v>
      </c>
      <c r="E22" s="100">
        <v>43</v>
      </c>
      <c r="F22" s="109">
        <v>38.413069999999998</v>
      </c>
      <c r="G22" s="49">
        <f t="shared" si="14"/>
        <v>89.332720930232554</v>
      </c>
      <c r="H22" s="100">
        <v>43</v>
      </c>
      <c r="I22" s="109">
        <v>44.337249999999997</v>
      </c>
      <c r="J22" s="49">
        <f t="shared" si="2"/>
        <v>103.10988372093021</v>
      </c>
      <c r="K22" s="110">
        <v>277.45999999999998</v>
      </c>
      <c r="L22" s="111">
        <v>302.24038999999999</v>
      </c>
      <c r="M22" s="49">
        <f t="shared" si="3"/>
        <v>108.93115764434513</v>
      </c>
      <c r="N22" s="110">
        <v>1.3</v>
      </c>
      <c r="O22" s="111">
        <v>-0.60663999999999996</v>
      </c>
      <c r="P22" s="49">
        <f t="shared" si="4"/>
        <v>-46.664615384615381</v>
      </c>
      <c r="Q22" s="112">
        <v>400</v>
      </c>
      <c r="R22" s="113">
        <v>513.20951000000002</v>
      </c>
      <c r="S22" s="49">
        <f t="shared" si="5"/>
        <v>128.30237750000001</v>
      </c>
      <c r="T22" s="110"/>
      <c r="U22" s="113"/>
      <c r="V22" s="91"/>
      <c r="W22" s="114" t="s">
        <v>75</v>
      </c>
      <c r="X22" s="115">
        <v>10</v>
      </c>
      <c r="Y22" s="115">
        <v>10</v>
      </c>
      <c r="Z22" s="49">
        <f>Y22/X22*100</f>
        <v>100</v>
      </c>
      <c r="AA22" s="107" t="s">
        <v>75</v>
      </c>
      <c r="AB22" s="115">
        <v>100</v>
      </c>
      <c r="AC22" s="116">
        <v>94.971199999999996</v>
      </c>
      <c r="AD22" s="49">
        <f>AC22/AB22*100</f>
        <v>94.971199999999996</v>
      </c>
      <c r="AE22" s="115">
        <v>333.26900000000001</v>
      </c>
      <c r="AF22" s="113">
        <v>247.04427999999999</v>
      </c>
      <c r="AG22" s="49">
        <f t="shared" si="6"/>
        <v>74.127590624990617</v>
      </c>
      <c r="AH22" s="117"/>
      <c r="AI22" s="118"/>
      <c r="AJ22" s="119"/>
      <c r="AK22" s="119"/>
      <c r="AL22" s="120"/>
      <c r="AM22" s="120"/>
      <c r="AN22" s="120"/>
      <c r="AO22" s="55">
        <f t="shared" si="7"/>
        <v>1340.029</v>
      </c>
      <c r="AP22" s="48">
        <f>C22+F22+I22+L22+O22+R22+U22+Y22+AC22+AF22+AI22+AK22+AM22+AN22</f>
        <v>1344.4112500000001</v>
      </c>
      <c r="AQ22" s="121">
        <v>99.611577062884507</v>
      </c>
      <c r="AR22" s="56">
        <v>-5.2049799999999804</v>
      </c>
      <c r="AS22" s="28" t="s">
        <v>75</v>
      </c>
      <c r="AT22" s="122">
        <v>1784.5</v>
      </c>
      <c r="AU22" s="122">
        <v>1784.5</v>
      </c>
      <c r="AV22" s="59">
        <v>100</v>
      </c>
      <c r="AW22" s="60"/>
      <c r="AX22" s="61"/>
      <c r="AY22" s="123">
        <v>144</v>
      </c>
      <c r="AZ22" s="124">
        <v>144</v>
      </c>
      <c r="BA22" s="60">
        <v>100</v>
      </c>
      <c r="BB22" s="107" t="s">
        <v>75</v>
      </c>
      <c r="BC22" s="125">
        <v>27.4</v>
      </c>
      <c r="BD22" s="126">
        <v>27.4</v>
      </c>
      <c r="BE22" s="64">
        <f t="shared" si="9"/>
        <v>100</v>
      </c>
      <c r="BF22" s="65">
        <v>21</v>
      </c>
      <c r="BG22" s="65">
        <v>21</v>
      </c>
      <c r="BH22" s="100">
        <v>3.9</v>
      </c>
      <c r="BI22" s="127">
        <v>3.9</v>
      </c>
      <c r="BJ22" s="100">
        <v>63.3</v>
      </c>
      <c r="BK22" s="100">
        <v>63.3</v>
      </c>
      <c r="BL22" s="100"/>
      <c r="BM22" s="100"/>
      <c r="BN22" s="128"/>
      <c r="BO22" s="129"/>
      <c r="BP22" s="100">
        <v>10</v>
      </c>
      <c r="BQ22" s="100">
        <v>10</v>
      </c>
      <c r="BR22" s="73"/>
      <c r="BS22" s="73"/>
      <c r="BT22" s="74"/>
      <c r="BU22" s="74"/>
      <c r="BV22" s="74"/>
      <c r="BW22" s="74"/>
      <c r="BX22" s="101"/>
      <c r="BY22" s="73"/>
      <c r="BZ22" s="73"/>
      <c r="CA22" s="74"/>
      <c r="CB22" s="74"/>
      <c r="CC22" s="43" t="s">
        <v>75</v>
      </c>
      <c r="CD22" s="101"/>
      <c r="CE22" s="102">
        <v>116.6</v>
      </c>
      <c r="CF22" s="130">
        <v>116.6</v>
      </c>
      <c r="CG22" s="102"/>
      <c r="CH22" s="102"/>
      <c r="CI22" s="80">
        <f t="shared" si="10"/>
        <v>2170.7000000000003</v>
      </c>
      <c r="CJ22" s="81">
        <f t="shared" si="10"/>
        <v>2170.7000000000003</v>
      </c>
      <c r="CK22" s="82">
        <f t="shared" si="11"/>
        <v>3510.7290000000003</v>
      </c>
      <c r="CL22" s="83">
        <f t="shared" si="11"/>
        <v>3515.1112500000004</v>
      </c>
      <c r="CM22" s="131">
        <v>99.851740763812899</v>
      </c>
      <c r="CN22" s="85">
        <v>-5.2049799999999804</v>
      </c>
      <c r="CO22" s="86"/>
      <c r="CP22" s="86">
        <f t="shared" si="12"/>
        <v>2082.5</v>
      </c>
      <c r="CQ22" s="86">
        <f t="shared" si="13"/>
        <v>3426.9112500000001</v>
      </c>
      <c r="CR22" s="86"/>
      <c r="CS22" s="86"/>
      <c r="CT22" s="86"/>
      <c r="CU22" s="86"/>
      <c r="CV22" s="86"/>
    </row>
    <row r="23" spans="1:109" customFormat="1" ht="15">
      <c r="A23" s="132" t="s">
        <v>16</v>
      </c>
      <c r="B23" s="133">
        <f>SUM(B9:B22)</f>
        <v>8070.8257200000007</v>
      </c>
      <c r="C23" s="133">
        <f>SUM(C9:C22)</f>
        <v>6517.8365199999998</v>
      </c>
      <c r="D23" s="49">
        <f t="shared" si="0"/>
        <v>80.757988663395381</v>
      </c>
      <c r="E23" s="134">
        <f>SUM(E9:E22)</f>
        <v>617.29999999999995</v>
      </c>
      <c r="F23" s="133">
        <f>SUM(F9:F22)</f>
        <v>455.66246000000001</v>
      </c>
      <c r="G23" s="49">
        <f t="shared" si="14"/>
        <v>73.815399319617697</v>
      </c>
      <c r="H23" s="135">
        <f>SUM(H9:H22)</f>
        <v>1034.5</v>
      </c>
      <c r="I23" s="133">
        <f>SUM(I9:I22)</f>
        <v>683.22511000000009</v>
      </c>
      <c r="J23" s="49">
        <f t="shared" si="2"/>
        <v>66.043993233446116</v>
      </c>
      <c r="K23" s="134">
        <f>SUM(K9:K22)</f>
        <v>8075.8240000000005</v>
      </c>
      <c r="L23" s="133">
        <f>SUM(L9:L22)</f>
        <v>6411.2150200000005</v>
      </c>
      <c r="M23" s="49">
        <f t="shared" si="3"/>
        <v>79.387750649345506</v>
      </c>
      <c r="N23" s="134">
        <f>SUM(N9:N22)</f>
        <v>604.7800000000002</v>
      </c>
      <c r="O23" s="133">
        <f>SUM(O9:O22)</f>
        <v>404.74943000000007</v>
      </c>
      <c r="P23" s="49">
        <f t="shared" si="4"/>
        <v>66.925068619994036</v>
      </c>
      <c r="Q23" s="134">
        <f>SUM(Q9:Q22)</f>
        <v>4977.9999999999991</v>
      </c>
      <c r="R23" s="133">
        <f>SUM(R9:R22)</f>
        <v>4725.7776199999989</v>
      </c>
      <c r="S23" s="49">
        <f t="shared" si="5"/>
        <v>94.933258738449183</v>
      </c>
      <c r="T23" s="133">
        <f>SUM(T9:T22)</f>
        <v>127.26927999999999</v>
      </c>
      <c r="U23" s="133">
        <f>SUM(U9:U22)</f>
        <v>170.65237999999999</v>
      </c>
      <c r="V23" s="49">
        <f>U23/T23*100</f>
        <v>134.08764471677691</v>
      </c>
      <c r="W23" s="133">
        <f>SUM(W9:W22)</f>
        <v>0</v>
      </c>
      <c r="X23" s="133">
        <f>SUM(X9:X22)</f>
        <v>96.92</v>
      </c>
      <c r="Y23" s="133">
        <f>SUM(Y9:Y22)</f>
        <v>157.61215999999999</v>
      </c>
      <c r="Z23" s="49">
        <f>Y23/X23*100</f>
        <v>162.62088320264135</v>
      </c>
      <c r="AA23" s="132" t="s">
        <v>16</v>
      </c>
      <c r="AB23" s="133">
        <f>SUM(AB9:AB22)</f>
        <v>548.70000000000005</v>
      </c>
      <c r="AC23" s="133">
        <f>SUM(AC9:AC22)</f>
        <v>878.31110999999999</v>
      </c>
      <c r="AD23" s="49">
        <f>AC23/AB23*100</f>
        <v>160.0712793876435</v>
      </c>
      <c r="AE23" s="133">
        <f>SUM(AE9:AE22)</f>
        <v>11946.842999999999</v>
      </c>
      <c r="AF23" s="133">
        <f>SUM(AF9:AF22)</f>
        <v>8855.91093</v>
      </c>
      <c r="AG23" s="49">
        <f t="shared" si="6"/>
        <v>74.127624595049923</v>
      </c>
      <c r="AH23" s="135">
        <f t="shared" ref="AH23:AQ23" si="15">SUM(AH9:AH22)</f>
        <v>1</v>
      </c>
      <c r="AI23" s="134">
        <f t="shared" si="15"/>
        <v>24.4</v>
      </c>
      <c r="AJ23" s="133">
        <f t="shared" si="15"/>
        <v>254</v>
      </c>
      <c r="AK23" s="133">
        <f t="shared" si="15"/>
        <v>0</v>
      </c>
      <c r="AL23" s="134">
        <f t="shared" si="15"/>
        <v>29.8</v>
      </c>
      <c r="AM23" s="134">
        <f t="shared" si="15"/>
        <v>53</v>
      </c>
      <c r="AN23" s="133">
        <f t="shared" si="15"/>
        <v>49.70402</v>
      </c>
      <c r="AO23" s="133">
        <f t="shared" si="15"/>
        <v>36385.76200000001</v>
      </c>
      <c r="AP23" s="133">
        <f t="shared" si="15"/>
        <v>29379.056760000003</v>
      </c>
      <c r="AQ23" s="133">
        <f t="shared" si="15"/>
        <v>1169.5443042815507</v>
      </c>
      <c r="AR23" s="56">
        <v>-5.2049799999999804</v>
      </c>
      <c r="AS23" s="133">
        <f>SUM(AS9:AS22)</f>
        <v>0</v>
      </c>
      <c r="AT23" s="91">
        <f>SUM(AT9:AT22)</f>
        <v>32294.000000000004</v>
      </c>
      <c r="AU23" s="91">
        <f>SUM(AU9:AU22)</f>
        <v>32294.000000000004</v>
      </c>
      <c r="AV23" s="59">
        <v>100</v>
      </c>
      <c r="AW23" s="133">
        <f>SUM(AW9:AW22)</f>
        <v>0</v>
      </c>
      <c r="AX23" s="133">
        <f>SUM(AX9:AX22)</f>
        <v>0</v>
      </c>
      <c r="AY23" s="136">
        <f>SUM(AY9:AY22)</f>
        <v>1936</v>
      </c>
      <c r="AZ23" s="136">
        <f>SUM(AZ9:AZ22)</f>
        <v>1936</v>
      </c>
      <c r="BA23" s="60">
        <v>100</v>
      </c>
      <c r="BB23" s="132" t="s">
        <v>16</v>
      </c>
      <c r="BC23" s="135">
        <f>SUM(BC9:BC22)</f>
        <v>549.99999999999989</v>
      </c>
      <c r="BD23" s="135">
        <f>SUM(BD9:BD22)</f>
        <v>549.99999999999989</v>
      </c>
      <c r="BE23" s="64">
        <f t="shared" si="9"/>
        <v>100</v>
      </c>
      <c r="BF23" s="135">
        <f t="shared" ref="BF23:CB23" si="16">SUM(BF9:BF22)</f>
        <v>989</v>
      </c>
      <c r="BG23" s="135">
        <f t="shared" si="16"/>
        <v>989</v>
      </c>
      <c r="BH23" s="135">
        <f t="shared" si="16"/>
        <v>68.3</v>
      </c>
      <c r="BI23" s="135">
        <f t="shared" si="16"/>
        <v>68.3</v>
      </c>
      <c r="BJ23" s="135">
        <f t="shared" si="16"/>
        <v>1329.0999999999997</v>
      </c>
      <c r="BK23" s="135">
        <f t="shared" si="16"/>
        <v>1329.0999999999997</v>
      </c>
      <c r="BL23" s="135">
        <f t="shared" si="16"/>
        <v>3200</v>
      </c>
      <c r="BM23" s="135">
        <f t="shared" si="16"/>
        <v>3195</v>
      </c>
      <c r="BN23" s="135">
        <f t="shared" si="16"/>
        <v>992</v>
      </c>
      <c r="BO23" s="135">
        <f t="shared" si="16"/>
        <v>992</v>
      </c>
      <c r="BP23" s="135">
        <f t="shared" si="16"/>
        <v>140</v>
      </c>
      <c r="BQ23" s="135">
        <f t="shared" si="16"/>
        <v>140</v>
      </c>
      <c r="BR23" s="135">
        <f t="shared" si="16"/>
        <v>4915.2</v>
      </c>
      <c r="BS23" s="135">
        <f t="shared" si="16"/>
        <v>4914.7</v>
      </c>
      <c r="BT23" s="135">
        <f t="shared" si="16"/>
        <v>55</v>
      </c>
      <c r="BU23" s="135">
        <f t="shared" si="16"/>
        <v>52.06</v>
      </c>
      <c r="BV23" s="135">
        <f t="shared" si="16"/>
        <v>5791</v>
      </c>
      <c r="BW23" s="135">
        <f t="shared" si="16"/>
        <v>5790.4690000000001</v>
      </c>
      <c r="BX23" s="135">
        <f t="shared" si="16"/>
        <v>-9</v>
      </c>
      <c r="BY23" s="135">
        <f t="shared" si="16"/>
        <v>1408</v>
      </c>
      <c r="BZ23" s="135">
        <f t="shared" si="16"/>
        <v>1408</v>
      </c>
      <c r="CA23" s="135">
        <f t="shared" si="16"/>
        <v>780.09900000000005</v>
      </c>
      <c r="CB23" s="135">
        <f t="shared" si="16"/>
        <v>780.09900000000005</v>
      </c>
      <c r="CC23" s="34" t="s">
        <v>16</v>
      </c>
      <c r="CD23" s="137"/>
      <c r="CE23" s="135">
        <f t="shared" ref="CE23:CL23" si="17">SUM(CE9:CE22)</f>
        <v>1685.9999999999998</v>
      </c>
      <c r="CF23" s="135">
        <f t="shared" si="17"/>
        <v>1685.9999999999998</v>
      </c>
      <c r="CG23" s="135">
        <f t="shared" si="17"/>
        <v>27</v>
      </c>
      <c r="CH23" s="135">
        <f t="shared" si="17"/>
        <v>27</v>
      </c>
      <c r="CI23" s="133">
        <f t="shared" si="17"/>
        <v>56160.698999999986</v>
      </c>
      <c r="CJ23" s="133">
        <f t="shared" si="17"/>
        <v>56151.727999999996</v>
      </c>
      <c r="CK23" s="133">
        <f t="shared" si="17"/>
        <v>92546.461000000025</v>
      </c>
      <c r="CL23" s="133">
        <f t="shared" si="17"/>
        <v>85530.784759999995</v>
      </c>
      <c r="CM23" s="131">
        <v>99.851740763812899</v>
      </c>
      <c r="CN23" s="133">
        <f>SUM(CN9:CN22)</f>
        <v>-5166.3390700000045</v>
      </c>
      <c r="CO23" s="86"/>
      <c r="CP23" s="86"/>
      <c r="CQ23" s="86"/>
      <c r="CR23" s="86"/>
      <c r="CS23" s="86"/>
      <c r="CT23" s="86"/>
      <c r="CU23" s="86"/>
      <c r="CV23" s="86"/>
    </row>
    <row r="24" spans="1:10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3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39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9" customFormat="1" ht="15">
      <c r="A25" s="1"/>
      <c r="B25" s="1"/>
      <c r="C25" s="1"/>
      <c r="D25" s="140"/>
      <c r="E25" s="140"/>
      <c r="F25" s="140"/>
      <c r="G25" s="14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38"/>
      <c r="AP25" s="13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4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9" customFormat="1" ht="15.75">
      <c r="A26" s="142" t="s">
        <v>76</v>
      </c>
      <c r="B26" s="1"/>
      <c r="C26" s="14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9" customFormat="1">
      <c r="A27" s="1"/>
      <c r="B27" s="144"/>
      <c r="C27" s="144"/>
      <c r="D27" s="1"/>
      <c r="E27" s="139"/>
      <c r="F27" s="1"/>
      <c r="G27" s="1"/>
      <c r="H27" s="144"/>
      <c r="I27" s="144"/>
      <c r="J27" s="1"/>
      <c r="K27" s="1"/>
      <c r="L27" s="1"/>
      <c r="M27" s="1"/>
      <c r="N27" s="144"/>
      <c r="O27" s="144"/>
      <c r="P27" s="1"/>
      <c r="Q27" s="144"/>
      <c r="R27" s="144"/>
      <c r="S27" s="1"/>
      <c r="T27" s="144"/>
      <c r="U27" s="1"/>
      <c r="V27" s="1"/>
      <c r="W27" s="1"/>
      <c r="X27" s="144"/>
      <c r="Y27" s="144"/>
      <c r="Z27" s="144"/>
      <c r="AA27" s="1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"/>
      <c r="AP27" s="144"/>
      <c r="AQ27" s="144"/>
      <c r="AR27" s="1"/>
      <c r="AS27" s="1"/>
      <c r="AT27" s="1"/>
      <c r="AU27" s="1"/>
      <c r="AV27" s="1"/>
      <c r="AW27" s="1"/>
      <c r="AX27" s="144"/>
      <c r="AY27" s="144"/>
      <c r="AZ27" s="144"/>
      <c r="BA27" s="144"/>
      <c r="BB27" s="1"/>
      <c r="BC27" s="144"/>
      <c r="BD27" s="144"/>
      <c r="BE27" s="144"/>
      <c r="BF27" s="144"/>
      <c r="BG27" s="144"/>
      <c r="BH27" s="1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"/>
      <c r="CD27" s="144"/>
      <c r="CE27" s="144"/>
      <c r="CF27" s="144"/>
      <c r="CG27" s="144"/>
      <c r="CH27" s="144"/>
      <c r="CI27" s="144"/>
      <c r="CJ27" s="144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customFormat="1">
      <c r="A28" s="1"/>
      <c r="B28" s="1"/>
      <c r="C28" s="13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customFormat="1">
      <c r="A29" s="1"/>
      <c r="B29" s="1"/>
      <c r="C29" s="1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customFormat="1">
      <c r="A30" s="1"/>
      <c r="B30" s="1"/>
      <c r="C30" s="1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customFormat="1">
      <c r="A31" s="1"/>
      <c r="B31" s="1"/>
      <c r="C31" s="13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customFormat="1">
      <c r="A32" s="1"/>
      <c r="B32" s="1"/>
      <c r="C32" s="13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3:3" customFormat="1">
      <c r="C33" s="138"/>
    </row>
    <row r="34" spans="3:3" customFormat="1">
      <c r="C34" s="138"/>
    </row>
    <row r="35" spans="3:3" customFormat="1">
      <c r="C35" s="138"/>
    </row>
    <row r="36" spans="3:3" customFormat="1">
      <c r="C36" s="138"/>
    </row>
    <row r="37" spans="3:3" customFormat="1">
      <c r="C37" s="138"/>
    </row>
    <row r="38" spans="3:3" customFormat="1">
      <c r="C38" s="138"/>
    </row>
    <row r="39" spans="3:3" customFormat="1">
      <c r="C39" s="138"/>
    </row>
    <row r="40" spans="3:3" customFormat="1">
      <c r="C40" s="138"/>
    </row>
    <row r="41" spans="3:3" customFormat="1">
      <c r="C41" s="138"/>
    </row>
    <row r="42" spans="3:3" customFormat="1">
      <c r="C42" s="138"/>
    </row>
    <row r="43" spans="3:3" customFormat="1" ht="15">
      <c r="C43" s="145"/>
    </row>
  </sheetData>
  <mergeCells count="45">
    <mergeCell ref="CG6:CH7"/>
    <mergeCell ref="AT6:AV7"/>
    <mergeCell ref="CI6:CJ7"/>
    <mergeCell ref="B7:C7"/>
    <mergeCell ref="E7:F7"/>
    <mergeCell ref="H7:I7"/>
    <mergeCell ref="K7:L7"/>
    <mergeCell ref="N7:O7"/>
    <mergeCell ref="Q7:R7"/>
    <mergeCell ref="T7:U7"/>
    <mergeCell ref="AB7:AC7"/>
    <mergeCell ref="AE7:AF7"/>
    <mergeCell ref="BX6:BX7"/>
    <mergeCell ref="BY6:BZ7"/>
    <mergeCell ref="CA6:CB7"/>
    <mergeCell ref="CC6:CC7"/>
    <mergeCell ref="CE6:CF7"/>
    <mergeCell ref="BV6:BW7"/>
    <mergeCell ref="AW6:AX7"/>
    <mergeCell ref="AY6:BA7"/>
    <mergeCell ref="BC6:BE7"/>
    <mergeCell ref="BF6:BG7"/>
    <mergeCell ref="BH6:BI7"/>
    <mergeCell ref="BJ6:BK7"/>
    <mergeCell ref="BL6:BM7"/>
    <mergeCell ref="BN6:BO7"/>
    <mergeCell ref="BP6:BQ7"/>
    <mergeCell ref="BR6:BS7"/>
    <mergeCell ref="BT6:BU7"/>
    <mergeCell ref="AH7:AI7"/>
    <mergeCell ref="A4:CM4"/>
    <mergeCell ref="B6:C6"/>
    <mergeCell ref="E6:F6"/>
    <mergeCell ref="H6:I6"/>
    <mergeCell ref="K6:L6"/>
    <mergeCell ref="N6:O6"/>
    <mergeCell ref="Q6:R6"/>
    <mergeCell ref="T6:U6"/>
    <mergeCell ref="X6:Y7"/>
    <mergeCell ref="AB6:AC6"/>
    <mergeCell ref="AE6:AF6"/>
    <mergeCell ref="AH6:AI6"/>
    <mergeCell ref="AJ6:AK7"/>
    <mergeCell ref="AL6:AM7"/>
    <mergeCell ref="AS6:AS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LM43"/>
  <sheetViews>
    <sheetView topLeftCell="E1" workbookViewId="0">
      <selection activeCell="E1" sqref="A1:XFD1048576"/>
    </sheetView>
  </sheetViews>
  <sheetFormatPr defaultRowHeight="11.25"/>
  <cols>
    <col min="1" max="1" width="17.125" style="146" customWidth="1"/>
    <col min="2" max="2" width="8.75" style="146" customWidth="1"/>
    <col min="3" max="3" width="8.5" style="146" customWidth="1"/>
    <col min="4" max="4" width="5.375" style="146" customWidth="1"/>
    <col min="5" max="5" width="6.125" style="146" customWidth="1"/>
    <col min="6" max="6" width="7.875" style="146" customWidth="1"/>
    <col min="7" max="8" width="5.75" style="146" customWidth="1"/>
    <col min="9" max="9" width="8.625" style="146" customWidth="1"/>
    <col min="10" max="10" width="5.375" style="146" customWidth="1"/>
    <col min="11" max="11" width="7.125" style="146" customWidth="1"/>
    <col min="12" max="12" width="8.375" style="146" customWidth="1"/>
    <col min="13" max="13" width="4.5" style="146" customWidth="1"/>
    <col min="14" max="14" width="5.875" style="146" customWidth="1"/>
    <col min="15" max="15" width="7.625" style="146" customWidth="1"/>
    <col min="16" max="16" width="4.875" style="146" customWidth="1"/>
    <col min="17" max="17" width="16.625" style="146" customWidth="1"/>
    <col min="18" max="18" width="7" style="146" customWidth="1"/>
    <col min="19" max="19" width="8.625" style="146" customWidth="1"/>
    <col min="20" max="20" width="5.625" style="146" customWidth="1"/>
    <col min="21" max="21" width="7.375" style="146" customWidth="1"/>
    <col min="22" max="22" width="7.5" style="146" customWidth="1"/>
    <col min="23" max="23" width="6.375" style="146" customWidth="1"/>
    <col min="24" max="24" width="18.875" style="146" hidden="1" customWidth="1"/>
    <col min="25" max="25" width="5.625" style="146" customWidth="1"/>
    <col min="26" max="26" width="7.5" style="146" customWidth="1"/>
    <col min="27" max="27" width="6.375" style="146" customWidth="1"/>
    <col min="28" max="29" width="7.75" style="146" customWidth="1"/>
    <col min="30" max="30" width="6.375" style="146" customWidth="1"/>
    <col min="31" max="31" width="8.125" style="146" customWidth="1"/>
    <col min="32" max="32" width="7.125" style="146" customWidth="1"/>
    <col min="33" max="33" width="4.75" style="146" customWidth="1"/>
    <col min="34" max="34" width="19" style="146" customWidth="1"/>
    <col min="35" max="35" width="6" style="146" customWidth="1"/>
    <col min="36" max="36" width="5.875" style="146" customWidth="1"/>
    <col min="37" max="37" width="6.25" style="146" customWidth="1"/>
    <col min="38" max="38" width="6.875" style="146" customWidth="1"/>
    <col min="39" max="39" width="11.875" style="146" customWidth="1"/>
    <col min="40" max="40" width="10.75" style="146" customWidth="1"/>
    <col min="41" max="41" width="7.125" style="146" customWidth="1"/>
    <col min="42" max="42" width="7" style="146" customWidth="1"/>
    <col min="43" max="43" width="21.125" style="146" hidden="1" customWidth="1"/>
    <col min="44" max="44" width="7.75" style="146" customWidth="1"/>
    <col min="45" max="45" width="5.75" style="146" customWidth="1"/>
    <col min="46" max="46" width="4.75" style="146" customWidth="1"/>
    <col min="47" max="47" width="4.625" style="146" hidden="1" customWidth="1"/>
    <col min="48" max="48" width="4.375" style="146" hidden="1" customWidth="1"/>
    <col min="49" max="51" width="6.125" style="146" customWidth="1"/>
    <col min="52" max="52" width="16.375" style="146" customWidth="1"/>
    <col min="53" max="53" width="5.75" style="146" customWidth="1"/>
    <col min="54" max="54" width="4.5" style="146" customWidth="1"/>
    <col min="55" max="56" width="5.125" style="146" customWidth="1"/>
    <col min="57" max="57" width="6.125" style="146" customWidth="1"/>
    <col min="58" max="58" width="6.625" style="146" customWidth="1"/>
    <col min="59" max="59" width="5.625" style="146" customWidth="1"/>
    <col min="60" max="60" width="4.75" style="146" customWidth="1"/>
    <col min="61" max="61" width="6" style="146" hidden="1" customWidth="1"/>
    <col min="62" max="62" width="5.625" style="146" customWidth="1"/>
    <col min="63" max="63" width="3.5" style="146" customWidth="1"/>
    <col min="64" max="64" width="9.25" style="146" customWidth="1"/>
    <col min="65" max="65" width="8.875" style="146" customWidth="1"/>
    <col min="66" max="66" width="12" style="146" customWidth="1"/>
    <col min="67" max="67" width="10.125" style="146" customWidth="1"/>
    <col min="68" max="68" width="5.875" style="146" customWidth="1"/>
    <col min="69" max="69" width="8.75" style="146" customWidth="1"/>
    <col min="70" max="80" width="12.125" style="146" customWidth="1"/>
    <col min="81" max="81" width="12.5" style="146" customWidth="1"/>
    <col min="82" max="1001" width="8.5" style="146" customWidth="1"/>
    <col min="1002" max="1002" width="9" style="147" customWidth="1"/>
    <col min="1003" max="16384" width="9" style="147"/>
  </cols>
  <sheetData>
    <row r="1" spans="1:1001"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</row>
    <row r="2" spans="1:1001"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</row>
    <row r="3" spans="1:1001"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</row>
    <row r="4" spans="1:1001">
      <c r="A4" s="535" t="s">
        <v>82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BO4" s="535"/>
      <c r="BP4" s="535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</row>
    <row r="5" spans="1:1001" ht="12" thickBo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11"/>
      <c r="BK5" s="311"/>
      <c r="BL5" s="301"/>
      <c r="BM5" s="301"/>
      <c r="BN5" s="301"/>
      <c r="BO5" s="301"/>
      <c r="BP5" s="301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</row>
    <row r="6" spans="1:1001" s="150" customFormat="1" ht="21.75">
      <c r="A6" s="170" t="s">
        <v>1</v>
      </c>
      <c r="B6" s="536" t="s">
        <v>2</v>
      </c>
      <c r="C6" s="537"/>
      <c r="D6" s="171" t="s">
        <v>3</v>
      </c>
      <c r="E6" s="536" t="s">
        <v>4</v>
      </c>
      <c r="F6" s="538"/>
      <c r="G6" s="183" t="s">
        <v>3</v>
      </c>
      <c r="H6" s="539" t="s">
        <v>5</v>
      </c>
      <c r="I6" s="540"/>
      <c r="J6" s="302" t="s">
        <v>3</v>
      </c>
      <c r="K6" s="539" t="s">
        <v>6</v>
      </c>
      <c r="L6" s="540"/>
      <c r="M6" s="302" t="s">
        <v>3</v>
      </c>
      <c r="N6" s="541" t="s">
        <v>6</v>
      </c>
      <c r="O6" s="540"/>
      <c r="P6" s="302" t="s">
        <v>3</v>
      </c>
      <c r="Q6" s="217" t="s">
        <v>1</v>
      </c>
      <c r="R6" s="539" t="s">
        <v>7</v>
      </c>
      <c r="S6" s="540"/>
      <c r="T6" s="302" t="s">
        <v>3</v>
      </c>
      <c r="U6" s="539" t="s">
        <v>8</v>
      </c>
      <c r="V6" s="540"/>
      <c r="W6" s="302" t="s">
        <v>3</v>
      </c>
      <c r="X6" s="171" t="s">
        <v>1</v>
      </c>
      <c r="Y6" s="542" t="s">
        <v>78</v>
      </c>
      <c r="Z6" s="543"/>
      <c r="AA6" s="183" t="s">
        <v>3</v>
      </c>
      <c r="AB6" s="539" t="s">
        <v>10</v>
      </c>
      <c r="AC6" s="540"/>
      <c r="AD6" s="183" t="s">
        <v>3</v>
      </c>
      <c r="AE6" s="539" t="s">
        <v>11</v>
      </c>
      <c r="AF6" s="540"/>
      <c r="AG6" s="183" t="s">
        <v>3</v>
      </c>
      <c r="AH6" s="217" t="s">
        <v>1</v>
      </c>
      <c r="AI6" s="539" t="s">
        <v>12</v>
      </c>
      <c r="AJ6" s="546"/>
      <c r="AK6" s="542" t="s">
        <v>14</v>
      </c>
      <c r="AL6" s="547"/>
      <c r="AM6" s="248" t="s">
        <v>16</v>
      </c>
      <c r="AN6" s="303" t="s">
        <v>16</v>
      </c>
      <c r="AO6" s="171" t="s">
        <v>3</v>
      </c>
      <c r="AP6" s="186" t="s">
        <v>17</v>
      </c>
      <c r="AQ6" s="549" t="s">
        <v>1</v>
      </c>
      <c r="AR6" s="551" t="s">
        <v>18</v>
      </c>
      <c r="AS6" s="552"/>
      <c r="AT6" s="553"/>
      <c r="AU6" s="572" t="s">
        <v>19</v>
      </c>
      <c r="AV6" s="573"/>
      <c r="AW6" s="559" t="s">
        <v>21</v>
      </c>
      <c r="AX6" s="576"/>
      <c r="AY6" s="560"/>
      <c r="AZ6" s="217" t="s">
        <v>1</v>
      </c>
      <c r="BA6" s="542" t="s">
        <v>22</v>
      </c>
      <c r="BB6" s="547"/>
      <c r="BC6" s="551" t="s">
        <v>23</v>
      </c>
      <c r="BD6" s="553"/>
      <c r="BE6" s="542" t="s">
        <v>24</v>
      </c>
      <c r="BF6" s="547"/>
      <c r="BG6" s="559" t="s">
        <v>79</v>
      </c>
      <c r="BH6" s="560"/>
      <c r="BI6" s="272"/>
      <c r="BJ6" s="559" t="s">
        <v>83</v>
      </c>
      <c r="BK6" s="560"/>
      <c r="BL6" s="559" t="s">
        <v>36</v>
      </c>
      <c r="BM6" s="560"/>
      <c r="BN6" s="289" t="s">
        <v>16</v>
      </c>
      <c r="BO6" s="290" t="s">
        <v>16</v>
      </c>
      <c r="BP6" s="284" t="s">
        <v>37</v>
      </c>
      <c r="BQ6" s="304"/>
      <c r="BR6" s="149"/>
      <c r="BS6" s="149"/>
      <c r="BT6" s="149"/>
      <c r="BU6" s="149"/>
      <c r="BV6" s="149"/>
      <c r="BW6" s="149"/>
      <c r="BX6" s="149"/>
      <c r="BY6" s="149"/>
      <c r="BZ6" s="147"/>
      <c r="CA6" s="147"/>
      <c r="CB6" s="147"/>
      <c r="CC6" s="147"/>
      <c r="CD6" s="147"/>
      <c r="CE6" s="147"/>
      <c r="CF6" s="147"/>
      <c r="CG6" s="147"/>
      <c r="CH6" s="147"/>
    </row>
    <row r="7" spans="1:1001" s="150" customFormat="1">
      <c r="A7" s="173"/>
      <c r="B7" s="563" t="s">
        <v>38</v>
      </c>
      <c r="C7" s="564"/>
      <c r="D7" s="151" t="s">
        <v>39</v>
      </c>
      <c r="E7" s="563" t="s">
        <v>40</v>
      </c>
      <c r="F7" s="565"/>
      <c r="G7" s="184" t="s">
        <v>39</v>
      </c>
      <c r="H7" s="566" t="s">
        <v>38</v>
      </c>
      <c r="I7" s="567"/>
      <c r="J7" s="174" t="s">
        <v>39</v>
      </c>
      <c r="K7" s="568" t="s">
        <v>81</v>
      </c>
      <c r="L7" s="569"/>
      <c r="M7" s="174" t="s">
        <v>39</v>
      </c>
      <c r="N7" s="570" t="s">
        <v>80</v>
      </c>
      <c r="O7" s="569"/>
      <c r="P7" s="174" t="s">
        <v>39</v>
      </c>
      <c r="Q7" s="218"/>
      <c r="R7" s="566" t="s">
        <v>43</v>
      </c>
      <c r="S7" s="567"/>
      <c r="T7" s="174" t="s">
        <v>39</v>
      </c>
      <c r="U7" s="566" t="s">
        <v>44</v>
      </c>
      <c r="V7" s="567"/>
      <c r="W7" s="174" t="s">
        <v>39</v>
      </c>
      <c r="X7" s="152"/>
      <c r="Y7" s="544"/>
      <c r="Z7" s="545"/>
      <c r="AA7" s="184" t="s">
        <v>39</v>
      </c>
      <c r="AB7" s="566" t="s">
        <v>45</v>
      </c>
      <c r="AC7" s="567"/>
      <c r="AD7" s="184" t="s">
        <v>39</v>
      </c>
      <c r="AE7" s="557"/>
      <c r="AF7" s="571"/>
      <c r="AG7" s="184" t="s">
        <v>39</v>
      </c>
      <c r="AH7" s="218"/>
      <c r="AI7" s="557"/>
      <c r="AJ7" s="558"/>
      <c r="AK7" s="544"/>
      <c r="AL7" s="548"/>
      <c r="AM7" s="250" t="s">
        <v>47</v>
      </c>
      <c r="AN7" s="174" t="s">
        <v>47</v>
      </c>
      <c r="AO7" s="151" t="s">
        <v>39</v>
      </c>
      <c r="AP7" s="153" t="s">
        <v>48</v>
      </c>
      <c r="AQ7" s="550"/>
      <c r="AR7" s="554"/>
      <c r="AS7" s="555"/>
      <c r="AT7" s="556"/>
      <c r="AU7" s="574"/>
      <c r="AV7" s="575"/>
      <c r="AW7" s="561"/>
      <c r="AX7" s="527"/>
      <c r="AY7" s="562"/>
      <c r="AZ7" s="218"/>
      <c r="BA7" s="544"/>
      <c r="BB7" s="548"/>
      <c r="BC7" s="554"/>
      <c r="BD7" s="556"/>
      <c r="BE7" s="544"/>
      <c r="BF7" s="548"/>
      <c r="BG7" s="561"/>
      <c r="BH7" s="562"/>
      <c r="BI7" s="273"/>
      <c r="BJ7" s="561"/>
      <c r="BK7" s="562"/>
      <c r="BL7" s="561"/>
      <c r="BM7" s="562"/>
      <c r="BN7" s="275" t="s">
        <v>49</v>
      </c>
      <c r="BO7" s="281" t="s">
        <v>49</v>
      </c>
      <c r="BP7" s="156" t="s">
        <v>3</v>
      </c>
      <c r="BQ7" s="307" t="s">
        <v>50</v>
      </c>
      <c r="BR7" s="149"/>
      <c r="BS7" s="149"/>
      <c r="BT7" s="149"/>
      <c r="BU7" s="149"/>
      <c r="BV7" s="149"/>
      <c r="BW7" s="149"/>
      <c r="BX7" s="149"/>
      <c r="BY7" s="149"/>
      <c r="BZ7" s="147"/>
      <c r="CA7" s="147"/>
      <c r="CB7" s="147"/>
      <c r="CC7" s="147"/>
      <c r="CD7" s="147"/>
      <c r="CE7" s="147"/>
      <c r="CF7" s="147"/>
      <c r="CG7" s="147"/>
      <c r="CH7" s="147"/>
    </row>
    <row r="8" spans="1:1001" s="150" customFormat="1">
      <c r="A8" s="175"/>
      <c r="B8" s="308" t="s">
        <v>51</v>
      </c>
      <c r="C8" s="309" t="s">
        <v>52</v>
      </c>
      <c r="D8" s="156" t="s">
        <v>53</v>
      </c>
      <c r="E8" s="308" t="s">
        <v>54</v>
      </c>
      <c r="F8" s="310" t="s">
        <v>52</v>
      </c>
      <c r="G8" s="185" t="s">
        <v>53</v>
      </c>
      <c r="H8" s="214" t="s">
        <v>54</v>
      </c>
      <c r="I8" s="158" t="s">
        <v>52</v>
      </c>
      <c r="J8" s="307" t="s">
        <v>53</v>
      </c>
      <c r="K8" s="308" t="s">
        <v>54</v>
      </c>
      <c r="L8" s="310" t="s">
        <v>52</v>
      </c>
      <c r="M8" s="307" t="s">
        <v>53</v>
      </c>
      <c r="N8" s="159" t="s">
        <v>54</v>
      </c>
      <c r="O8" s="157" t="s">
        <v>52</v>
      </c>
      <c r="P8" s="307" t="s">
        <v>53</v>
      </c>
      <c r="Q8" s="219"/>
      <c r="R8" s="308" t="s">
        <v>54</v>
      </c>
      <c r="S8" s="310" t="s">
        <v>52</v>
      </c>
      <c r="T8" s="307" t="s">
        <v>53</v>
      </c>
      <c r="U8" s="308" t="s">
        <v>54</v>
      </c>
      <c r="V8" s="310" t="s">
        <v>52</v>
      </c>
      <c r="W8" s="226" t="s">
        <v>53</v>
      </c>
      <c r="X8" s="160"/>
      <c r="Y8" s="308" t="s">
        <v>54</v>
      </c>
      <c r="Z8" s="310" t="s">
        <v>52</v>
      </c>
      <c r="AA8" s="185" t="s">
        <v>55</v>
      </c>
      <c r="AB8" s="233" t="s">
        <v>54</v>
      </c>
      <c r="AC8" s="158" t="s">
        <v>52</v>
      </c>
      <c r="AD8" s="185" t="s">
        <v>55</v>
      </c>
      <c r="AE8" s="233" t="s">
        <v>54</v>
      </c>
      <c r="AF8" s="158" t="s">
        <v>52</v>
      </c>
      <c r="AG8" s="185" t="s">
        <v>55</v>
      </c>
      <c r="AH8" s="219"/>
      <c r="AI8" s="233" t="s">
        <v>56</v>
      </c>
      <c r="AJ8" s="234" t="s">
        <v>52</v>
      </c>
      <c r="AK8" s="233" t="s">
        <v>56</v>
      </c>
      <c r="AL8" s="234" t="s">
        <v>52</v>
      </c>
      <c r="AM8" s="214" t="s">
        <v>57</v>
      </c>
      <c r="AN8" s="309" t="s">
        <v>52</v>
      </c>
      <c r="AO8" s="156" t="s">
        <v>53</v>
      </c>
      <c r="AP8" s="161" t="s">
        <v>58</v>
      </c>
      <c r="AQ8" s="154"/>
      <c r="AR8" s="253" t="s">
        <v>56</v>
      </c>
      <c r="AS8" s="129" t="s">
        <v>52</v>
      </c>
      <c r="AT8" s="254" t="s">
        <v>3</v>
      </c>
      <c r="AU8" s="162" t="s">
        <v>56</v>
      </c>
      <c r="AV8" s="161" t="s">
        <v>52</v>
      </c>
      <c r="AW8" s="305" t="s">
        <v>56</v>
      </c>
      <c r="AX8" s="306" t="s">
        <v>52</v>
      </c>
      <c r="AY8" s="307" t="s">
        <v>3</v>
      </c>
      <c r="AZ8" s="219"/>
      <c r="BA8" s="265" t="s">
        <v>56</v>
      </c>
      <c r="BB8" s="226" t="s">
        <v>52</v>
      </c>
      <c r="BC8" s="265" t="s">
        <v>56</v>
      </c>
      <c r="BD8" s="226" t="s">
        <v>52</v>
      </c>
      <c r="BE8" s="253" t="s">
        <v>56</v>
      </c>
      <c r="BF8" s="270" t="s">
        <v>52</v>
      </c>
      <c r="BG8" s="275" t="s">
        <v>56</v>
      </c>
      <c r="BH8" s="276" t="s">
        <v>52</v>
      </c>
      <c r="BI8" s="101"/>
      <c r="BJ8" s="275" t="s">
        <v>56</v>
      </c>
      <c r="BK8" s="276" t="s">
        <v>52</v>
      </c>
      <c r="BL8" s="275" t="s">
        <v>56</v>
      </c>
      <c r="BM8" s="281" t="s">
        <v>52</v>
      </c>
      <c r="BN8" s="279" t="s">
        <v>56</v>
      </c>
      <c r="BO8" s="291" t="s">
        <v>52</v>
      </c>
      <c r="BP8" s="285"/>
      <c r="BQ8" s="192"/>
      <c r="BZ8" s="147"/>
      <c r="CA8" s="147"/>
      <c r="CB8" s="147"/>
      <c r="CC8" s="147"/>
      <c r="CD8" s="147"/>
      <c r="CE8" s="147"/>
      <c r="CF8" s="147"/>
      <c r="CG8" s="147"/>
      <c r="CH8" s="147"/>
    </row>
    <row r="9" spans="1:1001">
      <c r="A9" s="173" t="s">
        <v>59</v>
      </c>
      <c r="B9" s="197">
        <v>4106</v>
      </c>
      <c r="C9" s="198">
        <v>520.93732999999997</v>
      </c>
      <c r="D9" s="52">
        <f t="shared" ref="D9:D23" si="0">C9/B9*100</f>
        <v>12.687221870433513</v>
      </c>
      <c r="E9" s="207">
        <v>21</v>
      </c>
      <c r="F9" s="48"/>
      <c r="G9" s="177">
        <f t="shared" ref="G9:G16" si="1">F9/E9*100</f>
        <v>0</v>
      </c>
      <c r="H9" s="207">
        <v>510</v>
      </c>
      <c r="I9" s="48">
        <v>21.46537</v>
      </c>
      <c r="J9" s="177">
        <f t="shared" ref="J9:J23" si="2">I9/H9*100</f>
        <v>4.2088960784313727</v>
      </c>
      <c r="K9" s="207">
        <v>821</v>
      </c>
      <c r="L9" s="48">
        <v>227.72501</v>
      </c>
      <c r="M9" s="177">
        <f t="shared" ref="M9:M23" si="3">L9/K9*100</f>
        <v>27.737516443361756</v>
      </c>
      <c r="N9" s="206">
        <v>349</v>
      </c>
      <c r="O9" s="48">
        <v>109.72665000000001</v>
      </c>
      <c r="P9" s="177">
        <f t="shared" ref="P9:P23" si="4">O9/N9*100</f>
        <v>31.440300859598857</v>
      </c>
      <c r="Q9" s="218" t="s">
        <v>59</v>
      </c>
      <c r="R9" s="223">
        <v>225.8</v>
      </c>
      <c r="S9" s="48"/>
      <c r="T9" s="177">
        <f t="shared" ref="T9:T23" si="5">S9/R9*100</f>
        <v>0</v>
      </c>
      <c r="U9" s="207"/>
      <c r="V9" s="48"/>
      <c r="W9" s="177"/>
      <c r="X9" s="152" t="s">
        <v>60</v>
      </c>
      <c r="Y9" s="207"/>
      <c r="Z9" s="50"/>
      <c r="AA9" s="229"/>
      <c r="AB9" s="207">
        <v>400</v>
      </c>
      <c r="AC9" s="48"/>
      <c r="AD9" s="177">
        <f>AC9/AB9*100</f>
        <v>0</v>
      </c>
      <c r="AE9" s="207">
        <v>1265.9000000000001</v>
      </c>
      <c r="AF9" s="48">
        <v>167.48933</v>
      </c>
      <c r="AG9" s="177">
        <f t="shared" ref="AG9:AG23" si="6">AF9/AE9*100</f>
        <v>13.230849988150723</v>
      </c>
      <c r="AH9" s="218" t="s">
        <v>59</v>
      </c>
      <c r="AI9" s="207"/>
      <c r="AJ9" s="198"/>
      <c r="AK9" s="235"/>
      <c r="AL9" s="240"/>
      <c r="AM9" s="251">
        <f t="shared" ref="AM9:AN22" si="7">B9+E9+H9+K9+N9+R9+U9+Y9+AB9+AE9+AI9+AK9</f>
        <v>7698.7000000000007</v>
      </c>
      <c r="AN9" s="198">
        <f t="shared" si="7"/>
        <v>1047.3436900000002</v>
      </c>
      <c r="AO9" s="245">
        <v>92.719950040545797</v>
      </c>
      <c r="AP9" s="57">
        <v>-632.82918999999902</v>
      </c>
      <c r="AQ9" s="154" t="s">
        <v>60</v>
      </c>
      <c r="AR9" s="255">
        <v>8402</v>
      </c>
      <c r="AS9" s="58">
        <v>1440</v>
      </c>
      <c r="AT9" s="256"/>
      <c r="AU9" s="59"/>
      <c r="AV9" s="260"/>
      <c r="AW9" s="262"/>
      <c r="AX9" s="64"/>
      <c r="AY9" s="187"/>
      <c r="AZ9" s="218" t="s">
        <v>59</v>
      </c>
      <c r="BA9" s="266">
        <v>565</v>
      </c>
      <c r="BB9" s="267"/>
      <c r="BC9" s="305"/>
      <c r="BD9" s="307"/>
      <c r="BE9" s="208">
        <v>330.4</v>
      </c>
      <c r="BF9" s="271">
        <v>74.34</v>
      </c>
      <c r="BG9" s="277">
        <v>3276</v>
      </c>
      <c r="BH9" s="278"/>
      <c r="BI9" s="77"/>
      <c r="BJ9" s="277"/>
      <c r="BK9" s="278"/>
      <c r="BL9" s="282">
        <f>AR9+AW9+BA9+BC9+BE9+BG9</f>
        <v>12573.4</v>
      </c>
      <c r="BM9" s="283">
        <f>AS9+AX9+BB9+BD9+BF9+BH9</f>
        <v>1514.34</v>
      </c>
      <c r="BN9" s="292">
        <f t="shared" ref="BN9:BN22" si="8">AM9+BL9</f>
        <v>20272.099999999999</v>
      </c>
      <c r="BO9" s="293">
        <f t="shared" ref="BO9:BO22" si="9">AN9+BM9</f>
        <v>2561.6836899999998</v>
      </c>
      <c r="BP9" s="286">
        <v>98.163786759973206</v>
      </c>
      <c r="BQ9" s="193">
        <f t="shared" ref="BQ9:BQ22" si="10">BO9-BN9</f>
        <v>-17710.416310000001</v>
      </c>
      <c r="BR9" s="86"/>
      <c r="BS9" s="86"/>
      <c r="BT9" s="86"/>
      <c r="BU9" s="86"/>
      <c r="BV9" s="86"/>
      <c r="BW9" s="86"/>
      <c r="BX9" s="86"/>
      <c r="BY9" s="86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</row>
    <row r="10" spans="1:1001">
      <c r="A10" s="175" t="s">
        <v>61</v>
      </c>
      <c r="B10" s="199">
        <v>92</v>
      </c>
      <c r="C10" s="200">
        <v>3.7401900000000001</v>
      </c>
      <c r="D10" s="52">
        <f t="shared" si="0"/>
        <v>4.0654239130434782</v>
      </c>
      <c r="E10" s="208">
        <v>7</v>
      </c>
      <c r="F10" s="88">
        <v>1.9964999999999999</v>
      </c>
      <c r="G10" s="177">
        <f t="shared" si="1"/>
        <v>28.521428571428569</v>
      </c>
      <c r="H10" s="208">
        <v>10</v>
      </c>
      <c r="I10" s="89">
        <v>0.39767000000000002</v>
      </c>
      <c r="J10" s="177">
        <f t="shared" si="2"/>
        <v>3.9767000000000006</v>
      </c>
      <c r="K10" s="208">
        <v>577</v>
      </c>
      <c r="L10" s="88">
        <v>24.82246</v>
      </c>
      <c r="M10" s="177">
        <f t="shared" si="3"/>
        <v>4.3019861351819753</v>
      </c>
      <c r="N10" s="69">
        <v>2</v>
      </c>
      <c r="O10" s="88">
        <v>9.572E-2</v>
      </c>
      <c r="P10" s="177">
        <f t="shared" si="4"/>
        <v>4.7859999999999996</v>
      </c>
      <c r="Q10" s="219" t="s">
        <v>61</v>
      </c>
      <c r="R10" s="224">
        <v>71.599999999999994</v>
      </c>
      <c r="S10" s="88"/>
      <c r="T10" s="177">
        <f t="shared" si="5"/>
        <v>0</v>
      </c>
      <c r="U10" s="208"/>
      <c r="V10" s="88"/>
      <c r="W10" s="227"/>
      <c r="X10" s="160" t="s">
        <v>61</v>
      </c>
      <c r="Y10" s="208"/>
      <c r="Z10" s="68"/>
      <c r="AA10" s="177" t="e">
        <f>Z10/Y10*100</f>
        <v>#DIV/0!</v>
      </c>
      <c r="AB10" s="208"/>
      <c r="AC10" s="88"/>
      <c r="AD10" s="230"/>
      <c r="AE10" s="208">
        <v>465.87371000000002</v>
      </c>
      <c r="AF10" s="88">
        <v>48.30415</v>
      </c>
      <c r="AG10" s="177">
        <f t="shared" si="6"/>
        <v>10.368507379392582</v>
      </c>
      <c r="AH10" s="219" t="s">
        <v>61</v>
      </c>
      <c r="AI10" s="235"/>
      <c r="AJ10" s="236"/>
      <c r="AK10" s="241"/>
      <c r="AL10" s="236"/>
      <c r="AM10" s="251">
        <f t="shared" si="7"/>
        <v>1225.47371</v>
      </c>
      <c r="AN10" s="198">
        <f t="shared" si="7"/>
        <v>79.35669</v>
      </c>
      <c r="AO10" s="246">
        <v>47.702426680010497</v>
      </c>
      <c r="AP10" s="95">
        <v>-803.70439999999996</v>
      </c>
      <c r="AQ10" s="154" t="s">
        <v>61</v>
      </c>
      <c r="AR10" s="255">
        <v>1149</v>
      </c>
      <c r="AS10" s="58">
        <v>160</v>
      </c>
      <c r="AT10" s="256"/>
      <c r="AU10" s="59"/>
      <c r="AV10" s="260"/>
      <c r="AW10" s="263"/>
      <c r="AX10" s="97"/>
      <c r="AY10" s="187"/>
      <c r="AZ10" s="219" t="s">
        <v>61</v>
      </c>
      <c r="BA10" s="266">
        <v>16</v>
      </c>
      <c r="BB10" s="267"/>
      <c r="BC10" s="208">
        <v>2.6</v>
      </c>
      <c r="BD10" s="268">
        <v>1.3</v>
      </c>
      <c r="BE10" s="208">
        <v>66</v>
      </c>
      <c r="BF10" s="271">
        <v>14.85</v>
      </c>
      <c r="BG10" s="279"/>
      <c r="BH10" s="280"/>
      <c r="BI10" s="75"/>
      <c r="BJ10" s="279"/>
      <c r="BK10" s="280"/>
      <c r="BL10" s="282">
        <f>AR10+AW10+BA10+BC10+BE10+BG10</f>
        <v>1233.5999999999999</v>
      </c>
      <c r="BM10" s="283">
        <f>AS10+AX10+BB10+BD10+BF10+BH10</f>
        <v>176.15</v>
      </c>
      <c r="BN10" s="292">
        <f t="shared" si="8"/>
        <v>2459.0737099999997</v>
      </c>
      <c r="BO10" s="293">
        <f t="shared" si="9"/>
        <v>255.50668999999999</v>
      </c>
      <c r="BP10" s="286">
        <v>71.781934568292598</v>
      </c>
      <c r="BQ10" s="193">
        <f t="shared" si="10"/>
        <v>-2203.5670199999995</v>
      </c>
      <c r="BR10" s="86"/>
      <c r="BS10" s="86"/>
      <c r="BT10" s="86"/>
      <c r="BU10" s="86"/>
      <c r="BV10" s="86"/>
      <c r="BW10" s="86"/>
      <c r="BX10" s="86"/>
      <c r="BY10" s="86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  <c r="ALL10" s="147"/>
      <c r="ALM10" s="147"/>
    </row>
    <row r="11" spans="1:1001">
      <c r="A11" s="175" t="s">
        <v>62</v>
      </c>
      <c r="B11" s="199">
        <v>202</v>
      </c>
      <c r="C11" s="200">
        <v>63.408389999999997</v>
      </c>
      <c r="D11" s="52">
        <f t="shared" si="0"/>
        <v>31.390292079207921</v>
      </c>
      <c r="E11" s="208">
        <v>1</v>
      </c>
      <c r="F11" s="88">
        <v>3.0705</v>
      </c>
      <c r="G11" s="177">
        <f t="shared" si="1"/>
        <v>307.05</v>
      </c>
      <c r="H11" s="208">
        <v>37</v>
      </c>
      <c r="I11" s="88">
        <v>5.2086499999999996</v>
      </c>
      <c r="J11" s="177">
        <f t="shared" si="2"/>
        <v>14.077432432432433</v>
      </c>
      <c r="K11" s="208">
        <v>498</v>
      </c>
      <c r="L11" s="88">
        <v>97.840029999999999</v>
      </c>
      <c r="M11" s="177">
        <f t="shared" si="3"/>
        <v>19.646592369477911</v>
      </c>
      <c r="N11" s="69">
        <v>37</v>
      </c>
      <c r="O11" s="88">
        <v>3.0327700000000002</v>
      </c>
      <c r="P11" s="177">
        <f t="shared" si="4"/>
        <v>8.1966756756756762</v>
      </c>
      <c r="Q11" s="219" t="s">
        <v>62</v>
      </c>
      <c r="R11" s="224"/>
      <c r="S11" s="88"/>
      <c r="T11" s="177"/>
      <c r="U11" s="208">
        <v>251</v>
      </c>
      <c r="V11" s="88"/>
      <c r="W11" s="177"/>
      <c r="X11" s="160" t="s">
        <v>62</v>
      </c>
      <c r="Y11" s="208">
        <v>5</v>
      </c>
      <c r="Z11" s="68">
        <v>0.42</v>
      </c>
      <c r="AA11" s="177">
        <f>Z11/Y11*100</f>
        <v>8.3999999999999986</v>
      </c>
      <c r="AB11" s="208"/>
      <c r="AC11" s="88"/>
      <c r="AD11" s="230"/>
      <c r="AE11" s="208">
        <v>572.21442999999999</v>
      </c>
      <c r="AF11" s="88">
        <v>59.330080000000002</v>
      </c>
      <c r="AG11" s="177">
        <f t="shared" si="6"/>
        <v>10.368504688006558</v>
      </c>
      <c r="AH11" s="219" t="s">
        <v>62</v>
      </c>
      <c r="AI11" s="223"/>
      <c r="AJ11" s="236">
        <v>0.3</v>
      </c>
      <c r="AK11" s="241"/>
      <c r="AL11" s="236"/>
      <c r="AM11" s="251">
        <f t="shared" si="7"/>
        <v>1603.21443</v>
      </c>
      <c r="AN11" s="198">
        <f>C11+F11+I11+L11+O11+S11+V11+Z11+AC11+AF11+AJ11+AL11</f>
        <v>232.61042</v>
      </c>
      <c r="AO11" s="246">
        <v>100.54190186352</v>
      </c>
      <c r="AP11" s="57">
        <v>8.4740500000004904</v>
      </c>
      <c r="AQ11" s="154" t="s">
        <v>62</v>
      </c>
      <c r="AR11" s="255">
        <v>1506</v>
      </c>
      <c r="AS11" s="58">
        <v>211</v>
      </c>
      <c r="AT11" s="256"/>
      <c r="AU11" s="59"/>
      <c r="AV11" s="260"/>
      <c r="AW11" s="263"/>
      <c r="AX11" s="97"/>
      <c r="AY11" s="187"/>
      <c r="AZ11" s="219" t="s">
        <v>62</v>
      </c>
      <c r="BA11" s="266">
        <v>25</v>
      </c>
      <c r="BB11" s="267"/>
      <c r="BC11" s="208">
        <v>6.8</v>
      </c>
      <c r="BD11" s="268">
        <v>3.4</v>
      </c>
      <c r="BE11" s="210">
        <v>66</v>
      </c>
      <c r="BF11" s="271">
        <v>14.85</v>
      </c>
      <c r="BG11" s="279"/>
      <c r="BH11" s="280"/>
      <c r="BI11" s="75"/>
      <c r="BJ11" s="279">
        <v>9</v>
      </c>
      <c r="BK11" s="280"/>
      <c r="BL11" s="282">
        <f>AR11+AW11+BA11+BC11+BE11+BG11+BJ11</f>
        <v>1612.8</v>
      </c>
      <c r="BM11" s="283">
        <f t="shared" ref="BM11:BM22" si="11">AS11+AX11+BB11+BD11+BF11+BH11</f>
        <v>229.25</v>
      </c>
      <c r="BN11" s="292">
        <f t="shared" si="8"/>
        <v>3216.0144300000002</v>
      </c>
      <c r="BO11" s="293">
        <f t="shared" si="9"/>
        <v>461.86041999999998</v>
      </c>
      <c r="BP11" s="286">
        <v>100.080230971342</v>
      </c>
      <c r="BQ11" s="193">
        <f t="shared" si="10"/>
        <v>-2754.1540100000002</v>
      </c>
      <c r="BR11" s="86"/>
      <c r="BS11" s="86"/>
      <c r="BT11" s="86"/>
      <c r="BU11" s="86"/>
      <c r="BV11" s="86"/>
      <c r="BW11" s="86"/>
      <c r="BX11" s="86"/>
      <c r="BY11" s="8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  <c r="ALL11" s="147"/>
      <c r="ALM11" s="147"/>
    </row>
    <row r="12" spans="1:1001">
      <c r="A12" s="175" t="s">
        <v>63</v>
      </c>
      <c r="B12" s="199">
        <v>991.2</v>
      </c>
      <c r="C12" s="200">
        <v>130.05153000000001</v>
      </c>
      <c r="D12" s="52">
        <f t="shared" si="0"/>
        <v>13.120614406779662</v>
      </c>
      <c r="E12" s="208">
        <v>99</v>
      </c>
      <c r="F12" s="88">
        <v>7.7543100000000003</v>
      </c>
      <c r="G12" s="177">
        <f t="shared" si="1"/>
        <v>7.8326363636363636</v>
      </c>
      <c r="H12" s="208">
        <v>122</v>
      </c>
      <c r="I12" s="88">
        <v>10.830220000000001</v>
      </c>
      <c r="J12" s="177">
        <f t="shared" si="2"/>
        <v>8.8772295081967219</v>
      </c>
      <c r="K12" s="208">
        <v>494</v>
      </c>
      <c r="L12" s="88">
        <v>61.771720000000002</v>
      </c>
      <c r="M12" s="177">
        <f t="shared" si="3"/>
        <v>12.504396761133604</v>
      </c>
      <c r="N12" s="69">
        <v>108</v>
      </c>
      <c r="O12" s="88">
        <v>117.74578</v>
      </c>
      <c r="P12" s="177">
        <f t="shared" si="4"/>
        <v>109.02387037037036</v>
      </c>
      <c r="Q12" s="219" t="s">
        <v>63</v>
      </c>
      <c r="R12" s="224"/>
      <c r="S12" s="88"/>
      <c r="T12" s="177"/>
      <c r="U12" s="208">
        <v>16.43928</v>
      </c>
      <c r="V12" s="88"/>
      <c r="W12" s="177"/>
      <c r="X12" s="160" t="s">
        <v>63</v>
      </c>
      <c r="Y12" s="208"/>
      <c r="Z12" s="68">
        <v>2.86</v>
      </c>
      <c r="AA12" s="230"/>
      <c r="AB12" s="208"/>
      <c r="AC12" s="88"/>
      <c r="AD12" s="230"/>
      <c r="AE12" s="208">
        <v>1554.6003000000001</v>
      </c>
      <c r="AF12" s="88">
        <v>161.18880999999999</v>
      </c>
      <c r="AG12" s="177">
        <f t="shared" si="6"/>
        <v>10.368505010580533</v>
      </c>
      <c r="AH12" s="219" t="s">
        <v>63</v>
      </c>
      <c r="AI12" s="224"/>
      <c r="AJ12" s="236"/>
      <c r="AK12" s="241"/>
      <c r="AL12" s="236"/>
      <c r="AM12" s="251">
        <f t="shared" si="7"/>
        <v>3385.2395800000004</v>
      </c>
      <c r="AN12" s="198">
        <f t="shared" si="7"/>
        <v>492.20236999999997</v>
      </c>
      <c r="AO12" s="246">
        <v>61.018581512025101</v>
      </c>
      <c r="AP12" s="95">
        <v>-1997.0582199999999</v>
      </c>
      <c r="AQ12" s="154" t="s">
        <v>63</v>
      </c>
      <c r="AR12" s="255">
        <v>5046</v>
      </c>
      <c r="AS12" s="58">
        <v>742</v>
      </c>
      <c r="AT12" s="256"/>
      <c r="AU12" s="59"/>
      <c r="AV12" s="260"/>
      <c r="AW12" s="263">
        <v>50</v>
      </c>
      <c r="AX12" s="97"/>
      <c r="AY12" s="187">
        <f t="shared" ref="AY12:AY23" si="12">AX12/AW12*100</f>
        <v>0</v>
      </c>
      <c r="AZ12" s="219" t="s">
        <v>63</v>
      </c>
      <c r="BA12" s="266">
        <v>67</v>
      </c>
      <c r="BB12" s="267"/>
      <c r="BC12" s="208">
        <v>16.3</v>
      </c>
      <c r="BD12" s="268">
        <v>8.15</v>
      </c>
      <c r="BE12" s="208">
        <v>165.2</v>
      </c>
      <c r="BF12" s="271">
        <v>37.17</v>
      </c>
      <c r="BG12" s="279"/>
      <c r="BH12" s="280"/>
      <c r="BI12" s="75"/>
      <c r="BJ12" s="279"/>
      <c r="BK12" s="280"/>
      <c r="BL12" s="282">
        <f t="shared" ref="BL12:BL22" si="13">AR12+AW12+BA12+BC12+BE12+BG12+BJ12</f>
        <v>5344.5</v>
      </c>
      <c r="BM12" s="283">
        <f t="shared" si="11"/>
        <v>787.31999999999994</v>
      </c>
      <c r="BN12" s="292">
        <f t="shared" si="8"/>
        <v>8729.7395800000013</v>
      </c>
      <c r="BO12" s="293">
        <f t="shared" si="9"/>
        <v>1279.5223699999999</v>
      </c>
      <c r="BP12" s="286">
        <v>81.962919043173599</v>
      </c>
      <c r="BQ12" s="193">
        <f t="shared" si="10"/>
        <v>-7450.2172100000016</v>
      </c>
      <c r="BR12" s="86"/>
      <c r="BS12" s="86"/>
      <c r="BT12" s="86"/>
      <c r="BU12" s="86"/>
      <c r="BV12" s="86"/>
      <c r="BW12" s="86"/>
      <c r="BX12" s="86"/>
      <c r="BY12" s="86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  <c r="ALL12" s="147"/>
      <c r="ALM12" s="147"/>
    </row>
    <row r="13" spans="1:1001">
      <c r="A13" s="175" t="s">
        <v>64</v>
      </c>
      <c r="B13" s="199">
        <v>55</v>
      </c>
      <c r="C13" s="200">
        <v>4.6074000000000002</v>
      </c>
      <c r="D13" s="52">
        <f t="shared" si="0"/>
        <v>8.3770909090909083</v>
      </c>
      <c r="E13" s="208">
        <v>20</v>
      </c>
      <c r="F13" s="88"/>
      <c r="G13" s="177">
        <f t="shared" si="1"/>
        <v>0</v>
      </c>
      <c r="H13" s="208">
        <v>20</v>
      </c>
      <c r="I13" s="88">
        <v>1.6590499999999999</v>
      </c>
      <c r="J13" s="177">
        <f t="shared" si="2"/>
        <v>8.2952499999999993</v>
      </c>
      <c r="K13" s="208">
        <v>391</v>
      </c>
      <c r="L13" s="88">
        <v>24.330110000000001</v>
      </c>
      <c r="M13" s="177">
        <f t="shared" si="3"/>
        <v>6.2225345268542203</v>
      </c>
      <c r="N13" s="69">
        <v>2</v>
      </c>
      <c r="O13" s="88">
        <v>0.26114999999999999</v>
      </c>
      <c r="P13" s="177">
        <f t="shared" si="4"/>
        <v>13.057499999999999</v>
      </c>
      <c r="Q13" s="219" t="s">
        <v>64</v>
      </c>
      <c r="R13" s="224"/>
      <c r="S13" s="88"/>
      <c r="T13" s="177"/>
      <c r="U13" s="208"/>
      <c r="V13" s="88"/>
      <c r="W13" s="227"/>
      <c r="X13" s="160" t="s">
        <v>65</v>
      </c>
      <c r="Y13" s="231">
        <v>15</v>
      </c>
      <c r="Z13" s="68">
        <v>4.0999999999999996</v>
      </c>
      <c r="AA13" s="177">
        <f>Z13/Y13*100</f>
        <v>27.333333333333332</v>
      </c>
      <c r="AB13" s="208"/>
      <c r="AC13" s="88"/>
      <c r="AD13" s="177" t="e">
        <f>AC13/AB13*100</f>
        <v>#DIV/0!</v>
      </c>
      <c r="AE13" s="208">
        <v>754.51284999999996</v>
      </c>
      <c r="AF13" s="88">
        <v>78.231719999999996</v>
      </c>
      <c r="AG13" s="177">
        <f t="shared" si="6"/>
        <v>10.368507309053781</v>
      </c>
      <c r="AH13" s="219" t="s">
        <v>64</v>
      </c>
      <c r="AI13" s="224"/>
      <c r="AJ13" s="236"/>
      <c r="AK13" s="241"/>
      <c r="AL13" s="236"/>
      <c r="AM13" s="251">
        <f t="shared" si="7"/>
        <v>1257.5128500000001</v>
      </c>
      <c r="AN13" s="198">
        <f t="shared" si="7"/>
        <v>113.18942999999999</v>
      </c>
      <c r="AO13" s="246">
        <v>71.878163893580606</v>
      </c>
      <c r="AP13" s="57">
        <v>-469.52780000000001</v>
      </c>
      <c r="AQ13" s="154" t="s">
        <v>65</v>
      </c>
      <c r="AR13" s="255">
        <v>1802</v>
      </c>
      <c r="AS13" s="58">
        <v>256</v>
      </c>
      <c r="AT13" s="256"/>
      <c r="AU13" s="59"/>
      <c r="AV13" s="260"/>
      <c r="AW13" s="263">
        <v>24</v>
      </c>
      <c r="AX13" s="97"/>
      <c r="AY13" s="187">
        <f t="shared" si="12"/>
        <v>0</v>
      </c>
      <c r="AZ13" s="219" t="s">
        <v>64</v>
      </c>
      <c r="BA13" s="266">
        <v>23</v>
      </c>
      <c r="BB13" s="267"/>
      <c r="BC13" s="208">
        <v>7.3</v>
      </c>
      <c r="BD13" s="268">
        <v>3.65</v>
      </c>
      <c r="BE13" s="208">
        <v>66</v>
      </c>
      <c r="BF13" s="271">
        <v>14.85</v>
      </c>
      <c r="BG13" s="279"/>
      <c r="BH13" s="280"/>
      <c r="BI13" s="75"/>
      <c r="BJ13" s="279">
        <v>9</v>
      </c>
      <c r="BK13" s="280"/>
      <c r="BL13" s="282">
        <f t="shared" si="13"/>
        <v>1931.3</v>
      </c>
      <c r="BM13" s="283">
        <f t="shared" si="11"/>
        <v>274.5</v>
      </c>
      <c r="BN13" s="292">
        <f t="shared" si="8"/>
        <v>3188.8128500000003</v>
      </c>
      <c r="BO13" s="293">
        <f t="shared" si="9"/>
        <v>387.68943000000002</v>
      </c>
      <c r="BP13" s="286">
        <v>87.266075796941905</v>
      </c>
      <c r="BQ13" s="193">
        <f t="shared" si="10"/>
        <v>-2801.1234200000004</v>
      </c>
      <c r="BR13" s="86"/>
      <c r="BS13" s="86"/>
      <c r="BT13" s="86"/>
      <c r="BU13" s="86"/>
      <c r="BV13" s="86"/>
      <c r="BW13" s="86"/>
      <c r="BX13" s="86"/>
      <c r="BY13" s="86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147"/>
      <c r="ACO13" s="147"/>
      <c r="ACP13" s="147"/>
      <c r="ACQ13" s="147"/>
      <c r="ACR13" s="147"/>
      <c r="ACS13" s="147"/>
      <c r="ACT13" s="147"/>
      <c r="ACU13" s="147"/>
      <c r="ACV13" s="147"/>
      <c r="ACW13" s="147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  <c r="ALL13" s="147"/>
      <c r="ALM13" s="147"/>
    </row>
    <row r="14" spans="1:1001">
      <c r="A14" s="175" t="s">
        <v>66</v>
      </c>
      <c r="B14" s="199">
        <v>304.3</v>
      </c>
      <c r="C14" s="200">
        <v>34.476059999999997</v>
      </c>
      <c r="D14" s="52">
        <f t="shared" si="0"/>
        <v>11.329628655931645</v>
      </c>
      <c r="E14" s="208">
        <v>1</v>
      </c>
      <c r="F14" s="88"/>
      <c r="G14" s="177">
        <f t="shared" si="1"/>
        <v>0</v>
      </c>
      <c r="H14" s="208">
        <v>32</v>
      </c>
      <c r="I14" s="88">
        <v>1.09233</v>
      </c>
      <c r="J14" s="177">
        <f t="shared" si="2"/>
        <v>3.4135312500000001</v>
      </c>
      <c r="K14" s="208">
        <v>602</v>
      </c>
      <c r="L14" s="88">
        <v>134.29444000000001</v>
      </c>
      <c r="M14" s="177">
        <f t="shared" si="3"/>
        <v>22.308046511627907</v>
      </c>
      <c r="N14" s="69">
        <v>2</v>
      </c>
      <c r="O14" s="88">
        <v>10.42163</v>
      </c>
      <c r="P14" s="177">
        <f t="shared" si="4"/>
        <v>521.08150000000001</v>
      </c>
      <c r="Q14" s="219" t="s">
        <v>66</v>
      </c>
      <c r="R14" s="224"/>
      <c r="S14" s="88"/>
      <c r="T14" s="177"/>
      <c r="U14" s="208"/>
      <c r="V14" s="88"/>
      <c r="W14" s="227"/>
      <c r="X14" s="160" t="s">
        <v>66</v>
      </c>
      <c r="Y14" s="207"/>
      <c r="Z14" s="68"/>
      <c r="AA14" s="177" t="e">
        <f>Z14/Y14*100</f>
        <v>#DIV/0!</v>
      </c>
      <c r="AB14" s="208"/>
      <c r="AC14" s="88"/>
      <c r="AD14" s="230"/>
      <c r="AE14" s="208">
        <v>673.49134000000004</v>
      </c>
      <c r="AF14" s="88">
        <v>69.830979999999997</v>
      </c>
      <c r="AG14" s="177">
        <f t="shared" si="6"/>
        <v>10.368504515588871</v>
      </c>
      <c r="AH14" s="219" t="s">
        <v>66</v>
      </c>
      <c r="AI14" s="224"/>
      <c r="AJ14" s="236"/>
      <c r="AK14" s="241"/>
      <c r="AL14" s="236"/>
      <c r="AM14" s="251">
        <f t="shared" si="7"/>
        <v>1614.79134</v>
      </c>
      <c r="AN14" s="198">
        <f t="shared" si="7"/>
        <v>250.11543999999998</v>
      </c>
      <c r="AO14" s="246">
        <v>157.71825815144999</v>
      </c>
      <c r="AP14" s="95">
        <v>1401.1182200000001</v>
      </c>
      <c r="AQ14" s="154" t="s">
        <v>66</v>
      </c>
      <c r="AR14" s="255">
        <v>1692</v>
      </c>
      <c r="AS14" s="58">
        <v>201</v>
      </c>
      <c r="AT14" s="256"/>
      <c r="AU14" s="59"/>
      <c r="AV14" s="260"/>
      <c r="AW14" s="263">
        <v>17</v>
      </c>
      <c r="AX14" s="97"/>
      <c r="AY14" s="187">
        <f t="shared" si="12"/>
        <v>0</v>
      </c>
      <c r="AZ14" s="219" t="s">
        <v>66</v>
      </c>
      <c r="BA14" s="266">
        <v>22</v>
      </c>
      <c r="BB14" s="267"/>
      <c r="BC14" s="208">
        <v>4.5999999999999996</v>
      </c>
      <c r="BD14" s="268">
        <v>2.2999999999999998</v>
      </c>
      <c r="BE14" s="208">
        <v>66</v>
      </c>
      <c r="BF14" s="271">
        <v>14.85</v>
      </c>
      <c r="BG14" s="279"/>
      <c r="BH14" s="280"/>
      <c r="BI14" s="75"/>
      <c r="BJ14" s="279"/>
      <c r="BK14" s="280"/>
      <c r="BL14" s="282">
        <f t="shared" si="13"/>
        <v>1801.6</v>
      </c>
      <c r="BM14" s="283">
        <f t="shared" si="11"/>
        <v>218.15</v>
      </c>
      <c r="BN14" s="292">
        <f t="shared" si="8"/>
        <v>3416.3913400000001</v>
      </c>
      <c r="BO14" s="293">
        <f t="shared" si="9"/>
        <v>468.26544000000001</v>
      </c>
      <c r="BP14" s="286">
        <v>131.97284613961</v>
      </c>
      <c r="BQ14" s="193">
        <f t="shared" si="10"/>
        <v>-2948.1259</v>
      </c>
      <c r="BR14" s="86"/>
      <c r="BS14" s="86"/>
      <c r="BT14" s="86"/>
      <c r="BU14" s="86"/>
      <c r="BV14" s="86"/>
      <c r="BW14" s="86"/>
      <c r="BX14" s="86"/>
      <c r="BY14" s="86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  <c r="ALL14" s="147"/>
      <c r="ALM14" s="147"/>
    </row>
    <row r="15" spans="1:1001">
      <c r="A15" s="175" t="s">
        <v>67</v>
      </c>
      <c r="B15" s="199">
        <v>122</v>
      </c>
      <c r="C15" s="200">
        <v>8.9624000000000006</v>
      </c>
      <c r="D15" s="52">
        <f t="shared" si="0"/>
        <v>7.3462295081967222</v>
      </c>
      <c r="E15" s="209">
        <v>46</v>
      </c>
      <c r="F15" s="88">
        <v>3.3572000000000002</v>
      </c>
      <c r="G15" s="177">
        <f t="shared" si="1"/>
        <v>7.298260869565218</v>
      </c>
      <c r="H15" s="208">
        <v>44</v>
      </c>
      <c r="I15" s="48">
        <v>-0.34010000000000001</v>
      </c>
      <c r="J15" s="177">
        <f t="shared" si="2"/>
        <v>-0.77295454545454556</v>
      </c>
      <c r="K15" s="208">
        <v>951</v>
      </c>
      <c r="L15" s="88">
        <v>20.136240000000001</v>
      </c>
      <c r="M15" s="177">
        <f t="shared" si="3"/>
        <v>2.1173753943217668</v>
      </c>
      <c r="N15" s="69">
        <v>5</v>
      </c>
      <c r="O15" s="88">
        <v>1.9137</v>
      </c>
      <c r="P15" s="177">
        <f t="shared" si="4"/>
        <v>38.273999999999994</v>
      </c>
      <c r="Q15" s="219" t="s">
        <v>67</v>
      </c>
      <c r="R15" s="224"/>
      <c r="S15" s="88"/>
      <c r="T15" s="177"/>
      <c r="U15" s="208"/>
      <c r="V15" s="88"/>
      <c r="W15" s="227"/>
      <c r="X15" s="160" t="s">
        <v>67</v>
      </c>
      <c r="Y15" s="208">
        <v>5</v>
      </c>
      <c r="Z15" s="68"/>
      <c r="AA15" s="177">
        <f>Z15/Y15*100</f>
        <v>0</v>
      </c>
      <c r="AB15" s="208"/>
      <c r="AC15" s="88"/>
      <c r="AD15" s="230"/>
      <c r="AE15" s="208">
        <v>339.27760000000001</v>
      </c>
      <c r="AF15" s="88">
        <v>35.177999999999997</v>
      </c>
      <c r="AG15" s="177">
        <f t="shared" si="6"/>
        <v>10.368500602456512</v>
      </c>
      <c r="AH15" s="219" t="s">
        <v>67</v>
      </c>
      <c r="AI15" s="224"/>
      <c r="AJ15" s="236"/>
      <c r="AK15" s="241"/>
      <c r="AL15" s="236"/>
      <c r="AM15" s="251">
        <f t="shared" si="7"/>
        <v>1512.2775999999999</v>
      </c>
      <c r="AN15" s="198">
        <f t="shared" si="7"/>
        <v>69.207439999999991</v>
      </c>
      <c r="AO15" s="246">
        <v>74.4539693743302</v>
      </c>
      <c r="AP15" s="57">
        <v>-689.11464999999998</v>
      </c>
      <c r="AQ15" s="154" t="s">
        <v>67</v>
      </c>
      <c r="AR15" s="255">
        <v>1387</v>
      </c>
      <c r="AS15" s="58">
        <v>193</v>
      </c>
      <c r="AT15" s="256"/>
      <c r="AU15" s="59"/>
      <c r="AV15" s="260"/>
      <c r="AW15" s="263"/>
      <c r="AX15" s="97"/>
      <c r="AY15" s="187"/>
      <c r="AZ15" s="219" t="s">
        <v>67</v>
      </c>
      <c r="BA15" s="266">
        <v>23</v>
      </c>
      <c r="BB15" s="267"/>
      <c r="BC15" s="208">
        <v>4.7</v>
      </c>
      <c r="BD15" s="268">
        <v>2.35</v>
      </c>
      <c r="BE15" s="208">
        <v>66</v>
      </c>
      <c r="BF15" s="271">
        <v>14.85</v>
      </c>
      <c r="BG15" s="279"/>
      <c r="BH15" s="280"/>
      <c r="BI15" s="75"/>
      <c r="BJ15" s="279"/>
      <c r="BK15" s="280"/>
      <c r="BL15" s="282">
        <f t="shared" si="13"/>
        <v>1480.7</v>
      </c>
      <c r="BM15" s="283">
        <f t="shared" si="11"/>
        <v>210.2</v>
      </c>
      <c r="BN15" s="292">
        <f t="shared" si="8"/>
        <v>2992.9776000000002</v>
      </c>
      <c r="BO15" s="293">
        <f t="shared" si="9"/>
        <v>279.40743999999995</v>
      </c>
      <c r="BP15" s="286">
        <v>83.943611843961605</v>
      </c>
      <c r="BQ15" s="193">
        <f t="shared" si="10"/>
        <v>-2713.5701600000002</v>
      </c>
      <c r="BR15" s="86"/>
      <c r="BS15" s="86"/>
      <c r="BT15" s="86"/>
      <c r="BU15" s="86"/>
      <c r="BV15" s="86"/>
      <c r="BW15" s="86"/>
      <c r="BX15" s="86"/>
      <c r="BY15" s="86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  <c r="ALL15" s="147"/>
      <c r="ALM15" s="147"/>
    </row>
    <row r="16" spans="1:1001">
      <c r="A16" s="175" t="s">
        <v>68</v>
      </c>
      <c r="B16" s="199">
        <v>104</v>
      </c>
      <c r="C16" s="200">
        <v>4.2111099999999997</v>
      </c>
      <c r="D16" s="52">
        <f t="shared" si="0"/>
        <v>4.0491442307692305</v>
      </c>
      <c r="E16" s="207">
        <v>20</v>
      </c>
      <c r="F16" s="48"/>
      <c r="G16" s="177">
        <f t="shared" si="1"/>
        <v>0</v>
      </c>
      <c r="H16" s="208">
        <v>27</v>
      </c>
      <c r="I16" s="88">
        <v>1.56301</v>
      </c>
      <c r="J16" s="177">
        <f t="shared" si="2"/>
        <v>5.788925925925926</v>
      </c>
      <c r="K16" s="208">
        <v>260</v>
      </c>
      <c r="L16" s="88">
        <v>34.497340000000001</v>
      </c>
      <c r="M16" s="177">
        <f t="shared" si="3"/>
        <v>13.268207692307692</v>
      </c>
      <c r="N16" s="69">
        <v>3</v>
      </c>
      <c r="O16" s="88">
        <v>17.575949999999999</v>
      </c>
      <c r="P16" s="177">
        <f t="shared" si="4"/>
        <v>585.86500000000001</v>
      </c>
      <c r="Q16" s="219" t="s">
        <v>68</v>
      </c>
      <c r="R16" s="224">
        <v>33</v>
      </c>
      <c r="S16" s="88"/>
      <c r="T16" s="177">
        <f t="shared" si="5"/>
        <v>0</v>
      </c>
      <c r="U16" s="208"/>
      <c r="V16" s="88"/>
      <c r="W16" s="227"/>
      <c r="X16" s="160" t="s">
        <v>69</v>
      </c>
      <c r="Y16" s="208"/>
      <c r="Z16" s="68">
        <v>0.7</v>
      </c>
      <c r="AA16" s="177" t="e">
        <f>Z16/Y16*100</f>
        <v>#DIV/0!</v>
      </c>
      <c r="AB16" s="208"/>
      <c r="AC16" s="88"/>
      <c r="AD16" s="230"/>
      <c r="AE16" s="208">
        <v>321.5</v>
      </c>
      <c r="AF16" s="88">
        <v>42.528640000000003</v>
      </c>
      <c r="AG16" s="177">
        <f t="shared" si="6"/>
        <v>13.228192846034215</v>
      </c>
      <c r="AH16" s="219" t="s">
        <v>68</v>
      </c>
      <c r="AI16" s="224"/>
      <c r="AJ16" s="236"/>
      <c r="AK16" s="242"/>
      <c r="AL16" s="200"/>
      <c r="AM16" s="251">
        <f t="shared" si="7"/>
        <v>768.5</v>
      </c>
      <c r="AN16" s="198">
        <f t="shared" si="7"/>
        <v>101.07605000000001</v>
      </c>
      <c r="AO16" s="246">
        <v>91.233401360331598</v>
      </c>
      <c r="AP16" s="95">
        <v>-84.151720000000097</v>
      </c>
      <c r="AQ16" s="154" t="s">
        <v>69</v>
      </c>
      <c r="AR16" s="255">
        <v>1955</v>
      </c>
      <c r="AS16" s="58">
        <v>280</v>
      </c>
      <c r="AT16" s="256"/>
      <c r="AU16" s="59"/>
      <c r="AV16" s="260"/>
      <c r="AW16" s="263">
        <v>22</v>
      </c>
      <c r="AX16" s="97"/>
      <c r="AY16" s="187">
        <f t="shared" si="12"/>
        <v>0</v>
      </c>
      <c r="AZ16" s="219" t="s">
        <v>68</v>
      </c>
      <c r="BA16" s="266">
        <v>21</v>
      </c>
      <c r="BB16" s="267"/>
      <c r="BC16" s="208">
        <v>3.7</v>
      </c>
      <c r="BD16" s="268">
        <v>1.85</v>
      </c>
      <c r="BE16" s="208">
        <v>66</v>
      </c>
      <c r="BF16" s="271">
        <v>14.85</v>
      </c>
      <c r="BG16" s="279"/>
      <c r="BH16" s="280"/>
      <c r="BI16" s="75"/>
      <c r="BJ16" s="279"/>
      <c r="BK16" s="280"/>
      <c r="BL16" s="282">
        <f t="shared" si="13"/>
        <v>2067.6999999999998</v>
      </c>
      <c r="BM16" s="283">
        <f t="shared" si="11"/>
        <v>296.70000000000005</v>
      </c>
      <c r="BN16" s="292">
        <f t="shared" si="8"/>
        <v>2836.2</v>
      </c>
      <c r="BO16" s="293">
        <f t="shared" si="9"/>
        <v>397.77605000000005</v>
      </c>
      <c r="BP16" s="286">
        <v>97.220434065848806</v>
      </c>
      <c r="BQ16" s="193">
        <f t="shared" si="10"/>
        <v>-2438.4239499999999</v>
      </c>
      <c r="BR16" s="86"/>
      <c r="BS16" s="86"/>
      <c r="BT16" s="86"/>
      <c r="BU16" s="86"/>
      <c r="BV16" s="86"/>
      <c r="BW16" s="86"/>
      <c r="BX16" s="86"/>
      <c r="BY16" s="8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</row>
    <row r="17" spans="1:1001">
      <c r="A17" s="175" t="s">
        <v>70</v>
      </c>
      <c r="B17" s="199">
        <v>36</v>
      </c>
      <c r="C17" s="200">
        <v>2.5015000000000001</v>
      </c>
      <c r="D17" s="52">
        <f t="shared" si="0"/>
        <v>6.9486111111111111</v>
      </c>
      <c r="E17" s="208"/>
      <c r="F17" s="88"/>
      <c r="G17" s="177"/>
      <c r="H17" s="208">
        <v>24</v>
      </c>
      <c r="I17" s="88">
        <v>2.9725299999999999</v>
      </c>
      <c r="J17" s="177">
        <f t="shared" si="2"/>
        <v>12.385541666666667</v>
      </c>
      <c r="K17" s="208">
        <v>356</v>
      </c>
      <c r="L17" s="88">
        <v>48.305320000000002</v>
      </c>
      <c r="M17" s="177">
        <f t="shared" si="3"/>
        <v>13.56891011235955</v>
      </c>
      <c r="N17" s="69">
        <v>3</v>
      </c>
      <c r="O17" s="88">
        <v>0.60782000000000003</v>
      </c>
      <c r="P17" s="177">
        <f t="shared" si="4"/>
        <v>20.260666666666669</v>
      </c>
      <c r="Q17" s="219" t="s">
        <v>70</v>
      </c>
      <c r="R17" s="224">
        <v>131.4</v>
      </c>
      <c r="S17" s="88"/>
      <c r="T17" s="177">
        <f t="shared" si="5"/>
        <v>0</v>
      </c>
      <c r="U17" s="208"/>
      <c r="V17" s="88"/>
      <c r="W17" s="227"/>
      <c r="X17" s="160" t="s">
        <v>70</v>
      </c>
      <c r="Y17" s="208">
        <v>0.6</v>
      </c>
      <c r="Z17" s="68"/>
      <c r="AA17" s="177">
        <f>Z17/Y17*100</f>
        <v>0</v>
      </c>
      <c r="AB17" s="208"/>
      <c r="AC17" s="88"/>
      <c r="AD17" s="230"/>
      <c r="AE17" s="208">
        <v>921.61972000000003</v>
      </c>
      <c r="AF17" s="88">
        <v>95.558179999999993</v>
      </c>
      <c r="AG17" s="177">
        <f t="shared" si="6"/>
        <v>10.368504267682118</v>
      </c>
      <c r="AH17" s="219" t="s">
        <v>70</v>
      </c>
      <c r="AI17" s="224"/>
      <c r="AJ17" s="236">
        <v>1</v>
      </c>
      <c r="AK17" s="242"/>
      <c r="AL17" s="200"/>
      <c r="AM17" s="251">
        <f t="shared" si="7"/>
        <v>1472.6197200000001</v>
      </c>
      <c r="AN17" s="198">
        <f t="shared" si="7"/>
        <v>150.94534999999999</v>
      </c>
      <c r="AO17" s="246">
        <v>88.982982745378294</v>
      </c>
      <c r="AP17" s="57">
        <v>-179.15575999999999</v>
      </c>
      <c r="AQ17" s="154" t="s">
        <v>70</v>
      </c>
      <c r="AR17" s="255">
        <v>1468</v>
      </c>
      <c r="AS17" s="58">
        <v>205</v>
      </c>
      <c r="AT17" s="256"/>
      <c r="AU17" s="59"/>
      <c r="AV17" s="260"/>
      <c r="AW17" s="263"/>
      <c r="AX17" s="97"/>
      <c r="AY17" s="187"/>
      <c r="AZ17" s="219" t="s">
        <v>70</v>
      </c>
      <c r="BA17" s="266">
        <v>23</v>
      </c>
      <c r="BB17" s="267"/>
      <c r="BC17" s="208">
        <v>6</v>
      </c>
      <c r="BD17" s="268">
        <v>3</v>
      </c>
      <c r="BE17" s="208">
        <v>66</v>
      </c>
      <c r="BF17" s="271">
        <v>14.85</v>
      </c>
      <c r="BG17" s="279"/>
      <c r="BH17" s="280"/>
      <c r="BI17" s="75"/>
      <c r="BJ17" s="279">
        <v>9</v>
      </c>
      <c r="BK17" s="280"/>
      <c r="BL17" s="282">
        <f t="shared" si="13"/>
        <v>1572</v>
      </c>
      <c r="BM17" s="283">
        <f t="shared" si="11"/>
        <v>222.85</v>
      </c>
      <c r="BN17" s="292">
        <f t="shared" si="8"/>
        <v>3044.6197200000001</v>
      </c>
      <c r="BO17" s="293">
        <f t="shared" si="9"/>
        <v>373.79534999999998</v>
      </c>
      <c r="BP17" s="286">
        <v>94.744428437199005</v>
      </c>
      <c r="BQ17" s="193">
        <f t="shared" si="10"/>
        <v>-2670.8243700000003</v>
      </c>
      <c r="BR17" s="86"/>
      <c r="BS17" s="86"/>
      <c r="BT17" s="86"/>
      <c r="BU17" s="86"/>
      <c r="BV17" s="86"/>
      <c r="BW17" s="86"/>
      <c r="BX17" s="86"/>
      <c r="BY17" s="86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</row>
    <row r="18" spans="1:1001">
      <c r="A18" s="175" t="s">
        <v>71</v>
      </c>
      <c r="B18" s="199">
        <v>61</v>
      </c>
      <c r="C18" s="200">
        <v>6.8631500000000001</v>
      </c>
      <c r="D18" s="52">
        <f t="shared" si="0"/>
        <v>11.251065573770493</v>
      </c>
      <c r="E18" s="208">
        <v>4</v>
      </c>
      <c r="F18" s="88"/>
      <c r="G18" s="177">
        <f t="shared" ref="G18:G23" si="14">F18/E18*100</f>
        <v>0</v>
      </c>
      <c r="H18" s="208">
        <v>19</v>
      </c>
      <c r="I18" s="88">
        <v>0.13086</v>
      </c>
      <c r="J18" s="177">
        <f t="shared" si="2"/>
        <v>0.6887368421052632</v>
      </c>
      <c r="K18" s="208">
        <v>286</v>
      </c>
      <c r="L18" s="88">
        <v>9.4199000000000002</v>
      </c>
      <c r="M18" s="177">
        <f t="shared" si="3"/>
        <v>3.2936713286713286</v>
      </c>
      <c r="N18" s="69">
        <v>5</v>
      </c>
      <c r="O18" s="88"/>
      <c r="P18" s="177">
        <f t="shared" si="4"/>
        <v>0</v>
      </c>
      <c r="Q18" s="219" t="s">
        <v>71</v>
      </c>
      <c r="R18" s="224"/>
      <c r="S18" s="88"/>
      <c r="T18" s="177"/>
      <c r="U18" s="208">
        <v>68.8</v>
      </c>
      <c r="V18" s="88"/>
      <c r="W18" s="227"/>
      <c r="X18" s="160" t="s">
        <v>71</v>
      </c>
      <c r="Y18" s="208"/>
      <c r="Z18" s="68"/>
      <c r="AA18" s="230"/>
      <c r="AB18" s="208"/>
      <c r="AC18" s="88">
        <v>3.2542399999999998</v>
      </c>
      <c r="AD18" s="230"/>
      <c r="AE18" s="208">
        <v>238.00068999999999</v>
      </c>
      <c r="AF18" s="88">
        <v>24.677140000000001</v>
      </c>
      <c r="AG18" s="177">
        <f t="shared" si="6"/>
        <v>10.368516158503576</v>
      </c>
      <c r="AH18" s="219" t="s">
        <v>71</v>
      </c>
      <c r="AI18" s="224"/>
      <c r="AJ18" s="236"/>
      <c r="AK18" s="242"/>
      <c r="AL18" s="200"/>
      <c r="AM18" s="251">
        <f t="shared" si="7"/>
        <v>681.80069000000003</v>
      </c>
      <c r="AN18" s="198">
        <f t="shared" si="7"/>
        <v>44.345290000000006</v>
      </c>
      <c r="AO18" s="246">
        <v>76.104077990160107</v>
      </c>
      <c r="AP18" s="95">
        <v>-204.57490000000001</v>
      </c>
      <c r="AQ18" s="154" t="s">
        <v>71</v>
      </c>
      <c r="AR18" s="255">
        <v>1756</v>
      </c>
      <c r="AS18" s="58">
        <v>250</v>
      </c>
      <c r="AT18" s="256"/>
      <c r="AU18" s="59"/>
      <c r="AV18" s="260"/>
      <c r="AW18" s="263">
        <v>20</v>
      </c>
      <c r="AX18" s="97"/>
      <c r="AY18" s="187">
        <f t="shared" si="12"/>
        <v>0</v>
      </c>
      <c r="AZ18" s="219" t="s">
        <v>71</v>
      </c>
      <c r="BA18" s="266">
        <v>19</v>
      </c>
      <c r="BB18" s="267"/>
      <c r="BC18" s="208">
        <v>5</v>
      </c>
      <c r="BD18" s="268">
        <v>2.5</v>
      </c>
      <c r="BE18" s="208">
        <v>66</v>
      </c>
      <c r="BF18" s="271">
        <v>14.85</v>
      </c>
      <c r="BG18" s="279"/>
      <c r="BH18" s="280"/>
      <c r="BI18" s="75"/>
      <c r="BJ18" s="279"/>
      <c r="BK18" s="280"/>
      <c r="BL18" s="282">
        <f t="shared" si="13"/>
        <v>1866</v>
      </c>
      <c r="BM18" s="283">
        <f t="shared" si="11"/>
        <v>267.35000000000002</v>
      </c>
      <c r="BN18" s="292">
        <f t="shared" si="8"/>
        <v>2547.80069</v>
      </c>
      <c r="BO18" s="293">
        <f t="shared" si="9"/>
        <v>311.69529</v>
      </c>
      <c r="BP18" s="286">
        <v>93.041925670757706</v>
      </c>
      <c r="BQ18" s="193">
        <f t="shared" si="10"/>
        <v>-2236.1053999999999</v>
      </c>
      <c r="BR18" s="86"/>
      <c r="BS18" s="86"/>
      <c r="BT18" s="86"/>
      <c r="BU18" s="86"/>
      <c r="BV18" s="86"/>
      <c r="BW18" s="86"/>
      <c r="BX18" s="86"/>
      <c r="BY18" s="86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</row>
    <row r="19" spans="1:1001">
      <c r="A19" s="175" t="s">
        <v>72</v>
      </c>
      <c r="B19" s="199">
        <v>115</v>
      </c>
      <c r="C19" s="200">
        <v>33.912869999999998</v>
      </c>
      <c r="D19" s="52">
        <f t="shared" si="0"/>
        <v>29.489452173913044</v>
      </c>
      <c r="E19" s="208">
        <v>59</v>
      </c>
      <c r="F19" s="88"/>
      <c r="G19" s="177">
        <f t="shared" si="14"/>
        <v>0</v>
      </c>
      <c r="H19" s="208">
        <v>53.3</v>
      </c>
      <c r="I19" s="88">
        <v>0.98162000000000005</v>
      </c>
      <c r="J19" s="177">
        <f t="shared" si="2"/>
        <v>1.8416885553470923</v>
      </c>
      <c r="K19" s="199">
        <v>815</v>
      </c>
      <c r="L19" s="88">
        <v>32.370089999999998</v>
      </c>
      <c r="M19" s="177">
        <f t="shared" si="3"/>
        <v>3.9717901840490795</v>
      </c>
      <c r="N19" s="69">
        <v>1</v>
      </c>
      <c r="O19" s="88">
        <v>6.7949700000000002</v>
      </c>
      <c r="P19" s="177">
        <f t="shared" si="4"/>
        <v>679.49700000000007</v>
      </c>
      <c r="Q19" s="219" t="s">
        <v>72</v>
      </c>
      <c r="R19" s="224"/>
      <c r="S19" s="88"/>
      <c r="T19" s="177"/>
      <c r="U19" s="208"/>
      <c r="V19" s="88"/>
      <c r="W19" s="177"/>
      <c r="X19" s="160" t="s">
        <v>72</v>
      </c>
      <c r="Y19" s="208"/>
      <c r="Z19" s="68"/>
      <c r="AA19" s="177" t="e">
        <f>Z19/Y19*100</f>
        <v>#DIV/0!</v>
      </c>
      <c r="AB19" s="208"/>
      <c r="AC19" s="88"/>
      <c r="AD19" s="230"/>
      <c r="AE19" s="208">
        <v>303.83067999999997</v>
      </c>
      <c r="AF19" s="88">
        <v>31.50271</v>
      </c>
      <c r="AG19" s="177">
        <f t="shared" si="6"/>
        <v>10.368508539032332</v>
      </c>
      <c r="AH19" s="219" t="s">
        <v>72</v>
      </c>
      <c r="AI19" s="224"/>
      <c r="AJ19" s="236"/>
      <c r="AK19" s="242"/>
      <c r="AL19" s="200"/>
      <c r="AM19" s="251">
        <f t="shared" si="7"/>
        <v>1347.13068</v>
      </c>
      <c r="AN19" s="198">
        <f t="shared" si="7"/>
        <v>105.56226000000001</v>
      </c>
      <c r="AO19" s="246">
        <v>63.634181550164101</v>
      </c>
      <c r="AP19" s="57">
        <v>-535.82997</v>
      </c>
      <c r="AQ19" s="154" t="s">
        <v>72</v>
      </c>
      <c r="AR19" s="255">
        <v>1246</v>
      </c>
      <c r="AS19" s="58">
        <v>172</v>
      </c>
      <c r="AT19" s="256"/>
      <c r="AU19" s="59"/>
      <c r="AV19" s="260"/>
      <c r="AW19" s="263"/>
      <c r="AX19" s="97"/>
      <c r="AY19" s="187"/>
      <c r="AZ19" s="219" t="s">
        <v>72</v>
      </c>
      <c r="BA19" s="266">
        <v>19</v>
      </c>
      <c r="BB19" s="267"/>
      <c r="BC19" s="208">
        <v>6</v>
      </c>
      <c r="BD19" s="268">
        <v>3</v>
      </c>
      <c r="BE19" s="208">
        <v>66</v>
      </c>
      <c r="BF19" s="271">
        <v>14.85</v>
      </c>
      <c r="BG19" s="279"/>
      <c r="BH19" s="280"/>
      <c r="BI19" s="75"/>
      <c r="BJ19" s="279"/>
      <c r="BK19" s="280"/>
      <c r="BL19" s="282">
        <f t="shared" si="13"/>
        <v>1337</v>
      </c>
      <c r="BM19" s="283">
        <f t="shared" si="11"/>
        <v>189.85</v>
      </c>
      <c r="BN19" s="292">
        <f t="shared" si="8"/>
        <v>2684.1306800000002</v>
      </c>
      <c r="BO19" s="293">
        <f t="shared" si="9"/>
        <v>295.41226</v>
      </c>
      <c r="BP19" s="286">
        <v>82.449895255513596</v>
      </c>
      <c r="BQ19" s="193">
        <f t="shared" si="10"/>
        <v>-2388.7184200000002</v>
      </c>
      <c r="BR19" s="86"/>
      <c r="BS19" s="86"/>
      <c r="BT19" s="86"/>
      <c r="BU19" s="86"/>
      <c r="BV19" s="86"/>
      <c r="BW19" s="86"/>
      <c r="BX19" s="86"/>
      <c r="BY19" s="86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</row>
    <row r="20" spans="1:1001">
      <c r="A20" s="175" t="s">
        <v>73</v>
      </c>
      <c r="B20" s="199">
        <v>171</v>
      </c>
      <c r="C20" s="200">
        <v>14.128270000000001</v>
      </c>
      <c r="D20" s="52">
        <f t="shared" si="0"/>
        <v>8.2621461988304095</v>
      </c>
      <c r="E20" s="208">
        <v>20</v>
      </c>
      <c r="F20" s="88"/>
      <c r="G20" s="177">
        <f t="shared" si="14"/>
        <v>0</v>
      </c>
      <c r="H20" s="208">
        <v>132</v>
      </c>
      <c r="I20" s="88">
        <v>7.9381500000000003</v>
      </c>
      <c r="J20" s="177">
        <f t="shared" si="2"/>
        <v>6.0137499999999999</v>
      </c>
      <c r="K20" s="208">
        <v>574</v>
      </c>
      <c r="L20" s="88">
        <v>60.87847</v>
      </c>
      <c r="M20" s="177">
        <f t="shared" si="3"/>
        <v>10.606005226480836</v>
      </c>
      <c r="N20" s="69">
        <v>19</v>
      </c>
      <c r="O20" s="88">
        <v>5.2688899999999999</v>
      </c>
      <c r="P20" s="177">
        <f t="shared" si="4"/>
        <v>27.731000000000002</v>
      </c>
      <c r="Q20" s="219" t="s">
        <v>73</v>
      </c>
      <c r="R20" s="224">
        <v>107.3</v>
      </c>
      <c r="S20" s="88"/>
      <c r="T20" s="177">
        <f t="shared" si="5"/>
        <v>0</v>
      </c>
      <c r="U20" s="208"/>
      <c r="V20" s="88"/>
      <c r="W20" s="227"/>
      <c r="X20" s="160" t="s">
        <v>73</v>
      </c>
      <c r="Y20" s="208"/>
      <c r="Z20" s="68"/>
      <c r="AA20" s="177" t="e">
        <f>Z20/Y20*100</f>
        <v>#DIV/0!</v>
      </c>
      <c r="AB20" s="208"/>
      <c r="AC20" s="88"/>
      <c r="AD20" s="230"/>
      <c r="AE20" s="208">
        <v>837.4</v>
      </c>
      <c r="AF20" s="88">
        <v>110.78449999999999</v>
      </c>
      <c r="AG20" s="177">
        <f t="shared" si="6"/>
        <v>13.229579651301648</v>
      </c>
      <c r="AH20" s="219" t="s">
        <v>73</v>
      </c>
      <c r="AI20" s="224"/>
      <c r="AJ20" s="236"/>
      <c r="AK20" s="242"/>
      <c r="AL20" s="200"/>
      <c r="AM20" s="251">
        <f t="shared" si="7"/>
        <v>1860.6999999999998</v>
      </c>
      <c r="AN20" s="198">
        <f t="shared" si="7"/>
        <v>198.99827999999999</v>
      </c>
      <c r="AO20" s="246">
        <v>83.775152627712799</v>
      </c>
      <c r="AP20" s="95">
        <v>-479.74732</v>
      </c>
      <c r="AQ20" s="154" t="s">
        <v>73</v>
      </c>
      <c r="AR20" s="255">
        <v>3692</v>
      </c>
      <c r="AS20" s="58">
        <v>541</v>
      </c>
      <c r="AT20" s="256"/>
      <c r="AU20" s="59"/>
      <c r="AV20" s="260"/>
      <c r="AW20" s="263">
        <v>51</v>
      </c>
      <c r="AX20" s="97"/>
      <c r="AY20" s="187">
        <f t="shared" si="12"/>
        <v>0</v>
      </c>
      <c r="AZ20" s="219" t="s">
        <v>73</v>
      </c>
      <c r="BA20" s="266">
        <v>46</v>
      </c>
      <c r="BB20" s="267"/>
      <c r="BC20" s="208">
        <v>11.9</v>
      </c>
      <c r="BD20" s="268">
        <v>5.95</v>
      </c>
      <c r="BE20" s="208">
        <v>165.2</v>
      </c>
      <c r="BF20" s="271">
        <v>37.17</v>
      </c>
      <c r="BG20" s="279"/>
      <c r="BH20" s="280"/>
      <c r="BI20" s="75"/>
      <c r="BJ20" s="279"/>
      <c r="BK20" s="280"/>
      <c r="BL20" s="282">
        <f t="shared" si="13"/>
        <v>3966.1</v>
      </c>
      <c r="BM20" s="283">
        <f t="shared" si="11"/>
        <v>584.12</v>
      </c>
      <c r="BN20" s="292">
        <f t="shared" si="8"/>
        <v>5826.7999999999993</v>
      </c>
      <c r="BO20" s="293">
        <f t="shared" si="9"/>
        <v>783.11828000000003</v>
      </c>
      <c r="BP20" s="286">
        <v>93.205836201602906</v>
      </c>
      <c r="BQ20" s="193">
        <f t="shared" si="10"/>
        <v>-5043.6817199999996</v>
      </c>
      <c r="BR20" s="86"/>
      <c r="BS20" s="86"/>
      <c r="BT20" s="86"/>
      <c r="BU20" s="86"/>
      <c r="BV20" s="86"/>
      <c r="BW20" s="86"/>
      <c r="BX20" s="86"/>
      <c r="BY20" s="86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  <c r="ALL20" s="147"/>
      <c r="ALM20" s="147"/>
    </row>
    <row r="21" spans="1:1001">
      <c r="A21" s="175" t="s">
        <v>74</v>
      </c>
      <c r="B21" s="199">
        <v>86</v>
      </c>
      <c r="C21" s="200">
        <v>8.1160499999999995</v>
      </c>
      <c r="D21" s="52">
        <f t="shared" si="0"/>
        <v>9.4372674418604632</v>
      </c>
      <c r="E21" s="208">
        <v>0</v>
      </c>
      <c r="F21" s="88"/>
      <c r="G21" s="177"/>
      <c r="H21" s="208">
        <v>50</v>
      </c>
      <c r="I21" s="88">
        <v>0.64071999999999996</v>
      </c>
      <c r="J21" s="177">
        <f t="shared" si="2"/>
        <v>1.2814399999999999</v>
      </c>
      <c r="K21" s="208">
        <v>276</v>
      </c>
      <c r="L21" s="88">
        <v>3.5169299999999999</v>
      </c>
      <c r="M21" s="177">
        <f t="shared" si="3"/>
        <v>1.2742500000000001</v>
      </c>
      <c r="N21" s="69">
        <v>2</v>
      </c>
      <c r="O21" s="88">
        <v>64.350999999999999</v>
      </c>
      <c r="P21" s="177">
        <f t="shared" si="4"/>
        <v>3217.55</v>
      </c>
      <c r="Q21" s="219" t="s">
        <v>74</v>
      </c>
      <c r="R21" s="224"/>
      <c r="S21" s="88"/>
      <c r="T21" s="177"/>
      <c r="U21" s="208"/>
      <c r="V21" s="88"/>
      <c r="W21" s="227"/>
      <c r="X21" s="160" t="s">
        <v>74</v>
      </c>
      <c r="Y21" s="208"/>
      <c r="Z21" s="68"/>
      <c r="AA21" s="177" t="e">
        <f>Z21/Y21*100</f>
        <v>#DIV/0!</v>
      </c>
      <c r="AB21" s="208"/>
      <c r="AC21" s="88"/>
      <c r="AD21" s="230"/>
      <c r="AE21" s="208">
        <v>146.9</v>
      </c>
      <c r="AF21" s="88">
        <v>19.426639999999999</v>
      </c>
      <c r="AG21" s="177">
        <f t="shared" si="6"/>
        <v>13.2243975493533</v>
      </c>
      <c r="AH21" s="219" t="s">
        <v>74</v>
      </c>
      <c r="AI21" s="224"/>
      <c r="AJ21" s="236"/>
      <c r="AK21" s="242"/>
      <c r="AL21" s="200"/>
      <c r="AM21" s="251">
        <f t="shared" si="7"/>
        <v>560.9</v>
      </c>
      <c r="AN21" s="198">
        <f t="shared" si="7"/>
        <v>96.05134000000001</v>
      </c>
      <c r="AO21" s="246">
        <v>60.169679429457098</v>
      </c>
      <c r="AP21" s="57">
        <v>-498.06142999999997</v>
      </c>
      <c r="AQ21" s="154" t="s">
        <v>74</v>
      </c>
      <c r="AR21" s="255">
        <v>799</v>
      </c>
      <c r="AS21" s="58">
        <v>148</v>
      </c>
      <c r="AT21" s="256"/>
      <c r="AU21" s="59"/>
      <c r="AV21" s="260"/>
      <c r="AW21" s="263"/>
      <c r="AX21" s="97"/>
      <c r="AY21" s="187"/>
      <c r="AZ21" s="219" t="s">
        <v>74</v>
      </c>
      <c r="BA21" s="266">
        <v>11</v>
      </c>
      <c r="BB21" s="267"/>
      <c r="BC21" s="208">
        <v>2.6</v>
      </c>
      <c r="BD21" s="268">
        <v>1.3</v>
      </c>
      <c r="BE21" s="208">
        <v>66</v>
      </c>
      <c r="BF21" s="271">
        <v>14.85</v>
      </c>
      <c r="BG21" s="279"/>
      <c r="BH21" s="280"/>
      <c r="BI21" s="75"/>
      <c r="BJ21" s="279"/>
      <c r="BK21" s="280"/>
      <c r="BL21" s="282">
        <f t="shared" si="13"/>
        <v>878.6</v>
      </c>
      <c r="BM21" s="283">
        <f t="shared" si="11"/>
        <v>164.15</v>
      </c>
      <c r="BN21" s="292">
        <f t="shared" si="8"/>
        <v>1439.5</v>
      </c>
      <c r="BO21" s="293">
        <f t="shared" si="9"/>
        <v>260.20134000000002</v>
      </c>
      <c r="BP21" s="286">
        <v>77.929742315826701</v>
      </c>
      <c r="BQ21" s="193">
        <f t="shared" si="10"/>
        <v>-1179.2986599999999</v>
      </c>
      <c r="BR21" s="86"/>
      <c r="BS21" s="86"/>
      <c r="BT21" s="86"/>
      <c r="BU21" s="86"/>
      <c r="BV21" s="86"/>
      <c r="BW21" s="86"/>
      <c r="BX21" s="86"/>
      <c r="BY21" s="86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  <c r="VA21" s="147"/>
      <c r="VB21" s="147"/>
      <c r="VC21" s="147"/>
      <c r="VD21" s="147"/>
      <c r="VE21" s="147"/>
      <c r="VF21" s="147"/>
      <c r="VG21" s="147"/>
      <c r="VH21" s="147"/>
      <c r="VI21" s="147"/>
      <c r="VJ21" s="147"/>
      <c r="VK21" s="147"/>
      <c r="VL21" s="147"/>
      <c r="VM21" s="147"/>
      <c r="VN21" s="147"/>
      <c r="VO21" s="147"/>
      <c r="VP21" s="147"/>
      <c r="VQ21" s="147"/>
      <c r="VR21" s="147"/>
      <c r="VS21" s="147"/>
      <c r="VT21" s="147"/>
      <c r="VU21" s="147"/>
      <c r="VV21" s="147"/>
      <c r="VW21" s="147"/>
      <c r="VX21" s="147"/>
      <c r="VY21" s="147"/>
      <c r="VZ21" s="147"/>
      <c r="WA21" s="147"/>
      <c r="WB21" s="147"/>
      <c r="WC21" s="147"/>
      <c r="WD21" s="147"/>
      <c r="WE21" s="147"/>
      <c r="WF21" s="147"/>
      <c r="WG21" s="147"/>
      <c r="WH21" s="147"/>
      <c r="WI21" s="147"/>
      <c r="WJ21" s="147"/>
      <c r="WK21" s="147"/>
      <c r="WL21" s="147"/>
      <c r="WM21" s="147"/>
      <c r="WN21" s="147"/>
      <c r="WO21" s="147"/>
      <c r="WP21" s="147"/>
      <c r="WQ21" s="147"/>
      <c r="WR21" s="147"/>
      <c r="WS21" s="147"/>
      <c r="WT21" s="147"/>
      <c r="WU21" s="147"/>
      <c r="WV21" s="147"/>
      <c r="WW21" s="147"/>
      <c r="WX21" s="147"/>
      <c r="WY21" s="147"/>
      <c r="WZ21" s="147"/>
      <c r="XA21" s="147"/>
      <c r="XB21" s="147"/>
      <c r="XC21" s="147"/>
      <c r="XD21" s="147"/>
      <c r="XE21" s="147"/>
      <c r="XF21" s="147"/>
      <c r="XG21" s="147"/>
      <c r="XH21" s="147"/>
      <c r="XI21" s="147"/>
      <c r="XJ21" s="147"/>
      <c r="XK21" s="147"/>
      <c r="XL21" s="147"/>
      <c r="XM21" s="147"/>
      <c r="XN21" s="147"/>
      <c r="XO21" s="147"/>
      <c r="XP21" s="147"/>
      <c r="XQ21" s="147"/>
      <c r="XR21" s="147"/>
      <c r="XS21" s="147"/>
      <c r="XT21" s="147"/>
      <c r="XU21" s="147"/>
      <c r="XV21" s="147"/>
      <c r="XW21" s="147"/>
      <c r="XX21" s="147"/>
      <c r="XY21" s="147"/>
      <c r="XZ21" s="147"/>
      <c r="YA21" s="147"/>
      <c r="YB21" s="147"/>
      <c r="YC21" s="147"/>
      <c r="YD21" s="147"/>
      <c r="YE21" s="147"/>
      <c r="YF21" s="147"/>
      <c r="YG21" s="147"/>
      <c r="YH21" s="147"/>
      <c r="YI21" s="147"/>
      <c r="YJ21" s="147"/>
      <c r="YK21" s="147"/>
      <c r="YL21" s="147"/>
      <c r="YM21" s="147"/>
      <c r="YN21" s="147"/>
      <c r="YO21" s="147"/>
      <c r="YP21" s="147"/>
      <c r="YQ21" s="147"/>
      <c r="YR21" s="147"/>
      <c r="YS21" s="147"/>
      <c r="YT21" s="147"/>
      <c r="YU21" s="147"/>
      <c r="YV21" s="147"/>
      <c r="YW21" s="147"/>
      <c r="YX21" s="147"/>
      <c r="YY21" s="147"/>
      <c r="YZ21" s="147"/>
      <c r="ZA21" s="147"/>
      <c r="ZB21" s="147"/>
      <c r="ZC21" s="147"/>
      <c r="ZD21" s="147"/>
      <c r="ZE21" s="147"/>
      <c r="ZF21" s="147"/>
      <c r="ZG21" s="147"/>
      <c r="ZH21" s="147"/>
      <c r="ZI21" s="147"/>
      <c r="ZJ21" s="147"/>
      <c r="ZK21" s="147"/>
      <c r="ZL21" s="147"/>
      <c r="ZM21" s="147"/>
      <c r="ZN21" s="147"/>
      <c r="ZO21" s="147"/>
      <c r="ZP21" s="147"/>
      <c r="ZQ21" s="147"/>
      <c r="ZR21" s="147"/>
      <c r="ZS21" s="147"/>
      <c r="ZT21" s="147"/>
      <c r="ZU21" s="147"/>
      <c r="ZV21" s="147"/>
      <c r="ZW21" s="147"/>
      <c r="ZX21" s="147"/>
      <c r="ZY21" s="147"/>
      <c r="ZZ21" s="147"/>
      <c r="AAA21" s="147"/>
      <c r="AAB21" s="147"/>
      <c r="AAC21" s="147"/>
      <c r="AAD21" s="147"/>
      <c r="AAE21" s="147"/>
      <c r="AAF21" s="147"/>
      <c r="AAG21" s="147"/>
      <c r="AAH21" s="147"/>
      <c r="AAI21" s="147"/>
      <c r="AAJ21" s="147"/>
      <c r="AAK21" s="147"/>
      <c r="AAL21" s="147"/>
      <c r="AAM21" s="147"/>
      <c r="AAN21" s="147"/>
      <c r="AAO21" s="147"/>
      <c r="AAP21" s="147"/>
      <c r="AAQ21" s="147"/>
      <c r="AAR21" s="147"/>
      <c r="AAS21" s="147"/>
      <c r="AAT21" s="147"/>
      <c r="AAU21" s="147"/>
      <c r="AAV21" s="147"/>
      <c r="AAW21" s="147"/>
      <c r="AAX21" s="147"/>
      <c r="AAY21" s="147"/>
      <c r="AAZ21" s="147"/>
      <c r="ABA21" s="147"/>
      <c r="ABB21" s="147"/>
      <c r="ABC21" s="147"/>
      <c r="ABD21" s="147"/>
      <c r="ABE21" s="147"/>
      <c r="ABF21" s="147"/>
      <c r="ABG21" s="147"/>
      <c r="ABH21" s="147"/>
      <c r="ABI21" s="147"/>
      <c r="ABJ21" s="147"/>
      <c r="ABK21" s="147"/>
      <c r="ABL21" s="147"/>
      <c r="ABM21" s="147"/>
      <c r="ABN21" s="147"/>
      <c r="ABO21" s="147"/>
      <c r="ABP21" s="147"/>
      <c r="ABQ21" s="147"/>
      <c r="ABR21" s="147"/>
      <c r="ABS21" s="147"/>
      <c r="ABT21" s="147"/>
      <c r="ABU21" s="147"/>
      <c r="ABV21" s="147"/>
      <c r="ABW21" s="147"/>
      <c r="ABX21" s="147"/>
      <c r="ABY21" s="147"/>
      <c r="ABZ21" s="147"/>
      <c r="ACA21" s="147"/>
      <c r="ACB21" s="147"/>
      <c r="ACC21" s="147"/>
      <c r="ACD21" s="147"/>
      <c r="ACE21" s="147"/>
      <c r="ACF21" s="147"/>
      <c r="ACG21" s="147"/>
      <c r="ACH21" s="147"/>
      <c r="ACI21" s="147"/>
      <c r="ACJ21" s="147"/>
      <c r="ACK21" s="147"/>
      <c r="ACL21" s="147"/>
      <c r="ACM21" s="147"/>
      <c r="ACN21" s="147"/>
      <c r="ACO21" s="147"/>
      <c r="ACP21" s="147"/>
      <c r="ACQ21" s="147"/>
      <c r="ACR21" s="147"/>
      <c r="ACS21" s="147"/>
      <c r="ACT21" s="147"/>
      <c r="ACU21" s="147"/>
      <c r="ACV21" s="147"/>
      <c r="ACW21" s="147"/>
      <c r="ACX21" s="147"/>
      <c r="ACY21" s="147"/>
      <c r="ACZ21" s="147"/>
      <c r="ADA21" s="147"/>
      <c r="ADB21" s="147"/>
      <c r="ADC21" s="147"/>
      <c r="ADD21" s="147"/>
      <c r="ADE21" s="147"/>
      <c r="ADF21" s="147"/>
      <c r="ADG21" s="147"/>
      <c r="ADH21" s="147"/>
      <c r="ADI21" s="147"/>
      <c r="ADJ21" s="147"/>
      <c r="ADK21" s="147"/>
      <c r="ADL21" s="147"/>
      <c r="ADM21" s="147"/>
      <c r="ADN21" s="147"/>
      <c r="ADO21" s="147"/>
      <c r="ADP21" s="147"/>
      <c r="ADQ21" s="147"/>
      <c r="ADR21" s="147"/>
      <c r="ADS21" s="147"/>
      <c r="ADT21" s="147"/>
      <c r="ADU21" s="147"/>
      <c r="ADV21" s="147"/>
      <c r="ADW21" s="147"/>
      <c r="ADX21" s="147"/>
      <c r="ADY21" s="147"/>
      <c r="ADZ21" s="147"/>
      <c r="AEA21" s="147"/>
      <c r="AEB21" s="147"/>
      <c r="AEC21" s="147"/>
      <c r="AED21" s="147"/>
      <c r="AEE21" s="147"/>
      <c r="AEF21" s="147"/>
      <c r="AEG21" s="147"/>
      <c r="AEH21" s="147"/>
      <c r="AEI21" s="147"/>
      <c r="AEJ21" s="147"/>
      <c r="AEK21" s="147"/>
      <c r="AEL21" s="147"/>
      <c r="AEM21" s="147"/>
      <c r="AEN21" s="147"/>
      <c r="AEO21" s="147"/>
      <c r="AEP21" s="147"/>
      <c r="AEQ21" s="147"/>
      <c r="AER21" s="147"/>
      <c r="AES21" s="147"/>
      <c r="AET21" s="147"/>
      <c r="AEU21" s="147"/>
      <c r="AEV21" s="147"/>
      <c r="AEW21" s="147"/>
      <c r="AEX21" s="147"/>
      <c r="AEY21" s="147"/>
      <c r="AEZ21" s="147"/>
      <c r="AFA21" s="147"/>
      <c r="AFB21" s="147"/>
      <c r="AFC21" s="147"/>
      <c r="AFD21" s="147"/>
      <c r="AFE21" s="147"/>
      <c r="AFF21" s="147"/>
      <c r="AFG21" s="147"/>
      <c r="AFH21" s="147"/>
      <c r="AFI21" s="147"/>
      <c r="AFJ21" s="147"/>
      <c r="AFK21" s="147"/>
      <c r="AFL21" s="147"/>
      <c r="AFM21" s="147"/>
      <c r="AFN21" s="147"/>
      <c r="AFO21" s="147"/>
      <c r="AFP21" s="147"/>
      <c r="AFQ21" s="147"/>
      <c r="AFR21" s="147"/>
      <c r="AFS21" s="147"/>
      <c r="AFT21" s="147"/>
      <c r="AFU21" s="147"/>
      <c r="AFV21" s="147"/>
      <c r="AFW21" s="147"/>
      <c r="AFX21" s="147"/>
      <c r="AFY21" s="147"/>
      <c r="AFZ21" s="147"/>
      <c r="AGA21" s="147"/>
      <c r="AGB21" s="147"/>
      <c r="AGC21" s="147"/>
      <c r="AGD21" s="147"/>
      <c r="AGE21" s="147"/>
      <c r="AGF21" s="147"/>
      <c r="AGG21" s="147"/>
      <c r="AGH21" s="147"/>
      <c r="AGI21" s="147"/>
      <c r="AGJ21" s="147"/>
      <c r="AGK21" s="147"/>
      <c r="AGL21" s="147"/>
      <c r="AGM21" s="147"/>
      <c r="AGN21" s="147"/>
      <c r="AGO21" s="147"/>
      <c r="AGP21" s="147"/>
      <c r="AGQ21" s="147"/>
      <c r="AGR21" s="147"/>
      <c r="AGS21" s="147"/>
      <c r="AGT21" s="147"/>
      <c r="AGU21" s="147"/>
      <c r="AGV21" s="147"/>
      <c r="AGW21" s="147"/>
      <c r="AGX21" s="147"/>
      <c r="AGY21" s="147"/>
      <c r="AGZ21" s="147"/>
      <c r="AHA21" s="147"/>
      <c r="AHB21" s="147"/>
      <c r="AHC21" s="147"/>
      <c r="AHD21" s="147"/>
      <c r="AHE21" s="147"/>
      <c r="AHF21" s="147"/>
      <c r="AHG21" s="147"/>
      <c r="AHH21" s="147"/>
      <c r="AHI21" s="147"/>
      <c r="AHJ21" s="147"/>
      <c r="AHK21" s="147"/>
      <c r="AHL21" s="147"/>
      <c r="AHM21" s="147"/>
      <c r="AHN21" s="147"/>
      <c r="AHO21" s="147"/>
      <c r="AHP21" s="147"/>
      <c r="AHQ21" s="147"/>
      <c r="AHR21" s="147"/>
      <c r="AHS21" s="147"/>
      <c r="AHT21" s="147"/>
      <c r="AHU21" s="147"/>
      <c r="AHV21" s="147"/>
      <c r="AHW21" s="147"/>
      <c r="AHX21" s="147"/>
      <c r="AHY21" s="147"/>
      <c r="AHZ21" s="147"/>
      <c r="AIA21" s="147"/>
      <c r="AIB21" s="147"/>
      <c r="AIC21" s="147"/>
      <c r="AID21" s="147"/>
      <c r="AIE21" s="147"/>
      <c r="AIF21" s="147"/>
      <c r="AIG21" s="147"/>
      <c r="AIH21" s="147"/>
      <c r="AII21" s="147"/>
      <c r="AIJ21" s="147"/>
      <c r="AIK21" s="147"/>
      <c r="AIL21" s="147"/>
      <c r="AIM21" s="147"/>
      <c r="AIN21" s="147"/>
      <c r="AIO21" s="147"/>
      <c r="AIP21" s="147"/>
      <c r="AIQ21" s="147"/>
      <c r="AIR21" s="147"/>
      <c r="AIS21" s="147"/>
      <c r="AIT21" s="147"/>
      <c r="AIU21" s="147"/>
      <c r="AIV21" s="147"/>
      <c r="AIW21" s="147"/>
      <c r="AIX21" s="147"/>
      <c r="AIY21" s="147"/>
      <c r="AIZ21" s="147"/>
      <c r="AJA21" s="147"/>
      <c r="AJB21" s="147"/>
      <c r="AJC21" s="147"/>
      <c r="AJD21" s="147"/>
      <c r="AJE21" s="147"/>
      <c r="AJF21" s="147"/>
      <c r="AJG21" s="147"/>
      <c r="AJH21" s="147"/>
      <c r="AJI21" s="147"/>
      <c r="AJJ21" s="147"/>
      <c r="AJK21" s="147"/>
      <c r="AJL21" s="147"/>
      <c r="AJM21" s="147"/>
      <c r="AJN21" s="147"/>
      <c r="AJO21" s="147"/>
      <c r="AJP21" s="147"/>
      <c r="AJQ21" s="147"/>
      <c r="AJR21" s="147"/>
      <c r="AJS21" s="147"/>
      <c r="AJT21" s="147"/>
      <c r="AJU21" s="147"/>
      <c r="AJV21" s="147"/>
      <c r="AJW21" s="147"/>
      <c r="AJX21" s="147"/>
      <c r="AJY21" s="147"/>
      <c r="AJZ21" s="147"/>
      <c r="AKA21" s="147"/>
      <c r="AKB21" s="147"/>
      <c r="AKC21" s="147"/>
      <c r="AKD21" s="147"/>
      <c r="AKE21" s="147"/>
      <c r="AKF21" s="147"/>
      <c r="AKG21" s="147"/>
      <c r="AKH21" s="147"/>
      <c r="AKI21" s="147"/>
      <c r="AKJ21" s="147"/>
      <c r="AKK21" s="147"/>
      <c r="AKL21" s="147"/>
      <c r="AKM21" s="147"/>
      <c r="AKN21" s="147"/>
      <c r="AKO21" s="147"/>
      <c r="AKP21" s="147"/>
      <c r="AKQ21" s="147"/>
      <c r="AKR21" s="147"/>
      <c r="AKS21" s="147"/>
      <c r="AKT21" s="147"/>
      <c r="AKU21" s="147"/>
      <c r="AKV21" s="147"/>
      <c r="AKW21" s="147"/>
      <c r="AKX21" s="147"/>
      <c r="AKY21" s="147"/>
      <c r="AKZ21" s="147"/>
      <c r="ALA21" s="147"/>
      <c r="ALB21" s="147"/>
      <c r="ALC21" s="147"/>
      <c r="ALD21" s="147"/>
      <c r="ALE21" s="147"/>
      <c r="ALF21" s="147"/>
      <c r="ALG21" s="147"/>
      <c r="ALH21" s="147"/>
      <c r="ALI21" s="147"/>
      <c r="ALJ21" s="147"/>
      <c r="ALK21" s="147"/>
      <c r="ALL21" s="147"/>
      <c r="ALM21" s="147"/>
    </row>
    <row r="22" spans="1:1001">
      <c r="A22" s="178" t="s">
        <v>75</v>
      </c>
      <c r="B22" s="201">
        <v>122</v>
      </c>
      <c r="C22" s="202">
        <v>16.328430000000001</v>
      </c>
      <c r="D22" s="52">
        <f t="shared" si="0"/>
        <v>13.383959016393444</v>
      </c>
      <c r="E22" s="210">
        <v>14</v>
      </c>
      <c r="F22" s="109"/>
      <c r="G22" s="177">
        <f t="shared" si="14"/>
        <v>0</v>
      </c>
      <c r="H22" s="210">
        <v>54</v>
      </c>
      <c r="I22" s="109">
        <v>3.60894</v>
      </c>
      <c r="J22" s="177">
        <f t="shared" si="2"/>
        <v>6.6832222222222226</v>
      </c>
      <c r="K22" s="216">
        <v>281</v>
      </c>
      <c r="L22" s="111">
        <v>13.490600000000001</v>
      </c>
      <c r="M22" s="177">
        <f t="shared" si="3"/>
        <v>4.8009252669039144</v>
      </c>
      <c r="N22" s="212">
        <v>1</v>
      </c>
      <c r="O22" s="111">
        <v>3.5148999999999999</v>
      </c>
      <c r="P22" s="177">
        <f t="shared" si="4"/>
        <v>351.49</v>
      </c>
      <c r="Q22" s="220" t="s">
        <v>75</v>
      </c>
      <c r="R22" s="225">
        <v>554.20000000000005</v>
      </c>
      <c r="S22" s="113"/>
      <c r="T22" s="177">
        <f t="shared" si="5"/>
        <v>0</v>
      </c>
      <c r="U22" s="216"/>
      <c r="V22" s="113"/>
      <c r="W22" s="227"/>
      <c r="X22" s="163" t="s">
        <v>75</v>
      </c>
      <c r="Y22" s="232">
        <v>10</v>
      </c>
      <c r="Z22" s="115"/>
      <c r="AA22" s="177">
        <f>Z22/Y22*100</f>
        <v>0</v>
      </c>
      <c r="AB22" s="232"/>
      <c r="AC22" s="116"/>
      <c r="AD22" s="177" t="e">
        <f>AC22/AB22*100</f>
        <v>#DIV/0!</v>
      </c>
      <c r="AE22" s="232">
        <v>230.2</v>
      </c>
      <c r="AF22" s="113">
        <v>30.452639999999999</v>
      </c>
      <c r="AG22" s="177">
        <f t="shared" si="6"/>
        <v>13.228774978279755</v>
      </c>
      <c r="AH22" s="220" t="s">
        <v>75</v>
      </c>
      <c r="AI22" s="237"/>
      <c r="AJ22" s="238"/>
      <c r="AK22" s="243"/>
      <c r="AL22" s="244"/>
      <c r="AM22" s="251">
        <f t="shared" si="7"/>
        <v>1266.4000000000001</v>
      </c>
      <c r="AN22" s="198">
        <f t="shared" si="7"/>
        <v>67.395510000000002</v>
      </c>
      <c r="AO22" s="247">
        <v>99.611577062884507</v>
      </c>
      <c r="AP22" s="56">
        <v>-5.2049799999999804</v>
      </c>
      <c r="AQ22" s="154" t="s">
        <v>75</v>
      </c>
      <c r="AR22" s="257">
        <v>1843</v>
      </c>
      <c r="AS22" s="122">
        <v>262</v>
      </c>
      <c r="AT22" s="256"/>
      <c r="AU22" s="59"/>
      <c r="AV22" s="260"/>
      <c r="AW22" s="264">
        <v>16</v>
      </c>
      <c r="AX22" s="126"/>
      <c r="AY22" s="187">
        <f t="shared" si="12"/>
        <v>0</v>
      </c>
      <c r="AZ22" s="220" t="s">
        <v>75</v>
      </c>
      <c r="BA22" s="266">
        <v>20</v>
      </c>
      <c r="BB22" s="267"/>
      <c r="BC22" s="210">
        <v>4.4000000000000004</v>
      </c>
      <c r="BD22" s="269">
        <v>2.2000000000000002</v>
      </c>
      <c r="BE22" s="210">
        <v>66</v>
      </c>
      <c r="BF22" s="269">
        <v>14.85</v>
      </c>
      <c r="BG22" s="275"/>
      <c r="BH22" s="276"/>
      <c r="BI22" s="101"/>
      <c r="BJ22" s="275"/>
      <c r="BK22" s="276"/>
      <c r="BL22" s="282">
        <f t="shared" si="13"/>
        <v>1949.4</v>
      </c>
      <c r="BM22" s="283">
        <f t="shared" si="11"/>
        <v>279.05</v>
      </c>
      <c r="BN22" s="292">
        <f t="shared" si="8"/>
        <v>3215.8</v>
      </c>
      <c r="BO22" s="293">
        <f t="shared" si="9"/>
        <v>346.44551000000001</v>
      </c>
      <c r="BP22" s="287">
        <v>99.851740763812899</v>
      </c>
      <c r="BQ22" s="193">
        <f t="shared" si="10"/>
        <v>-2869.3544900000002</v>
      </c>
      <c r="BR22" s="86"/>
      <c r="BS22" s="86"/>
      <c r="BT22" s="86"/>
      <c r="BU22" s="86"/>
      <c r="BV22" s="86"/>
      <c r="BW22" s="86"/>
      <c r="BX22" s="86"/>
      <c r="BY22" s="86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  <c r="VA22" s="147"/>
      <c r="VB22" s="147"/>
      <c r="VC22" s="147"/>
      <c r="VD22" s="147"/>
      <c r="VE22" s="147"/>
      <c r="VF22" s="147"/>
      <c r="VG22" s="147"/>
      <c r="VH22" s="147"/>
      <c r="VI22" s="147"/>
      <c r="VJ22" s="147"/>
      <c r="VK22" s="147"/>
      <c r="VL22" s="147"/>
      <c r="VM22" s="147"/>
      <c r="VN22" s="147"/>
      <c r="VO22" s="147"/>
      <c r="VP22" s="147"/>
      <c r="VQ22" s="147"/>
      <c r="VR22" s="147"/>
      <c r="VS22" s="147"/>
      <c r="VT22" s="147"/>
      <c r="VU22" s="147"/>
      <c r="VV22" s="147"/>
      <c r="VW22" s="147"/>
      <c r="VX22" s="147"/>
      <c r="VY22" s="147"/>
      <c r="VZ22" s="147"/>
      <c r="WA22" s="147"/>
      <c r="WB22" s="147"/>
      <c r="WC22" s="147"/>
      <c r="WD22" s="147"/>
      <c r="WE22" s="147"/>
      <c r="WF22" s="147"/>
      <c r="WG22" s="147"/>
      <c r="WH22" s="147"/>
      <c r="WI22" s="147"/>
      <c r="WJ22" s="147"/>
      <c r="WK22" s="147"/>
      <c r="WL22" s="147"/>
      <c r="WM22" s="147"/>
      <c r="WN22" s="147"/>
      <c r="WO22" s="147"/>
      <c r="WP22" s="147"/>
      <c r="WQ22" s="147"/>
      <c r="WR22" s="147"/>
      <c r="WS22" s="147"/>
      <c r="WT22" s="147"/>
      <c r="WU22" s="147"/>
      <c r="WV22" s="147"/>
      <c r="WW22" s="147"/>
      <c r="WX22" s="147"/>
      <c r="WY22" s="147"/>
      <c r="WZ22" s="147"/>
      <c r="XA22" s="147"/>
      <c r="XB22" s="147"/>
      <c r="XC22" s="147"/>
      <c r="XD22" s="147"/>
      <c r="XE22" s="147"/>
      <c r="XF22" s="147"/>
      <c r="XG22" s="147"/>
      <c r="XH22" s="147"/>
      <c r="XI22" s="147"/>
      <c r="XJ22" s="147"/>
      <c r="XK22" s="147"/>
      <c r="XL22" s="147"/>
      <c r="XM22" s="147"/>
      <c r="XN22" s="147"/>
      <c r="XO22" s="147"/>
      <c r="XP22" s="147"/>
      <c r="XQ22" s="147"/>
      <c r="XR22" s="147"/>
      <c r="XS22" s="147"/>
      <c r="XT22" s="147"/>
      <c r="XU22" s="147"/>
      <c r="XV22" s="147"/>
      <c r="XW22" s="147"/>
      <c r="XX22" s="147"/>
      <c r="XY22" s="147"/>
      <c r="XZ22" s="147"/>
      <c r="YA22" s="147"/>
      <c r="YB22" s="147"/>
      <c r="YC22" s="147"/>
      <c r="YD22" s="147"/>
      <c r="YE22" s="147"/>
      <c r="YF22" s="147"/>
      <c r="YG22" s="147"/>
      <c r="YH22" s="147"/>
      <c r="YI22" s="147"/>
      <c r="YJ22" s="147"/>
      <c r="YK22" s="147"/>
      <c r="YL22" s="147"/>
      <c r="YM22" s="147"/>
      <c r="YN22" s="147"/>
      <c r="YO22" s="147"/>
      <c r="YP22" s="147"/>
      <c r="YQ22" s="147"/>
      <c r="YR22" s="147"/>
      <c r="YS22" s="147"/>
      <c r="YT22" s="147"/>
      <c r="YU22" s="147"/>
      <c r="YV22" s="147"/>
      <c r="YW22" s="147"/>
      <c r="YX22" s="147"/>
      <c r="YY22" s="147"/>
      <c r="YZ22" s="147"/>
      <c r="ZA22" s="147"/>
      <c r="ZB22" s="147"/>
      <c r="ZC22" s="147"/>
      <c r="ZD22" s="147"/>
      <c r="ZE22" s="147"/>
      <c r="ZF22" s="147"/>
      <c r="ZG22" s="147"/>
      <c r="ZH22" s="147"/>
      <c r="ZI22" s="147"/>
      <c r="ZJ22" s="147"/>
      <c r="ZK22" s="147"/>
      <c r="ZL22" s="147"/>
      <c r="ZM22" s="147"/>
      <c r="ZN22" s="147"/>
      <c r="ZO22" s="147"/>
      <c r="ZP22" s="147"/>
      <c r="ZQ22" s="147"/>
      <c r="ZR22" s="147"/>
      <c r="ZS22" s="147"/>
      <c r="ZT22" s="147"/>
      <c r="ZU22" s="147"/>
      <c r="ZV22" s="147"/>
      <c r="ZW22" s="147"/>
      <c r="ZX22" s="147"/>
      <c r="ZY22" s="147"/>
      <c r="ZZ22" s="147"/>
      <c r="AAA22" s="147"/>
      <c r="AAB22" s="147"/>
      <c r="AAC22" s="147"/>
      <c r="AAD22" s="147"/>
      <c r="AAE22" s="147"/>
      <c r="AAF22" s="147"/>
      <c r="AAG22" s="147"/>
      <c r="AAH22" s="147"/>
      <c r="AAI22" s="147"/>
      <c r="AAJ22" s="147"/>
      <c r="AAK22" s="147"/>
      <c r="AAL22" s="147"/>
      <c r="AAM22" s="147"/>
      <c r="AAN22" s="147"/>
      <c r="AAO22" s="147"/>
      <c r="AAP22" s="147"/>
      <c r="AAQ22" s="147"/>
      <c r="AAR22" s="147"/>
      <c r="AAS22" s="147"/>
      <c r="AAT22" s="147"/>
      <c r="AAU22" s="147"/>
      <c r="AAV22" s="147"/>
      <c r="AAW22" s="147"/>
      <c r="AAX22" s="147"/>
      <c r="AAY22" s="147"/>
      <c r="AAZ22" s="147"/>
      <c r="ABA22" s="147"/>
      <c r="ABB22" s="147"/>
      <c r="ABC22" s="147"/>
      <c r="ABD22" s="147"/>
      <c r="ABE22" s="147"/>
      <c r="ABF22" s="147"/>
      <c r="ABG22" s="147"/>
      <c r="ABH22" s="147"/>
      <c r="ABI22" s="147"/>
      <c r="ABJ22" s="147"/>
      <c r="ABK22" s="147"/>
      <c r="ABL22" s="147"/>
      <c r="ABM22" s="147"/>
      <c r="ABN22" s="147"/>
      <c r="ABO22" s="147"/>
      <c r="ABP22" s="147"/>
      <c r="ABQ22" s="147"/>
      <c r="ABR22" s="147"/>
      <c r="ABS22" s="147"/>
      <c r="ABT22" s="147"/>
      <c r="ABU22" s="147"/>
      <c r="ABV22" s="147"/>
      <c r="ABW22" s="147"/>
      <c r="ABX22" s="147"/>
      <c r="ABY22" s="147"/>
      <c r="ABZ22" s="147"/>
      <c r="ACA22" s="147"/>
      <c r="ACB22" s="147"/>
      <c r="ACC22" s="147"/>
      <c r="ACD22" s="147"/>
      <c r="ACE22" s="147"/>
      <c r="ACF22" s="147"/>
      <c r="ACG22" s="147"/>
      <c r="ACH22" s="147"/>
      <c r="ACI22" s="147"/>
      <c r="ACJ22" s="147"/>
      <c r="ACK22" s="147"/>
      <c r="ACL22" s="147"/>
      <c r="ACM22" s="147"/>
      <c r="ACN22" s="147"/>
      <c r="ACO22" s="147"/>
      <c r="ACP22" s="147"/>
      <c r="ACQ22" s="147"/>
      <c r="ACR22" s="147"/>
      <c r="ACS22" s="147"/>
      <c r="ACT22" s="147"/>
      <c r="ACU22" s="147"/>
      <c r="ACV22" s="147"/>
      <c r="ACW22" s="147"/>
      <c r="ACX22" s="147"/>
      <c r="ACY22" s="147"/>
      <c r="ACZ22" s="147"/>
      <c r="ADA22" s="147"/>
      <c r="ADB22" s="147"/>
      <c r="ADC22" s="147"/>
      <c r="ADD22" s="147"/>
      <c r="ADE22" s="147"/>
      <c r="ADF22" s="147"/>
      <c r="ADG22" s="147"/>
      <c r="ADH22" s="147"/>
      <c r="ADI22" s="147"/>
      <c r="ADJ22" s="147"/>
      <c r="ADK22" s="147"/>
      <c r="ADL22" s="147"/>
      <c r="ADM22" s="147"/>
      <c r="ADN22" s="147"/>
      <c r="ADO22" s="147"/>
      <c r="ADP22" s="147"/>
      <c r="ADQ22" s="147"/>
      <c r="ADR22" s="147"/>
      <c r="ADS22" s="147"/>
      <c r="ADT22" s="147"/>
      <c r="ADU22" s="147"/>
      <c r="ADV22" s="147"/>
      <c r="ADW22" s="147"/>
      <c r="ADX22" s="147"/>
      <c r="ADY22" s="147"/>
      <c r="ADZ22" s="147"/>
      <c r="AEA22" s="147"/>
      <c r="AEB22" s="147"/>
      <c r="AEC22" s="147"/>
      <c r="AED22" s="147"/>
      <c r="AEE22" s="147"/>
      <c r="AEF22" s="147"/>
      <c r="AEG22" s="147"/>
      <c r="AEH22" s="147"/>
      <c r="AEI22" s="147"/>
      <c r="AEJ22" s="147"/>
      <c r="AEK22" s="147"/>
      <c r="AEL22" s="147"/>
      <c r="AEM22" s="147"/>
      <c r="AEN22" s="147"/>
      <c r="AEO22" s="147"/>
      <c r="AEP22" s="147"/>
      <c r="AEQ22" s="147"/>
      <c r="AER22" s="147"/>
      <c r="AES22" s="147"/>
      <c r="AET22" s="147"/>
      <c r="AEU22" s="147"/>
      <c r="AEV22" s="147"/>
      <c r="AEW22" s="147"/>
      <c r="AEX22" s="147"/>
      <c r="AEY22" s="147"/>
      <c r="AEZ22" s="147"/>
      <c r="AFA22" s="147"/>
      <c r="AFB22" s="147"/>
      <c r="AFC22" s="147"/>
      <c r="AFD22" s="147"/>
      <c r="AFE22" s="147"/>
      <c r="AFF22" s="147"/>
      <c r="AFG22" s="147"/>
      <c r="AFH22" s="147"/>
      <c r="AFI22" s="147"/>
      <c r="AFJ22" s="147"/>
      <c r="AFK22" s="147"/>
      <c r="AFL22" s="147"/>
      <c r="AFM22" s="147"/>
      <c r="AFN22" s="147"/>
      <c r="AFO22" s="147"/>
      <c r="AFP22" s="147"/>
      <c r="AFQ22" s="147"/>
      <c r="AFR22" s="147"/>
      <c r="AFS22" s="147"/>
      <c r="AFT22" s="147"/>
      <c r="AFU22" s="147"/>
      <c r="AFV22" s="147"/>
      <c r="AFW22" s="147"/>
      <c r="AFX22" s="147"/>
      <c r="AFY22" s="147"/>
      <c r="AFZ22" s="147"/>
      <c r="AGA22" s="147"/>
      <c r="AGB22" s="147"/>
      <c r="AGC22" s="147"/>
      <c r="AGD22" s="147"/>
      <c r="AGE22" s="147"/>
      <c r="AGF22" s="147"/>
      <c r="AGG22" s="147"/>
      <c r="AGH22" s="147"/>
      <c r="AGI22" s="147"/>
      <c r="AGJ22" s="147"/>
      <c r="AGK22" s="147"/>
      <c r="AGL22" s="147"/>
      <c r="AGM22" s="147"/>
      <c r="AGN22" s="147"/>
      <c r="AGO22" s="147"/>
      <c r="AGP22" s="147"/>
      <c r="AGQ22" s="147"/>
      <c r="AGR22" s="147"/>
      <c r="AGS22" s="147"/>
      <c r="AGT22" s="147"/>
      <c r="AGU22" s="147"/>
      <c r="AGV22" s="147"/>
      <c r="AGW22" s="147"/>
      <c r="AGX22" s="147"/>
      <c r="AGY22" s="147"/>
      <c r="AGZ22" s="147"/>
      <c r="AHA22" s="147"/>
      <c r="AHB22" s="147"/>
      <c r="AHC22" s="147"/>
      <c r="AHD22" s="147"/>
      <c r="AHE22" s="147"/>
      <c r="AHF22" s="147"/>
      <c r="AHG22" s="147"/>
      <c r="AHH22" s="147"/>
      <c r="AHI22" s="147"/>
      <c r="AHJ22" s="147"/>
      <c r="AHK22" s="147"/>
      <c r="AHL22" s="147"/>
      <c r="AHM22" s="147"/>
      <c r="AHN22" s="147"/>
      <c r="AHO22" s="147"/>
      <c r="AHP22" s="147"/>
      <c r="AHQ22" s="147"/>
      <c r="AHR22" s="147"/>
      <c r="AHS22" s="147"/>
      <c r="AHT22" s="147"/>
      <c r="AHU22" s="147"/>
      <c r="AHV22" s="147"/>
      <c r="AHW22" s="147"/>
      <c r="AHX22" s="147"/>
      <c r="AHY22" s="147"/>
      <c r="AHZ22" s="147"/>
      <c r="AIA22" s="147"/>
      <c r="AIB22" s="147"/>
      <c r="AIC22" s="147"/>
      <c r="AID22" s="147"/>
      <c r="AIE22" s="147"/>
      <c r="AIF22" s="147"/>
      <c r="AIG22" s="147"/>
      <c r="AIH22" s="147"/>
      <c r="AII22" s="147"/>
      <c r="AIJ22" s="147"/>
      <c r="AIK22" s="147"/>
      <c r="AIL22" s="147"/>
      <c r="AIM22" s="147"/>
      <c r="AIN22" s="147"/>
      <c r="AIO22" s="147"/>
      <c r="AIP22" s="147"/>
      <c r="AIQ22" s="147"/>
      <c r="AIR22" s="147"/>
      <c r="AIS22" s="147"/>
      <c r="AIT22" s="147"/>
      <c r="AIU22" s="147"/>
      <c r="AIV22" s="147"/>
      <c r="AIW22" s="147"/>
      <c r="AIX22" s="147"/>
      <c r="AIY22" s="147"/>
      <c r="AIZ22" s="147"/>
      <c r="AJA22" s="147"/>
      <c r="AJB22" s="147"/>
      <c r="AJC22" s="147"/>
      <c r="AJD22" s="147"/>
      <c r="AJE22" s="147"/>
      <c r="AJF22" s="147"/>
      <c r="AJG22" s="147"/>
      <c r="AJH22" s="147"/>
      <c r="AJI22" s="147"/>
      <c r="AJJ22" s="147"/>
      <c r="AJK22" s="147"/>
      <c r="AJL22" s="147"/>
      <c r="AJM22" s="147"/>
      <c r="AJN22" s="147"/>
      <c r="AJO22" s="147"/>
      <c r="AJP22" s="147"/>
      <c r="AJQ22" s="147"/>
      <c r="AJR22" s="147"/>
      <c r="AJS22" s="147"/>
      <c r="AJT22" s="147"/>
      <c r="AJU22" s="147"/>
      <c r="AJV22" s="147"/>
      <c r="AJW22" s="147"/>
      <c r="AJX22" s="147"/>
      <c r="AJY22" s="147"/>
      <c r="AJZ22" s="147"/>
      <c r="AKA22" s="147"/>
      <c r="AKB22" s="147"/>
      <c r="AKC22" s="147"/>
      <c r="AKD22" s="147"/>
      <c r="AKE22" s="147"/>
      <c r="AKF22" s="147"/>
      <c r="AKG22" s="147"/>
      <c r="AKH22" s="147"/>
      <c r="AKI22" s="147"/>
      <c r="AKJ22" s="147"/>
      <c r="AKK22" s="147"/>
      <c r="AKL22" s="147"/>
      <c r="AKM22" s="147"/>
      <c r="AKN22" s="147"/>
      <c r="AKO22" s="147"/>
      <c r="AKP22" s="147"/>
      <c r="AKQ22" s="147"/>
      <c r="AKR22" s="147"/>
      <c r="AKS22" s="147"/>
      <c r="AKT22" s="147"/>
      <c r="AKU22" s="147"/>
      <c r="AKV22" s="147"/>
      <c r="AKW22" s="147"/>
      <c r="AKX22" s="147"/>
      <c r="AKY22" s="147"/>
      <c r="AKZ22" s="147"/>
      <c r="ALA22" s="147"/>
      <c r="ALB22" s="147"/>
      <c r="ALC22" s="147"/>
      <c r="ALD22" s="147"/>
      <c r="ALE22" s="147"/>
      <c r="ALF22" s="147"/>
      <c r="ALG22" s="147"/>
      <c r="ALH22" s="147"/>
      <c r="ALI22" s="147"/>
      <c r="ALJ22" s="147"/>
      <c r="ALK22" s="147"/>
      <c r="ALL22" s="147"/>
      <c r="ALM22" s="147"/>
    </row>
    <row r="23" spans="1:1001" ht="12" thickBot="1">
      <c r="A23" s="179" t="s">
        <v>16</v>
      </c>
      <c r="B23" s="203">
        <f>SUM(B9:B22)</f>
        <v>6567.5</v>
      </c>
      <c r="C23" s="204">
        <f>SUM(C9:C22)</f>
        <v>852.2446799999999</v>
      </c>
      <c r="D23" s="205">
        <f t="shared" si="0"/>
        <v>12.976698591549294</v>
      </c>
      <c r="E23" s="211">
        <f>SUM(E9:E22)</f>
        <v>312</v>
      </c>
      <c r="F23" s="180">
        <f>SUM(F9:F22)</f>
        <v>16.178509999999999</v>
      </c>
      <c r="G23" s="182">
        <f t="shared" si="14"/>
        <v>5.1854198717948723</v>
      </c>
      <c r="H23" s="215">
        <f>SUM(H9:H22)</f>
        <v>1134.3</v>
      </c>
      <c r="I23" s="180">
        <f>SUM(I9:I22)</f>
        <v>58.149019999999993</v>
      </c>
      <c r="J23" s="182">
        <f t="shared" si="2"/>
        <v>5.1264233447941461</v>
      </c>
      <c r="K23" s="211">
        <f>SUM(K9:K22)</f>
        <v>7182</v>
      </c>
      <c r="L23" s="180">
        <f>SUM(L9:L22)</f>
        <v>793.39866000000006</v>
      </c>
      <c r="M23" s="182">
        <f t="shared" si="3"/>
        <v>11.047043441938181</v>
      </c>
      <c r="N23" s="213">
        <f>SUM(N9:N22)</f>
        <v>539</v>
      </c>
      <c r="O23" s="180">
        <f>SUM(O9:O22)</f>
        <v>341.31092999999998</v>
      </c>
      <c r="P23" s="182">
        <f t="shared" si="4"/>
        <v>63.322992578849721</v>
      </c>
      <c r="Q23" s="221" t="s">
        <v>16</v>
      </c>
      <c r="R23" s="211">
        <f>SUM(R9:R22)</f>
        <v>1123.3</v>
      </c>
      <c r="S23" s="180">
        <f>SUM(S9:S22)</f>
        <v>0</v>
      </c>
      <c r="T23" s="182">
        <f t="shared" si="5"/>
        <v>0</v>
      </c>
      <c r="U23" s="203">
        <f>SUM(U9:U22)</f>
        <v>336.23928000000001</v>
      </c>
      <c r="V23" s="180">
        <f>SUM(V9:V22)</f>
        <v>0</v>
      </c>
      <c r="W23" s="182"/>
      <c r="X23" s="228">
        <f>SUM(X9:X22)</f>
        <v>0</v>
      </c>
      <c r="Y23" s="211">
        <f>SUM(Y9:Y22)</f>
        <v>35.6</v>
      </c>
      <c r="Z23" s="180">
        <f>SUM(Z9:Z22)</f>
        <v>8.0799999999999983</v>
      </c>
      <c r="AA23" s="182">
        <f>Z23/Y23*100</f>
        <v>22.696629213483142</v>
      </c>
      <c r="AB23" s="203">
        <f>SUM(AB9:AB22)</f>
        <v>400</v>
      </c>
      <c r="AC23" s="180">
        <f>SUM(AC9:AC22)</f>
        <v>3.2542399999999998</v>
      </c>
      <c r="AD23" s="182">
        <f>AC23/AB23*100</f>
        <v>0.81355999999999995</v>
      </c>
      <c r="AE23" s="203">
        <f>SUM(AE9:AE22)</f>
        <v>8625.3213200000009</v>
      </c>
      <c r="AF23" s="180">
        <f>SUM(AF9:AF22)</f>
        <v>974.48351999999988</v>
      </c>
      <c r="AG23" s="182">
        <f t="shared" si="6"/>
        <v>11.297938753196499</v>
      </c>
      <c r="AH23" s="221" t="s">
        <v>16</v>
      </c>
      <c r="AI23" s="215">
        <f t="shared" ref="AI23:AO23" si="15">SUM(AI9:AI22)</f>
        <v>0</v>
      </c>
      <c r="AJ23" s="239">
        <f t="shared" si="15"/>
        <v>1.3</v>
      </c>
      <c r="AK23" s="211">
        <f t="shared" si="15"/>
        <v>0</v>
      </c>
      <c r="AL23" s="239">
        <f t="shared" si="15"/>
        <v>0</v>
      </c>
      <c r="AM23" s="203">
        <f t="shared" si="15"/>
        <v>26255.260600000001</v>
      </c>
      <c r="AN23" s="204">
        <f t="shared" si="15"/>
        <v>3048.3995600000003</v>
      </c>
      <c r="AO23" s="213">
        <f t="shared" si="15"/>
        <v>1169.5443042815507</v>
      </c>
      <c r="AP23" s="188">
        <v>-5.2049799999999804</v>
      </c>
      <c r="AQ23" s="252">
        <f>SUM(AQ9:AQ22)</f>
        <v>0</v>
      </c>
      <c r="AR23" s="258">
        <f>SUM(AR9:AR22)</f>
        <v>33743</v>
      </c>
      <c r="AS23" s="189">
        <f>SUM(AS9:AS22)</f>
        <v>5061</v>
      </c>
      <c r="AT23" s="259">
        <v>100</v>
      </c>
      <c r="AU23" s="222">
        <f>SUM(AU9:AU22)</f>
        <v>0</v>
      </c>
      <c r="AV23" s="252">
        <f>SUM(AV9:AV22)</f>
        <v>0</v>
      </c>
      <c r="AW23" s="215">
        <f>SUM(AW9:AW22)</f>
        <v>200</v>
      </c>
      <c r="AX23" s="181">
        <f>SUM(AX9:AX22)</f>
        <v>0</v>
      </c>
      <c r="AY23" s="190">
        <f t="shared" si="12"/>
        <v>0</v>
      </c>
      <c r="AZ23" s="221" t="s">
        <v>16</v>
      </c>
      <c r="BA23" s="215">
        <f t="shared" ref="BA23:BH23" si="16">SUM(BA9:BA22)</f>
        <v>900</v>
      </c>
      <c r="BB23" s="194">
        <f t="shared" si="16"/>
        <v>0</v>
      </c>
      <c r="BC23" s="215">
        <f t="shared" si="16"/>
        <v>81.900000000000006</v>
      </c>
      <c r="BD23" s="194">
        <f t="shared" si="16"/>
        <v>40.950000000000003</v>
      </c>
      <c r="BE23" s="215">
        <f t="shared" si="16"/>
        <v>1386.8</v>
      </c>
      <c r="BF23" s="194">
        <f t="shared" si="16"/>
        <v>312.02999999999997</v>
      </c>
      <c r="BG23" s="215">
        <f t="shared" si="16"/>
        <v>3276</v>
      </c>
      <c r="BH23" s="194">
        <f t="shared" si="16"/>
        <v>0</v>
      </c>
      <c r="BI23" s="274"/>
      <c r="BJ23" s="215">
        <f t="shared" ref="BJ23:BK23" si="17">SUM(BJ9:BJ22)</f>
        <v>27</v>
      </c>
      <c r="BK23" s="194">
        <f t="shared" si="17"/>
        <v>0</v>
      </c>
      <c r="BL23" s="203">
        <f t="shared" ref="BL23:BO23" si="18">SUM(BL9:BL22)</f>
        <v>39614.699999999997</v>
      </c>
      <c r="BM23" s="204">
        <f t="shared" si="18"/>
        <v>5413.98</v>
      </c>
      <c r="BN23" s="203">
        <f t="shared" si="18"/>
        <v>65869.960600000006</v>
      </c>
      <c r="BO23" s="204">
        <f t="shared" si="18"/>
        <v>8462.3795599999994</v>
      </c>
      <c r="BP23" s="288">
        <v>99.851740763812899</v>
      </c>
      <c r="BQ23" s="194">
        <f>SUM(BQ9:BQ22)</f>
        <v>-57407.581040000005</v>
      </c>
      <c r="BR23" s="86"/>
      <c r="BS23" s="86"/>
      <c r="BT23" s="86"/>
      <c r="BU23" s="86"/>
      <c r="BV23" s="86"/>
      <c r="BW23" s="86"/>
      <c r="BX23" s="86"/>
      <c r="BY23" s="86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  <c r="ALL23" s="147"/>
      <c r="ALM23" s="147"/>
    </row>
    <row r="24" spans="1:1001">
      <c r="AN24" s="164"/>
      <c r="BN24" s="165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  <c r="VA24" s="147"/>
      <c r="VB24" s="147"/>
      <c r="VC24" s="147"/>
      <c r="VD24" s="147"/>
      <c r="VE24" s="147"/>
      <c r="VF24" s="147"/>
      <c r="VG24" s="147"/>
      <c r="VH24" s="147"/>
      <c r="VI24" s="147"/>
      <c r="VJ24" s="147"/>
      <c r="VK24" s="147"/>
      <c r="VL24" s="147"/>
      <c r="VM24" s="147"/>
      <c r="VN24" s="147"/>
      <c r="VO24" s="147"/>
      <c r="VP24" s="147"/>
      <c r="VQ24" s="147"/>
      <c r="VR24" s="147"/>
      <c r="VS24" s="147"/>
      <c r="VT24" s="147"/>
      <c r="VU24" s="147"/>
      <c r="VV24" s="147"/>
      <c r="VW24" s="147"/>
      <c r="VX24" s="147"/>
      <c r="VY24" s="147"/>
      <c r="VZ24" s="147"/>
      <c r="WA24" s="147"/>
      <c r="WB24" s="147"/>
      <c r="WC24" s="147"/>
      <c r="WD24" s="147"/>
      <c r="WE24" s="147"/>
      <c r="WF24" s="147"/>
      <c r="WG24" s="147"/>
      <c r="WH24" s="147"/>
      <c r="WI24" s="147"/>
      <c r="WJ24" s="147"/>
      <c r="WK24" s="147"/>
      <c r="WL24" s="147"/>
      <c r="WM24" s="147"/>
      <c r="WN24" s="147"/>
      <c r="WO24" s="147"/>
      <c r="WP24" s="147"/>
      <c r="WQ24" s="147"/>
      <c r="WR24" s="147"/>
      <c r="WS24" s="147"/>
      <c r="WT24" s="147"/>
      <c r="WU24" s="147"/>
      <c r="WV24" s="147"/>
      <c r="WW24" s="147"/>
      <c r="WX24" s="147"/>
      <c r="WY24" s="147"/>
      <c r="WZ24" s="147"/>
      <c r="XA24" s="147"/>
      <c r="XB24" s="147"/>
      <c r="XC24" s="147"/>
      <c r="XD24" s="147"/>
      <c r="XE24" s="147"/>
      <c r="XF24" s="147"/>
      <c r="XG24" s="147"/>
      <c r="XH24" s="147"/>
      <c r="XI24" s="147"/>
      <c r="XJ24" s="147"/>
      <c r="XK24" s="147"/>
      <c r="XL24" s="147"/>
      <c r="XM24" s="147"/>
      <c r="XN24" s="147"/>
      <c r="XO24" s="147"/>
      <c r="XP24" s="147"/>
      <c r="XQ24" s="147"/>
      <c r="XR24" s="147"/>
      <c r="XS24" s="147"/>
      <c r="XT24" s="147"/>
      <c r="XU24" s="147"/>
      <c r="XV24" s="147"/>
      <c r="XW24" s="147"/>
      <c r="XX24" s="147"/>
      <c r="XY24" s="147"/>
      <c r="XZ24" s="147"/>
      <c r="YA24" s="147"/>
      <c r="YB24" s="147"/>
      <c r="YC24" s="147"/>
      <c r="YD24" s="147"/>
      <c r="YE24" s="147"/>
      <c r="YF24" s="147"/>
      <c r="YG24" s="147"/>
      <c r="YH24" s="147"/>
      <c r="YI24" s="147"/>
      <c r="YJ24" s="147"/>
      <c r="YK24" s="147"/>
      <c r="YL24" s="147"/>
      <c r="YM24" s="147"/>
      <c r="YN24" s="147"/>
      <c r="YO24" s="147"/>
      <c r="YP24" s="147"/>
      <c r="YQ24" s="147"/>
      <c r="YR24" s="147"/>
      <c r="YS24" s="147"/>
      <c r="YT24" s="147"/>
      <c r="YU24" s="147"/>
      <c r="YV24" s="147"/>
      <c r="YW24" s="147"/>
      <c r="YX24" s="147"/>
      <c r="YY24" s="147"/>
      <c r="YZ24" s="147"/>
      <c r="ZA24" s="147"/>
      <c r="ZB24" s="147"/>
      <c r="ZC24" s="147"/>
      <c r="ZD24" s="147"/>
      <c r="ZE24" s="147"/>
      <c r="ZF24" s="147"/>
      <c r="ZG24" s="147"/>
      <c r="ZH24" s="147"/>
      <c r="ZI24" s="147"/>
      <c r="ZJ24" s="147"/>
      <c r="ZK24" s="147"/>
      <c r="ZL24" s="147"/>
      <c r="ZM24" s="147"/>
      <c r="ZN24" s="147"/>
      <c r="ZO24" s="147"/>
      <c r="ZP24" s="147"/>
      <c r="ZQ24" s="147"/>
      <c r="ZR24" s="147"/>
      <c r="ZS24" s="147"/>
      <c r="ZT24" s="147"/>
      <c r="ZU24" s="147"/>
      <c r="ZV24" s="147"/>
      <c r="ZW24" s="147"/>
      <c r="ZX24" s="147"/>
      <c r="ZY24" s="147"/>
      <c r="ZZ24" s="147"/>
      <c r="AAA24" s="147"/>
      <c r="AAB24" s="147"/>
      <c r="AAC24" s="147"/>
      <c r="AAD24" s="147"/>
      <c r="AAE24" s="147"/>
      <c r="AAF24" s="147"/>
      <c r="AAG24" s="147"/>
      <c r="AAH24" s="147"/>
      <c r="AAI24" s="147"/>
      <c r="AAJ24" s="147"/>
      <c r="AAK24" s="147"/>
      <c r="AAL24" s="147"/>
      <c r="AAM24" s="147"/>
      <c r="AAN24" s="147"/>
      <c r="AAO24" s="147"/>
      <c r="AAP24" s="147"/>
      <c r="AAQ24" s="147"/>
      <c r="AAR24" s="147"/>
      <c r="AAS24" s="147"/>
      <c r="AAT24" s="147"/>
      <c r="AAU24" s="147"/>
      <c r="AAV24" s="147"/>
      <c r="AAW24" s="147"/>
      <c r="AAX24" s="147"/>
      <c r="AAY24" s="147"/>
      <c r="AAZ24" s="147"/>
      <c r="ABA24" s="147"/>
      <c r="ABB24" s="147"/>
      <c r="ABC24" s="147"/>
      <c r="ABD24" s="147"/>
      <c r="ABE24" s="147"/>
      <c r="ABF24" s="147"/>
      <c r="ABG24" s="147"/>
      <c r="ABH24" s="147"/>
      <c r="ABI24" s="147"/>
      <c r="ABJ24" s="147"/>
      <c r="ABK24" s="147"/>
      <c r="ABL24" s="147"/>
      <c r="ABM24" s="147"/>
      <c r="ABN24" s="147"/>
      <c r="ABO24" s="147"/>
      <c r="ABP24" s="147"/>
      <c r="ABQ24" s="147"/>
      <c r="ABR24" s="147"/>
      <c r="ABS24" s="147"/>
      <c r="ABT24" s="147"/>
      <c r="ABU24" s="147"/>
      <c r="ABV24" s="147"/>
      <c r="ABW24" s="147"/>
      <c r="ABX24" s="147"/>
      <c r="ABY24" s="147"/>
      <c r="ABZ24" s="147"/>
      <c r="ACA24" s="147"/>
      <c r="ACB24" s="147"/>
      <c r="ACC24" s="147"/>
      <c r="ACD24" s="147"/>
      <c r="ACE24" s="147"/>
      <c r="ACF24" s="147"/>
      <c r="ACG24" s="147"/>
      <c r="ACH24" s="147"/>
      <c r="ACI24" s="147"/>
      <c r="ACJ24" s="147"/>
      <c r="ACK24" s="147"/>
      <c r="ACL24" s="147"/>
      <c r="ACM24" s="147"/>
      <c r="ACN24" s="147"/>
      <c r="ACO24" s="147"/>
      <c r="ACP24" s="147"/>
      <c r="ACQ24" s="147"/>
      <c r="ACR24" s="147"/>
      <c r="ACS24" s="147"/>
      <c r="ACT24" s="147"/>
      <c r="ACU24" s="147"/>
      <c r="ACV24" s="147"/>
      <c r="ACW24" s="147"/>
      <c r="ACX24" s="147"/>
      <c r="ACY24" s="147"/>
      <c r="ACZ24" s="147"/>
      <c r="ADA24" s="147"/>
      <c r="ADB24" s="147"/>
      <c r="ADC24" s="147"/>
      <c r="ADD24" s="147"/>
      <c r="ADE24" s="147"/>
      <c r="ADF24" s="147"/>
      <c r="ADG24" s="147"/>
      <c r="ADH24" s="147"/>
      <c r="ADI24" s="147"/>
      <c r="ADJ24" s="147"/>
      <c r="ADK24" s="147"/>
      <c r="ADL24" s="147"/>
      <c r="ADM24" s="147"/>
      <c r="ADN24" s="147"/>
      <c r="ADO24" s="147"/>
      <c r="ADP24" s="147"/>
      <c r="ADQ24" s="147"/>
      <c r="ADR24" s="147"/>
      <c r="ADS24" s="147"/>
      <c r="ADT24" s="147"/>
      <c r="ADU24" s="147"/>
      <c r="ADV24" s="147"/>
      <c r="ADW24" s="147"/>
      <c r="ADX24" s="147"/>
      <c r="ADY24" s="147"/>
      <c r="ADZ24" s="147"/>
      <c r="AEA24" s="147"/>
      <c r="AEB24" s="147"/>
      <c r="AEC24" s="147"/>
      <c r="AED24" s="147"/>
      <c r="AEE24" s="147"/>
      <c r="AEF24" s="147"/>
      <c r="AEG24" s="147"/>
      <c r="AEH24" s="147"/>
      <c r="AEI24" s="147"/>
      <c r="AEJ24" s="147"/>
      <c r="AEK24" s="147"/>
      <c r="AEL24" s="147"/>
      <c r="AEM24" s="147"/>
      <c r="AEN24" s="147"/>
      <c r="AEO24" s="147"/>
      <c r="AEP24" s="147"/>
      <c r="AEQ24" s="147"/>
      <c r="AER24" s="147"/>
      <c r="AES24" s="147"/>
      <c r="AET24" s="147"/>
      <c r="AEU24" s="147"/>
      <c r="AEV24" s="147"/>
      <c r="AEW24" s="147"/>
      <c r="AEX24" s="147"/>
      <c r="AEY24" s="147"/>
      <c r="AEZ24" s="147"/>
      <c r="AFA24" s="147"/>
      <c r="AFB24" s="147"/>
      <c r="AFC24" s="147"/>
      <c r="AFD24" s="147"/>
      <c r="AFE24" s="147"/>
      <c r="AFF24" s="147"/>
      <c r="AFG24" s="147"/>
      <c r="AFH24" s="147"/>
      <c r="AFI24" s="147"/>
      <c r="AFJ24" s="147"/>
      <c r="AFK24" s="147"/>
      <c r="AFL24" s="147"/>
      <c r="AFM24" s="147"/>
      <c r="AFN24" s="147"/>
      <c r="AFO24" s="147"/>
      <c r="AFP24" s="147"/>
      <c r="AFQ24" s="147"/>
      <c r="AFR24" s="147"/>
      <c r="AFS24" s="147"/>
      <c r="AFT24" s="147"/>
      <c r="AFU24" s="147"/>
      <c r="AFV24" s="147"/>
      <c r="AFW24" s="147"/>
      <c r="AFX24" s="147"/>
      <c r="AFY24" s="147"/>
      <c r="AFZ24" s="147"/>
      <c r="AGA24" s="147"/>
      <c r="AGB24" s="147"/>
      <c r="AGC24" s="147"/>
      <c r="AGD24" s="147"/>
      <c r="AGE24" s="147"/>
      <c r="AGF24" s="147"/>
      <c r="AGG24" s="147"/>
      <c r="AGH24" s="147"/>
      <c r="AGI24" s="147"/>
      <c r="AGJ24" s="147"/>
      <c r="AGK24" s="147"/>
      <c r="AGL24" s="147"/>
      <c r="AGM24" s="147"/>
      <c r="AGN24" s="147"/>
      <c r="AGO24" s="147"/>
      <c r="AGP24" s="147"/>
      <c r="AGQ24" s="147"/>
      <c r="AGR24" s="147"/>
      <c r="AGS24" s="147"/>
      <c r="AGT24" s="147"/>
      <c r="AGU24" s="147"/>
      <c r="AGV24" s="147"/>
      <c r="AGW24" s="147"/>
      <c r="AGX24" s="147"/>
      <c r="AGY24" s="147"/>
      <c r="AGZ24" s="147"/>
      <c r="AHA24" s="147"/>
      <c r="AHB24" s="147"/>
      <c r="AHC24" s="147"/>
      <c r="AHD24" s="147"/>
      <c r="AHE24" s="147"/>
      <c r="AHF24" s="147"/>
      <c r="AHG24" s="147"/>
      <c r="AHH24" s="147"/>
      <c r="AHI24" s="147"/>
      <c r="AHJ24" s="147"/>
      <c r="AHK24" s="147"/>
      <c r="AHL24" s="147"/>
      <c r="AHM24" s="147"/>
      <c r="AHN24" s="147"/>
      <c r="AHO24" s="147"/>
      <c r="AHP24" s="147"/>
      <c r="AHQ24" s="147"/>
      <c r="AHR24" s="147"/>
      <c r="AHS24" s="147"/>
      <c r="AHT24" s="147"/>
      <c r="AHU24" s="147"/>
      <c r="AHV24" s="147"/>
      <c r="AHW24" s="147"/>
      <c r="AHX24" s="147"/>
      <c r="AHY24" s="147"/>
      <c r="AHZ24" s="147"/>
      <c r="AIA24" s="147"/>
      <c r="AIB24" s="147"/>
      <c r="AIC24" s="147"/>
      <c r="AID24" s="147"/>
      <c r="AIE24" s="147"/>
      <c r="AIF24" s="147"/>
      <c r="AIG24" s="147"/>
      <c r="AIH24" s="147"/>
      <c r="AII24" s="147"/>
      <c r="AIJ24" s="147"/>
      <c r="AIK24" s="147"/>
      <c r="AIL24" s="147"/>
      <c r="AIM24" s="147"/>
      <c r="AIN24" s="147"/>
      <c r="AIO24" s="147"/>
      <c r="AIP24" s="147"/>
      <c r="AIQ24" s="147"/>
      <c r="AIR24" s="147"/>
      <c r="AIS24" s="147"/>
      <c r="AIT24" s="147"/>
      <c r="AIU24" s="147"/>
      <c r="AIV24" s="147"/>
      <c r="AIW24" s="147"/>
      <c r="AIX24" s="147"/>
      <c r="AIY24" s="147"/>
      <c r="AIZ24" s="147"/>
      <c r="AJA24" s="147"/>
      <c r="AJB24" s="147"/>
      <c r="AJC24" s="147"/>
      <c r="AJD24" s="147"/>
      <c r="AJE24" s="147"/>
      <c r="AJF24" s="147"/>
      <c r="AJG24" s="147"/>
      <c r="AJH24" s="147"/>
      <c r="AJI24" s="147"/>
      <c r="AJJ24" s="147"/>
      <c r="AJK24" s="147"/>
      <c r="AJL24" s="147"/>
      <c r="AJM24" s="147"/>
      <c r="AJN24" s="147"/>
      <c r="AJO24" s="147"/>
      <c r="AJP24" s="147"/>
      <c r="AJQ24" s="147"/>
      <c r="AJR24" s="147"/>
      <c r="AJS24" s="147"/>
      <c r="AJT24" s="147"/>
      <c r="AJU24" s="147"/>
      <c r="AJV24" s="147"/>
      <c r="AJW24" s="147"/>
      <c r="AJX24" s="147"/>
      <c r="AJY24" s="147"/>
      <c r="AJZ24" s="147"/>
      <c r="AKA24" s="147"/>
      <c r="AKB24" s="147"/>
      <c r="AKC24" s="147"/>
      <c r="AKD24" s="147"/>
      <c r="AKE24" s="147"/>
      <c r="AKF24" s="147"/>
      <c r="AKG24" s="147"/>
      <c r="AKH24" s="147"/>
      <c r="AKI24" s="147"/>
      <c r="AKJ24" s="147"/>
      <c r="AKK24" s="147"/>
      <c r="AKL24" s="147"/>
      <c r="AKM24" s="147"/>
      <c r="AKN24" s="147"/>
      <c r="AKO24" s="147"/>
      <c r="AKP24" s="147"/>
      <c r="AKQ24" s="147"/>
      <c r="AKR24" s="147"/>
      <c r="AKS24" s="147"/>
      <c r="AKT24" s="147"/>
      <c r="AKU24" s="147"/>
      <c r="AKV24" s="147"/>
      <c r="AKW24" s="147"/>
      <c r="AKX24" s="147"/>
      <c r="AKY24" s="147"/>
      <c r="AKZ24" s="147"/>
      <c r="ALA24" s="147"/>
      <c r="ALB24" s="147"/>
      <c r="ALC24" s="147"/>
      <c r="ALD24" s="147"/>
      <c r="ALE24" s="147"/>
      <c r="ALF24" s="147"/>
      <c r="ALG24" s="147"/>
      <c r="ALH24" s="147"/>
      <c r="ALI24" s="147"/>
      <c r="ALJ24" s="147"/>
      <c r="ALK24" s="147"/>
      <c r="ALL24" s="147"/>
      <c r="ALM24" s="147"/>
    </row>
    <row r="25" spans="1:1001">
      <c r="D25" s="166"/>
      <c r="E25" s="166"/>
      <c r="F25" s="166"/>
      <c r="G25" s="166"/>
      <c r="AM25" s="164"/>
      <c r="AN25" s="165"/>
      <c r="BN25" s="141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  <c r="VA25" s="147"/>
      <c r="VB25" s="147"/>
      <c r="VC25" s="147"/>
      <c r="VD25" s="147"/>
      <c r="VE25" s="147"/>
      <c r="VF25" s="147"/>
      <c r="VG25" s="147"/>
      <c r="VH25" s="147"/>
      <c r="VI25" s="147"/>
      <c r="VJ25" s="147"/>
      <c r="VK25" s="147"/>
      <c r="VL25" s="147"/>
      <c r="VM25" s="147"/>
      <c r="VN25" s="147"/>
      <c r="VO25" s="147"/>
      <c r="VP25" s="147"/>
      <c r="VQ25" s="147"/>
      <c r="VR25" s="147"/>
      <c r="VS25" s="147"/>
      <c r="VT25" s="147"/>
      <c r="VU25" s="147"/>
      <c r="VV25" s="147"/>
      <c r="VW25" s="147"/>
      <c r="VX25" s="147"/>
      <c r="VY25" s="147"/>
      <c r="VZ25" s="147"/>
      <c r="WA25" s="147"/>
      <c r="WB25" s="147"/>
      <c r="WC25" s="147"/>
      <c r="WD25" s="147"/>
      <c r="WE25" s="147"/>
      <c r="WF25" s="147"/>
      <c r="WG25" s="147"/>
      <c r="WH25" s="147"/>
      <c r="WI25" s="147"/>
      <c r="WJ25" s="147"/>
      <c r="WK25" s="147"/>
      <c r="WL25" s="147"/>
      <c r="WM25" s="147"/>
      <c r="WN25" s="147"/>
      <c r="WO25" s="147"/>
      <c r="WP25" s="147"/>
      <c r="WQ25" s="147"/>
      <c r="WR25" s="147"/>
      <c r="WS25" s="147"/>
      <c r="WT25" s="147"/>
      <c r="WU25" s="147"/>
      <c r="WV25" s="147"/>
      <c r="WW25" s="147"/>
      <c r="WX25" s="147"/>
      <c r="WY25" s="147"/>
      <c r="WZ25" s="147"/>
      <c r="XA25" s="147"/>
      <c r="XB25" s="147"/>
      <c r="XC25" s="147"/>
      <c r="XD25" s="147"/>
      <c r="XE25" s="147"/>
      <c r="XF25" s="147"/>
      <c r="XG25" s="147"/>
      <c r="XH25" s="147"/>
      <c r="XI25" s="147"/>
      <c r="XJ25" s="147"/>
      <c r="XK25" s="147"/>
      <c r="XL25" s="147"/>
      <c r="XM25" s="147"/>
      <c r="XN25" s="147"/>
      <c r="XO25" s="147"/>
      <c r="XP25" s="147"/>
      <c r="XQ25" s="147"/>
      <c r="XR25" s="147"/>
      <c r="XS25" s="147"/>
      <c r="XT25" s="147"/>
      <c r="XU25" s="147"/>
      <c r="XV25" s="147"/>
      <c r="XW25" s="147"/>
      <c r="XX25" s="147"/>
      <c r="XY25" s="147"/>
      <c r="XZ25" s="147"/>
      <c r="YA25" s="147"/>
      <c r="YB25" s="147"/>
      <c r="YC25" s="147"/>
      <c r="YD25" s="147"/>
      <c r="YE25" s="147"/>
      <c r="YF25" s="147"/>
      <c r="YG25" s="147"/>
      <c r="YH25" s="147"/>
      <c r="YI25" s="147"/>
      <c r="YJ25" s="147"/>
      <c r="YK25" s="147"/>
      <c r="YL25" s="147"/>
      <c r="YM25" s="147"/>
      <c r="YN25" s="147"/>
      <c r="YO25" s="147"/>
      <c r="YP25" s="147"/>
      <c r="YQ25" s="147"/>
      <c r="YR25" s="147"/>
      <c r="YS25" s="147"/>
      <c r="YT25" s="147"/>
      <c r="YU25" s="147"/>
      <c r="YV25" s="147"/>
      <c r="YW25" s="147"/>
      <c r="YX25" s="147"/>
      <c r="YY25" s="147"/>
      <c r="YZ25" s="147"/>
      <c r="ZA25" s="147"/>
      <c r="ZB25" s="147"/>
      <c r="ZC25" s="147"/>
      <c r="ZD25" s="147"/>
      <c r="ZE25" s="147"/>
      <c r="ZF25" s="147"/>
      <c r="ZG25" s="147"/>
      <c r="ZH25" s="147"/>
      <c r="ZI25" s="147"/>
      <c r="ZJ25" s="147"/>
      <c r="ZK25" s="147"/>
      <c r="ZL25" s="147"/>
      <c r="ZM25" s="147"/>
      <c r="ZN25" s="147"/>
      <c r="ZO25" s="147"/>
      <c r="ZP25" s="147"/>
      <c r="ZQ25" s="147"/>
      <c r="ZR25" s="147"/>
      <c r="ZS25" s="147"/>
      <c r="ZT25" s="147"/>
      <c r="ZU25" s="147"/>
      <c r="ZV25" s="147"/>
      <c r="ZW25" s="147"/>
      <c r="ZX25" s="147"/>
      <c r="ZY25" s="147"/>
      <c r="ZZ25" s="147"/>
      <c r="AAA25" s="147"/>
      <c r="AAB25" s="147"/>
      <c r="AAC25" s="147"/>
      <c r="AAD25" s="147"/>
      <c r="AAE25" s="147"/>
      <c r="AAF25" s="147"/>
      <c r="AAG25" s="147"/>
      <c r="AAH25" s="147"/>
      <c r="AAI25" s="147"/>
      <c r="AAJ25" s="147"/>
      <c r="AAK25" s="147"/>
      <c r="AAL25" s="147"/>
      <c r="AAM25" s="147"/>
      <c r="AAN25" s="147"/>
      <c r="AAO25" s="147"/>
      <c r="AAP25" s="147"/>
      <c r="AAQ25" s="147"/>
      <c r="AAR25" s="147"/>
      <c r="AAS25" s="147"/>
      <c r="AAT25" s="147"/>
      <c r="AAU25" s="147"/>
      <c r="AAV25" s="147"/>
      <c r="AAW25" s="147"/>
      <c r="AAX25" s="147"/>
      <c r="AAY25" s="147"/>
      <c r="AAZ25" s="147"/>
      <c r="ABA25" s="147"/>
      <c r="ABB25" s="147"/>
      <c r="ABC25" s="147"/>
      <c r="ABD25" s="147"/>
      <c r="ABE25" s="147"/>
      <c r="ABF25" s="147"/>
      <c r="ABG25" s="147"/>
      <c r="ABH25" s="147"/>
      <c r="ABI25" s="147"/>
      <c r="ABJ25" s="147"/>
      <c r="ABK25" s="147"/>
      <c r="ABL25" s="147"/>
      <c r="ABM25" s="147"/>
      <c r="ABN25" s="147"/>
      <c r="ABO25" s="147"/>
      <c r="ABP25" s="147"/>
      <c r="ABQ25" s="147"/>
      <c r="ABR25" s="147"/>
      <c r="ABS25" s="147"/>
      <c r="ABT25" s="147"/>
      <c r="ABU25" s="147"/>
      <c r="ABV25" s="147"/>
      <c r="ABW25" s="147"/>
      <c r="ABX25" s="147"/>
      <c r="ABY25" s="147"/>
      <c r="ABZ25" s="147"/>
      <c r="ACA25" s="147"/>
      <c r="ACB25" s="147"/>
      <c r="ACC25" s="147"/>
      <c r="ACD25" s="147"/>
      <c r="ACE25" s="147"/>
      <c r="ACF25" s="147"/>
      <c r="ACG25" s="147"/>
      <c r="ACH25" s="147"/>
      <c r="ACI25" s="147"/>
      <c r="ACJ25" s="147"/>
      <c r="ACK25" s="147"/>
      <c r="ACL25" s="147"/>
      <c r="ACM25" s="147"/>
      <c r="ACN25" s="147"/>
      <c r="ACO25" s="147"/>
      <c r="ACP25" s="147"/>
      <c r="ACQ25" s="147"/>
      <c r="ACR25" s="147"/>
      <c r="ACS25" s="147"/>
      <c r="ACT25" s="147"/>
      <c r="ACU25" s="147"/>
      <c r="ACV25" s="147"/>
      <c r="ACW25" s="147"/>
      <c r="ACX25" s="147"/>
      <c r="ACY25" s="147"/>
      <c r="ACZ25" s="147"/>
      <c r="ADA25" s="147"/>
      <c r="ADB25" s="147"/>
      <c r="ADC25" s="147"/>
      <c r="ADD25" s="147"/>
      <c r="ADE25" s="147"/>
      <c r="ADF25" s="147"/>
      <c r="ADG25" s="147"/>
      <c r="ADH25" s="147"/>
      <c r="ADI25" s="147"/>
      <c r="ADJ25" s="147"/>
      <c r="ADK25" s="147"/>
      <c r="ADL25" s="147"/>
      <c r="ADM25" s="147"/>
      <c r="ADN25" s="147"/>
      <c r="ADO25" s="147"/>
      <c r="ADP25" s="147"/>
      <c r="ADQ25" s="147"/>
      <c r="ADR25" s="147"/>
      <c r="ADS25" s="147"/>
      <c r="ADT25" s="147"/>
      <c r="ADU25" s="147"/>
      <c r="ADV25" s="147"/>
      <c r="ADW25" s="147"/>
      <c r="ADX25" s="147"/>
      <c r="ADY25" s="147"/>
      <c r="ADZ25" s="147"/>
      <c r="AEA25" s="147"/>
      <c r="AEB25" s="147"/>
      <c r="AEC25" s="147"/>
      <c r="AED25" s="147"/>
      <c r="AEE25" s="147"/>
      <c r="AEF25" s="147"/>
      <c r="AEG25" s="147"/>
      <c r="AEH25" s="147"/>
      <c r="AEI25" s="147"/>
      <c r="AEJ25" s="147"/>
      <c r="AEK25" s="147"/>
      <c r="AEL25" s="147"/>
      <c r="AEM25" s="147"/>
      <c r="AEN25" s="147"/>
      <c r="AEO25" s="147"/>
      <c r="AEP25" s="147"/>
      <c r="AEQ25" s="147"/>
      <c r="AER25" s="147"/>
      <c r="AES25" s="147"/>
      <c r="AET25" s="147"/>
      <c r="AEU25" s="147"/>
      <c r="AEV25" s="147"/>
      <c r="AEW25" s="147"/>
      <c r="AEX25" s="147"/>
      <c r="AEY25" s="147"/>
      <c r="AEZ25" s="147"/>
      <c r="AFA25" s="147"/>
      <c r="AFB25" s="147"/>
      <c r="AFC25" s="147"/>
      <c r="AFD25" s="147"/>
      <c r="AFE25" s="147"/>
      <c r="AFF25" s="147"/>
      <c r="AFG25" s="147"/>
      <c r="AFH25" s="147"/>
      <c r="AFI25" s="147"/>
      <c r="AFJ25" s="147"/>
      <c r="AFK25" s="147"/>
      <c r="AFL25" s="147"/>
      <c r="AFM25" s="147"/>
      <c r="AFN25" s="147"/>
      <c r="AFO25" s="147"/>
      <c r="AFP25" s="147"/>
      <c r="AFQ25" s="147"/>
      <c r="AFR25" s="147"/>
      <c r="AFS25" s="147"/>
      <c r="AFT25" s="147"/>
      <c r="AFU25" s="147"/>
      <c r="AFV25" s="147"/>
      <c r="AFW25" s="147"/>
      <c r="AFX25" s="147"/>
      <c r="AFY25" s="147"/>
      <c r="AFZ25" s="147"/>
      <c r="AGA25" s="147"/>
      <c r="AGB25" s="147"/>
      <c r="AGC25" s="147"/>
      <c r="AGD25" s="147"/>
      <c r="AGE25" s="147"/>
      <c r="AGF25" s="147"/>
      <c r="AGG25" s="147"/>
      <c r="AGH25" s="147"/>
      <c r="AGI25" s="147"/>
      <c r="AGJ25" s="147"/>
      <c r="AGK25" s="147"/>
      <c r="AGL25" s="147"/>
      <c r="AGM25" s="147"/>
      <c r="AGN25" s="147"/>
      <c r="AGO25" s="147"/>
      <c r="AGP25" s="147"/>
      <c r="AGQ25" s="147"/>
      <c r="AGR25" s="147"/>
      <c r="AGS25" s="147"/>
      <c r="AGT25" s="147"/>
      <c r="AGU25" s="147"/>
      <c r="AGV25" s="147"/>
      <c r="AGW25" s="147"/>
      <c r="AGX25" s="147"/>
      <c r="AGY25" s="147"/>
      <c r="AGZ25" s="147"/>
      <c r="AHA25" s="147"/>
      <c r="AHB25" s="147"/>
      <c r="AHC25" s="147"/>
      <c r="AHD25" s="147"/>
      <c r="AHE25" s="147"/>
      <c r="AHF25" s="147"/>
      <c r="AHG25" s="147"/>
      <c r="AHH25" s="147"/>
      <c r="AHI25" s="147"/>
      <c r="AHJ25" s="147"/>
      <c r="AHK25" s="147"/>
      <c r="AHL25" s="147"/>
      <c r="AHM25" s="147"/>
      <c r="AHN25" s="147"/>
      <c r="AHO25" s="147"/>
      <c r="AHP25" s="147"/>
      <c r="AHQ25" s="147"/>
      <c r="AHR25" s="147"/>
      <c r="AHS25" s="147"/>
      <c r="AHT25" s="147"/>
      <c r="AHU25" s="147"/>
      <c r="AHV25" s="147"/>
      <c r="AHW25" s="147"/>
      <c r="AHX25" s="147"/>
      <c r="AHY25" s="147"/>
      <c r="AHZ25" s="147"/>
      <c r="AIA25" s="147"/>
      <c r="AIB25" s="147"/>
      <c r="AIC25" s="147"/>
      <c r="AID25" s="147"/>
      <c r="AIE25" s="147"/>
      <c r="AIF25" s="147"/>
      <c r="AIG25" s="147"/>
      <c r="AIH25" s="147"/>
      <c r="AII25" s="147"/>
      <c r="AIJ25" s="147"/>
      <c r="AIK25" s="147"/>
      <c r="AIL25" s="147"/>
      <c r="AIM25" s="147"/>
      <c r="AIN25" s="147"/>
      <c r="AIO25" s="147"/>
      <c r="AIP25" s="147"/>
      <c r="AIQ25" s="147"/>
      <c r="AIR25" s="147"/>
      <c r="AIS25" s="147"/>
      <c r="AIT25" s="147"/>
      <c r="AIU25" s="147"/>
      <c r="AIV25" s="147"/>
      <c r="AIW25" s="147"/>
      <c r="AIX25" s="147"/>
      <c r="AIY25" s="147"/>
      <c r="AIZ25" s="147"/>
      <c r="AJA25" s="147"/>
      <c r="AJB25" s="147"/>
      <c r="AJC25" s="147"/>
      <c r="AJD25" s="147"/>
      <c r="AJE25" s="147"/>
      <c r="AJF25" s="147"/>
      <c r="AJG25" s="147"/>
      <c r="AJH25" s="147"/>
      <c r="AJI25" s="147"/>
      <c r="AJJ25" s="147"/>
      <c r="AJK25" s="147"/>
      <c r="AJL25" s="147"/>
      <c r="AJM25" s="147"/>
      <c r="AJN25" s="147"/>
      <c r="AJO25" s="147"/>
      <c r="AJP25" s="147"/>
      <c r="AJQ25" s="147"/>
      <c r="AJR25" s="147"/>
      <c r="AJS25" s="147"/>
      <c r="AJT25" s="147"/>
      <c r="AJU25" s="147"/>
      <c r="AJV25" s="147"/>
      <c r="AJW25" s="147"/>
      <c r="AJX25" s="147"/>
      <c r="AJY25" s="147"/>
      <c r="AJZ25" s="147"/>
      <c r="AKA25" s="147"/>
      <c r="AKB25" s="147"/>
      <c r="AKC25" s="147"/>
      <c r="AKD25" s="147"/>
      <c r="AKE25" s="147"/>
      <c r="AKF25" s="147"/>
      <c r="AKG25" s="147"/>
      <c r="AKH25" s="147"/>
      <c r="AKI25" s="147"/>
      <c r="AKJ25" s="147"/>
      <c r="AKK25" s="147"/>
      <c r="AKL25" s="147"/>
      <c r="AKM25" s="147"/>
      <c r="AKN25" s="147"/>
      <c r="AKO25" s="147"/>
      <c r="AKP25" s="147"/>
      <c r="AKQ25" s="147"/>
      <c r="AKR25" s="147"/>
      <c r="AKS25" s="147"/>
      <c r="AKT25" s="147"/>
      <c r="AKU25" s="147"/>
      <c r="AKV25" s="147"/>
      <c r="AKW25" s="147"/>
      <c r="AKX25" s="147"/>
      <c r="AKY25" s="147"/>
      <c r="AKZ25" s="147"/>
      <c r="ALA25" s="147"/>
      <c r="ALB25" s="147"/>
      <c r="ALC25" s="147"/>
      <c r="ALD25" s="147"/>
      <c r="ALE25" s="147"/>
      <c r="ALF25" s="147"/>
      <c r="ALG25" s="147"/>
      <c r="ALH25" s="147"/>
      <c r="ALI25" s="147"/>
      <c r="ALJ25" s="147"/>
      <c r="ALK25" s="147"/>
      <c r="ALL25" s="147"/>
      <c r="ALM25" s="147"/>
    </row>
    <row r="26" spans="1:1001">
      <c r="A26" s="146" t="s">
        <v>76</v>
      </c>
      <c r="C26" s="16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  <c r="VA26" s="147"/>
      <c r="VB26" s="147"/>
      <c r="VC26" s="147"/>
      <c r="VD26" s="147"/>
      <c r="VE26" s="147"/>
      <c r="VF26" s="147"/>
      <c r="VG26" s="147"/>
      <c r="VH26" s="147"/>
      <c r="VI26" s="147"/>
      <c r="VJ26" s="147"/>
      <c r="VK26" s="147"/>
      <c r="VL26" s="147"/>
      <c r="VM26" s="147"/>
      <c r="VN26" s="147"/>
      <c r="VO26" s="147"/>
      <c r="VP26" s="147"/>
      <c r="VQ26" s="147"/>
      <c r="VR26" s="147"/>
      <c r="VS26" s="147"/>
      <c r="VT26" s="147"/>
      <c r="VU26" s="147"/>
      <c r="VV26" s="147"/>
      <c r="VW26" s="147"/>
      <c r="VX26" s="147"/>
      <c r="VY26" s="147"/>
      <c r="VZ26" s="147"/>
      <c r="WA26" s="147"/>
      <c r="WB26" s="147"/>
      <c r="WC26" s="147"/>
      <c r="WD26" s="147"/>
      <c r="WE26" s="147"/>
      <c r="WF26" s="147"/>
      <c r="WG26" s="147"/>
      <c r="WH26" s="147"/>
      <c r="WI26" s="147"/>
      <c r="WJ26" s="147"/>
      <c r="WK26" s="147"/>
      <c r="WL26" s="147"/>
      <c r="WM26" s="147"/>
      <c r="WN26" s="147"/>
      <c r="WO26" s="147"/>
      <c r="WP26" s="147"/>
      <c r="WQ26" s="147"/>
      <c r="WR26" s="147"/>
      <c r="WS26" s="147"/>
      <c r="WT26" s="147"/>
      <c r="WU26" s="147"/>
      <c r="WV26" s="147"/>
      <c r="WW26" s="147"/>
      <c r="WX26" s="147"/>
      <c r="WY26" s="147"/>
      <c r="WZ26" s="147"/>
      <c r="XA26" s="147"/>
      <c r="XB26" s="147"/>
      <c r="XC26" s="147"/>
      <c r="XD26" s="147"/>
      <c r="XE26" s="147"/>
      <c r="XF26" s="147"/>
      <c r="XG26" s="147"/>
      <c r="XH26" s="147"/>
      <c r="XI26" s="147"/>
      <c r="XJ26" s="147"/>
      <c r="XK26" s="147"/>
      <c r="XL26" s="147"/>
      <c r="XM26" s="147"/>
      <c r="XN26" s="147"/>
      <c r="XO26" s="147"/>
      <c r="XP26" s="147"/>
      <c r="XQ26" s="147"/>
      <c r="XR26" s="147"/>
      <c r="XS26" s="147"/>
      <c r="XT26" s="147"/>
      <c r="XU26" s="147"/>
      <c r="XV26" s="147"/>
      <c r="XW26" s="147"/>
      <c r="XX26" s="147"/>
      <c r="XY26" s="147"/>
      <c r="XZ26" s="147"/>
      <c r="YA26" s="147"/>
      <c r="YB26" s="147"/>
      <c r="YC26" s="147"/>
      <c r="YD26" s="147"/>
      <c r="YE26" s="147"/>
      <c r="YF26" s="147"/>
      <c r="YG26" s="147"/>
      <c r="YH26" s="147"/>
      <c r="YI26" s="147"/>
      <c r="YJ26" s="147"/>
      <c r="YK26" s="147"/>
      <c r="YL26" s="147"/>
      <c r="YM26" s="147"/>
      <c r="YN26" s="147"/>
      <c r="YO26" s="147"/>
      <c r="YP26" s="147"/>
      <c r="YQ26" s="147"/>
      <c r="YR26" s="147"/>
      <c r="YS26" s="147"/>
      <c r="YT26" s="147"/>
      <c r="YU26" s="147"/>
      <c r="YV26" s="147"/>
      <c r="YW26" s="147"/>
      <c r="YX26" s="147"/>
      <c r="YY26" s="147"/>
      <c r="YZ26" s="147"/>
      <c r="ZA26" s="147"/>
      <c r="ZB26" s="147"/>
      <c r="ZC26" s="147"/>
      <c r="ZD26" s="147"/>
      <c r="ZE26" s="147"/>
      <c r="ZF26" s="147"/>
      <c r="ZG26" s="147"/>
      <c r="ZH26" s="147"/>
      <c r="ZI26" s="147"/>
      <c r="ZJ26" s="147"/>
      <c r="ZK26" s="147"/>
      <c r="ZL26" s="147"/>
      <c r="ZM26" s="147"/>
      <c r="ZN26" s="147"/>
      <c r="ZO26" s="147"/>
      <c r="ZP26" s="147"/>
      <c r="ZQ26" s="147"/>
      <c r="ZR26" s="147"/>
      <c r="ZS26" s="147"/>
      <c r="ZT26" s="147"/>
      <c r="ZU26" s="147"/>
      <c r="ZV26" s="147"/>
      <c r="ZW26" s="147"/>
      <c r="ZX26" s="147"/>
      <c r="ZY26" s="147"/>
      <c r="ZZ26" s="147"/>
      <c r="AAA26" s="147"/>
      <c r="AAB26" s="147"/>
      <c r="AAC26" s="147"/>
      <c r="AAD26" s="147"/>
      <c r="AAE26" s="147"/>
      <c r="AAF26" s="147"/>
      <c r="AAG26" s="147"/>
      <c r="AAH26" s="147"/>
      <c r="AAI26" s="147"/>
      <c r="AAJ26" s="147"/>
      <c r="AAK26" s="147"/>
      <c r="AAL26" s="147"/>
      <c r="AAM26" s="147"/>
      <c r="AAN26" s="147"/>
      <c r="AAO26" s="147"/>
      <c r="AAP26" s="147"/>
      <c r="AAQ26" s="147"/>
      <c r="AAR26" s="147"/>
      <c r="AAS26" s="147"/>
      <c r="AAT26" s="147"/>
      <c r="AAU26" s="147"/>
      <c r="AAV26" s="147"/>
      <c r="AAW26" s="147"/>
      <c r="AAX26" s="147"/>
      <c r="AAY26" s="147"/>
      <c r="AAZ26" s="147"/>
      <c r="ABA26" s="147"/>
      <c r="ABB26" s="147"/>
      <c r="ABC26" s="147"/>
      <c r="ABD26" s="147"/>
      <c r="ABE26" s="147"/>
      <c r="ABF26" s="147"/>
      <c r="ABG26" s="147"/>
      <c r="ABH26" s="147"/>
      <c r="ABI26" s="147"/>
      <c r="ABJ26" s="147"/>
      <c r="ABK26" s="147"/>
      <c r="ABL26" s="147"/>
      <c r="ABM26" s="147"/>
      <c r="ABN26" s="147"/>
      <c r="ABO26" s="147"/>
      <c r="ABP26" s="147"/>
      <c r="ABQ26" s="147"/>
      <c r="ABR26" s="147"/>
      <c r="ABS26" s="147"/>
      <c r="ABT26" s="147"/>
      <c r="ABU26" s="147"/>
      <c r="ABV26" s="147"/>
      <c r="ABW26" s="147"/>
      <c r="ABX26" s="147"/>
      <c r="ABY26" s="147"/>
      <c r="ABZ26" s="147"/>
      <c r="ACA26" s="147"/>
      <c r="ACB26" s="147"/>
      <c r="ACC26" s="147"/>
      <c r="ACD26" s="147"/>
      <c r="ACE26" s="147"/>
      <c r="ACF26" s="147"/>
      <c r="ACG26" s="147"/>
      <c r="ACH26" s="147"/>
      <c r="ACI26" s="147"/>
      <c r="ACJ26" s="147"/>
      <c r="ACK26" s="147"/>
      <c r="ACL26" s="147"/>
      <c r="ACM26" s="147"/>
      <c r="ACN26" s="147"/>
      <c r="ACO26" s="147"/>
      <c r="ACP26" s="147"/>
      <c r="ACQ26" s="147"/>
      <c r="ACR26" s="147"/>
      <c r="ACS26" s="147"/>
      <c r="ACT26" s="147"/>
      <c r="ACU26" s="147"/>
      <c r="ACV26" s="147"/>
      <c r="ACW26" s="147"/>
      <c r="ACX26" s="147"/>
      <c r="ACY26" s="147"/>
      <c r="ACZ26" s="147"/>
      <c r="ADA26" s="147"/>
      <c r="ADB26" s="147"/>
      <c r="ADC26" s="147"/>
      <c r="ADD26" s="147"/>
      <c r="ADE26" s="147"/>
      <c r="ADF26" s="147"/>
      <c r="ADG26" s="147"/>
      <c r="ADH26" s="147"/>
      <c r="ADI26" s="147"/>
      <c r="ADJ26" s="147"/>
      <c r="ADK26" s="147"/>
      <c r="ADL26" s="147"/>
      <c r="ADM26" s="147"/>
      <c r="ADN26" s="147"/>
      <c r="ADO26" s="147"/>
      <c r="ADP26" s="147"/>
      <c r="ADQ26" s="147"/>
      <c r="ADR26" s="147"/>
      <c r="ADS26" s="147"/>
      <c r="ADT26" s="147"/>
      <c r="ADU26" s="147"/>
      <c r="ADV26" s="147"/>
      <c r="ADW26" s="147"/>
      <c r="ADX26" s="147"/>
      <c r="ADY26" s="147"/>
      <c r="ADZ26" s="147"/>
      <c r="AEA26" s="147"/>
      <c r="AEB26" s="147"/>
      <c r="AEC26" s="147"/>
      <c r="AED26" s="147"/>
      <c r="AEE26" s="147"/>
      <c r="AEF26" s="147"/>
      <c r="AEG26" s="147"/>
      <c r="AEH26" s="147"/>
      <c r="AEI26" s="147"/>
      <c r="AEJ26" s="147"/>
      <c r="AEK26" s="147"/>
      <c r="AEL26" s="147"/>
      <c r="AEM26" s="147"/>
      <c r="AEN26" s="147"/>
      <c r="AEO26" s="147"/>
      <c r="AEP26" s="147"/>
      <c r="AEQ26" s="147"/>
      <c r="AER26" s="147"/>
      <c r="AES26" s="147"/>
      <c r="AET26" s="147"/>
      <c r="AEU26" s="147"/>
      <c r="AEV26" s="147"/>
      <c r="AEW26" s="147"/>
      <c r="AEX26" s="147"/>
      <c r="AEY26" s="147"/>
      <c r="AEZ26" s="147"/>
      <c r="AFA26" s="147"/>
      <c r="AFB26" s="147"/>
      <c r="AFC26" s="147"/>
      <c r="AFD26" s="147"/>
      <c r="AFE26" s="147"/>
      <c r="AFF26" s="147"/>
      <c r="AFG26" s="147"/>
      <c r="AFH26" s="147"/>
      <c r="AFI26" s="147"/>
      <c r="AFJ26" s="147"/>
      <c r="AFK26" s="147"/>
      <c r="AFL26" s="147"/>
      <c r="AFM26" s="147"/>
      <c r="AFN26" s="147"/>
      <c r="AFO26" s="147"/>
      <c r="AFP26" s="147"/>
      <c r="AFQ26" s="147"/>
      <c r="AFR26" s="147"/>
      <c r="AFS26" s="147"/>
      <c r="AFT26" s="147"/>
      <c r="AFU26" s="147"/>
      <c r="AFV26" s="147"/>
      <c r="AFW26" s="147"/>
      <c r="AFX26" s="147"/>
      <c r="AFY26" s="147"/>
      <c r="AFZ26" s="147"/>
      <c r="AGA26" s="147"/>
      <c r="AGB26" s="147"/>
      <c r="AGC26" s="147"/>
      <c r="AGD26" s="147"/>
      <c r="AGE26" s="147"/>
      <c r="AGF26" s="147"/>
      <c r="AGG26" s="147"/>
      <c r="AGH26" s="147"/>
      <c r="AGI26" s="147"/>
      <c r="AGJ26" s="147"/>
      <c r="AGK26" s="147"/>
      <c r="AGL26" s="147"/>
      <c r="AGM26" s="147"/>
      <c r="AGN26" s="147"/>
      <c r="AGO26" s="147"/>
      <c r="AGP26" s="147"/>
      <c r="AGQ26" s="147"/>
      <c r="AGR26" s="147"/>
      <c r="AGS26" s="147"/>
      <c r="AGT26" s="147"/>
      <c r="AGU26" s="147"/>
      <c r="AGV26" s="147"/>
      <c r="AGW26" s="147"/>
      <c r="AGX26" s="147"/>
      <c r="AGY26" s="147"/>
      <c r="AGZ26" s="147"/>
      <c r="AHA26" s="147"/>
      <c r="AHB26" s="147"/>
      <c r="AHC26" s="147"/>
      <c r="AHD26" s="147"/>
      <c r="AHE26" s="147"/>
      <c r="AHF26" s="147"/>
      <c r="AHG26" s="147"/>
      <c r="AHH26" s="147"/>
      <c r="AHI26" s="147"/>
      <c r="AHJ26" s="147"/>
      <c r="AHK26" s="147"/>
      <c r="AHL26" s="147"/>
      <c r="AHM26" s="147"/>
      <c r="AHN26" s="147"/>
      <c r="AHO26" s="147"/>
      <c r="AHP26" s="147"/>
      <c r="AHQ26" s="147"/>
      <c r="AHR26" s="147"/>
      <c r="AHS26" s="147"/>
      <c r="AHT26" s="147"/>
      <c r="AHU26" s="147"/>
      <c r="AHV26" s="147"/>
      <c r="AHW26" s="147"/>
      <c r="AHX26" s="147"/>
      <c r="AHY26" s="147"/>
      <c r="AHZ26" s="147"/>
      <c r="AIA26" s="147"/>
      <c r="AIB26" s="147"/>
      <c r="AIC26" s="147"/>
      <c r="AID26" s="147"/>
      <c r="AIE26" s="147"/>
      <c r="AIF26" s="147"/>
      <c r="AIG26" s="147"/>
      <c r="AIH26" s="147"/>
      <c r="AII26" s="147"/>
      <c r="AIJ26" s="147"/>
      <c r="AIK26" s="147"/>
      <c r="AIL26" s="147"/>
      <c r="AIM26" s="147"/>
      <c r="AIN26" s="147"/>
      <c r="AIO26" s="147"/>
      <c r="AIP26" s="147"/>
      <c r="AIQ26" s="147"/>
      <c r="AIR26" s="147"/>
      <c r="AIS26" s="147"/>
      <c r="AIT26" s="147"/>
      <c r="AIU26" s="147"/>
      <c r="AIV26" s="147"/>
      <c r="AIW26" s="147"/>
      <c r="AIX26" s="147"/>
      <c r="AIY26" s="147"/>
      <c r="AIZ26" s="147"/>
      <c r="AJA26" s="147"/>
      <c r="AJB26" s="147"/>
      <c r="AJC26" s="147"/>
      <c r="AJD26" s="147"/>
      <c r="AJE26" s="147"/>
      <c r="AJF26" s="147"/>
      <c r="AJG26" s="147"/>
      <c r="AJH26" s="147"/>
      <c r="AJI26" s="147"/>
      <c r="AJJ26" s="147"/>
      <c r="AJK26" s="147"/>
      <c r="AJL26" s="147"/>
      <c r="AJM26" s="147"/>
      <c r="AJN26" s="147"/>
      <c r="AJO26" s="147"/>
      <c r="AJP26" s="147"/>
      <c r="AJQ26" s="147"/>
      <c r="AJR26" s="147"/>
      <c r="AJS26" s="147"/>
      <c r="AJT26" s="147"/>
      <c r="AJU26" s="147"/>
      <c r="AJV26" s="147"/>
      <c r="AJW26" s="147"/>
      <c r="AJX26" s="147"/>
      <c r="AJY26" s="147"/>
      <c r="AJZ26" s="147"/>
      <c r="AKA26" s="147"/>
      <c r="AKB26" s="147"/>
      <c r="AKC26" s="147"/>
      <c r="AKD26" s="147"/>
      <c r="AKE26" s="147"/>
      <c r="AKF26" s="147"/>
      <c r="AKG26" s="147"/>
      <c r="AKH26" s="147"/>
      <c r="AKI26" s="147"/>
      <c r="AKJ26" s="147"/>
      <c r="AKK26" s="147"/>
      <c r="AKL26" s="147"/>
      <c r="AKM26" s="147"/>
      <c r="AKN26" s="147"/>
      <c r="AKO26" s="147"/>
      <c r="AKP26" s="147"/>
      <c r="AKQ26" s="147"/>
      <c r="AKR26" s="147"/>
      <c r="AKS26" s="147"/>
      <c r="AKT26" s="147"/>
      <c r="AKU26" s="147"/>
      <c r="AKV26" s="147"/>
      <c r="AKW26" s="147"/>
      <c r="AKX26" s="147"/>
      <c r="AKY26" s="147"/>
      <c r="AKZ26" s="147"/>
      <c r="ALA26" s="147"/>
      <c r="ALB26" s="147"/>
      <c r="ALC26" s="147"/>
      <c r="ALD26" s="147"/>
      <c r="ALE26" s="147"/>
      <c r="ALF26" s="147"/>
      <c r="ALG26" s="147"/>
      <c r="ALH26" s="147"/>
      <c r="ALI26" s="147"/>
      <c r="ALJ26" s="147"/>
      <c r="ALK26" s="147"/>
      <c r="ALL26" s="147"/>
      <c r="ALM26" s="147"/>
    </row>
    <row r="27" spans="1:1001">
      <c r="B27" s="168"/>
      <c r="C27" s="168"/>
      <c r="E27" s="165"/>
      <c r="H27" s="168"/>
      <c r="I27" s="168"/>
      <c r="N27" s="168"/>
      <c r="O27" s="168"/>
      <c r="R27" s="168"/>
      <c r="S27" s="168"/>
      <c r="U27" s="168"/>
      <c r="Y27" s="168"/>
      <c r="Z27" s="168"/>
      <c r="AA27" s="168"/>
      <c r="AB27" s="168"/>
      <c r="AC27" s="168"/>
      <c r="AD27" s="168"/>
      <c r="AE27" s="168"/>
      <c r="AF27" s="168"/>
      <c r="AG27" s="168"/>
      <c r="AI27" s="168"/>
      <c r="AJ27" s="168"/>
      <c r="AK27" s="168"/>
      <c r="AL27" s="168"/>
      <c r="AN27" s="168"/>
      <c r="AO27" s="168"/>
      <c r="AV27" s="168"/>
      <c r="AW27" s="168"/>
      <c r="AX27" s="168"/>
      <c r="AY27" s="168"/>
      <c r="BA27" s="168"/>
      <c r="BB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</row>
    <row r="28" spans="1:1001">
      <c r="C28" s="164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  <c r="VA28" s="147"/>
      <c r="VB28" s="147"/>
      <c r="VC28" s="147"/>
      <c r="VD28" s="147"/>
      <c r="VE28" s="147"/>
      <c r="VF28" s="147"/>
      <c r="VG28" s="147"/>
      <c r="VH28" s="147"/>
      <c r="VI28" s="147"/>
      <c r="VJ28" s="147"/>
      <c r="VK28" s="147"/>
      <c r="VL28" s="147"/>
      <c r="VM28" s="147"/>
      <c r="VN28" s="147"/>
      <c r="VO28" s="147"/>
      <c r="VP28" s="147"/>
      <c r="VQ28" s="147"/>
      <c r="VR28" s="147"/>
      <c r="VS28" s="147"/>
      <c r="VT28" s="147"/>
      <c r="VU28" s="147"/>
      <c r="VV28" s="147"/>
      <c r="VW28" s="147"/>
      <c r="VX28" s="147"/>
      <c r="VY28" s="147"/>
      <c r="VZ28" s="147"/>
      <c r="WA28" s="147"/>
      <c r="WB28" s="147"/>
      <c r="WC28" s="147"/>
      <c r="WD28" s="147"/>
      <c r="WE28" s="147"/>
      <c r="WF28" s="147"/>
      <c r="WG28" s="147"/>
      <c r="WH28" s="147"/>
      <c r="WI28" s="147"/>
      <c r="WJ28" s="147"/>
      <c r="WK28" s="147"/>
      <c r="WL28" s="147"/>
      <c r="WM28" s="147"/>
      <c r="WN28" s="147"/>
      <c r="WO28" s="147"/>
      <c r="WP28" s="147"/>
      <c r="WQ28" s="147"/>
      <c r="WR28" s="147"/>
      <c r="WS28" s="147"/>
      <c r="WT28" s="147"/>
      <c r="WU28" s="147"/>
      <c r="WV28" s="147"/>
      <c r="WW28" s="147"/>
      <c r="WX28" s="147"/>
      <c r="WY28" s="147"/>
      <c r="WZ28" s="147"/>
      <c r="XA28" s="147"/>
      <c r="XB28" s="147"/>
      <c r="XC28" s="147"/>
      <c r="XD28" s="147"/>
      <c r="XE28" s="147"/>
      <c r="XF28" s="147"/>
      <c r="XG28" s="147"/>
      <c r="XH28" s="147"/>
      <c r="XI28" s="147"/>
      <c r="XJ28" s="147"/>
      <c r="XK28" s="147"/>
      <c r="XL28" s="147"/>
      <c r="XM28" s="147"/>
      <c r="XN28" s="147"/>
      <c r="XO28" s="147"/>
      <c r="XP28" s="147"/>
      <c r="XQ28" s="147"/>
      <c r="XR28" s="147"/>
      <c r="XS28" s="147"/>
      <c r="XT28" s="147"/>
      <c r="XU28" s="147"/>
      <c r="XV28" s="147"/>
      <c r="XW28" s="147"/>
      <c r="XX28" s="147"/>
      <c r="XY28" s="147"/>
      <c r="XZ28" s="147"/>
      <c r="YA28" s="147"/>
      <c r="YB28" s="147"/>
      <c r="YC28" s="147"/>
      <c r="YD28" s="147"/>
      <c r="YE28" s="147"/>
      <c r="YF28" s="147"/>
      <c r="YG28" s="147"/>
      <c r="YH28" s="147"/>
      <c r="YI28" s="147"/>
      <c r="YJ28" s="147"/>
      <c r="YK28" s="147"/>
      <c r="YL28" s="147"/>
      <c r="YM28" s="147"/>
      <c r="YN28" s="147"/>
      <c r="YO28" s="147"/>
      <c r="YP28" s="147"/>
      <c r="YQ28" s="147"/>
      <c r="YR28" s="147"/>
      <c r="YS28" s="147"/>
      <c r="YT28" s="147"/>
      <c r="YU28" s="147"/>
      <c r="YV28" s="147"/>
      <c r="YW28" s="147"/>
      <c r="YX28" s="147"/>
      <c r="YY28" s="147"/>
      <c r="YZ28" s="147"/>
      <c r="ZA28" s="147"/>
      <c r="ZB28" s="147"/>
      <c r="ZC28" s="147"/>
      <c r="ZD28" s="147"/>
      <c r="ZE28" s="147"/>
      <c r="ZF28" s="147"/>
      <c r="ZG28" s="147"/>
      <c r="ZH28" s="147"/>
      <c r="ZI28" s="147"/>
      <c r="ZJ28" s="147"/>
      <c r="ZK28" s="147"/>
      <c r="ZL28" s="147"/>
      <c r="ZM28" s="147"/>
      <c r="ZN28" s="147"/>
      <c r="ZO28" s="147"/>
      <c r="ZP28" s="147"/>
      <c r="ZQ28" s="147"/>
      <c r="ZR28" s="147"/>
      <c r="ZS28" s="147"/>
      <c r="ZT28" s="147"/>
      <c r="ZU28" s="147"/>
      <c r="ZV28" s="147"/>
      <c r="ZW28" s="147"/>
      <c r="ZX28" s="147"/>
      <c r="ZY28" s="147"/>
      <c r="ZZ28" s="147"/>
      <c r="AAA28" s="147"/>
      <c r="AAB28" s="147"/>
      <c r="AAC28" s="147"/>
      <c r="AAD28" s="147"/>
      <c r="AAE28" s="147"/>
      <c r="AAF28" s="147"/>
      <c r="AAG28" s="147"/>
      <c r="AAH28" s="147"/>
      <c r="AAI28" s="147"/>
      <c r="AAJ28" s="147"/>
      <c r="AAK28" s="147"/>
      <c r="AAL28" s="147"/>
      <c r="AAM28" s="147"/>
      <c r="AAN28" s="147"/>
      <c r="AAO28" s="147"/>
      <c r="AAP28" s="147"/>
      <c r="AAQ28" s="147"/>
      <c r="AAR28" s="147"/>
      <c r="AAS28" s="147"/>
      <c r="AAT28" s="147"/>
      <c r="AAU28" s="147"/>
      <c r="AAV28" s="147"/>
      <c r="AAW28" s="147"/>
      <c r="AAX28" s="147"/>
      <c r="AAY28" s="147"/>
      <c r="AAZ28" s="147"/>
      <c r="ABA28" s="147"/>
      <c r="ABB28" s="147"/>
      <c r="ABC28" s="147"/>
      <c r="ABD28" s="147"/>
      <c r="ABE28" s="147"/>
      <c r="ABF28" s="147"/>
      <c r="ABG28" s="147"/>
      <c r="ABH28" s="147"/>
      <c r="ABI28" s="147"/>
      <c r="ABJ28" s="147"/>
      <c r="ABK28" s="147"/>
      <c r="ABL28" s="147"/>
      <c r="ABM28" s="147"/>
      <c r="ABN28" s="147"/>
      <c r="ABO28" s="147"/>
      <c r="ABP28" s="147"/>
      <c r="ABQ28" s="147"/>
      <c r="ABR28" s="147"/>
      <c r="ABS28" s="147"/>
      <c r="ABT28" s="147"/>
      <c r="ABU28" s="147"/>
      <c r="ABV28" s="147"/>
      <c r="ABW28" s="147"/>
      <c r="ABX28" s="147"/>
      <c r="ABY28" s="147"/>
      <c r="ABZ28" s="147"/>
      <c r="ACA28" s="147"/>
      <c r="ACB28" s="147"/>
      <c r="ACC28" s="147"/>
      <c r="ACD28" s="147"/>
      <c r="ACE28" s="147"/>
      <c r="ACF28" s="147"/>
      <c r="ACG28" s="147"/>
      <c r="ACH28" s="147"/>
      <c r="ACI28" s="147"/>
      <c r="ACJ28" s="147"/>
      <c r="ACK28" s="147"/>
      <c r="ACL28" s="147"/>
      <c r="ACM28" s="147"/>
      <c r="ACN28" s="147"/>
      <c r="ACO28" s="147"/>
      <c r="ACP28" s="147"/>
      <c r="ACQ28" s="147"/>
      <c r="ACR28" s="147"/>
      <c r="ACS28" s="147"/>
      <c r="ACT28" s="147"/>
      <c r="ACU28" s="147"/>
      <c r="ACV28" s="147"/>
      <c r="ACW28" s="147"/>
      <c r="ACX28" s="147"/>
      <c r="ACY28" s="147"/>
      <c r="ACZ28" s="147"/>
      <c r="ADA28" s="147"/>
      <c r="ADB28" s="147"/>
      <c r="ADC28" s="147"/>
      <c r="ADD28" s="147"/>
      <c r="ADE28" s="147"/>
      <c r="ADF28" s="147"/>
      <c r="ADG28" s="147"/>
      <c r="ADH28" s="147"/>
      <c r="ADI28" s="147"/>
      <c r="ADJ28" s="147"/>
      <c r="ADK28" s="147"/>
      <c r="ADL28" s="147"/>
      <c r="ADM28" s="147"/>
      <c r="ADN28" s="147"/>
      <c r="ADO28" s="147"/>
      <c r="ADP28" s="147"/>
      <c r="ADQ28" s="147"/>
      <c r="ADR28" s="147"/>
      <c r="ADS28" s="147"/>
      <c r="ADT28" s="147"/>
      <c r="ADU28" s="147"/>
      <c r="ADV28" s="147"/>
      <c r="ADW28" s="147"/>
      <c r="ADX28" s="147"/>
      <c r="ADY28" s="147"/>
      <c r="ADZ28" s="147"/>
      <c r="AEA28" s="147"/>
      <c r="AEB28" s="147"/>
      <c r="AEC28" s="147"/>
      <c r="AED28" s="147"/>
      <c r="AEE28" s="147"/>
      <c r="AEF28" s="147"/>
      <c r="AEG28" s="147"/>
      <c r="AEH28" s="147"/>
      <c r="AEI28" s="147"/>
      <c r="AEJ28" s="147"/>
      <c r="AEK28" s="147"/>
      <c r="AEL28" s="147"/>
      <c r="AEM28" s="147"/>
      <c r="AEN28" s="147"/>
      <c r="AEO28" s="147"/>
      <c r="AEP28" s="147"/>
      <c r="AEQ28" s="147"/>
      <c r="AER28" s="147"/>
      <c r="AES28" s="147"/>
      <c r="AET28" s="147"/>
      <c r="AEU28" s="147"/>
      <c r="AEV28" s="147"/>
      <c r="AEW28" s="147"/>
      <c r="AEX28" s="147"/>
      <c r="AEY28" s="147"/>
      <c r="AEZ28" s="147"/>
      <c r="AFA28" s="147"/>
      <c r="AFB28" s="147"/>
      <c r="AFC28" s="147"/>
      <c r="AFD28" s="147"/>
      <c r="AFE28" s="147"/>
      <c r="AFF28" s="147"/>
      <c r="AFG28" s="147"/>
      <c r="AFH28" s="147"/>
      <c r="AFI28" s="147"/>
      <c r="AFJ28" s="147"/>
      <c r="AFK28" s="147"/>
      <c r="AFL28" s="147"/>
      <c r="AFM28" s="147"/>
      <c r="AFN28" s="147"/>
      <c r="AFO28" s="147"/>
      <c r="AFP28" s="147"/>
      <c r="AFQ28" s="147"/>
      <c r="AFR28" s="147"/>
      <c r="AFS28" s="147"/>
      <c r="AFT28" s="147"/>
      <c r="AFU28" s="147"/>
      <c r="AFV28" s="147"/>
      <c r="AFW28" s="147"/>
      <c r="AFX28" s="147"/>
      <c r="AFY28" s="147"/>
      <c r="AFZ28" s="147"/>
      <c r="AGA28" s="147"/>
      <c r="AGB28" s="147"/>
      <c r="AGC28" s="147"/>
      <c r="AGD28" s="147"/>
      <c r="AGE28" s="147"/>
      <c r="AGF28" s="147"/>
      <c r="AGG28" s="147"/>
      <c r="AGH28" s="147"/>
      <c r="AGI28" s="147"/>
      <c r="AGJ28" s="147"/>
      <c r="AGK28" s="147"/>
      <c r="AGL28" s="147"/>
      <c r="AGM28" s="147"/>
      <c r="AGN28" s="147"/>
      <c r="AGO28" s="147"/>
      <c r="AGP28" s="147"/>
      <c r="AGQ28" s="147"/>
      <c r="AGR28" s="147"/>
      <c r="AGS28" s="147"/>
      <c r="AGT28" s="147"/>
      <c r="AGU28" s="147"/>
      <c r="AGV28" s="147"/>
      <c r="AGW28" s="147"/>
      <c r="AGX28" s="147"/>
      <c r="AGY28" s="147"/>
      <c r="AGZ28" s="147"/>
      <c r="AHA28" s="147"/>
      <c r="AHB28" s="147"/>
      <c r="AHC28" s="147"/>
      <c r="AHD28" s="147"/>
      <c r="AHE28" s="147"/>
      <c r="AHF28" s="147"/>
      <c r="AHG28" s="147"/>
      <c r="AHH28" s="147"/>
      <c r="AHI28" s="147"/>
      <c r="AHJ28" s="147"/>
      <c r="AHK28" s="147"/>
      <c r="AHL28" s="147"/>
      <c r="AHM28" s="147"/>
      <c r="AHN28" s="147"/>
      <c r="AHO28" s="147"/>
      <c r="AHP28" s="147"/>
      <c r="AHQ28" s="147"/>
      <c r="AHR28" s="147"/>
      <c r="AHS28" s="147"/>
      <c r="AHT28" s="147"/>
      <c r="AHU28" s="147"/>
      <c r="AHV28" s="147"/>
      <c r="AHW28" s="147"/>
      <c r="AHX28" s="147"/>
      <c r="AHY28" s="147"/>
      <c r="AHZ28" s="147"/>
      <c r="AIA28" s="147"/>
      <c r="AIB28" s="147"/>
      <c r="AIC28" s="147"/>
      <c r="AID28" s="147"/>
      <c r="AIE28" s="147"/>
      <c r="AIF28" s="147"/>
      <c r="AIG28" s="147"/>
      <c r="AIH28" s="147"/>
      <c r="AII28" s="147"/>
      <c r="AIJ28" s="147"/>
      <c r="AIK28" s="147"/>
      <c r="AIL28" s="147"/>
      <c r="AIM28" s="147"/>
      <c r="AIN28" s="147"/>
      <c r="AIO28" s="147"/>
      <c r="AIP28" s="147"/>
      <c r="AIQ28" s="147"/>
      <c r="AIR28" s="147"/>
      <c r="AIS28" s="147"/>
      <c r="AIT28" s="147"/>
      <c r="AIU28" s="147"/>
      <c r="AIV28" s="147"/>
      <c r="AIW28" s="147"/>
      <c r="AIX28" s="147"/>
      <c r="AIY28" s="147"/>
      <c r="AIZ28" s="147"/>
      <c r="AJA28" s="147"/>
      <c r="AJB28" s="147"/>
      <c r="AJC28" s="147"/>
      <c r="AJD28" s="147"/>
      <c r="AJE28" s="147"/>
      <c r="AJF28" s="147"/>
      <c r="AJG28" s="147"/>
      <c r="AJH28" s="147"/>
      <c r="AJI28" s="147"/>
      <c r="AJJ28" s="147"/>
      <c r="AJK28" s="147"/>
      <c r="AJL28" s="147"/>
      <c r="AJM28" s="147"/>
      <c r="AJN28" s="147"/>
      <c r="AJO28" s="147"/>
      <c r="AJP28" s="147"/>
      <c r="AJQ28" s="147"/>
      <c r="AJR28" s="147"/>
      <c r="AJS28" s="147"/>
      <c r="AJT28" s="147"/>
      <c r="AJU28" s="147"/>
      <c r="AJV28" s="147"/>
      <c r="AJW28" s="147"/>
      <c r="AJX28" s="147"/>
      <c r="AJY28" s="147"/>
      <c r="AJZ28" s="147"/>
      <c r="AKA28" s="147"/>
      <c r="AKB28" s="147"/>
      <c r="AKC28" s="147"/>
      <c r="AKD28" s="147"/>
      <c r="AKE28" s="147"/>
      <c r="AKF28" s="147"/>
      <c r="AKG28" s="147"/>
      <c r="AKH28" s="147"/>
      <c r="AKI28" s="147"/>
      <c r="AKJ28" s="147"/>
      <c r="AKK28" s="147"/>
      <c r="AKL28" s="147"/>
      <c r="AKM28" s="147"/>
      <c r="AKN28" s="147"/>
      <c r="AKO28" s="147"/>
      <c r="AKP28" s="147"/>
      <c r="AKQ28" s="147"/>
      <c r="AKR28" s="147"/>
      <c r="AKS28" s="147"/>
      <c r="AKT28" s="147"/>
      <c r="AKU28" s="147"/>
      <c r="AKV28" s="147"/>
      <c r="AKW28" s="147"/>
      <c r="AKX28" s="147"/>
      <c r="AKY28" s="147"/>
      <c r="AKZ28" s="147"/>
      <c r="ALA28" s="147"/>
      <c r="ALB28" s="147"/>
      <c r="ALC28" s="147"/>
      <c r="ALD28" s="147"/>
      <c r="ALE28" s="147"/>
      <c r="ALF28" s="147"/>
      <c r="ALG28" s="147"/>
      <c r="ALH28" s="147"/>
      <c r="ALI28" s="147"/>
      <c r="ALJ28" s="147"/>
      <c r="ALK28" s="147"/>
      <c r="ALL28" s="147"/>
      <c r="ALM28" s="147"/>
    </row>
    <row r="29" spans="1:1001">
      <c r="C29" s="164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  <c r="VA29" s="147"/>
      <c r="VB29" s="147"/>
      <c r="VC29" s="147"/>
      <c r="VD29" s="147"/>
      <c r="VE29" s="147"/>
      <c r="VF29" s="147"/>
      <c r="VG29" s="147"/>
      <c r="VH29" s="147"/>
      <c r="VI29" s="147"/>
      <c r="VJ29" s="147"/>
      <c r="VK29" s="147"/>
      <c r="VL29" s="147"/>
      <c r="VM29" s="147"/>
      <c r="VN29" s="147"/>
      <c r="VO29" s="147"/>
      <c r="VP29" s="147"/>
      <c r="VQ29" s="147"/>
      <c r="VR29" s="147"/>
      <c r="VS29" s="147"/>
      <c r="VT29" s="147"/>
      <c r="VU29" s="147"/>
      <c r="VV29" s="147"/>
      <c r="VW29" s="147"/>
      <c r="VX29" s="147"/>
      <c r="VY29" s="147"/>
      <c r="VZ29" s="147"/>
      <c r="WA29" s="147"/>
      <c r="WB29" s="147"/>
      <c r="WC29" s="147"/>
      <c r="WD29" s="147"/>
      <c r="WE29" s="147"/>
      <c r="WF29" s="147"/>
      <c r="WG29" s="147"/>
      <c r="WH29" s="147"/>
      <c r="WI29" s="147"/>
      <c r="WJ29" s="147"/>
      <c r="WK29" s="147"/>
      <c r="WL29" s="147"/>
      <c r="WM29" s="147"/>
      <c r="WN29" s="147"/>
      <c r="WO29" s="147"/>
      <c r="WP29" s="147"/>
      <c r="WQ29" s="147"/>
      <c r="WR29" s="147"/>
      <c r="WS29" s="147"/>
      <c r="WT29" s="147"/>
      <c r="WU29" s="147"/>
      <c r="WV29" s="147"/>
      <c r="WW29" s="147"/>
      <c r="WX29" s="147"/>
      <c r="WY29" s="147"/>
      <c r="WZ29" s="147"/>
      <c r="XA29" s="147"/>
      <c r="XB29" s="147"/>
      <c r="XC29" s="147"/>
      <c r="XD29" s="147"/>
      <c r="XE29" s="147"/>
      <c r="XF29" s="147"/>
      <c r="XG29" s="147"/>
      <c r="XH29" s="147"/>
      <c r="XI29" s="147"/>
      <c r="XJ29" s="147"/>
      <c r="XK29" s="147"/>
      <c r="XL29" s="147"/>
      <c r="XM29" s="147"/>
      <c r="XN29" s="147"/>
      <c r="XO29" s="147"/>
      <c r="XP29" s="147"/>
      <c r="XQ29" s="147"/>
      <c r="XR29" s="147"/>
      <c r="XS29" s="147"/>
      <c r="XT29" s="147"/>
      <c r="XU29" s="147"/>
      <c r="XV29" s="147"/>
      <c r="XW29" s="147"/>
      <c r="XX29" s="147"/>
      <c r="XY29" s="147"/>
      <c r="XZ29" s="147"/>
      <c r="YA29" s="147"/>
      <c r="YB29" s="147"/>
      <c r="YC29" s="147"/>
      <c r="YD29" s="147"/>
      <c r="YE29" s="147"/>
      <c r="YF29" s="147"/>
      <c r="YG29" s="147"/>
      <c r="YH29" s="147"/>
      <c r="YI29" s="147"/>
      <c r="YJ29" s="147"/>
      <c r="YK29" s="147"/>
      <c r="YL29" s="147"/>
      <c r="YM29" s="147"/>
      <c r="YN29" s="147"/>
      <c r="YO29" s="147"/>
      <c r="YP29" s="147"/>
      <c r="YQ29" s="147"/>
      <c r="YR29" s="147"/>
      <c r="YS29" s="147"/>
      <c r="YT29" s="147"/>
      <c r="YU29" s="147"/>
      <c r="YV29" s="147"/>
      <c r="YW29" s="147"/>
      <c r="YX29" s="147"/>
      <c r="YY29" s="147"/>
      <c r="YZ29" s="147"/>
      <c r="ZA29" s="147"/>
      <c r="ZB29" s="147"/>
      <c r="ZC29" s="147"/>
      <c r="ZD29" s="147"/>
      <c r="ZE29" s="147"/>
      <c r="ZF29" s="147"/>
      <c r="ZG29" s="147"/>
      <c r="ZH29" s="147"/>
      <c r="ZI29" s="147"/>
      <c r="ZJ29" s="147"/>
      <c r="ZK29" s="147"/>
      <c r="ZL29" s="147"/>
      <c r="ZM29" s="147"/>
      <c r="ZN29" s="147"/>
      <c r="ZO29" s="147"/>
      <c r="ZP29" s="147"/>
      <c r="ZQ29" s="147"/>
      <c r="ZR29" s="147"/>
      <c r="ZS29" s="147"/>
      <c r="ZT29" s="147"/>
      <c r="ZU29" s="147"/>
      <c r="ZV29" s="147"/>
      <c r="ZW29" s="147"/>
      <c r="ZX29" s="147"/>
      <c r="ZY29" s="147"/>
      <c r="ZZ29" s="147"/>
      <c r="AAA29" s="147"/>
      <c r="AAB29" s="147"/>
      <c r="AAC29" s="147"/>
      <c r="AAD29" s="147"/>
      <c r="AAE29" s="147"/>
      <c r="AAF29" s="147"/>
      <c r="AAG29" s="147"/>
      <c r="AAH29" s="147"/>
      <c r="AAI29" s="147"/>
      <c r="AAJ29" s="147"/>
      <c r="AAK29" s="147"/>
      <c r="AAL29" s="147"/>
      <c r="AAM29" s="147"/>
      <c r="AAN29" s="147"/>
      <c r="AAO29" s="147"/>
      <c r="AAP29" s="147"/>
      <c r="AAQ29" s="147"/>
      <c r="AAR29" s="147"/>
      <c r="AAS29" s="147"/>
      <c r="AAT29" s="147"/>
      <c r="AAU29" s="147"/>
      <c r="AAV29" s="147"/>
      <c r="AAW29" s="147"/>
      <c r="AAX29" s="147"/>
      <c r="AAY29" s="147"/>
      <c r="AAZ29" s="147"/>
      <c r="ABA29" s="147"/>
      <c r="ABB29" s="147"/>
      <c r="ABC29" s="147"/>
      <c r="ABD29" s="147"/>
      <c r="ABE29" s="147"/>
      <c r="ABF29" s="147"/>
      <c r="ABG29" s="147"/>
      <c r="ABH29" s="147"/>
      <c r="ABI29" s="147"/>
      <c r="ABJ29" s="147"/>
      <c r="ABK29" s="147"/>
      <c r="ABL29" s="147"/>
      <c r="ABM29" s="147"/>
      <c r="ABN29" s="147"/>
      <c r="ABO29" s="147"/>
      <c r="ABP29" s="147"/>
      <c r="ABQ29" s="147"/>
      <c r="ABR29" s="147"/>
      <c r="ABS29" s="147"/>
      <c r="ABT29" s="147"/>
      <c r="ABU29" s="147"/>
      <c r="ABV29" s="147"/>
      <c r="ABW29" s="147"/>
      <c r="ABX29" s="147"/>
      <c r="ABY29" s="147"/>
      <c r="ABZ29" s="147"/>
      <c r="ACA29" s="147"/>
      <c r="ACB29" s="147"/>
      <c r="ACC29" s="147"/>
      <c r="ACD29" s="147"/>
      <c r="ACE29" s="147"/>
      <c r="ACF29" s="147"/>
      <c r="ACG29" s="147"/>
      <c r="ACH29" s="147"/>
      <c r="ACI29" s="147"/>
      <c r="ACJ29" s="147"/>
      <c r="ACK29" s="147"/>
      <c r="ACL29" s="147"/>
      <c r="ACM29" s="147"/>
      <c r="ACN29" s="147"/>
      <c r="ACO29" s="147"/>
      <c r="ACP29" s="147"/>
      <c r="ACQ29" s="147"/>
      <c r="ACR29" s="147"/>
      <c r="ACS29" s="147"/>
      <c r="ACT29" s="147"/>
      <c r="ACU29" s="147"/>
      <c r="ACV29" s="147"/>
      <c r="ACW29" s="147"/>
      <c r="ACX29" s="147"/>
      <c r="ACY29" s="147"/>
      <c r="ACZ29" s="147"/>
      <c r="ADA29" s="147"/>
      <c r="ADB29" s="147"/>
      <c r="ADC29" s="147"/>
      <c r="ADD29" s="147"/>
      <c r="ADE29" s="147"/>
      <c r="ADF29" s="147"/>
      <c r="ADG29" s="147"/>
      <c r="ADH29" s="147"/>
      <c r="ADI29" s="147"/>
      <c r="ADJ29" s="147"/>
      <c r="ADK29" s="147"/>
      <c r="ADL29" s="147"/>
      <c r="ADM29" s="147"/>
      <c r="ADN29" s="147"/>
      <c r="ADO29" s="147"/>
      <c r="ADP29" s="147"/>
      <c r="ADQ29" s="147"/>
      <c r="ADR29" s="147"/>
      <c r="ADS29" s="147"/>
      <c r="ADT29" s="147"/>
      <c r="ADU29" s="147"/>
      <c r="ADV29" s="147"/>
      <c r="ADW29" s="147"/>
      <c r="ADX29" s="147"/>
      <c r="ADY29" s="147"/>
      <c r="ADZ29" s="147"/>
      <c r="AEA29" s="147"/>
      <c r="AEB29" s="147"/>
      <c r="AEC29" s="147"/>
      <c r="AED29" s="147"/>
      <c r="AEE29" s="147"/>
      <c r="AEF29" s="147"/>
      <c r="AEG29" s="147"/>
      <c r="AEH29" s="147"/>
      <c r="AEI29" s="147"/>
      <c r="AEJ29" s="147"/>
      <c r="AEK29" s="147"/>
      <c r="AEL29" s="147"/>
      <c r="AEM29" s="147"/>
      <c r="AEN29" s="147"/>
      <c r="AEO29" s="147"/>
      <c r="AEP29" s="147"/>
      <c r="AEQ29" s="147"/>
      <c r="AER29" s="147"/>
      <c r="AES29" s="147"/>
      <c r="AET29" s="147"/>
      <c r="AEU29" s="147"/>
      <c r="AEV29" s="147"/>
      <c r="AEW29" s="147"/>
      <c r="AEX29" s="147"/>
      <c r="AEY29" s="147"/>
      <c r="AEZ29" s="147"/>
      <c r="AFA29" s="147"/>
      <c r="AFB29" s="147"/>
      <c r="AFC29" s="147"/>
      <c r="AFD29" s="147"/>
      <c r="AFE29" s="147"/>
      <c r="AFF29" s="147"/>
      <c r="AFG29" s="147"/>
      <c r="AFH29" s="147"/>
      <c r="AFI29" s="147"/>
      <c r="AFJ29" s="147"/>
      <c r="AFK29" s="147"/>
      <c r="AFL29" s="147"/>
      <c r="AFM29" s="147"/>
      <c r="AFN29" s="147"/>
      <c r="AFO29" s="147"/>
      <c r="AFP29" s="147"/>
      <c r="AFQ29" s="147"/>
      <c r="AFR29" s="147"/>
      <c r="AFS29" s="147"/>
      <c r="AFT29" s="147"/>
      <c r="AFU29" s="147"/>
      <c r="AFV29" s="147"/>
      <c r="AFW29" s="147"/>
      <c r="AFX29" s="147"/>
      <c r="AFY29" s="147"/>
      <c r="AFZ29" s="147"/>
      <c r="AGA29" s="147"/>
      <c r="AGB29" s="147"/>
      <c r="AGC29" s="147"/>
      <c r="AGD29" s="147"/>
      <c r="AGE29" s="147"/>
      <c r="AGF29" s="147"/>
      <c r="AGG29" s="147"/>
      <c r="AGH29" s="147"/>
      <c r="AGI29" s="147"/>
      <c r="AGJ29" s="147"/>
      <c r="AGK29" s="147"/>
      <c r="AGL29" s="147"/>
      <c r="AGM29" s="147"/>
      <c r="AGN29" s="147"/>
      <c r="AGO29" s="147"/>
      <c r="AGP29" s="147"/>
      <c r="AGQ29" s="147"/>
      <c r="AGR29" s="147"/>
      <c r="AGS29" s="147"/>
      <c r="AGT29" s="147"/>
      <c r="AGU29" s="147"/>
      <c r="AGV29" s="147"/>
      <c r="AGW29" s="147"/>
      <c r="AGX29" s="147"/>
      <c r="AGY29" s="147"/>
      <c r="AGZ29" s="147"/>
      <c r="AHA29" s="147"/>
      <c r="AHB29" s="147"/>
      <c r="AHC29" s="147"/>
      <c r="AHD29" s="147"/>
      <c r="AHE29" s="147"/>
      <c r="AHF29" s="147"/>
      <c r="AHG29" s="147"/>
      <c r="AHH29" s="147"/>
      <c r="AHI29" s="147"/>
      <c r="AHJ29" s="147"/>
      <c r="AHK29" s="147"/>
      <c r="AHL29" s="147"/>
      <c r="AHM29" s="147"/>
      <c r="AHN29" s="147"/>
      <c r="AHO29" s="147"/>
      <c r="AHP29" s="147"/>
      <c r="AHQ29" s="147"/>
      <c r="AHR29" s="147"/>
      <c r="AHS29" s="147"/>
      <c r="AHT29" s="147"/>
      <c r="AHU29" s="147"/>
      <c r="AHV29" s="147"/>
      <c r="AHW29" s="147"/>
      <c r="AHX29" s="147"/>
      <c r="AHY29" s="147"/>
      <c r="AHZ29" s="147"/>
      <c r="AIA29" s="147"/>
      <c r="AIB29" s="147"/>
      <c r="AIC29" s="147"/>
      <c r="AID29" s="147"/>
      <c r="AIE29" s="147"/>
      <c r="AIF29" s="147"/>
      <c r="AIG29" s="147"/>
      <c r="AIH29" s="147"/>
      <c r="AII29" s="147"/>
      <c r="AIJ29" s="147"/>
      <c r="AIK29" s="147"/>
      <c r="AIL29" s="147"/>
      <c r="AIM29" s="147"/>
      <c r="AIN29" s="147"/>
      <c r="AIO29" s="147"/>
      <c r="AIP29" s="147"/>
      <c r="AIQ29" s="147"/>
      <c r="AIR29" s="147"/>
      <c r="AIS29" s="147"/>
      <c r="AIT29" s="147"/>
      <c r="AIU29" s="147"/>
      <c r="AIV29" s="147"/>
      <c r="AIW29" s="147"/>
      <c r="AIX29" s="147"/>
      <c r="AIY29" s="147"/>
      <c r="AIZ29" s="147"/>
      <c r="AJA29" s="147"/>
      <c r="AJB29" s="147"/>
      <c r="AJC29" s="147"/>
      <c r="AJD29" s="147"/>
      <c r="AJE29" s="147"/>
      <c r="AJF29" s="147"/>
      <c r="AJG29" s="147"/>
      <c r="AJH29" s="147"/>
      <c r="AJI29" s="147"/>
      <c r="AJJ29" s="147"/>
      <c r="AJK29" s="147"/>
      <c r="AJL29" s="147"/>
      <c r="AJM29" s="147"/>
      <c r="AJN29" s="147"/>
      <c r="AJO29" s="147"/>
      <c r="AJP29" s="147"/>
      <c r="AJQ29" s="147"/>
      <c r="AJR29" s="147"/>
      <c r="AJS29" s="147"/>
      <c r="AJT29" s="147"/>
      <c r="AJU29" s="147"/>
      <c r="AJV29" s="147"/>
      <c r="AJW29" s="147"/>
      <c r="AJX29" s="147"/>
      <c r="AJY29" s="147"/>
      <c r="AJZ29" s="147"/>
      <c r="AKA29" s="147"/>
      <c r="AKB29" s="147"/>
      <c r="AKC29" s="147"/>
      <c r="AKD29" s="147"/>
      <c r="AKE29" s="147"/>
      <c r="AKF29" s="147"/>
      <c r="AKG29" s="147"/>
      <c r="AKH29" s="147"/>
      <c r="AKI29" s="147"/>
      <c r="AKJ29" s="147"/>
      <c r="AKK29" s="147"/>
      <c r="AKL29" s="147"/>
      <c r="AKM29" s="147"/>
      <c r="AKN29" s="147"/>
      <c r="AKO29" s="147"/>
      <c r="AKP29" s="147"/>
      <c r="AKQ29" s="147"/>
      <c r="AKR29" s="147"/>
      <c r="AKS29" s="147"/>
      <c r="AKT29" s="147"/>
      <c r="AKU29" s="147"/>
      <c r="AKV29" s="147"/>
      <c r="AKW29" s="147"/>
      <c r="AKX29" s="147"/>
      <c r="AKY29" s="147"/>
      <c r="AKZ29" s="147"/>
      <c r="ALA29" s="147"/>
      <c r="ALB29" s="147"/>
      <c r="ALC29" s="147"/>
      <c r="ALD29" s="147"/>
      <c r="ALE29" s="147"/>
      <c r="ALF29" s="147"/>
      <c r="ALG29" s="147"/>
      <c r="ALH29" s="147"/>
      <c r="ALI29" s="147"/>
      <c r="ALJ29" s="147"/>
      <c r="ALK29" s="147"/>
      <c r="ALL29" s="147"/>
      <c r="ALM29" s="147"/>
    </row>
    <row r="30" spans="1:1001">
      <c r="C30" s="164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  <c r="VA30" s="147"/>
      <c r="VB30" s="147"/>
      <c r="VC30" s="147"/>
      <c r="VD30" s="147"/>
      <c r="VE30" s="147"/>
      <c r="VF30" s="147"/>
      <c r="VG30" s="147"/>
      <c r="VH30" s="147"/>
      <c r="VI30" s="147"/>
      <c r="VJ30" s="147"/>
      <c r="VK30" s="147"/>
      <c r="VL30" s="147"/>
      <c r="VM30" s="147"/>
      <c r="VN30" s="147"/>
      <c r="VO30" s="147"/>
      <c r="VP30" s="147"/>
      <c r="VQ30" s="147"/>
      <c r="VR30" s="147"/>
      <c r="VS30" s="147"/>
      <c r="VT30" s="147"/>
      <c r="VU30" s="147"/>
      <c r="VV30" s="147"/>
      <c r="VW30" s="147"/>
      <c r="VX30" s="147"/>
      <c r="VY30" s="147"/>
      <c r="VZ30" s="147"/>
      <c r="WA30" s="147"/>
      <c r="WB30" s="147"/>
      <c r="WC30" s="147"/>
      <c r="WD30" s="147"/>
      <c r="WE30" s="147"/>
      <c r="WF30" s="147"/>
      <c r="WG30" s="147"/>
      <c r="WH30" s="147"/>
      <c r="WI30" s="147"/>
      <c r="WJ30" s="147"/>
      <c r="WK30" s="147"/>
      <c r="WL30" s="147"/>
      <c r="WM30" s="147"/>
      <c r="WN30" s="147"/>
      <c r="WO30" s="147"/>
      <c r="WP30" s="147"/>
      <c r="WQ30" s="147"/>
      <c r="WR30" s="147"/>
      <c r="WS30" s="147"/>
      <c r="WT30" s="147"/>
      <c r="WU30" s="147"/>
      <c r="WV30" s="147"/>
      <c r="WW30" s="147"/>
      <c r="WX30" s="147"/>
      <c r="WY30" s="147"/>
      <c r="WZ30" s="147"/>
      <c r="XA30" s="147"/>
      <c r="XB30" s="147"/>
      <c r="XC30" s="147"/>
      <c r="XD30" s="147"/>
      <c r="XE30" s="147"/>
      <c r="XF30" s="147"/>
      <c r="XG30" s="147"/>
      <c r="XH30" s="147"/>
      <c r="XI30" s="147"/>
      <c r="XJ30" s="147"/>
      <c r="XK30" s="147"/>
      <c r="XL30" s="147"/>
      <c r="XM30" s="147"/>
      <c r="XN30" s="147"/>
      <c r="XO30" s="147"/>
      <c r="XP30" s="147"/>
      <c r="XQ30" s="147"/>
      <c r="XR30" s="147"/>
      <c r="XS30" s="147"/>
      <c r="XT30" s="147"/>
      <c r="XU30" s="147"/>
      <c r="XV30" s="147"/>
      <c r="XW30" s="147"/>
      <c r="XX30" s="147"/>
      <c r="XY30" s="147"/>
      <c r="XZ30" s="147"/>
      <c r="YA30" s="147"/>
      <c r="YB30" s="147"/>
      <c r="YC30" s="147"/>
      <c r="YD30" s="147"/>
      <c r="YE30" s="147"/>
      <c r="YF30" s="147"/>
      <c r="YG30" s="147"/>
      <c r="YH30" s="147"/>
      <c r="YI30" s="147"/>
      <c r="YJ30" s="147"/>
      <c r="YK30" s="147"/>
      <c r="YL30" s="147"/>
      <c r="YM30" s="147"/>
      <c r="YN30" s="147"/>
      <c r="YO30" s="147"/>
      <c r="YP30" s="147"/>
      <c r="YQ30" s="147"/>
      <c r="YR30" s="147"/>
      <c r="YS30" s="147"/>
      <c r="YT30" s="147"/>
      <c r="YU30" s="147"/>
      <c r="YV30" s="147"/>
      <c r="YW30" s="147"/>
      <c r="YX30" s="147"/>
      <c r="YY30" s="147"/>
      <c r="YZ30" s="147"/>
      <c r="ZA30" s="147"/>
      <c r="ZB30" s="147"/>
      <c r="ZC30" s="147"/>
      <c r="ZD30" s="147"/>
      <c r="ZE30" s="147"/>
      <c r="ZF30" s="147"/>
      <c r="ZG30" s="147"/>
      <c r="ZH30" s="147"/>
      <c r="ZI30" s="147"/>
      <c r="ZJ30" s="147"/>
      <c r="ZK30" s="147"/>
      <c r="ZL30" s="147"/>
      <c r="ZM30" s="147"/>
      <c r="ZN30" s="147"/>
      <c r="ZO30" s="147"/>
      <c r="ZP30" s="147"/>
      <c r="ZQ30" s="147"/>
      <c r="ZR30" s="147"/>
      <c r="ZS30" s="147"/>
      <c r="ZT30" s="147"/>
      <c r="ZU30" s="147"/>
      <c r="ZV30" s="147"/>
      <c r="ZW30" s="147"/>
      <c r="ZX30" s="147"/>
      <c r="ZY30" s="147"/>
      <c r="ZZ30" s="147"/>
      <c r="AAA30" s="147"/>
      <c r="AAB30" s="147"/>
      <c r="AAC30" s="147"/>
      <c r="AAD30" s="147"/>
      <c r="AAE30" s="147"/>
      <c r="AAF30" s="147"/>
      <c r="AAG30" s="147"/>
      <c r="AAH30" s="147"/>
      <c r="AAI30" s="147"/>
      <c r="AAJ30" s="147"/>
      <c r="AAK30" s="147"/>
      <c r="AAL30" s="147"/>
      <c r="AAM30" s="147"/>
      <c r="AAN30" s="147"/>
      <c r="AAO30" s="147"/>
      <c r="AAP30" s="147"/>
      <c r="AAQ30" s="147"/>
      <c r="AAR30" s="147"/>
      <c r="AAS30" s="147"/>
      <c r="AAT30" s="147"/>
      <c r="AAU30" s="147"/>
      <c r="AAV30" s="147"/>
      <c r="AAW30" s="147"/>
      <c r="AAX30" s="147"/>
      <c r="AAY30" s="147"/>
      <c r="AAZ30" s="147"/>
      <c r="ABA30" s="147"/>
      <c r="ABB30" s="147"/>
      <c r="ABC30" s="147"/>
      <c r="ABD30" s="147"/>
      <c r="ABE30" s="147"/>
      <c r="ABF30" s="147"/>
      <c r="ABG30" s="147"/>
      <c r="ABH30" s="147"/>
      <c r="ABI30" s="147"/>
      <c r="ABJ30" s="147"/>
      <c r="ABK30" s="147"/>
      <c r="ABL30" s="147"/>
      <c r="ABM30" s="147"/>
      <c r="ABN30" s="147"/>
      <c r="ABO30" s="147"/>
      <c r="ABP30" s="147"/>
      <c r="ABQ30" s="147"/>
      <c r="ABR30" s="147"/>
      <c r="ABS30" s="147"/>
      <c r="ABT30" s="147"/>
      <c r="ABU30" s="147"/>
      <c r="ABV30" s="147"/>
      <c r="ABW30" s="147"/>
      <c r="ABX30" s="147"/>
      <c r="ABY30" s="147"/>
      <c r="ABZ30" s="147"/>
      <c r="ACA30" s="147"/>
      <c r="ACB30" s="147"/>
      <c r="ACC30" s="147"/>
      <c r="ACD30" s="147"/>
      <c r="ACE30" s="147"/>
      <c r="ACF30" s="147"/>
      <c r="ACG30" s="147"/>
      <c r="ACH30" s="147"/>
      <c r="ACI30" s="147"/>
      <c r="ACJ30" s="147"/>
      <c r="ACK30" s="147"/>
      <c r="ACL30" s="147"/>
      <c r="ACM30" s="147"/>
      <c r="ACN30" s="147"/>
      <c r="ACO30" s="147"/>
      <c r="ACP30" s="147"/>
      <c r="ACQ30" s="147"/>
      <c r="ACR30" s="147"/>
      <c r="ACS30" s="147"/>
      <c r="ACT30" s="147"/>
      <c r="ACU30" s="147"/>
      <c r="ACV30" s="147"/>
      <c r="ACW30" s="147"/>
      <c r="ACX30" s="147"/>
      <c r="ACY30" s="147"/>
      <c r="ACZ30" s="147"/>
      <c r="ADA30" s="147"/>
      <c r="ADB30" s="147"/>
      <c r="ADC30" s="147"/>
      <c r="ADD30" s="147"/>
      <c r="ADE30" s="147"/>
      <c r="ADF30" s="147"/>
      <c r="ADG30" s="147"/>
      <c r="ADH30" s="147"/>
      <c r="ADI30" s="147"/>
      <c r="ADJ30" s="147"/>
      <c r="ADK30" s="147"/>
      <c r="ADL30" s="147"/>
      <c r="ADM30" s="147"/>
      <c r="ADN30" s="147"/>
      <c r="ADO30" s="147"/>
      <c r="ADP30" s="147"/>
      <c r="ADQ30" s="147"/>
      <c r="ADR30" s="147"/>
      <c r="ADS30" s="147"/>
      <c r="ADT30" s="147"/>
      <c r="ADU30" s="147"/>
      <c r="ADV30" s="147"/>
      <c r="ADW30" s="147"/>
      <c r="ADX30" s="147"/>
      <c r="ADY30" s="147"/>
      <c r="ADZ30" s="147"/>
      <c r="AEA30" s="147"/>
      <c r="AEB30" s="147"/>
      <c r="AEC30" s="147"/>
      <c r="AED30" s="147"/>
      <c r="AEE30" s="147"/>
      <c r="AEF30" s="147"/>
      <c r="AEG30" s="147"/>
      <c r="AEH30" s="147"/>
      <c r="AEI30" s="147"/>
      <c r="AEJ30" s="147"/>
      <c r="AEK30" s="147"/>
      <c r="AEL30" s="147"/>
      <c r="AEM30" s="147"/>
      <c r="AEN30" s="147"/>
      <c r="AEO30" s="147"/>
      <c r="AEP30" s="147"/>
      <c r="AEQ30" s="147"/>
      <c r="AER30" s="147"/>
      <c r="AES30" s="147"/>
      <c r="AET30" s="147"/>
      <c r="AEU30" s="147"/>
      <c r="AEV30" s="147"/>
      <c r="AEW30" s="147"/>
      <c r="AEX30" s="147"/>
      <c r="AEY30" s="147"/>
      <c r="AEZ30" s="147"/>
      <c r="AFA30" s="147"/>
      <c r="AFB30" s="147"/>
      <c r="AFC30" s="147"/>
      <c r="AFD30" s="147"/>
      <c r="AFE30" s="147"/>
      <c r="AFF30" s="147"/>
      <c r="AFG30" s="147"/>
      <c r="AFH30" s="147"/>
      <c r="AFI30" s="147"/>
      <c r="AFJ30" s="147"/>
      <c r="AFK30" s="147"/>
      <c r="AFL30" s="147"/>
      <c r="AFM30" s="147"/>
      <c r="AFN30" s="147"/>
      <c r="AFO30" s="147"/>
      <c r="AFP30" s="147"/>
      <c r="AFQ30" s="147"/>
      <c r="AFR30" s="147"/>
      <c r="AFS30" s="147"/>
      <c r="AFT30" s="147"/>
      <c r="AFU30" s="147"/>
      <c r="AFV30" s="147"/>
      <c r="AFW30" s="147"/>
      <c r="AFX30" s="147"/>
      <c r="AFY30" s="147"/>
      <c r="AFZ30" s="147"/>
      <c r="AGA30" s="147"/>
      <c r="AGB30" s="147"/>
      <c r="AGC30" s="147"/>
      <c r="AGD30" s="147"/>
      <c r="AGE30" s="147"/>
      <c r="AGF30" s="147"/>
      <c r="AGG30" s="147"/>
      <c r="AGH30" s="147"/>
      <c r="AGI30" s="147"/>
      <c r="AGJ30" s="147"/>
      <c r="AGK30" s="147"/>
      <c r="AGL30" s="147"/>
      <c r="AGM30" s="147"/>
      <c r="AGN30" s="147"/>
      <c r="AGO30" s="147"/>
      <c r="AGP30" s="147"/>
      <c r="AGQ30" s="147"/>
      <c r="AGR30" s="147"/>
      <c r="AGS30" s="147"/>
      <c r="AGT30" s="147"/>
      <c r="AGU30" s="147"/>
      <c r="AGV30" s="147"/>
      <c r="AGW30" s="147"/>
      <c r="AGX30" s="147"/>
      <c r="AGY30" s="147"/>
      <c r="AGZ30" s="147"/>
      <c r="AHA30" s="147"/>
      <c r="AHB30" s="147"/>
      <c r="AHC30" s="147"/>
      <c r="AHD30" s="147"/>
      <c r="AHE30" s="147"/>
      <c r="AHF30" s="147"/>
      <c r="AHG30" s="147"/>
      <c r="AHH30" s="147"/>
      <c r="AHI30" s="147"/>
      <c r="AHJ30" s="147"/>
      <c r="AHK30" s="147"/>
      <c r="AHL30" s="147"/>
      <c r="AHM30" s="147"/>
      <c r="AHN30" s="147"/>
      <c r="AHO30" s="147"/>
      <c r="AHP30" s="147"/>
      <c r="AHQ30" s="147"/>
      <c r="AHR30" s="147"/>
      <c r="AHS30" s="147"/>
      <c r="AHT30" s="147"/>
      <c r="AHU30" s="147"/>
      <c r="AHV30" s="147"/>
      <c r="AHW30" s="147"/>
      <c r="AHX30" s="147"/>
      <c r="AHY30" s="147"/>
      <c r="AHZ30" s="147"/>
      <c r="AIA30" s="147"/>
      <c r="AIB30" s="147"/>
      <c r="AIC30" s="147"/>
      <c r="AID30" s="147"/>
      <c r="AIE30" s="147"/>
      <c r="AIF30" s="147"/>
      <c r="AIG30" s="147"/>
      <c r="AIH30" s="147"/>
      <c r="AII30" s="147"/>
      <c r="AIJ30" s="147"/>
      <c r="AIK30" s="147"/>
      <c r="AIL30" s="147"/>
      <c r="AIM30" s="147"/>
      <c r="AIN30" s="147"/>
      <c r="AIO30" s="147"/>
      <c r="AIP30" s="147"/>
      <c r="AIQ30" s="147"/>
      <c r="AIR30" s="147"/>
      <c r="AIS30" s="147"/>
      <c r="AIT30" s="147"/>
      <c r="AIU30" s="147"/>
      <c r="AIV30" s="147"/>
      <c r="AIW30" s="147"/>
      <c r="AIX30" s="147"/>
      <c r="AIY30" s="147"/>
      <c r="AIZ30" s="147"/>
      <c r="AJA30" s="147"/>
      <c r="AJB30" s="147"/>
      <c r="AJC30" s="147"/>
      <c r="AJD30" s="147"/>
      <c r="AJE30" s="147"/>
      <c r="AJF30" s="147"/>
      <c r="AJG30" s="147"/>
      <c r="AJH30" s="147"/>
      <c r="AJI30" s="147"/>
      <c r="AJJ30" s="147"/>
      <c r="AJK30" s="147"/>
      <c r="AJL30" s="147"/>
      <c r="AJM30" s="147"/>
      <c r="AJN30" s="147"/>
      <c r="AJO30" s="147"/>
      <c r="AJP30" s="147"/>
      <c r="AJQ30" s="147"/>
      <c r="AJR30" s="147"/>
      <c r="AJS30" s="147"/>
      <c r="AJT30" s="147"/>
      <c r="AJU30" s="147"/>
      <c r="AJV30" s="147"/>
      <c r="AJW30" s="147"/>
      <c r="AJX30" s="147"/>
      <c r="AJY30" s="147"/>
      <c r="AJZ30" s="147"/>
      <c r="AKA30" s="147"/>
      <c r="AKB30" s="147"/>
      <c r="AKC30" s="147"/>
      <c r="AKD30" s="147"/>
      <c r="AKE30" s="147"/>
      <c r="AKF30" s="147"/>
      <c r="AKG30" s="147"/>
      <c r="AKH30" s="147"/>
      <c r="AKI30" s="147"/>
      <c r="AKJ30" s="147"/>
      <c r="AKK30" s="147"/>
      <c r="AKL30" s="147"/>
      <c r="AKM30" s="147"/>
      <c r="AKN30" s="147"/>
      <c r="AKO30" s="147"/>
      <c r="AKP30" s="147"/>
      <c r="AKQ30" s="147"/>
      <c r="AKR30" s="147"/>
      <c r="AKS30" s="147"/>
      <c r="AKT30" s="147"/>
      <c r="AKU30" s="147"/>
      <c r="AKV30" s="147"/>
      <c r="AKW30" s="147"/>
      <c r="AKX30" s="147"/>
      <c r="AKY30" s="147"/>
      <c r="AKZ30" s="147"/>
      <c r="ALA30" s="147"/>
      <c r="ALB30" s="147"/>
      <c r="ALC30" s="147"/>
      <c r="ALD30" s="147"/>
      <c r="ALE30" s="147"/>
      <c r="ALF30" s="147"/>
      <c r="ALG30" s="147"/>
      <c r="ALH30" s="147"/>
      <c r="ALI30" s="147"/>
      <c r="ALJ30" s="147"/>
      <c r="ALK30" s="147"/>
      <c r="ALL30" s="147"/>
      <c r="ALM30" s="147"/>
    </row>
    <row r="31" spans="1:1001">
      <c r="C31" s="164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  <c r="ALL31" s="147"/>
      <c r="ALM31" s="147"/>
    </row>
    <row r="32" spans="1:1001">
      <c r="C32" s="164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  <c r="VA32" s="147"/>
      <c r="VB32" s="147"/>
      <c r="VC32" s="147"/>
      <c r="VD32" s="147"/>
      <c r="VE32" s="147"/>
      <c r="VF32" s="147"/>
      <c r="VG32" s="147"/>
      <c r="VH32" s="147"/>
      <c r="VI32" s="147"/>
      <c r="VJ32" s="147"/>
      <c r="VK32" s="147"/>
      <c r="VL32" s="147"/>
      <c r="VM32" s="147"/>
      <c r="VN32" s="147"/>
      <c r="VO32" s="147"/>
      <c r="VP32" s="147"/>
      <c r="VQ32" s="147"/>
      <c r="VR32" s="147"/>
      <c r="VS32" s="147"/>
      <c r="VT32" s="147"/>
      <c r="VU32" s="147"/>
      <c r="VV32" s="147"/>
      <c r="VW32" s="147"/>
      <c r="VX32" s="147"/>
      <c r="VY32" s="147"/>
      <c r="VZ32" s="147"/>
      <c r="WA32" s="147"/>
      <c r="WB32" s="147"/>
      <c r="WC32" s="147"/>
      <c r="WD32" s="147"/>
      <c r="WE32" s="147"/>
      <c r="WF32" s="147"/>
      <c r="WG32" s="147"/>
      <c r="WH32" s="147"/>
      <c r="WI32" s="147"/>
      <c r="WJ32" s="147"/>
      <c r="WK32" s="147"/>
      <c r="WL32" s="147"/>
      <c r="WM32" s="147"/>
      <c r="WN32" s="147"/>
      <c r="WO32" s="147"/>
      <c r="WP32" s="147"/>
      <c r="WQ32" s="147"/>
      <c r="WR32" s="147"/>
      <c r="WS32" s="147"/>
      <c r="WT32" s="147"/>
      <c r="WU32" s="147"/>
      <c r="WV32" s="147"/>
      <c r="WW32" s="147"/>
      <c r="WX32" s="147"/>
      <c r="WY32" s="147"/>
      <c r="WZ32" s="147"/>
      <c r="XA32" s="147"/>
      <c r="XB32" s="147"/>
      <c r="XC32" s="147"/>
      <c r="XD32" s="147"/>
      <c r="XE32" s="147"/>
      <c r="XF32" s="147"/>
      <c r="XG32" s="147"/>
      <c r="XH32" s="147"/>
      <c r="XI32" s="147"/>
      <c r="XJ32" s="147"/>
      <c r="XK32" s="147"/>
      <c r="XL32" s="147"/>
      <c r="XM32" s="147"/>
      <c r="XN32" s="147"/>
      <c r="XO32" s="147"/>
      <c r="XP32" s="147"/>
      <c r="XQ32" s="147"/>
      <c r="XR32" s="147"/>
      <c r="XS32" s="147"/>
      <c r="XT32" s="147"/>
      <c r="XU32" s="147"/>
      <c r="XV32" s="147"/>
      <c r="XW32" s="147"/>
      <c r="XX32" s="147"/>
      <c r="XY32" s="147"/>
      <c r="XZ32" s="147"/>
      <c r="YA32" s="147"/>
      <c r="YB32" s="147"/>
      <c r="YC32" s="147"/>
      <c r="YD32" s="147"/>
      <c r="YE32" s="147"/>
      <c r="YF32" s="147"/>
      <c r="YG32" s="147"/>
      <c r="YH32" s="147"/>
      <c r="YI32" s="147"/>
      <c r="YJ32" s="147"/>
      <c r="YK32" s="147"/>
      <c r="YL32" s="147"/>
      <c r="YM32" s="147"/>
      <c r="YN32" s="147"/>
      <c r="YO32" s="147"/>
      <c r="YP32" s="147"/>
      <c r="YQ32" s="147"/>
      <c r="YR32" s="147"/>
      <c r="YS32" s="147"/>
      <c r="YT32" s="147"/>
      <c r="YU32" s="147"/>
      <c r="YV32" s="147"/>
      <c r="YW32" s="147"/>
      <c r="YX32" s="147"/>
      <c r="YY32" s="147"/>
      <c r="YZ32" s="147"/>
      <c r="ZA32" s="147"/>
      <c r="ZB32" s="147"/>
      <c r="ZC32" s="147"/>
      <c r="ZD32" s="147"/>
      <c r="ZE32" s="147"/>
      <c r="ZF32" s="147"/>
      <c r="ZG32" s="147"/>
      <c r="ZH32" s="147"/>
      <c r="ZI32" s="147"/>
      <c r="ZJ32" s="147"/>
      <c r="ZK32" s="147"/>
      <c r="ZL32" s="147"/>
      <c r="ZM32" s="147"/>
      <c r="ZN32" s="147"/>
      <c r="ZO32" s="147"/>
      <c r="ZP32" s="147"/>
      <c r="ZQ32" s="147"/>
      <c r="ZR32" s="147"/>
      <c r="ZS32" s="147"/>
      <c r="ZT32" s="147"/>
      <c r="ZU32" s="147"/>
      <c r="ZV32" s="147"/>
      <c r="ZW32" s="147"/>
      <c r="ZX32" s="147"/>
      <c r="ZY32" s="147"/>
      <c r="ZZ32" s="147"/>
      <c r="AAA32" s="147"/>
      <c r="AAB32" s="147"/>
      <c r="AAC32" s="147"/>
      <c r="AAD32" s="147"/>
      <c r="AAE32" s="147"/>
      <c r="AAF32" s="147"/>
      <c r="AAG32" s="147"/>
      <c r="AAH32" s="147"/>
      <c r="AAI32" s="147"/>
      <c r="AAJ32" s="147"/>
      <c r="AAK32" s="147"/>
      <c r="AAL32" s="147"/>
      <c r="AAM32" s="147"/>
      <c r="AAN32" s="147"/>
      <c r="AAO32" s="147"/>
      <c r="AAP32" s="147"/>
      <c r="AAQ32" s="147"/>
      <c r="AAR32" s="147"/>
      <c r="AAS32" s="147"/>
      <c r="AAT32" s="147"/>
      <c r="AAU32" s="147"/>
      <c r="AAV32" s="147"/>
      <c r="AAW32" s="147"/>
      <c r="AAX32" s="147"/>
      <c r="AAY32" s="147"/>
      <c r="AAZ32" s="147"/>
      <c r="ABA32" s="147"/>
      <c r="ABB32" s="147"/>
      <c r="ABC32" s="147"/>
      <c r="ABD32" s="147"/>
      <c r="ABE32" s="147"/>
      <c r="ABF32" s="147"/>
      <c r="ABG32" s="147"/>
      <c r="ABH32" s="147"/>
      <c r="ABI32" s="147"/>
      <c r="ABJ32" s="147"/>
      <c r="ABK32" s="147"/>
      <c r="ABL32" s="147"/>
      <c r="ABM32" s="147"/>
      <c r="ABN32" s="147"/>
      <c r="ABO32" s="147"/>
      <c r="ABP32" s="147"/>
      <c r="ABQ32" s="147"/>
      <c r="ABR32" s="147"/>
      <c r="ABS32" s="147"/>
      <c r="ABT32" s="147"/>
      <c r="ABU32" s="147"/>
      <c r="ABV32" s="147"/>
      <c r="ABW32" s="147"/>
      <c r="ABX32" s="147"/>
      <c r="ABY32" s="147"/>
      <c r="ABZ32" s="147"/>
      <c r="ACA32" s="147"/>
      <c r="ACB32" s="147"/>
      <c r="ACC32" s="147"/>
      <c r="ACD32" s="147"/>
      <c r="ACE32" s="147"/>
      <c r="ACF32" s="147"/>
      <c r="ACG32" s="147"/>
      <c r="ACH32" s="147"/>
      <c r="ACI32" s="147"/>
      <c r="ACJ32" s="147"/>
      <c r="ACK32" s="147"/>
      <c r="ACL32" s="147"/>
      <c r="ACM32" s="147"/>
      <c r="ACN32" s="147"/>
      <c r="ACO32" s="147"/>
      <c r="ACP32" s="147"/>
      <c r="ACQ32" s="147"/>
      <c r="ACR32" s="147"/>
      <c r="ACS32" s="147"/>
      <c r="ACT32" s="147"/>
      <c r="ACU32" s="147"/>
      <c r="ACV32" s="147"/>
      <c r="ACW32" s="147"/>
      <c r="ACX32" s="147"/>
      <c r="ACY32" s="147"/>
      <c r="ACZ32" s="147"/>
      <c r="ADA32" s="147"/>
      <c r="ADB32" s="147"/>
      <c r="ADC32" s="147"/>
      <c r="ADD32" s="147"/>
      <c r="ADE32" s="147"/>
      <c r="ADF32" s="147"/>
      <c r="ADG32" s="147"/>
      <c r="ADH32" s="147"/>
      <c r="ADI32" s="147"/>
      <c r="ADJ32" s="147"/>
      <c r="ADK32" s="147"/>
      <c r="ADL32" s="147"/>
      <c r="ADM32" s="147"/>
      <c r="ADN32" s="147"/>
      <c r="ADO32" s="147"/>
      <c r="ADP32" s="147"/>
      <c r="ADQ32" s="147"/>
      <c r="ADR32" s="147"/>
      <c r="ADS32" s="147"/>
      <c r="ADT32" s="147"/>
      <c r="ADU32" s="147"/>
      <c r="ADV32" s="147"/>
      <c r="ADW32" s="147"/>
      <c r="ADX32" s="147"/>
      <c r="ADY32" s="147"/>
      <c r="ADZ32" s="147"/>
      <c r="AEA32" s="147"/>
      <c r="AEB32" s="147"/>
      <c r="AEC32" s="147"/>
      <c r="AED32" s="147"/>
      <c r="AEE32" s="147"/>
      <c r="AEF32" s="147"/>
      <c r="AEG32" s="147"/>
      <c r="AEH32" s="147"/>
      <c r="AEI32" s="147"/>
      <c r="AEJ32" s="147"/>
      <c r="AEK32" s="147"/>
      <c r="AEL32" s="147"/>
      <c r="AEM32" s="147"/>
      <c r="AEN32" s="147"/>
      <c r="AEO32" s="147"/>
      <c r="AEP32" s="147"/>
      <c r="AEQ32" s="147"/>
      <c r="AER32" s="147"/>
      <c r="AES32" s="147"/>
      <c r="AET32" s="147"/>
      <c r="AEU32" s="147"/>
      <c r="AEV32" s="147"/>
      <c r="AEW32" s="147"/>
      <c r="AEX32" s="147"/>
      <c r="AEY32" s="147"/>
      <c r="AEZ32" s="147"/>
      <c r="AFA32" s="147"/>
      <c r="AFB32" s="147"/>
      <c r="AFC32" s="147"/>
      <c r="AFD32" s="147"/>
      <c r="AFE32" s="147"/>
      <c r="AFF32" s="147"/>
      <c r="AFG32" s="147"/>
      <c r="AFH32" s="147"/>
      <c r="AFI32" s="147"/>
      <c r="AFJ32" s="147"/>
      <c r="AFK32" s="147"/>
      <c r="AFL32" s="147"/>
      <c r="AFM32" s="147"/>
      <c r="AFN32" s="147"/>
      <c r="AFO32" s="147"/>
      <c r="AFP32" s="147"/>
      <c r="AFQ32" s="147"/>
      <c r="AFR32" s="147"/>
      <c r="AFS32" s="147"/>
      <c r="AFT32" s="147"/>
      <c r="AFU32" s="147"/>
      <c r="AFV32" s="147"/>
      <c r="AFW32" s="147"/>
      <c r="AFX32" s="147"/>
      <c r="AFY32" s="147"/>
      <c r="AFZ32" s="147"/>
      <c r="AGA32" s="147"/>
      <c r="AGB32" s="147"/>
      <c r="AGC32" s="147"/>
      <c r="AGD32" s="147"/>
      <c r="AGE32" s="147"/>
      <c r="AGF32" s="147"/>
      <c r="AGG32" s="147"/>
      <c r="AGH32" s="147"/>
      <c r="AGI32" s="147"/>
      <c r="AGJ32" s="147"/>
      <c r="AGK32" s="147"/>
      <c r="AGL32" s="147"/>
      <c r="AGM32" s="147"/>
      <c r="AGN32" s="147"/>
      <c r="AGO32" s="147"/>
      <c r="AGP32" s="147"/>
      <c r="AGQ32" s="147"/>
      <c r="AGR32" s="147"/>
      <c r="AGS32" s="147"/>
      <c r="AGT32" s="147"/>
      <c r="AGU32" s="147"/>
      <c r="AGV32" s="147"/>
      <c r="AGW32" s="147"/>
      <c r="AGX32" s="147"/>
      <c r="AGY32" s="147"/>
      <c r="AGZ32" s="147"/>
      <c r="AHA32" s="147"/>
      <c r="AHB32" s="147"/>
      <c r="AHC32" s="147"/>
      <c r="AHD32" s="147"/>
      <c r="AHE32" s="147"/>
      <c r="AHF32" s="147"/>
      <c r="AHG32" s="147"/>
      <c r="AHH32" s="147"/>
      <c r="AHI32" s="147"/>
      <c r="AHJ32" s="147"/>
      <c r="AHK32" s="147"/>
      <c r="AHL32" s="147"/>
      <c r="AHM32" s="147"/>
      <c r="AHN32" s="147"/>
      <c r="AHO32" s="147"/>
      <c r="AHP32" s="147"/>
      <c r="AHQ32" s="147"/>
      <c r="AHR32" s="147"/>
      <c r="AHS32" s="147"/>
      <c r="AHT32" s="147"/>
      <c r="AHU32" s="147"/>
      <c r="AHV32" s="147"/>
      <c r="AHW32" s="147"/>
      <c r="AHX32" s="147"/>
      <c r="AHY32" s="147"/>
      <c r="AHZ32" s="147"/>
      <c r="AIA32" s="147"/>
      <c r="AIB32" s="147"/>
      <c r="AIC32" s="147"/>
      <c r="AID32" s="147"/>
      <c r="AIE32" s="147"/>
      <c r="AIF32" s="147"/>
      <c r="AIG32" s="147"/>
      <c r="AIH32" s="147"/>
      <c r="AII32" s="147"/>
      <c r="AIJ32" s="147"/>
      <c r="AIK32" s="147"/>
      <c r="AIL32" s="147"/>
      <c r="AIM32" s="147"/>
      <c r="AIN32" s="147"/>
      <c r="AIO32" s="147"/>
      <c r="AIP32" s="147"/>
      <c r="AIQ32" s="147"/>
      <c r="AIR32" s="147"/>
      <c r="AIS32" s="147"/>
      <c r="AIT32" s="147"/>
      <c r="AIU32" s="147"/>
      <c r="AIV32" s="147"/>
      <c r="AIW32" s="147"/>
      <c r="AIX32" s="147"/>
      <c r="AIY32" s="147"/>
      <c r="AIZ32" s="147"/>
      <c r="AJA32" s="147"/>
      <c r="AJB32" s="147"/>
      <c r="AJC32" s="147"/>
      <c r="AJD32" s="147"/>
      <c r="AJE32" s="147"/>
      <c r="AJF32" s="147"/>
      <c r="AJG32" s="147"/>
      <c r="AJH32" s="147"/>
      <c r="AJI32" s="147"/>
      <c r="AJJ32" s="147"/>
      <c r="AJK32" s="147"/>
      <c r="AJL32" s="147"/>
      <c r="AJM32" s="147"/>
      <c r="AJN32" s="147"/>
      <c r="AJO32" s="147"/>
      <c r="AJP32" s="147"/>
      <c r="AJQ32" s="147"/>
      <c r="AJR32" s="147"/>
      <c r="AJS32" s="147"/>
      <c r="AJT32" s="147"/>
      <c r="AJU32" s="147"/>
      <c r="AJV32" s="147"/>
      <c r="AJW32" s="147"/>
      <c r="AJX32" s="147"/>
      <c r="AJY32" s="147"/>
      <c r="AJZ32" s="147"/>
      <c r="AKA32" s="147"/>
      <c r="AKB32" s="147"/>
      <c r="AKC32" s="147"/>
      <c r="AKD32" s="147"/>
      <c r="AKE32" s="147"/>
      <c r="AKF32" s="147"/>
      <c r="AKG32" s="147"/>
      <c r="AKH32" s="147"/>
      <c r="AKI32" s="147"/>
      <c r="AKJ32" s="147"/>
      <c r="AKK32" s="147"/>
      <c r="AKL32" s="147"/>
      <c r="AKM32" s="147"/>
      <c r="AKN32" s="147"/>
      <c r="AKO32" s="147"/>
      <c r="AKP32" s="147"/>
      <c r="AKQ32" s="147"/>
      <c r="AKR32" s="147"/>
      <c r="AKS32" s="147"/>
      <c r="AKT32" s="147"/>
      <c r="AKU32" s="147"/>
      <c r="AKV32" s="147"/>
      <c r="AKW32" s="147"/>
      <c r="AKX32" s="147"/>
      <c r="AKY32" s="147"/>
      <c r="AKZ32" s="147"/>
      <c r="ALA32" s="147"/>
      <c r="ALB32" s="147"/>
      <c r="ALC32" s="147"/>
      <c r="ALD32" s="147"/>
      <c r="ALE32" s="147"/>
      <c r="ALF32" s="147"/>
      <c r="ALG32" s="147"/>
      <c r="ALH32" s="147"/>
      <c r="ALI32" s="147"/>
      <c r="ALJ32" s="147"/>
      <c r="ALK32" s="147"/>
      <c r="ALL32" s="147"/>
      <c r="ALM32" s="147"/>
    </row>
    <row r="33" spans="3:3" s="147" customFormat="1">
      <c r="C33" s="164"/>
    </row>
    <row r="34" spans="3:3" s="147" customFormat="1">
      <c r="C34" s="164"/>
    </row>
    <row r="35" spans="3:3" s="147" customFormat="1">
      <c r="C35" s="164"/>
    </row>
    <row r="36" spans="3:3" s="147" customFormat="1">
      <c r="C36" s="164"/>
    </row>
    <row r="37" spans="3:3" s="147" customFormat="1">
      <c r="C37" s="164"/>
    </row>
    <row r="38" spans="3:3" s="147" customFormat="1">
      <c r="C38" s="164"/>
    </row>
    <row r="39" spans="3:3" s="147" customFormat="1">
      <c r="C39" s="164"/>
    </row>
    <row r="40" spans="3:3" s="147" customFormat="1">
      <c r="C40" s="164"/>
    </row>
    <row r="41" spans="3:3" s="147" customFormat="1">
      <c r="C41" s="164"/>
    </row>
    <row r="42" spans="3:3" s="147" customFormat="1">
      <c r="C42" s="164"/>
    </row>
    <row r="43" spans="3:3" s="147" customFormat="1">
      <c r="C43" s="169"/>
    </row>
  </sheetData>
  <mergeCells count="33">
    <mergeCell ref="BJ6:BK7"/>
    <mergeCell ref="A4:BP4"/>
    <mergeCell ref="B6:C6"/>
    <mergeCell ref="E6:F6"/>
    <mergeCell ref="H6:I6"/>
    <mergeCell ref="K6:L6"/>
    <mergeCell ref="N6:O6"/>
    <mergeCell ref="R6:S6"/>
    <mergeCell ref="U6:V6"/>
    <mergeCell ref="Y6:Z7"/>
    <mergeCell ref="AB6:AC6"/>
    <mergeCell ref="BL6:BM7"/>
    <mergeCell ref="AE6:AF6"/>
    <mergeCell ref="AI6:AJ6"/>
    <mergeCell ref="AK6:AL7"/>
    <mergeCell ref="AQ6:AQ7"/>
    <mergeCell ref="AR6:AT7"/>
    <mergeCell ref="BG6:BH7"/>
    <mergeCell ref="U7:V7"/>
    <mergeCell ref="AB7:AC7"/>
    <mergeCell ref="AE7:AF7"/>
    <mergeCell ref="AI7:AJ7"/>
    <mergeCell ref="AU6:AV7"/>
    <mergeCell ref="AW6:AY7"/>
    <mergeCell ref="BA6:BB7"/>
    <mergeCell ref="BC6:BD7"/>
    <mergeCell ref="BE6:BF7"/>
    <mergeCell ref="R7:S7"/>
    <mergeCell ref="B7:C7"/>
    <mergeCell ref="E7:F7"/>
    <mergeCell ref="H7:I7"/>
    <mergeCell ref="K7:L7"/>
    <mergeCell ref="N7:O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LM43"/>
  <sheetViews>
    <sheetView topLeftCell="AX1" workbookViewId="0">
      <selection activeCell="AX1" sqref="A1:XFD1048576"/>
    </sheetView>
  </sheetViews>
  <sheetFormatPr defaultRowHeight="11.25"/>
  <cols>
    <col min="1" max="1" width="17.125" style="146" customWidth="1"/>
    <col min="2" max="2" width="8.75" style="146" customWidth="1"/>
    <col min="3" max="3" width="8.5" style="146" customWidth="1"/>
    <col min="4" max="4" width="5.375" style="146" customWidth="1"/>
    <col min="5" max="5" width="6.125" style="146" customWidth="1"/>
    <col min="6" max="6" width="7.875" style="146" customWidth="1"/>
    <col min="7" max="8" width="5.75" style="146" customWidth="1"/>
    <col min="9" max="9" width="8.625" style="146" customWidth="1"/>
    <col min="10" max="10" width="5.375" style="146" customWidth="1"/>
    <col min="11" max="11" width="7.125" style="146" customWidth="1"/>
    <col min="12" max="12" width="8.375" style="146" customWidth="1"/>
    <col min="13" max="13" width="4.5" style="146" customWidth="1"/>
    <col min="14" max="14" width="5.875" style="146" customWidth="1"/>
    <col min="15" max="15" width="7.625" style="146" customWidth="1"/>
    <col min="16" max="16" width="4.875" style="146" customWidth="1"/>
    <col min="17" max="17" width="16.625" style="146" customWidth="1"/>
    <col min="18" max="18" width="7" style="146" customWidth="1"/>
    <col min="19" max="19" width="8.625" style="146" customWidth="1"/>
    <col min="20" max="20" width="5.625" style="146" customWidth="1"/>
    <col min="21" max="21" width="7.375" style="146" customWidth="1"/>
    <col min="22" max="22" width="7.5" style="146" customWidth="1"/>
    <col min="23" max="23" width="6.375" style="146" customWidth="1"/>
    <col min="24" max="24" width="18.875" style="146" hidden="1" customWidth="1"/>
    <col min="25" max="25" width="5.625" style="146" customWidth="1"/>
    <col min="26" max="26" width="7.5" style="146" customWidth="1"/>
    <col min="27" max="27" width="6.375" style="146" customWidth="1"/>
    <col min="28" max="29" width="7.75" style="146" customWidth="1"/>
    <col min="30" max="30" width="6.375" style="146" customWidth="1"/>
    <col min="31" max="31" width="8.125" style="146" customWidth="1"/>
    <col min="32" max="32" width="7.75" style="146" customWidth="1"/>
    <col min="33" max="33" width="4.75" style="146" customWidth="1"/>
    <col min="34" max="34" width="20" style="146" customWidth="1"/>
    <col min="35" max="35" width="6" style="146" customWidth="1"/>
    <col min="36" max="36" width="5.875" style="146" customWidth="1"/>
    <col min="37" max="37" width="6.25" style="146" customWidth="1"/>
    <col min="38" max="38" width="6.875" style="146" customWidth="1"/>
    <col min="39" max="39" width="11.875" style="146" customWidth="1"/>
    <col min="40" max="40" width="10.75" style="146" customWidth="1"/>
    <col min="41" max="41" width="7.125" style="146" customWidth="1"/>
    <col min="42" max="42" width="7" style="146" customWidth="1"/>
    <col min="43" max="43" width="21.125" style="146" hidden="1" customWidth="1"/>
    <col min="44" max="44" width="7.75" style="146" customWidth="1"/>
    <col min="45" max="45" width="5.75" style="146" customWidth="1"/>
    <col min="46" max="46" width="4.75" style="146" customWidth="1"/>
    <col min="47" max="47" width="4.625" style="146" hidden="1" customWidth="1"/>
    <col min="48" max="48" width="4.375" style="146" hidden="1" customWidth="1"/>
    <col min="49" max="51" width="6.125" style="146" customWidth="1"/>
    <col min="52" max="52" width="15.75" style="146" customWidth="1"/>
    <col min="53" max="53" width="5.75" style="146" customWidth="1"/>
    <col min="54" max="56" width="5.125" style="146" customWidth="1"/>
    <col min="57" max="57" width="6.125" style="146" customWidth="1"/>
    <col min="58" max="58" width="6.625" style="146" customWidth="1"/>
    <col min="59" max="59" width="5.625" style="146" customWidth="1"/>
    <col min="60" max="60" width="4.75" style="146" customWidth="1"/>
    <col min="61" max="61" width="6" style="146" hidden="1" customWidth="1"/>
    <col min="62" max="62" width="5.625" style="146" customWidth="1"/>
    <col min="63" max="63" width="3.5" style="146" customWidth="1"/>
    <col min="64" max="64" width="9.25" style="146" customWidth="1"/>
    <col min="65" max="65" width="8.875" style="146" customWidth="1"/>
    <col min="66" max="66" width="12" style="146" customWidth="1"/>
    <col min="67" max="67" width="10.125" style="146" customWidth="1"/>
    <col min="68" max="68" width="5.875" style="146" customWidth="1"/>
    <col min="69" max="69" width="8.75" style="146" customWidth="1"/>
    <col min="70" max="80" width="12.125" style="146" customWidth="1"/>
    <col min="81" max="81" width="12.5" style="146" customWidth="1"/>
    <col min="82" max="1001" width="8.5" style="146" customWidth="1"/>
    <col min="1002" max="1002" width="9" style="147" customWidth="1"/>
    <col min="1003" max="16384" width="9" style="147"/>
  </cols>
  <sheetData>
    <row r="1" spans="1:1001"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</row>
    <row r="2" spans="1:1001"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</row>
    <row r="3" spans="1:1001"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</row>
    <row r="4" spans="1:1001">
      <c r="A4" s="535" t="s">
        <v>84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BO4" s="535"/>
      <c r="BP4" s="535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</row>
    <row r="5" spans="1:1001" ht="12" thickBo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</row>
    <row r="6" spans="1:1001" s="150" customFormat="1" ht="21.75">
      <c r="A6" s="170" t="s">
        <v>1</v>
      </c>
      <c r="B6" s="536" t="s">
        <v>2</v>
      </c>
      <c r="C6" s="537"/>
      <c r="D6" s="171" t="s">
        <v>3</v>
      </c>
      <c r="E6" s="536" t="s">
        <v>4</v>
      </c>
      <c r="F6" s="538"/>
      <c r="G6" s="183" t="s">
        <v>3</v>
      </c>
      <c r="H6" s="539" t="s">
        <v>5</v>
      </c>
      <c r="I6" s="540"/>
      <c r="J6" s="319" t="s">
        <v>3</v>
      </c>
      <c r="K6" s="539" t="s">
        <v>6</v>
      </c>
      <c r="L6" s="540"/>
      <c r="M6" s="319" t="s">
        <v>3</v>
      </c>
      <c r="N6" s="541" t="s">
        <v>6</v>
      </c>
      <c r="O6" s="540"/>
      <c r="P6" s="319" t="s">
        <v>3</v>
      </c>
      <c r="Q6" s="217" t="s">
        <v>1</v>
      </c>
      <c r="R6" s="539" t="s">
        <v>7</v>
      </c>
      <c r="S6" s="540"/>
      <c r="T6" s="319" t="s">
        <v>3</v>
      </c>
      <c r="U6" s="539" t="s">
        <v>8</v>
      </c>
      <c r="V6" s="540"/>
      <c r="W6" s="319" t="s">
        <v>3</v>
      </c>
      <c r="X6" s="171" t="s">
        <v>1</v>
      </c>
      <c r="Y6" s="542" t="s">
        <v>78</v>
      </c>
      <c r="Z6" s="543"/>
      <c r="AA6" s="183" t="s">
        <v>3</v>
      </c>
      <c r="AB6" s="539" t="s">
        <v>10</v>
      </c>
      <c r="AC6" s="540"/>
      <c r="AD6" s="183" t="s">
        <v>3</v>
      </c>
      <c r="AE6" s="539" t="s">
        <v>11</v>
      </c>
      <c r="AF6" s="540"/>
      <c r="AG6" s="183" t="s">
        <v>3</v>
      </c>
      <c r="AH6" s="217" t="s">
        <v>1</v>
      </c>
      <c r="AI6" s="539" t="s">
        <v>12</v>
      </c>
      <c r="AJ6" s="546"/>
      <c r="AK6" s="542" t="s">
        <v>14</v>
      </c>
      <c r="AL6" s="547"/>
      <c r="AM6" s="248" t="s">
        <v>16</v>
      </c>
      <c r="AN6" s="320" t="s">
        <v>16</v>
      </c>
      <c r="AO6" s="171" t="s">
        <v>3</v>
      </c>
      <c r="AP6" s="186" t="s">
        <v>17</v>
      </c>
      <c r="AQ6" s="549" t="s">
        <v>1</v>
      </c>
      <c r="AR6" s="551" t="s">
        <v>18</v>
      </c>
      <c r="AS6" s="552"/>
      <c r="AT6" s="553"/>
      <c r="AU6" s="572" t="s">
        <v>19</v>
      </c>
      <c r="AV6" s="573"/>
      <c r="AW6" s="559" t="s">
        <v>21</v>
      </c>
      <c r="AX6" s="576"/>
      <c r="AY6" s="560"/>
      <c r="AZ6" s="217" t="s">
        <v>1</v>
      </c>
      <c r="BA6" s="542" t="s">
        <v>22</v>
      </c>
      <c r="BB6" s="547"/>
      <c r="BC6" s="551" t="s">
        <v>23</v>
      </c>
      <c r="BD6" s="553"/>
      <c r="BE6" s="542" t="s">
        <v>24</v>
      </c>
      <c r="BF6" s="547"/>
      <c r="BG6" s="559" t="s">
        <v>79</v>
      </c>
      <c r="BH6" s="560"/>
      <c r="BI6" s="272"/>
      <c r="BJ6" s="559" t="s">
        <v>83</v>
      </c>
      <c r="BK6" s="560"/>
      <c r="BL6" s="559" t="s">
        <v>36</v>
      </c>
      <c r="BM6" s="560"/>
      <c r="BN6" s="289" t="s">
        <v>16</v>
      </c>
      <c r="BO6" s="290" t="s">
        <v>16</v>
      </c>
      <c r="BP6" s="284" t="s">
        <v>37</v>
      </c>
      <c r="BQ6" s="315"/>
      <c r="BR6" s="149"/>
      <c r="BS6" s="149"/>
      <c r="BT6" s="149"/>
      <c r="BU6" s="149"/>
      <c r="BV6" s="149"/>
      <c r="BW6" s="149"/>
      <c r="BX6" s="149"/>
      <c r="BY6" s="149"/>
      <c r="BZ6" s="147"/>
      <c r="CA6" s="147"/>
      <c r="CB6" s="147"/>
      <c r="CC6" s="147"/>
      <c r="CD6" s="147"/>
      <c r="CE6" s="147"/>
      <c r="CF6" s="147"/>
      <c r="CG6" s="147"/>
      <c r="CH6" s="147"/>
    </row>
    <row r="7" spans="1:1001" s="150" customFormat="1">
      <c r="A7" s="173"/>
      <c r="B7" s="563" t="s">
        <v>38</v>
      </c>
      <c r="C7" s="564"/>
      <c r="D7" s="151" t="s">
        <v>39</v>
      </c>
      <c r="E7" s="563" t="s">
        <v>40</v>
      </c>
      <c r="F7" s="565"/>
      <c r="G7" s="184" t="s">
        <v>39</v>
      </c>
      <c r="H7" s="566" t="s">
        <v>38</v>
      </c>
      <c r="I7" s="567"/>
      <c r="J7" s="174" t="s">
        <v>39</v>
      </c>
      <c r="K7" s="568" t="s">
        <v>81</v>
      </c>
      <c r="L7" s="569"/>
      <c r="M7" s="174" t="s">
        <v>39</v>
      </c>
      <c r="N7" s="570" t="s">
        <v>80</v>
      </c>
      <c r="O7" s="569"/>
      <c r="P7" s="174" t="s">
        <v>39</v>
      </c>
      <c r="Q7" s="218"/>
      <c r="R7" s="566" t="s">
        <v>43</v>
      </c>
      <c r="S7" s="567"/>
      <c r="T7" s="174" t="s">
        <v>39</v>
      </c>
      <c r="U7" s="566" t="s">
        <v>44</v>
      </c>
      <c r="V7" s="567"/>
      <c r="W7" s="174" t="s">
        <v>39</v>
      </c>
      <c r="X7" s="152"/>
      <c r="Y7" s="544"/>
      <c r="Z7" s="545"/>
      <c r="AA7" s="184" t="s">
        <v>39</v>
      </c>
      <c r="AB7" s="566" t="s">
        <v>45</v>
      </c>
      <c r="AC7" s="567"/>
      <c r="AD7" s="184" t="s">
        <v>39</v>
      </c>
      <c r="AE7" s="557"/>
      <c r="AF7" s="571"/>
      <c r="AG7" s="184" t="s">
        <v>39</v>
      </c>
      <c r="AH7" s="218"/>
      <c r="AI7" s="557"/>
      <c r="AJ7" s="558"/>
      <c r="AK7" s="544"/>
      <c r="AL7" s="548"/>
      <c r="AM7" s="250" t="s">
        <v>47</v>
      </c>
      <c r="AN7" s="174" t="s">
        <v>47</v>
      </c>
      <c r="AO7" s="151" t="s">
        <v>39</v>
      </c>
      <c r="AP7" s="153" t="s">
        <v>48</v>
      </c>
      <c r="AQ7" s="550"/>
      <c r="AR7" s="554"/>
      <c r="AS7" s="555"/>
      <c r="AT7" s="556"/>
      <c r="AU7" s="574"/>
      <c r="AV7" s="575"/>
      <c r="AW7" s="561"/>
      <c r="AX7" s="527"/>
      <c r="AY7" s="562"/>
      <c r="AZ7" s="218"/>
      <c r="BA7" s="544"/>
      <c r="BB7" s="548"/>
      <c r="BC7" s="554"/>
      <c r="BD7" s="556"/>
      <c r="BE7" s="544"/>
      <c r="BF7" s="548"/>
      <c r="BG7" s="561"/>
      <c r="BH7" s="562"/>
      <c r="BI7" s="273"/>
      <c r="BJ7" s="561"/>
      <c r="BK7" s="562"/>
      <c r="BL7" s="561"/>
      <c r="BM7" s="562"/>
      <c r="BN7" s="275" t="s">
        <v>49</v>
      </c>
      <c r="BO7" s="281" t="s">
        <v>49</v>
      </c>
      <c r="BP7" s="156" t="s">
        <v>3</v>
      </c>
      <c r="BQ7" s="317" t="s">
        <v>50</v>
      </c>
      <c r="BR7" s="149"/>
      <c r="BS7" s="149"/>
      <c r="BT7" s="149"/>
      <c r="BU7" s="149"/>
      <c r="BV7" s="149"/>
      <c r="BW7" s="149"/>
      <c r="BX7" s="149"/>
      <c r="BY7" s="149"/>
      <c r="BZ7" s="147"/>
      <c r="CA7" s="147"/>
      <c r="CB7" s="147"/>
      <c r="CC7" s="147"/>
      <c r="CD7" s="147"/>
      <c r="CE7" s="147"/>
      <c r="CF7" s="147"/>
      <c r="CG7" s="147"/>
      <c r="CH7" s="147"/>
    </row>
    <row r="8" spans="1:1001" s="150" customFormat="1">
      <c r="A8" s="175"/>
      <c r="B8" s="312" t="s">
        <v>51</v>
      </c>
      <c r="C8" s="313" t="s">
        <v>52</v>
      </c>
      <c r="D8" s="156" t="s">
        <v>53</v>
      </c>
      <c r="E8" s="312" t="s">
        <v>54</v>
      </c>
      <c r="F8" s="314" t="s">
        <v>52</v>
      </c>
      <c r="G8" s="185" t="s">
        <v>53</v>
      </c>
      <c r="H8" s="214" t="s">
        <v>54</v>
      </c>
      <c r="I8" s="158" t="s">
        <v>52</v>
      </c>
      <c r="J8" s="317" t="s">
        <v>53</v>
      </c>
      <c r="K8" s="312" t="s">
        <v>54</v>
      </c>
      <c r="L8" s="314" t="s">
        <v>52</v>
      </c>
      <c r="M8" s="317" t="s">
        <v>53</v>
      </c>
      <c r="N8" s="159" t="s">
        <v>54</v>
      </c>
      <c r="O8" s="157" t="s">
        <v>52</v>
      </c>
      <c r="P8" s="317" t="s">
        <v>53</v>
      </c>
      <c r="Q8" s="219"/>
      <c r="R8" s="312" t="s">
        <v>54</v>
      </c>
      <c r="S8" s="314" t="s">
        <v>52</v>
      </c>
      <c r="T8" s="317" t="s">
        <v>53</v>
      </c>
      <c r="U8" s="312" t="s">
        <v>54</v>
      </c>
      <c r="V8" s="314" t="s">
        <v>52</v>
      </c>
      <c r="W8" s="226" t="s">
        <v>53</v>
      </c>
      <c r="X8" s="160"/>
      <c r="Y8" s="312" t="s">
        <v>54</v>
      </c>
      <c r="Z8" s="314" t="s">
        <v>52</v>
      </c>
      <c r="AA8" s="185" t="s">
        <v>55</v>
      </c>
      <c r="AB8" s="233" t="s">
        <v>54</v>
      </c>
      <c r="AC8" s="158" t="s">
        <v>52</v>
      </c>
      <c r="AD8" s="185" t="s">
        <v>55</v>
      </c>
      <c r="AE8" s="233" t="s">
        <v>54</v>
      </c>
      <c r="AF8" s="158" t="s">
        <v>52</v>
      </c>
      <c r="AG8" s="185" t="s">
        <v>55</v>
      </c>
      <c r="AH8" s="219"/>
      <c r="AI8" s="233" t="s">
        <v>56</v>
      </c>
      <c r="AJ8" s="234" t="s">
        <v>52</v>
      </c>
      <c r="AK8" s="233" t="s">
        <v>56</v>
      </c>
      <c r="AL8" s="234" t="s">
        <v>52</v>
      </c>
      <c r="AM8" s="214" t="s">
        <v>57</v>
      </c>
      <c r="AN8" s="313" t="s">
        <v>52</v>
      </c>
      <c r="AO8" s="156" t="s">
        <v>53</v>
      </c>
      <c r="AP8" s="161" t="s">
        <v>58</v>
      </c>
      <c r="AQ8" s="154"/>
      <c r="AR8" s="253" t="s">
        <v>56</v>
      </c>
      <c r="AS8" s="129" t="s">
        <v>52</v>
      </c>
      <c r="AT8" s="254" t="s">
        <v>3</v>
      </c>
      <c r="AU8" s="162" t="s">
        <v>56</v>
      </c>
      <c r="AV8" s="161" t="s">
        <v>52</v>
      </c>
      <c r="AW8" s="316" t="s">
        <v>56</v>
      </c>
      <c r="AX8" s="321" t="s">
        <v>52</v>
      </c>
      <c r="AY8" s="317" t="s">
        <v>3</v>
      </c>
      <c r="AZ8" s="219"/>
      <c r="BA8" s="265" t="s">
        <v>56</v>
      </c>
      <c r="BB8" s="226" t="s">
        <v>52</v>
      </c>
      <c r="BC8" s="265" t="s">
        <v>56</v>
      </c>
      <c r="BD8" s="226" t="s">
        <v>52</v>
      </c>
      <c r="BE8" s="253" t="s">
        <v>56</v>
      </c>
      <c r="BF8" s="270" t="s">
        <v>52</v>
      </c>
      <c r="BG8" s="275" t="s">
        <v>56</v>
      </c>
      <c r="BH8" s="276" t="s">
        <v>52</v>
      </c>
      <c r="BI8" s="101"/>
      <c r="BJ8" s="275" t="s">
        <v>56</v>
      </c>
      <c r="BK8" s="276" t="s">
        <v>52</v>
      </c>
      <c r="BL8" s="275" t="s">
        <v>56</v>
      </c>
      <c r="BM8" s="281" t="s">
        <v>52</v>
      </c>
      <c r="BN8" s="279" t="s">
        <v>56</v>
      </c>
      <c r="BO8" s="291" t="s">
        <v>52</v>
      </c>
      <c r="BP8" s="285"/>
      <c r="BQ8" s="192"/>
      <c r="BZ8" s="147"/>
      <c r="CA8" s="147"/>
      <c r="CB8" s="147"/>
      <c r="CC8" s="147"/>
      <c r="CD8" s="147"/>
      <c r="CE8" s="147"/>
      <c r="CF8" s="147"/>
      <c r="CG8" s="147"/>
      <c r="CH8" s="147"/>
    </row>
    <row r="9" spans="1:1001">
      <c r="A9" s="173" t="s">
        <v>59</v>
      </c>
      <c r="B9" s="197">
        <v>4106</v>
      </c>
      <c r="C9" s="198">
        <v>930.12387000000001</v>
      </c>
      <c r="D9" s="52">
        <f t="shared" ref="D9:D23" si="0">C9/B9*100</f>
        <v>22.652797613248904</v>
      </c>
      <c r="E9" s="207">
        <v>21</v>
      </c>
      <c r="F9" s="48">
        <v>136.3245</v>
      </c>
      <c r="G9" s="177">
        <f t="shared" ref="G9:G16" si="1">F9/E9*100</f>
        <v>649.16428571428571</v>
      </c>
      <c r="H9" s="207">
        <v>510</v>
      </c>
      <c r="I9" s="48">
        <v>19.674869999999999</v>
      </c>
      <c r="J9" s="177">
        <f t="shared" ref="J9:J23" si="2">I9/H9*100</f>
        <v>3.8578176470588232</v>
      </c>
      <c r="K9" s="207">
        <v>821</v>
      </c>
      <c r="L9" s="48">
        <v>252.00515999999999</v>
      </c>
      <c r="M9" s="177">
        <f t="shared" ref="M9:M23" si="3">L9/K9*100</f>
        <v>30.69490377588307</v>
      </c>
      <c r="N9" s="206">
        <v>349</v>
      </c>
      <c r="O9" s="48">
        <v>117.58029000000001</v>
      </c>
      <c r="P9" s="177">
        <f t="shared" ref="P9:P23" si="4">O9/N9*100</f>
        <v>33.69062750716332</v>
      </c>
      <c r="Q9" s="218" t="s">
        <v>59</v>
      </c>
      <c r="R9" s="223">
        <v>225.8</v>
      </c>
      <c r="S9" s="48"/>
      <c r="T9" s="177">
        <f t="shared" ref="T9:T23" si="5">S9/R9*100</f>
        <v>0</v>
      </c>
      <c r="U9" s="207"/>
      <c r="V9" s="48"/>
      <c r="W9" s="177"/>
      <c r="X9" s="152" t="s">
        <v>60</v>
      </c>
      <c r="Y9" s="207"/>
      <c r="Z9" s="50"/>
      <c r="AA9" s="229"/>
      <c r="AB9" s="207">
        <v>400</v>
      </c>
      <c r="AC9" s="48"/>
      <c r="AD9" s="177">
        <f>AC9/AB9*100</f>
        <v>0</v>
      </c>
      <c r="AE9" s="207">
        <v>1265.9000000000001</v>
      </c>
      <c r="AF9" s="48">
        <v>392.69078999999999</v>
      </c>
      <c r="AG9" s="177">
        <f t="shared" ref="AG9:AG23" si="6">AF9/AE9*100</f>
        <v>31.020680148510937</v>
      </c>
      <c r="AH9" s="218" t="s">
        <v>59</v>
      </c>
      <c r="AI9" s="207"/>
      <c r="AJ9" s="198"/>
      <c r="AK9" s="235"/>
      <c r="AL9" s="240"/>
      <c r="AM9" s="251">
        <f t="shared" ref="AM9:AN22" si="7">B9+E9+H9+K9+N9+R9+U9+Y9+AB9+AE9+AI9+AK9</f>
        <v>7698.7000000000007</v>
      </c>
      <c r="AN9" s="198">
        <f t="shared" si="7"/>
        <v>1848.39948</v>
      </c>
      <c r="AO9" s="245">
        <v>92.719950040545797</v>
      </c>
      <c r="AP9" s="57">
        <v>-632.82918999999902</v>
      </c>
      <c r="AQ9" s="154" t="s">
        <v>60</v>
      </c>
      <c r="AR9" s="255">
        <v>8402</v>
      </c>
      <c r="AS9" s="58">
        <v>2280</v>
      </c>
      <c r="AT9" s="256">
        <f>AS9/AR9*100</f>
        <v>27.13639609616758</v>
      </c>
      <c r="AU9" s="59"/>
      <c r="AV9" s="260"/>
      <c r="AW9" s="262"/>
      <c r="AX9" s="64"/>
      <c r="AY9" s="187"/>
      <c r="AZ9" s="218" t="s">
        <v>59</v>
      </c>
      <c r="BA9" s="266">
        <v>565</v>
      </c>
      <c r="BB9" s="267">
        <v>142</v>
      </c>
      <c r="BC9" s="316"/>
      <c r="BD9" s="317"/>
      <c r="BE9" s="208">
        <v>330.4</v>
      </c>
      <c r="BF9" s="271">
        <v>74.34</v>
      </c>
      <c r="BG9" s="277">
        <v>3276</v>
      </c>
      <c r="BH9" s="278"/>
      <c r="BI9" s="77"/>
      <c r="BJ9" s="277"/>
      <c r="BK9" s="278"/>
      <c r="BL9" s="282">
        <f>AR9+AW9+BA9+BC9+BE9+BG9</f>
        <v>12573.4</v>
      </c>
      <c r="BM9" s="283">
        <f>AS9+AX9+BB9+BD9+BF9+BH9</f>
        <v>2496.34</v>
      </c>
      <c r="BN9" s="292">
        <f t="shared" ref="BN9:BO22" si="8">AM9+BL9</f>
        <v>20272.099999999999</v>
      </c>
      <c r="BO9" s="293">
        <f t="shared" si="8"/>
        <v>4344.7394800000002</v>
      </c>
      <c r="BP9" s="286">
        <v>98.163786759973206</v>
      </c>
      <c r="BQ9" s="193">
        <f t="shared" ref="BQ9:BQ22" si="9">BO9-BN9</f>
        <v>-15927.360519999998</v>
      </c>
      <c r="BR9" s="86"/>
      <c r="BS9" s="86"/>
      <c r="BT9" s="86"/>
      <c r="BU9" s="86"/>
      <c r="BV9" s="86"/>
      <c r="BW9" s="86"/>
      <c r="BX9" s="86"/>
      <c r="BY9" s="86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</row>
    <row r="10" spans="1:1001">
      <c r="A10" s="175" t="s">
        <v>61</v>
      </c>
      <c r="B10" s="199">
        <v>92</v>
      </c>
      <c r="C10" s="200">
        <v>6.47567</v>
      </c>
      <c r="D10" s="52">
        <f t="shared" si="0"/>
        <v>7.0387717391304356</v>
      </c>
      <c r="E10" s="208">
        <v>7</v>
      </c>
      <c r="F10" s="88">
        <v>10.641500000000001</v>
      </c>
      <c r="G10" s="177">
        <f t="shared" si="1"/>
        <v>152.02142857142857</v>
      </c>
      <c r="H10" s="208">
        <v>10</v>
      </c>
      <c r="I10" s="89">
        <v>0.55284999999999995</v>
      </c>
      <c r="J10" s="177">
        <f t="shared" si="2"/>
        <v>5.5284999999999993</v>
      </c>
      <c r="K10" s="208">
        <v>577</v>
      </c>
      <c r="L10" s="88">
        <v>34.651910000000001</v>
      </c>
      <c r="M10" s="177">
        <f t="shared" si="3"/>
        <v>6.005530329289428</v>
      </c>
      <c r="N10" s="69">
        <v>2</v>
      </c>
      <c r="O10" s="88">
        <v>0</v>
      </c>
      <c r="P10" s="177">
        <f t="shared" si="4"/>
        <v>0</v>
      </c>
      <c r="Q10" s="219" t="s">
        <v>61</v>
      </c>
      <c r="R10" s="224">
        <v>71.599999999999994</v>
      </c>
      <c r="S10" s="88"/>
      <c r="T10" s="177">
        <f t="shared" si="5"/>
        <v>0</v>
      </c>
      <c r="U10" s="208"/>
      <c r="V10" s="88"/>
      <c r="W10" s="227"/>
      <c r="X10" s="160" t="s">
        <v>61</v>
      </c>
      <c r="Y10" s="208"/>
      <c r="Z10" s="68"/>
      <c r="AA10" s="177" t="e">
        <f>Z10/Y10*100</f>
        <v>#DIV/0!</v>
      </c>
      <c r="AB10" s="208"/>
      <c r="AC10" s="88"/>
      <c r="AD10" s="230"/>
      <c r="AE10" s="208">
        <v>465.87371000000002</v>
      </c>
      <c r="AF10" s="88">
        <v>113.25254</v>
      </c>
      <c r="AG10" s="177">
        <f t="shared" si="6"/>
        <v>24.309708311293203</v>
      </c>
      <c r="AH10" s="219" t="s">
        <v>61</v>
      </c>
      <c r="AI10" s="235"/>
      <c r="AJ10" s="236"/>
      <c r="AK10" s="241"/>
      <c r="AL10" s="236"/>
      <c r="AM10" s="251">
        <f t="shared" si="7"/>
        <v>1225.47371</v>
      </c>
      <c r="AN10" s="198">
        <f t="shared" si="7"/>
        <v>165.57446999999999</v>
      </c>
      <c r="AO10" s="246">
        <v>47.702426680010497</v>
      </c>
      <c r="AP10" s="95">
        <v>-803.70439999999996</v>
      </c>
      <c r="AQ10" s="154" t="s">
        <v>61</v>
      </c>
      <c r="AR10" s="255">
        <v>1149</v>
      </c>
      <c r="AS10" s="58">
        <v>276</v>
      </c>
      <c r="AT10" s="256">
        <f t="shared" ref="AT10:AT22" si="10">AS10/AR10*100</f>
        <v>24.020887728459531</v>
      </c>
      <c r="AU10" s="59"/>
      <c r="AV10" s="260"/>
      <c r="AW10" s="263"/>
      <c r="AX10" s="97"/>
      <c r="AY10" s="187"/>
      <c r="AZ10" s="219" t="s">
        <v>61</v>
      </c>
      <c r="BA10" s="266">
        <v>16</v>
      </c>
      <c r="BB10" s="267">
        <v>4</v>
      </c>
      <c r="BC10" s="208">
        <v>2.6</v>
      </c>
      <c r="BD10" s="268">
        <v>1.3</v>
      </c>
      <c r="BE10" s="208">
        <v>66</v>
      </c>
      <c r="BF10" s="271">
        <v>14.85</v>
      </c>
      <c r="BG10" s="279"/>
      <c r="BH10" s="280"/>
      <c r="BI10" s="75"/>
      <c r="BJ10" s="279"/>
      <c r="BK10" s="280"/>
      <c r="BL10" s="282">
        <f>AR10+AW10+BA10+BC10+BE10+BG10</f>
        <v>1233.5999999999999</v>
      </c>
      <c r="BM10" s="283">
        <f>AS10+AX10+BB10+BD10+BF10+BH10</f>
        <v>296.15000000000003</v>
      </c>
      <c r="BN10" s="292">
        <f t="shared" si="8"/>
        <v>2459.0737099999997</v>
      </c>
      <c r="BO10" s="293">
        <f t="shared" si="8"/>
        <v>461.72447</v>
      </c>
      <c r="BP10" s="286">
        <v>71.781934568292598</v>
      </c>
      <c r="BQ10" s="193">
        <f t="shared" si="9"/>
        <v>-1997.3492399999996</v>
      </c>
      <c r="BR10" s="86"/>
      <c r="BS10" s="86"/>
      <c r="BT10" s="86"/>
      <c r="BU10" s="86"/>
      <c r="BV10" s="86"/>
      <c r="BW10" s="86"/>
      <c r="BX10" s="86"/>
      <c r="BY10" s="86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  <c r="ALL10" s="147"/>
      <c r="ALM10" s="147"/>
    </row>
    <row r="11" spans="1:1001">
      <c r="A11" s="175" t="s">
        <v>62</v>
      </c>
      <c r="B11" s="199">
        <v>202</v>
      </c>
      <c r="C11" s="200">
        <v>88.705560000000006</v>
      </c>
      <c r="D11" s="52">
        <f t="shared" si="0"/>
        <v>43.913643564356434</v>
      </c>
      <c r="E11" s="208">
        <v>1</v>
      </c>
      <c r="F11" s="88">
        <v>3.0705</v>
      </c>
      <c r="G11" s="177">
        <f t="shared" si="1"/>
        <v>307.05</v>
      </c>
      <c r="H11" s="208">
        <v>37</v>
      </c>
      <c r="I11" s="88">
        <v>5.3303799999999999</v>
      </c>
      <c r="J11" s="177">
        <f t="shared" si="2"/>
        <v>14.406432432432432</v>
      </c>
      <c r="K11" s="208">
        <v>498</v>
      </c>
      <c r="L11" s="88">
        <v>111.92743</v>
      </c>
      <c r="M11" s="177">
        <f t="shared" si="3"/>
        <v>22.475387550200804</v>
      </c>
      <c r="N11" s="69">
        <v>37</v>
      </c>
      <c r="O11" s="88">
        <v>1.83989</v>
      </c>
      <c r="P11" s="177">
        <f t="shared" si="4"/>
        <v>4.972675675675676</v>
      </c>
      <c r="Q11" s="219" t="s">
        <v>62</v>
      </c>
      <c r="R11" s="224"/>
      <c r="S11" s="88"/>
      <c r="T11" s="177"/>
      <c r="U11" s="208">
        <v>251</v>
      </c>
      <c r="V11" s="88"/>
      <c r="W11" s="177"/>
      <c r="X11" s="160" t="s">
        <v>62</v>
      </c>
      <c r="Y11" s="208">
        <v>5</v>
      </c>
      <c r="Z11" s="68">
        <v>1.07</v>
      </c>
      <c r="AA11" s="177">
        <f>Z11/Y11*100</f>
        <v>21.400000000000002</v>
      </c>
      <c r="AB11" s="208"/>
      <c r="AC11" s="88"/>
      <c r="AD11" s="230"/>
      <c r="AE11" s="208">
        <v>572.21442999999999</v>
      </c>
      <c r="AF11" s="88">
        <v>139.10364999999999</v>
      </c>
      <c r="AG11" s="177">
        <f t="shared" si="6"/>
        <v>24.30970676499717</v>
      </c>
      <c r="AH11" s="219" t="s">
        <v>62</v>
      </c>
      <c r="AI11" s="223"/>
      <c r="AJ11" s="236">
        <v>0.3</v>
      </c>
      <c r="AK11" s="241"/>
      <c r="AL11" s="236"/>
      <c r="AM11" s="251">
        <f t="shared" si="7"/>
        <v>1603.21443</v>
      </c>
      <c r="AN11" s="198">
        <f>C11+F11+I11+L11+O11+S11+V11+Z11+AC11+AF11+AJ11+AL11</f>
        <v>351.34741000000002</v>
      </c>
      <c r="AO11" s="246">
        <v>100.54190186352</v>
      </c>
      <c r="AP11" s="57">
        <v>8.4740500000004904</v>
      </c>
      <c r="AQ11" s="154" t="s">
        <v>62</v>
      </c>
      <c r="AR11" s="255">
        <v>1506</v>
      </c>
      <c r="AS11" s="58">
        <v>361</v>
      </c>
      <c r="AT11" s="256">
        <f t="shared" si="10"/>
        <v>23.970783532536522</v>
      </c>
      <c r="AU11" s="59"/>
      <c r="AV11" s="260"/>
      <c r="AW11" s="263"/>
      <c r="AX11" s="97"/>
      <c r="AY11" s="187"/>
      <c r="AZ11" s="219" t="s">
        <v>62</v>
      </c>
      <c r="BA11" s="266">
        <v>25</v>
      </c>
      <c r="BB11" s="267">
        <v>7</v>
      </c>
      <c r="BC11" s="208">
        <v>6.8</v>
      </c>
      <c r="BD11" s="268">
        <v>3.4</v>
      </c>
      <c r="BE11" s="210">
        <v>66</v>
      </c>
      <c r="BF11" s="271">
        <v>14.85</v>
      </c>
      <c r="BG11" s="279"/>
      <c r="BH11" s="280"/>
      <c r="BI11" s="75"/>
      <c r="BJ11" s="279">
        <v>9</v>
      </c>
      <c r="BK11" s="280"/>
      <c r="BL11" s="282">
        <f>AR11+AW11+BA11+BC11+BE11+BG11+BJ11</f>
        <v>1612.8</v>
      </c>
      <c r="BM11" s="283">
        <f t="shared" ref="BM11:BM22" si="11">AS11+AX11+BB11+BD11+BF11+BH11</f>
        <v>386.25</v>
      </c>
      <c r="BN11" s="292">
        <f t="shared" si="8"/>
        <v>3216.0144300000002</v>
      </c>
      <c r="BO11" s="293">
        <f t="shared" si="8"/>
        <v>737.59741000000008</v>
      </c>
      <c r="BP11" s="286">
        <v>100.080230971342</v>
      </c>
      <c r="BQ11" s="193">
        <f t="shared" si="9"/>
        <v>-2478.4170199999999</v>
      </c>
      <c r="BR11" s="86"/>
      <c r="BS11" s="86"/>
      <c r="BT11" s="86"/>
      <c r="BU11" s="86"/>
      <c r="BV11" s="86"/>
      <c r="BW11" s="86"/>
      <c r="BX11" s="86"/>
      <c r="BY11" s="8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  <c r="ALL11" s="147"/>
      <c r="ALM11" s="147"/>
    </row>
    <row r="12" spans="1:1001">
      <c r="A12" s="175" t="s">
        <v>63</v>
      </c>
      <c r="B12" s="199">
        <v>991.2</v>
      </c>
      <c r="C12" s="200">
        <v>198.00085000000001</v>
      </c>
      <c r="D12" s="52">
        <f t="shared" si="0"/>
        <v>19.975872679580306</v>
      </c>
      <c r="E12" s="208">
        <v>99</v>
      </c>
      <c r="F12" s="88">
        <v>201.16594000000001</v>
      </c>
      <c r="G12" s="177">
        <f t="shared" si="1"/>
        <v>203.1979191919192</v>
      </c>
      <c r="H12" s="208">
        <v>122</v>
      </c>
      <c r="I12" s="88">
        <v>16.827649999999998</v>
      </c>
      <c r="J12" s="177">
        <f t="shared" si="2"/>
        <v>13.793155737704918</v>
      </c>
      <c r="K12" s="208">
        <v>494</v>
      </c>
      <c r="L12" s="88">
        <v>92.337580000000003</v>
      </c>
      <c r="M12" s="177">
        <f t="shared" si="3"/>
        <v>18.691817813765184</v>
      </c>
      <c r="N12" s="69">
        <v>108</v>
      </c>
      <c r="O12" s="88">
        <v>115.41473000000001</v>
      </c>
      <c r="P12" s="177">
        <f t="shared" si="4"/>
        <v>106.86549074074074</v>
      </c>
      <c r="Q12" s="219" t="s">
        <v>63</v>
      </c>
      <c r="R12" s="224"/>
      <c r="S12" s="88"/>
      <c r="T12" s="177"/>
      <c r="U12" s="208">
        <v>16.43928</v>
      </c>
      <c r="V12" s="88"/>
      <c r="W12" s="177"/>
      <c r="X12" s="160" t="s">
        <v>63</v>
      </c>
      <c r="Y12" s="208"/>
      <c r="Z12" s="68">
        <v>2.86</v>
      </c>
      <c r="AA12" s="230"/>
      <c r="AB12" s="208"/>
      <c r="AC12" s="88"/>
      <c r="AD12" s="230"/>
      <c r="AE12" s="208">
        <v>1554.6003000000001</v>
      </c>
      <c r="AF12" s="88">
        <v>377.91872999999998</v>
      </c>
      <c r="AG12" s="177">
        <f t="shared" si="6"/>
        <v>24.309703915533785</v>
      </c>
      <c r="AH12" s="219" t="s">
        <v>63</v>
      </c>
      <c r="AI12" s="224"/>
      <c r="AJ12" s="236"/>
      <c r="AK12" s="241"/>
      <c r="AL12" s="236"/>
      <c r="AM12" s="251">
        <f t="shared" si="7"/>
        <v>3385.2395800000004</v>
      </c>
      <c r="AN12" s="198">
        <f t="shared" si="7"/>
        <v>1004.52548</v>
      </c>
      <c r="AO12" s="246">
        <v>61.018581512025101</v>
      </c>
      <c r="AP12" s="95">
        <v>-1997.0582199999999</v>
      </c>
      <c r="AQ12" s="154" t="s">
        <v>63</v>
      </c>
      <c r="AR12" s="255">
        <v>5046</v>
      </c>
      <c r="AS12" s="58">
        <v>1246</v>
      </c>
      <c r="AT12" s="256">
        <f t="shared" si="10"/>
        <v>24.692826000792707</v>
      </c>
      <c r="AU12" s="59"/>
      <c r="AV12" s="260"/>
      <c r="AW12" s="263">
        <v>50</v>
      </c>
      <c r="AX12" s="97"/>
      <c r="AY12" s="187">
        <f t="shared" ref="AY12:AY23" si="12">AX12/AW12*100</f>
        <v>0</v>
      </c>
      <c r="AZ12" s="219" t="s">
        <v>63</v>
      </c>
      <c r="BA12" s="266">
        <v>67</v>
      </c>
      <c r="BB12" s="267">
        <v>17</v>
      </c>
      <c r="BC12" s="208">
        <v>16.3</v>
      </c>
      <c r="BD12" s="268">
        <v>8.15</v>
      </c>
      <c r="BE12" s="208">
        <v>165.2</v>
      </c>
      <c r="BF12" s="271">
        <v>37.17</v>
      </c>
      <c r="BG12" s="279"/>
      <c r="BH12" s="280"/>
      <c r="BI12" s="75"/>
      <c r="BJ12" s="279"/>
      <c r="BK12" s="280"/>
      <c r="BL12" s="282">
        <f t="shared" ref="BL12:BL22" si="13">AR12+AW12+BA12+BC12+BE12+BG12+BJ12</f>
        <v>5344.5</v>
      </c>
      <c r="BM12" s="283">
        <f t="shared" si="11"/>
        <v>1308.3200000000002</v>
      </c>
      <c r="BN12" s="292">
        <f t="shared" si="8"/>
        <v>8729.7395800000013</v>
      </c>
      <c r="BO12" s="293">
        <f t="shared" si="8"/>
        <v>2312.84548</v>
      </c>
      <c r="BP12" s="286">
        <v>81.962919043173599</v>
      </c>
      <c r="BQ12" s="193">
        <f t="shared" si="9"/>
        <v>-6416.8941000000013</v>
      </c>
      <c r="BR12" s="86"/>
      <c r="BS12" s="86"/>
      <c r="BT12" s="86"/>
      <c r="BU12" s="86"/>
      <c r="BV12" s="86"/>
      <c r="BW12" s="86"/>
      <c r="BX12" s="86"/>
      <c r="BY12" s="86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  <c r="ALL12" s="147"/>
      <c r="ALM12" s="147"/>
    </row>
    <row r="13" spans="1:1001">
      <c r="A13" s="175" t="s">
        <v>64</v>
      </c>
      <c r="B13" s="199">
        <v>55</v>
      </c>
      <c r="C13" s="200">
        <v>10.40911</v>
      </c>
      <c r="D13" s="52">
        <f t="shared" si="0"/>
        <v>18.925654545454545</v>
      </c>
      <c r="E13" s="208">
        <v>20</v>
      </c>
      <c r="F13" s="88">
        <v>5.4115000000000002</v>
      </c>
      <c r="G13" s="177">
        <f t="shared" si="1"/>
        <v>27.057500000000001</v>
      </c>
      <c r="H13" s="208">
        <v>20</v>
      </c>
      <c r="I13" s="88">
        <v>2.2840600000000002</v>
      </c>
      <c r="J13" s="177">
        <f t="shared" si="2"/>
        <v>11.420300000000001</v>
      </c>
      <c r="K13" s="208">
        <v>391</v>
      </c>
      <c r="L13" s="88">
        <v>26.563829999999999</v>
      </c>
      <c r="M13" s="177">
        <f t="shared" si="3"/>
        <v>6.7938184143222502</v>
      </c>
      <c r="N13" s="69">
        <v>2</v>
      </c>
      <c r="O13" s="88">
        <v>0</v>
      </c>
      <c r="P13" s="177">
        <f t="shared" si="4"/>
        <v>0</v>
      </c>
      <c r="Q13" s="219" t="s">
        <v>64</v>
      </c>
      <c r="R13" s="224"/>
      <c r="S13" s="88"/>
      <c r="T13" s="177"/>
      <c r="U13" s="208"/>
      <c r="V13" s="88"/>
      <c r="W13" s="227"/>
      <c r="X13" s="160" t="s">
        <v>65</v>
      </c>
      <c r="Y13" s="231">
        <v>15</v>
      </c>
      <c r="Z13" s="68">
        <v>9.4499999999999993</v>
      </c>
      <c r="AA13" s="177">
        <f>Z13/Y13*100</f>
        <v>63</v>
      </c>
      <c r="AB13" s="208"/>
      <c r="AC13" s="88"/>
      <c r="AD13" s="177" t="e">
        <f>AC13/AB13*100</f>
        <v>#DIV/0!</v>
      </c>
      <c r="AE13" s="208">
        <v>754.51284999999996</v>
      </c>
      <c r="AF13" s="88">
        <v>183.41982999999999</v>
      </c>
      <c r="AG13" s="177">
        <f t="shared" si="6"/>
        <v>24.309702611426697</v>
      </c>
      <c r="AH13" s="219" t="s">
        <v>64</v>
      </c>
      <c r="AI13" s="224"/>
      <c r="AJ13" s="236"/>
      <c r="AK13" s="241"/>
      <c r="AL13" s="236"/>
      <c r="AM13" s="251">
        <f t="shared" si="7"/>
        <v>1257.5128500000001</v>
      </c>
      <c r="AN13" s="198">
        <f t="shared" si="7"/>
        <v>237.53832999999997</v>
      </c>
      <c r="AO13" s="246">
        <v>71.878163893580606</v>
      </c>
      <c r="AP13" s="57">
        <v>-469.52780000000001</v>
      </c>
      <c r="AQ13" s="154" t="s">
        <v>65</v>
      </c>
      <c r="AR13" s="255">
        <v>1802</v>
      </c>
      <c r="AS13" s="58">
        <v>436</v>
      </c>
      <c r="AT13" s="256">
        <f t="shared" si="10"/>
        <v>24.195338512763595</v>
      </c>
      <c r="AU13" s="59"/>
      <c r="AV13" s="260"/>
      <c r="AW13" s="263">
        <v>24</v>
      </c>
      <c r="AX13" s="97"/>
      <c r="AY13" s="187">
        <f t="shared" si="12"/>
        <v>0</v>
      </c>
      <c r="AZ13" s="219" t="s">
        <v>64</v>
      </c>
      <c r="BA13" s="266">
        <v>23</v>
      </c>
      <c r="BB13" s="267">
        <v>6</v>
      </c>
      <c r="BC13" s="208">
        <v>7.3</v>
      </c>
      <c r="BD13" s="268">
        <v>3.65</v>
      </c>
      <c r="BE13" s="208">
        <v>66</v>
      </c>
      <c r="BF13" s="271">
        <v>14.85</v>
      </c>
      <c r="BG13" s="279"/>
      <c r="BH13" s="280"/>
      <c r="BI13" s="75"/>
      <c r="BJ13" s="279">
        <v>9</v>
      </c>
      <c r="BK13" s="280"/>
      <c r="BL13" s="282">
        <f t="shared" si="13"/>
        <v>1931.3</v>
      </c>
      <c r="BM13" s="283">
        <f t="shared" si="11"/>
        <v>460.5</v>
      </c>
      <c r="BN13" s="292">
        <f t="shared" si="8"/>
        <v>3188.8128500000003</v>
      </c>
      <c r="BO13" s="293">
        <f t="shared" si="8"/>
        <v>698.03832999999997</v>
      </c>
      <c r="BP13" s="286">
        <v>87.266075796941905</v>
      </c>
      <c r="BQ13" s="193">
        <f t="shared" si="9"/>
        <v>-2490.7745200000004</v>
      </c>
      <c r="BR13" s="86"/>
      <c r="BS13" s="86"/>
      <c r="BT13" s="86"/>
      <c r="BU13" s="86"/>
      <c r="BV13" s="86"/>
      <c r="BW13" s="86"/>
      <c r="BX13" s="86"/>
      <c r="BY13" s="86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147"/>
      <c r="ACO13" s="147"/>
      <c r="ACP13" s="147"/>
      <c r="ACQ13" s="147"/>
      <c r="ACR13" s="147"/>
      <c r="ACS13" s="147"/>
      <c r="ACT13" s="147"/>
      <c r="ACU13" s="147"/>
      <c r="ACV13" s="147"/>
      <c r="ACW13" s="147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  <c r="ALL13" s="147"/>
      <c r="ALM13" s="147"/>
    </row>
    <row r="14" spans="1:1001">
      <c r="A14" s="175" t="s">
        <v>66</v>
      </c>
      <c r="B14" s="199">
        <v>304.3</v>
      </c>
      <c r="C14" s="200">
        <v>43.776249999999997</v>
      </c>
      <c r="D14" s="52">
        <f t="shared" si="0"/>
        <v>14.385885639171869</v>
      </c>
      <c r="E14" s="208">
        <v>1</v>
      </c>
      <c r="F14" s="88"/>
      <c r="G14" s="177">
        <f t="shared" si="1"/>
        <v>0</v>
      </c>
      <c r="H14" s="208">
        <v>32</v>
      </c>
      <c r="I14" s="88">
        <v>1.2744899999999999</v>
      </c>
      <c r="J14" s="177">
        <f t="shared" si="2"/>
        <v>3.9827812499999995</v>
      </c>
      <c r="K14" s="208">
        <v>602</v>
      </c>
      <c r="L14" s="88">
        <v>153.14551</v>
      </c>
      <c r="M14" s="177">
        <f t="shared" si="3"/>
        <v>25.439453488372095</v>
      </c>
      <c r="N14" s="69">
        <v>2</v>
      </c>
      <c r="O14" s="88">
        <v>2.19035</v>
      </c>
      <c r="P14" s="177">
        <f t="shared" si="4"/>
        <v>109.5175</v>
      </c>
      <c r="Q14" s="219" t="s">
        <v>66</v>
      </c>
      <c r="R14" s="224"/>
      <c r="S14" s="88"/>
      <c r="T14" s="177"/>
      <c r="U14" s="208"/>
      <c r="V14" s="88"/>
      <c r="W14" s="227"/>
      <c r="X14" s="160" t="s">
        <v>66</v>
      </c>
      <c r="Y14" s="207"/>
      <c r="Z14" s="68">
        <v>3.87</v>
      </c>
      <c r="AA14" s="177" t="e">
        <f>Z14/Y14*100</f>
        <v>#DIV/0!</v>
      </c>
      <c r="AB14" s="208"/>
      <c r="AC14" s="88"/>
      <c r="AD14" s="230"/>
      <c r="AE14" s="208">
        <v>673.49134000000004</v>
      </c>
      <c r="AF14" s="88">
        <v>163.72376</v>
      </c>
      <c r="AG14" s="177">
        <f t="shared" si="6"/>
        <v>24.309705303708878</v>
      </c>
      <c r="AH14" s="219" t="s">
        <v>66</v>
      </c>
      <c r="AI14" s="224"/>
      <c r="AJ14" s="236"/>
      <c r="AK14" s="241"/>
      <c r="AL14" s="236"/>
      <c r="AM14" s="251">
        <f t="shared" si="7"/>
        <v>1614.79134</v>
      </c>
      <c r="AN14" s="198">
        <f t="shared" si="7"/>
        <v>367.98036000000002</v>
      </c>
      <c r="AO14" s="246">
        <v>157.71825815144999</v>
      </c>
      <c r="AP14" s="95">
        <v>1401.1182200000001</v>
      </c>
      <c r="AQ14" s="154" t="s">
        <v>66</v>
      </c>
      <c r="AR14" s="255">
        <v>1692</v>
      </c>
      <c r="AS14" s="58">
        <v>382</v>
      </c>
      <c r="AT14" s="256">
        <f t="shared" si="10"/>
        <v>22.576832151300234</v>
      </c>
      <c r="AU14" s="59"/>
      <c r="AV14" s="260"/>
      <c r="AW14" s="263">
        <v>17</v>
      </c>
      <c r="AX14" s="97"/>
      <c r="AY14" s="187">
        <f t="shared" si="12"/>
        <v>0</v>
      </c>
      <c r="AZ14" s="219" t="s">
        <v>66</v>
      </c>
      <c r="BA14" s="266">
        <v>22</v>
      </c>
      <c r="BB14" s="267">
        <v>6</v>
      </c>
      <c r="BC14" s="208">
        <v>4.5999999999999996</v>
      </c>
      <c r="BD14" s="268">
        <v>2.2999999999999998</v>
      </c>
      <c r="BE14" s="208">
        <v>66</v>
      </c>
      <c r="BF14" s="271">
        <v>14.85</v>
      </c>
      <c r="BG14" s="279"/>
      <c r="BH14" s="280"/>
      <c r="BI14" s="75"/>
      <c r="BJ14" s="279"/>
      <c r="BK14" s="280"/>
      <c r="BL14" s="282">
        <f t="shared" si="13"/>
        <v>1801.6</v>
      </c>
      <c r="BM14" s="283">
        <f t="shared" si="11"/>
        <v>405.15000000000003</v>
      </c>
      <c r="BN14" s="292">
        <f t="shared" si="8"/>
        <v>3416.3913400000001</v>
      </c>
      <c r="BO14" s="293">
        <f t="shared" si="8"/>
        <v>773.13036000000011</v>
      </c>
      <c r="BP14" s="286">
        <v>131.97284613961</v>
      </c>
      <c r="BQ14" s="193">
        <f t="shared" si="9"/>
        <v>-2643.26098</v>
      </c>
      <c r="BR14" s="86"/>
      <c r="BS14" s="86"/>
      <c r="BT14" s="86"/>
      <c r="BU14" s="86"/>
      <c r="BV14" s="86"/>
      <c r="BW14" s="86"/>
      <c r="BX14" s="86"/>
      <c r="BY14" s="86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  <c r="ALL14" s="147"/>
      <c r="ALM14" s="147"/>
    </row>
    <row r="15" spans="1:1001">
      <c r="A15" s="175" t="s">
        <v>67</v>
      </c>
      <c r="B15" s="199">
        <v>122</v>
      </c>
      <c r="C15" s="200">
        <v>19.4359</v>
      </c>
      <c r="D15" s="52">
        <f t="shared" si="0"/>
        <v>15.931065573770493</v>
      </c>
      <c r="E15" s="209">
        <v>46</v>
      </c>
      <c r="F15" s="88">
        <v>102.0057</v>
      </c>
      <c r="G15" s="177">
        <f t="shared" si="1"/>
        <v>221.75152173913045</v>
      </c>
      <c r="H15" s="208">
        <v>44</v>
      </c>
      <c r="I15" s="48">
        <v>4.4110000000000003E-2</v>
      </c>
      <c r="J15" s="177">
        <f t="shared" si="2"/>
        <v>0.10025000000000002</v>
      </c>
      <c r="K15" s="208">
        <v>951</v>
      </c>
      <c r="L15" s="88">
        <v>25.31578</v>
      </c>
      <c r="M15" s="177">
        <f t="shared" si="3"/>
        <v>2.6620168243953732</v>
      </c>
      <c r="N15" s="69">
        <v>5</v>
      </c>
      <c r="O15" s="88">
        <v>3.0000000000000001E-3</v>
      </c>
      <c r="P15" s="177">
        <f t="shared" si="4"/>
        <v>6.0000000000000005E-2</v>
      </c>
      <c r="Q15" s="219" t="s">
        <v>67</v>
      </c>
      <c r="R15" s="224"/>
      <c r="S15" s="88"/>
      <c r="T15" s="177"/>
      <c r="U15" s="208"/>
      <c r="V15" s="88"/>
      <c r="W15" s="227"/>
      <c r="X15" s="160" t="s">
        <v>67</v>
      </c>
      <c r="Y15" s="208">
        <v>5</v>
      </c>
      <c r="Z15" s="68"/>
      <c r="AA15" s="177">
        <f>Z15/Y15*100</f>
        <v>0</v>
      </c>
      <c r="AB15" s="208"/>
      <c r="AC15" s="88"/>
      <c r="AD15" s="230"/>
      <c r="AE15" s="208">
        <v>339.27760000000001</v>
      </c>
      <c r="AF15" s="88">
        <v>82.447379999999995</v>
      </c>
      <c r="AG15" s="177">
        <f t="shared" si="6"/>
        <v>24.300861595342575</v>
      </c>
      <c r="AH15" s="219" t="s">
        <v>67</v>
      </c>
      <c r="AI15" s="224"/>
      <c r="AJ15" s="236"/>
      <c r="AK15" s="241"/>
      <c r="AL15" s="236"/>
      <c r="AM15" s="251">
        <f t="shared" si="7"/>
        <v>1512.2775999999999</v>
      </c>
      <c r="AN15" s="198">
        <f t="shared" si="7"/>
        <v>229.25187</v>
      </c>
      <c r="AO15" s="246">
        <v>74.4539693743302</v>
      </c>
      <c r="AP15" s="57">
        <v>-689.11464999999998</v>
      </c>
      <c r="AQ15" s="154" t="s">
        <v>67</v>
      </c>
      <c r="AR15" s="255">
        <v>1387</v>
      </c>
      <c r="AS15" s="58">
        <v>331</v>
      </c>
      <c r="AT15" s="256">
        <f t="shared" si="10"/>
        <v>23.864455659697185</v>
      </c>
      <c r="AU15" s="59"/>
      <c r="AV15" s="260"/>
      <c r="AW15" s="263"/>
      <c r="AX15" s="97"/>
      <c r="AY15" s="187"/>
      <c r="AZ15" s="219" t="s">
        <v>67</v>
      </c>
      <c r="BA15" s="266">
        <v>23</v>
      </c>
      <c r="BB15" s="267">
        <v>6</v>
      </c>
      <c r="BC15" s="208">
        <v>4.7</v>
      </c>
      <c r="BD15" s="268">
        <v>2.35</v>
      </c>
      <c r="BE15" s="208">
        <v>66</v>
      </c>
      <c r="BF15" s="271">
        <v>14.85</v>
      </c>
      <c r="BG15" s="279"/>
      <c r="BH15" s="280"/>
      <c r="BI15" s="75"/>
      <c r="BJ15" s="279"/>
      <c r="BK15" s="280"/>
      <c r="BL15" s="282">
        <f t="shared" si="13"/>
        <v>1480.7</v>
      </c>
      <c r="BM15" s="283">
        <f t="shared" si="11"/>
        <v>354.20000000000005</v>
      </c>
      <c r="BN15" s="292">
        <f t="shared" si="8"/>
        <v>2992.9776000000002</v>
      </c>
      <c r="BO15" s="293">
        <f t="shared" si="8"/>
        <v>583.4518700000001</v>
      </c>
      <c r="BP15" s="286">
        <v>83.943611843961605</v>
      </c>
      <c r="BQ15" s="193">
        <f t="shared" si="9"/>
        <v>-2409.5257300000003</v>
      </c>
      <c r="BR15" s="86"/>
      <c r="BS15" s="86"/>
      <c r="BT15" s="86"/>
      <c r="BU15" s="86"/>
      <c r="BV15" s="86"/>
      <c r="BW15" s="86"/>
      <c r="BX15" s="86"/>
      <c r="BY15" s="86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  <c r="ALL15" s="147"/>
      <c r="ALM15" s="147"/>
    </row>
    <row r="16" spans="1:1001">
      <c r="A16" s="175" t="s">
        <v>68</v>
      </c>
      <c r="B16" s="199">
        <v>104</v>
      </c>
      <c r="C16" s="200">
        <v>16.550789999999999</v>
      </c>
      <c r="D16" s="52">
        <f t="shared" si="0"/>
        <v>15.914221153846153</v>
      </c>
      <c r="E16" s="207">
        <v>20</v>
      </c>
      <c r="F16" s="48">
        <v>18.212499999999999</v>
      </c>
      <c r="G16" s="177">
        <f t="shared" si="1"/>
        <v>91.062499999999986</v>
      </c>
      <c r="H16" s="208">
        <v>27</v>
      </c>
      <c r="I16" s="88">
        <v>1.19523</v>
      </c>
      <c r="J16" s="177">
        <f t="shared" si="2"/>
        <v>4.4267777777777777</v>
      </c>
      <c r="K16" s="208">
        <v>260</v>
      </c>
      <c r="L16" s="88">
        <v>42.065770000000001</v>
      </c>
      <c r="M16" s="177">
        <f t="shared" si="3"/>
        <v>16.179142307692306</v>
      </c>
      <c r="N16" s="69">
        <v>3</v>
      </c>
      <c r="O16" s="88">
        <v>15.807</v>
      </c>
      <c r="P16" s="177">
        <f t="shared" si="4"/>
        <v>526.9</v>
      </c>
      <c r="Q16" s="219" t="s">
        <v>68</v>
      </c>
      <c r="R16" s="224">
        <v>33</v>
      </c>
      <c r="S16" s="88"/>
      <c r="T16" s="177">
        <f t="shared" si="5"/>
        <v>0</v>
      </c>
      <c r="U16" s="208"/>
      <c r="V16" s="88"/>
      <c r="W16" s="227"/>
      <c r="X16" s="160" t="s">
        <v>69</v>
      </c>
      <c r="Y16" s="208"/>
      <c r="Z16" s="68">
        <v>1</v>
      </c>
      <c r="AA16" s="177" t="e">
        <f>Z16/Y16*100</f>
        <v>#DIV/0!</v>
      </c>
      <c r="AB16" s="208"/>
      <c r="AC16" s="88"/>
      <c r="AD16" s="230"/>
      <c r="AE16" s="208">
        <v>321.5</v>
      </c>
      <c r="AF16" s="88">
        <v>99.711449999999999</v>
      </c>
      <c r="AG16" s="177">
        <f t="shared" si="6"/>
        <v>31.014447900466564</v>
      </c>
      <c r="AH16" s="219" t="s">
        <v>68</v>
      </c>
      <c r="AI16" s="224"/>
      <c r="AJ16" s="236"/>
      <c r="AK16" s="242"/>
      <c r="AL16" s="200"/>
      <c r="AM16" s="251">
        <f t="shared" si="7"/>
        <v>768.5</v>
      </c>
      <c r="AN16" s="198">
        <f t="shared" si="7"/>
        <v>194.54274000000001</v>
      </c>
      <c r="AO16" s="246">
        <v>91.233401360331598</v>
      </c>
      <c r="AP16" s="95">
        <v>-84.151720000000097</v>
      </c>
      <c r="AQ16" s="154" t="s">
        <v>69</v>
      </c>
      <c r="AR16" s="255">
        <v>1955</v>
      </c>
      <c r="AS16" s="58">
        <v>476</v>
      </c>
      <c r="AT16" s="256">
        <f t="shared" si="10"/>
        <v>24.347826086956523</v>
      </c>
      <c r="AU16" s="59"/>
      <c r="AV16" s="260"/>
      <c r="AW16" s="263">
        <v>22</v>
      </c>
      <c r="AX16" s="97"/>
      <c r="AY16" s="187">
        <f t="shared" si="12"/>
        <v>0</v>
      </c>
      <c r="AZ16" s="219" t="s">
        <v>68</v>
      </c>
      <c r="BA16" s="266">
        <v>21</v>
      </c>
      <c r="BB16" s="267"/>
      <c r="BC16" s="208">
        <v>3.7</v>
      </c>
      <c r="BD16" s="268">
        <v>1.85</v>
      </c>
      <c r="BE16" s="208">
        <v>66</v>
      </c>
      <c r="BF16" s="271">
        <v>14.85</v>
      </c>
      <c r="BG16" s="279"/>
      <c r="BH16" s="280"/>
      <c r="BI16" s="75"/>
      <c r="BJ16" s="279"/>
      <c r="BK16" s="280"/>
      <c r="BL16" s="282">
        <f t="shared" si="13"/>
        <v>2067.6999999999998</v>
      </c>
      <c r="BM16" s="283">
        <f t="shared" si="11"/>
        <v>492.70000000000005</v>
      </c>
      <c r="BN16" s="292">
        <f t="shared" si="8"/>
        <v>2836.2</v>
      </c>
      <c r="BO16" s="293">
        <f t="shared" si="8"/>
        <v>687.24274000000003</v>
      </c>
      <c r="BP16" s="286">
        <v>97.220434065848806</v>
      </c>
      <c r="BQ16" s="193">
        <f t="shared" si="9"/>
        <v>-2148.9572599999997</v>
      </c>
      <c r="BR16" s="86"/>
      <c r="BS16" s="86"/>
      <c r="BT16" s="86"/>
      <c r="BU16" s="86"/>
      <c r="BV16" s="86"/>
      <c r="BW16" s="86"/>
      <c r="BX16" s="86"/>
      <c r="BY16" s="8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</row>
    <row r="17" spans="1:1001">
      <c r="A17" s="175" t="s">
        <v>70</v>
      </c>
      <c r="B17" s="199">
        <v>36</v>
      </c>
      <c r="C17" s="200">
        <v>4.0129200000000003</v>
      </c>
      <c r="D17" s="52">
        <f t="shared" si="0"/>
        <v>11.147000000000002</v>
      </c>
      <c r="E17" s="208"/>
      <c r="F17" s="88">
        <v>8.1449999999999996</v>
      </c>
      <c r="G17" s="177"/>
      <c r="H17" s="208">
        <v>24</v>
      </c>
      <c r="I17" s="88">
        <v>3.0783399999999999</v>
      </c>
      <c r="J17" s="177">
        <f t="shared" si="2"/>
        <v>12.826416666666665</v>
      </c>
      <c r="K17" s="208">
        <v>356</v>
      </c>
      <c r="L17" s="88">
        <v>59.542949999999998</v>
      </c>
      <c r="M17" s="177">
        <f t="shared" si="3"/>
        <v>16.725547752808989</v>
      </c>
      <c r="N17" s="69">
        <v>3</v>
      </c>
      <c r="O17" s="88">
        <v>0.13900000000000001</v>
      </c>
      <c r="P17" s="177">
        <f t="shared" si="4"/>
        <v>4.6333333333333337</v>
      </c>
      <c r="Q17" s="219" t="s">
        <v>70</v>
      </c>
      <c r="R17" s="224">
        <v>131.4</v>
      </c>
      <c r="S17" s="88"/>
      <c r="T17" s="177">
        <f t="shared" si="5"/>
        <v>0</v>
      </c>
      <c r="U17" s="208"/>
      <c r="V17" s="88"/>
      <c r="W17" s="227"/>
      <c r="X17" s="160" t="s">
        <v>70</v>
      </c>
      <c r="Y17" s="208">
        <v>0.6</v>
      </c>
      <c r="Z17" s="68">
        <v>2.6</v>
      </c>
      <c r="AA17" s="177">
        <f>Z17/Y17*100</f>
        <v>433.33333333333337</v>
      </c>
      <c r="AB17" s="208"/>
      <c r="AC17" s="88"/>
      <c r="AD17" s="230"/>
      <c r="AE17" s="208">
        <v>921.61972000000003</v>
      </c>
      <c r="AF17" s="88">
        <v>224.04301000000001</v>
      </c>
      <c r="AG17" s="177">
        <f t="shared" si="6"/>
        <v>24.309702270693599</v>
      </c>
      <c r="AH17" s="219" t="s">
        <v>70</v>
      </c>
      <c r="AI17" s="224"/>
      <c r="AJ17" s="236">
        <v>1.5</v>
      </c>
      <c r="AK17" s="242"/>
      <c r="AL17" s="200"/>
      <c r="AM17" s="251">
        <f t="shared" si="7"/>
        <v>1472.6197200000001</v>
      </c>
      <c r="AN17" s="198">
        <f t="shared" si="7"/>
        <v>303.06121999999999</v>
      </c>
      <c r="AO17" s="246">
        <v>88.982982745378294</v>
      </c>
      <c r="AP17" s="57">
        <v>-179.15575999999999</v>
      </c>
      <c r="AQ17" s="154" t="s">
        <v>70</v>
      </c>
      <c r="AR17" s="255">
        <v>1468</v>
      </c>
      <c r="AS17" s="58">
        <v>351</v>
      </c>
      <c r="AT17" s="256">
        <f t="shared" si="10"/>
        <v>23.91008174386921</v>
      </c>
      <c r="AU17" s="59"/>
      <c r="AV17" s="260"/>
      <c r="AW17" s="263"/>
      <c r="AX17" s="97"/>
      <c r="AY17" s="187"/>
      <c r="AZ17" s="219" t="s">
        <v>70</v>
      </c>
      <c r="BA17" s="266">
        <v>23</v>
      </c>
      <c r="BB17" s="267"/>
      <c r="BC17" s="208">
        <v>6</v>
      </c>
      <c r="BD17" s="268">
        <v>3</v>
      </c>
      <c r="BE17" s="208">
        <v>66</v>
      </c>
      <c r="BF17" s="271">
        <v>14.85</v>
      </c>
      <c r="BG17" s="279"/>
      <c r="BH17" s="280"/>
      <c r="BI17" s="75"/>
      <c r="BJ17" s="279">
        <v>9</v>
      </c>
      <c r="BK17" s="280"/>
      <c r="BL17" s="282">
        <f t="shared" si="13"/>
        <v>1572</v>
      </c>
      <c r="BM17" s="283">
        <f t="shared" si="11"/>
        <v>368.85</v>
      </c>
      <c r="BN17" s="292">
        <f t="shared" si="8"/>
        <v>3044.6197200000001</v>
      </c>
      <c r="BO17" s="293">
        <f t="shared" si="8"/>
        <v>671.91121999999996</v>
      </c>
      <c r="BP17" s="286">
        <v>94.744428437199005</v>
      </c>
      <c r="BQ17" s="193">
        <f t="shared" si="9"/>
        <v>-2372.7085000000002</v>
      </c>
      <c r="BR17" s="86"/>
      <c r="BS17" s="86"/>
      <c r="BT17" s="86"/>
      <c r="BU17" s="86"/>
      <c r="BV17" s="86"/>
      <c r="BW17" s="86"/>
      <c r="BX17" s="86"/>
      <c r="BY17" s="86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</row>
    <row r="18" spans="1:1001">
      <c r="A18" s="175" t="s">
        <v>71</v>
      </c>
      <c r="B18" s="199">
        <v>61</v>
      </c>
      <c r="C18" s="200">
        <v>11.82823</v>
      </c>
      <c r="D18" s="52">
        <f t="shared" si="0"/>
        <v>19.390540983606559</v>
      </c>
      <c r="E18" s="208">
        <v>4</v>
      </c>
      <c r="F18" s="88">
        <v>0.25800000000000001</v>
      </c>
      <c r="G18" s="177">
        <f t="shared" ref="G18:G23" si="14">F18/E18*100</f>
        <v>6.45</v>
      </c>
      <c r="H18" s="208">
        <v>19</v>
      </c>
      <c r="I18" s="88">
        <v>0.13086</v>
      </c>
      <c r="J18" s="177">
        <f t="shared" si="2"/>
        <v>0.6887368421052632</v>
      </c>
      <c r="K18" s="208">
        <v>286</v>
      </c>
      <c r="L18" s="88">
        <v>11.882989999999999</v>
      </c>
      <c r="M18" s="177">
        <f t="shared" si="3"/>
        <v>4.1548916083916083</v>
      </c>
      <c r="N18" s="69">
        <v>5</v>
      </c>
      <c r="O18" s="88"/>
      <c r="P18" s="177">
        <f t="shared" si="4"/>
        <v>0</v>
      </c>
      <c r="Q18" s="219" t="s">
        <v>71</v>
      </c>
      <c r="R18" s="224"/>
      <c r="S18" s="88"/>
      <c r="T18" s="177"/>
      <c r="U18" s="208">
        <v>68.8</v>
      </c>
      <c r="V18" s="88">
        <v>4.8813599999999999</v>
      </c>
      <c r="W18" s="227"/>
      <c r="X18" s="160" t="s">
        <v>71</v>
      </c>
      <c r="Y18" s="208"/>
      <c r="Z18" s="68"/>
      <c r="AA18" s="230"/>
      <c r="AB18" s="208"/>
      <c r="AC18" s="88"/>
      <c r="AD18" s="230"/>
      <c r="AE18" s="208">
        <v>238.00068999999999</v>
      </c>
      <c r="AF18" s="88">
        <v>57.857289999999999</v>
      </c>
      <c r="AG18" s="177">
        <f t="shared" si="6"/>
        <v>24.309715236539862</v>
      </c>
      <c r="AH18" s="219" t="s">
        <v>71</v>
      </c>
      <c r="AI18" s="224"/>
      <c r="AJ18" s="236"/>
      <c r="AK18" s="242"/>
      <c r="AL18" s="200"/>
      <c r="AM18" s="251">
        <f t="shared" si="7"/>
        <v>681.80069000000003</v>
      </c>
      <c r="AN18" s="198">
        <f t="shared" si="7"/>
        <v>86.838729999999998</v>
      </c>
      <c r="AO18" s="246">
        <v>76.104077990160107</v>
      </c>
      <c r="AP18" s="95">
        <v>-204.57490000000001</v>
      </c>
      <c r="AQ18" s="154" t="s">
        <v>71</v>
      </c>
      <c r="AR18" s="255">
        <v>1756</v>
      </c>
      <c r="AS18" s="58">
        <v>426</v>
      </c>
      <c r="AT18" s="256">
        <f t="shared" si="10"/>
        <v>24.259681093394079</v>
      </c>
      <c r="AU18" s="59"/>
      <c r="AV18" s="260"/>
      <c r="AW18" s="263">
        <v>20</v>
      </c>
      <c r="AX18" s="97"/>
      <c r="AY18" s="187">
        <f t="shared" si="12"/>
        <v>0</v>
      </c>
      <c r="AZ18" s="219" t="s">
        <v>71</v>
      </c>
      <c r="BA18" s="266">
        <v>19</v>
      </c>
      <c r="BB18" s="267">
        <v>5</v>
      </c>
      <c r="BC18" s="208">
        <v>5</v>
      </c>
      <c r="BD18" s="268">
        <v>2.5</v>
      </c>
      <c r="BE18" s="208">
        <v>66</v>
      </c>
      <c r="BF18" s="271">
        <v>14.85</v>
      </c>
      <c r="BG18" s="279"/>
      <c r="BH18" s="280"/>
      <c r="BI18" s="75"/>
      <c r="BJ18" s="279"/>
      <c r="BK18" s="280"/>
      <c r="BL18" s="282">
        <f t="shared" si="13"/>
        <v>1866</v>
      </c>
      <c r="BM18" s="283">
        <f t="shared" si="11"/>
        <v>448.35</v>
      </c>
      <c r="BN18" s="292">
        <f t="shared" si="8"/>
        <v>2547.80069</v>
      </c>
      <c r="BO18" s="293">
        <f t="shared" si="8"/>
        <v>535.18873000000008</v>
      </c>
      <c r="BP18" s="286">
        <v>93.041925670757706</v>
      </c>
      <c r="BQ18" s="193">
        <f t="shared" si="9"/>
        <v>-2012.61196</v>
      </c>
      <c r="BR18" s="86"/>
      <c r="BS18" s="86"/>
      <c r="BT18" s="86"/>
      <c r="BU18" s="86"/>
      <c r="BV18" s="86"/>
      <c r="BW18" s="86"/>
      <c r="BX18" s="86"/>
      <c r="BY18" s="86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</row>
    <row r="19" spans="1:1001">
      <c r="A19" s="175" t="s">
        <v>72</v>
      </c>
      <c r="B19" s="199">
        <v>115</v>
      </c>
      <c r="C19" s="200">
        <v>39.42315</v>
      </c>
      <c r="D19" s="52">
        <f t="shared" si="0"/>
        <v>34.280999999999999</v>
      </c>
      <c r="E19" s="208">
        <v>59</v>
      </c>
      <c r="F19" s="88">
        <v>5.91</v>
      </c>
      <c r="G19" s="177">
        <f t="shared" si="14"/>
        <v>10.016949152542374</v>
      </c>
      <c r="H19" s="208">
        <v>53.3</v>
      </c>
      <c r="I19" s="88">
        <v>1.02874</v>
      </c>
      <c r="J19" s="177">
        <f t="shared" si="2"/>
        <v>1.930093808630394</v>
      </c>
      <c r="K19" s="199">
        <v>815</v>
      </c>
      <c r="L19" s="88">
        <v>33.706949999999999</v>
      </c>
      <c r="M19" s="177">
        <f t="shared" si="3"/>
        <v>4.1358220858895702</v>
      </c>
      <c r="N19" s="69">
        <v>1</v>
      </c>
      <c r="O19" s="88">
        <v>8.0831099999999996</v>
      </c>
      <c r="P19" s="177">
        <f t="shared" si="4"/>
        <v>808.31099999999992</v>
      </c>
      <c r="Q19" s="219" t="s">
        <v>72</v>
      </c>
      <c r="R19" s="224"/>
      <c r="S19" s="88"/>
      <c r="T19" s="177"/>
      <c r="U19" s="208"/>
      <c r="V19" s="88"/>
      <c r="W19" s="177"/>
      <c r="X19" s="160" t="s">
        <v>72</v>
      </c>
      <c r="Y19" s="208"/>
      <c r="Z19" s="68"/>
      <c r="AA19" s="177" t="e">
        <f>Z19/Y19*100</f>
        <v>#DIV/0!</v>
      </c>
      <c r="AB19" s="208"/>
      <c r="AC19" s="88"/>
      <c r="AD19" s="230"/>
      <c r="AE19" s="208">
        <v>303.83067999999997</v>
      </c>
      <c r="AF19" s="88">
        <v>73.860370000000003</v>
      </c>
      <c r="AG19" s="177">
        <f t="shared" si="6"/>
        <v>24.309714213192692</v>
      </c>
      <c r="AH19" s="219" t="s">
        <v>72</v>
      </c>
      <c r="AI19" s="224"/>
      <c r="AJ19" s="236"/>
      <c r="AK19" s="242"/>
      <c r="AL19" s="200"/>
      <c r="AM19" s="251">
        <f t="shared" si="7"/>
        <v>1347.13068</v>
      </c>
      <c r="AN19" s="198">
        <f t="shared" si="7"/>
        <v>162.01231999999999</v>
      </c>
      <c r="AO19" s="246">
        <v>63.634181550164101</v>
      </c>
      <c r="AP19" s="57">
        <v>-535.82997</v>
      </c>
      <c r="AQ19" s="154" t="s">
        <v>72</v>
      </c>
      <c r="AR19" s="255">
        <v>1246</v>
      </c>
      <c r="AS19" s="58">
        <v>296</v>
      </c>
      <c r="AT19" s="256">
        <f t="shared" si="10"/>
        <v>23.756019261637242</v>
      </c>
      <c r="AU19" s="59"/>
      <c r="AV19" s="260"/>
      <c r="AW19" s="263"/>
      <c r="AX19" s="97"/>
      <c r="AY19" s="187"/>
      <c r="AZ19" s="219" t="s">
        <v>72</v>
      </c>
      <c r="BA19" s="266">
        <v>19</v>
      </c>
      <c r="BB19" s="267"/>
      <c r="BC19" s="208">
        <v>6</v>
      </c>
      <c r="BD19" s="268">
        <v>3</v>
      </c>
      <c r="BE19" s="208">
        <v>66</v>
      </c>
      <c r="BF19" s="271">
        <v>14.85</v>
      </c>
      <c r="BG19" s="279"/>
      <c r="BH19" s="280"/>
      <c r="BI19" s="75"/>
      <c r="BJ19" s="279"/>
      <c r="BK19" s="280"/>
      <c r="BL19" s="282">
        <f t="shared" si="13"/>
        <v>1337</v>
      </c>
      <c r="BM19" s="283">
        <f t="shared" si="11"/>
        <v>313.85000000000002</v>
      </c>
      <c r="BN19" s="292">
        <f t="shared" si="8"/>
        <v>2684.1306800000002</v>
      </c>
      <c r="BO19" s="293">
        <f t="shared" si="8"/>
        <v>475.86232000000001</v>
      </c>
      <c r="BP19" s="286">
        <v>82.449895255513596</v>
      </c>
      <c r="BQ19" s="193">
        <f t="shared" si="9"/>
        <v>-2208.26836</v>
      </c>
      <c r="BR19" s="86"/>
      <c r="BS19" s="86"/>
      <c r="BT19" s="86"/>
      <c r="BU19" s="86"/>
      <c r="BV19" s="86"/>
      <c r="BW19" s="86"/>
      <c r="BX19" s="86"/>
      <c r="BY19" s="86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</row>
    <row r="20" spans="1:1001">
      <c r="A20" s="175" t="s">
        <v>73</v>
      </c>
      <c r="B20" s="199">
        <v>171</v>
      </c>
      <c r="C20" s="200">
        <v>30.700600000000001</v>
      </c>
      <c r="D20" s="52">
        <f t="shared" si="0"/>
        <v>17.953567251461987</v>
      </c>
      <c r="E20" s="208">
        <v>20</v>
      </c>
      <c r="F20" s="88">
        <v>4.6660000000000004</v>
      </c>
      <c r="G20" s="177">
        <f t="shared" si="14"/>
        <v>23.330000000000002</v>
      </c>
      <c r="H20" s="208">
        <v>132</v>
      </c>
      <c r="I20" s="88">
        <v>8.7349300000000003</v>
      </c>
      <c r="J20" s="177">
        <f t="shared" si="2"/>
        <v>6.6173712121212116</v>
      </c>
      <c r="K20" s="208">
        <v>574</v>
      </c>
      <c r="L20" s="88">
        <v>76.467519999999993</v>
      </c>
      <c r="M20" s="177">
        <f t="shared" si="3"/>
        <v>13.321867595818816</v>
      </c>
      <c r="N20" s="69">
        <v>19</v>
      </c>
      <c r="O20" s="88">
        <v>-1.73759</v>
      </c>
      <c r="P20" s="177">
        <f t="shared" si="4"/>
        <v>-9.1452105263157897</v>
      </c>
      <c r="Q20" s="219" t="s">
        <v>73</v>
      </c>
      <c r="R20" s="224">
        <v>107.3</v>
      </c>
      <c r="S20" s="88"/>
      <c r="T20" s="177">
        <f t="shared" si="5"/>
        <v>0</v>
      </c>
      <c r="U20" s="208"/>
      <c r="V20" s="88"/>
      <c r="W20" s="227"/>
      <c r="X20" s="160" t="s">
        <v>73</v>
      </c>
      <c r="Y20" s="208"/>
      <c r="Z20" s="68"/>
      <c r="AA20" s="177" t="e">
        <f>Z20/Y20*100</f>
        <v>#DIV/0!</v>
      </c>
      <c r="AB20" s="208"/>
      <c r="AC20" s="88"/>
      <c r="AD20" s="230"/>
      <c r="AE20" s="208">
        <v>837.4</v>
      </c>
      <c r="AF20" s="88">
        <v>259.74218000000002</v>
      </c>
      <c r="AG20" s="177">
        <f t="shared" si="6"/>
        <v>31.0176952471937</v>
      </c>
      <c r="AH20" s="219" t="s">
        <v>73</v>
      </c>
      <c r="AI20" s="224"/>
      <c r="AJ20" s="236"/>
      <c r="AK20" s="242"/>
      <c r="AL20" s="200"/>
      <c r="AM20" s="251">
        <f t="shared" si="7"/>
        <v>1860.6999999999998</v>
      </c>
      <c r="AN20" s="198">
        <f t="shared" si="7"/>
        <v>378.57364000000001</v>
      </c>
      <c r="AO20" s="246">
        <v>83.775152627712799</v>
      </c>
      <c r="AP20" s="95">
        <v>-479.74732</v>
      </c>
      <c r="AQ20" s="154" t="s">
        <v>73</v>
      </c>
      <c r="AR20" s="255">
        <v>3692</v>
      </c>
      <c r="AS20" s="58">
        <v>911</v>
      </c>
      <c r="AT20" s="256">
        <f t="shared" si="10"/>
        <v>24.674972914409533</v>
      </c>
      <c r="AU20" s="59"/>
      <c r="AV20" s="260"/>
      <c r="AW20" s="263">
        <v>51</v>
      </c>
      <c r="AX20" s="97"/>
      <c r="AY20" s="187">
        <f t="shared" si="12"/>
        <v>0</v>
      </c>
      <c r="AZ20" s="219" t="s">
        <v>73</v>
      </c>
      <c r="BA20" s="266">
        <v>46</v>
      </c>
      <c r="BB20" s="267">
        <v>12</v>
      </c>
      <c r="BC20" s="208">
        <v>11.9</v>
      </c>
      <c r="BD20" s="268">
        <v>5.95</v>
      </c>
      <c r="BE20" s="208">
        <v>165.2</v>
      </c>
      <c r="BF20" s="271">
        <v>37.17</v>
      </c>
      <c r="BG20" s="279"/>
      <c r="BH20" s="280"/>
      <c r="BI20" s="75"/>
      <c r="BJ20" s="279"/>
      <c r="BK20" s="280"/>
      <c r="BL20" s="282">
        <f t="shared" si="13"/>
        <v>3966.1</v>
      </c>
      <c r="BM20" s="283">
        <f t="shared" si="11"/>
        <v>966.12</v>
      </c>
      <c r="BN20" s="292">
        <f t="shared" si="8"/>
        <v>5826.7999999999993</v>
      </c>
      <c r="BO20" s="293">
        <f t="shared" si="8"/>
        <v>1344.69364</v>
      </c>
      <c r="BP20" s="286">
        <v>93.205836201602906</v>
      </c>
      <c r="BQ20" s="193">
        <f t="shared" si="9"/>
        <v>-4482.1063599999998</v>
      </c>
      <c r="BR20" s="86"/>
      <c r="BS20" s="86"/>
      <c r="BT20" s="86"/>
      <c r="BU20" s="86"/>
      <c r="BV20" s="86"/>
      <c r="BW20" s="86"/>
      <c r="BX20" s="86"/>
      <c r="BY20" s="86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  <c r="ALL20" s="147"/>
      <c r="ALM20" s="147"/>
    </row>
    <row r="21" spans="1:1001">
      <c r="A21" s="175" t="s">
        <v>74</v>
      </c>
      <c r="B21" s="199">
        <v>86</v>
      </c>
      <c r="C21" s="200">
        <v>32.881070000000001</v>
      </c>
      <c r="D21" s="52">
        <f t="shared" si="0"/>
        <v>38.233802325581394</v>
      </c>
      <c r="E21" s="208">
        <v>0</v>
      </c>
      <c r="F21" s="88"/>
      <c r="G21" s="177"/>
      <c r="H21" s="208">
        <v>50</v>
      </c>
      <c r="I21" s="88">
        <v>0.70899999999999996</v>
      </c>
      <c r="J21" s="177">
        <f t="shared" si="2"/>
        <v>1.4179999999999999</v>
      </c>
      <c r="K21" s="208">
        <v>276</v>
      </c>
      <c r="L21" s="88">
        <v>6.22072</v>
      </c>
      <c r="M21" s="177">
        <f t="shared" si="3"/>
        <v>2.2538840579710144</v>
      </c>
      <c r="N21" s="69">
        <v>2</v>
      </c>
      <c r="O21" s="88">
        <v>64.350999999999999</v>
      </c>
      <c r="P21" s="177">
        <f t="shared" si="4"/>
        <v>3217.55</v>
      </c>
      <c r="Q21" s="219" t="s">
        <v>74</v>
      </c>
      <c r="R21" s="224"/>
      <c r="S21" s="88"/>
      <c r="T21" s="177"/>
      <c r="U21" s="208"/>
      <c r="V21" s="88"/>
      <c r="W21" s="227"/>
      <c r="X21" s="160" t="s">
        <v>74</v>
      </c>
      <c r="Y21" s="208"/>
      <c r="Z21" s="68"/>
      <c r="AA21" s="177" t="e">
        <f>Z21/Y21*100</f>
        <v>#DIV/0!</v>
      </c>
      <c r="AB21" s="208"/>
      <c r="AC21" s="88"/>
      <c r="AD21" s="230"/>
      <c r="AE21" s="208">
        <v>146.9</v>
      </c>
      <c r="AF21" s="88">
        <v>45.54721</v>
      </c>
      <c r="AG21" s="177">
        <f t="shared" si="6"/>
        <v>31.005588835942817</v>
      </c>
      <c r="AH21" s="219" t="s">
        <v>74</v>
      </c>
      <c r="AI21" s="224"/>
      <c r="AJ21" s="236"/>
      <c r="AK21" s="242"/>
      <c r="AL21" s="200"/>
      <c r="AM21" s="251">
        <f t="shared" si="7"/>
        <v>560.9</v>
      </c>
      <c r="AN21" s="198">
        <f t="shared" si="7"/>
        <v>149.709</v>
      </c>
      <c r="AO21" s="246">
        <v>60.169679429457098</v>
      </c>
      <c r="AP21" s="57">
        <v>-498.06142999999997</v>
      </c>
      <c r="AQ21" s="154" t="s">
        <v>74</v>
      </c>
      <c r="AR21" s="255">
        <v>799</v>
      </c>
      <c r="AS21" s="58">
        <v>218</v>
      </c>
      <c r="AT21" s="256">
        <f t="shared" si="10"/>
        <v>27.284105131414265</v>
      </c>
      <c r="AU21" s="59"/>
      <c r="AV21" s="260"/>
      <c r="AW21" s="263"/>
      <c r="AX21" s="97"/>
      <c r="AY21" s="187"/>
      <c r="AZ21" s="219" t="s">
        <v>74</v>
      </c>
      <c r="BA21" s="266">
        <v>11</v>
      </c>
      <c r="BB21" s="267"/>
      <c r="BC21" s="208">
        <v>2.6</v>
      </c>
      <c r="BD21" s="268">
        <v>1.3</v>
      </c>
      <c r="BE21" s="208">
        <v>66</v>
      </c>
      <c r="BF21" s="271">
        <v>14.85</v>
      </c>
      <c r="BG21" s="279"/>
      <c r="BH21" s="280"/>
      <c r="BI21" s="75"/>
      <c r="BJ21" s="279"/>
      <c r="BK21" s="280"/>
      <c r="BL21" s="282">
        <f t="shared" si="13"/>
        <v>878.6</v>
      </c>
      <c r="BM21" s="283">
        <f t="shared" si="11"/>
        <v>234.15</v>
      </c>
      <c r="BN21" s="292">
        <f t="shared" si="8"/>
        <v>1439.5</v>
      </c>
      <c r="BO21" s="293">
        <f t="shared" si="8"/>
        <v>383.85900000000004</v>
      </c>
      <c r="BP21" s="286">
        <v>77.929742315826701</v>
      </c>
      <c r="BQ21" s="193">
        <f t="shared" si="9"/>
        <v>-1055.6410000000001</v>
      </c>
      <c r="BR21" s="86"/>
      <c r="BS21" s="86"/>
      <c r="BT21" s="86"/>
      <c r="BU21" s="86"/>
      <c r="BV21" s="86"/>
      <c r="BW21" s="86"/>
      <c r="BX21" s="86"/>
      <c r="BY21" s="86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  <c r="VA21" s="147"/>
      <c r="VB21" s="147"/>
      <c r="VC21" s="147"/>
      <c r="VD21" s="147"/>
      <c r="VE21" s="147"/>
      <c r="VF21" s="147"/>
      <c r="VG21" s="147"/>
      <c r="VH21" s="147"/>
      <c r="VI21" s="147"/>
      <c r="VJ21" s="147"/>
      <c r="VK21" s="147"/>
      <c r="VL21" s="147"/>
      <c r="VM21" s="147"/>
      <c r="VN21" s="147"/>
      <c r="VO21" s="147"/>
      <c r="VP21" s="147"/>
      <c r="VQ21" s="147"/>
      <c r="VR21" s="147"/>
      <c r="VS21" s="147"/>
      <c r="VT21" s="147"/>
      <c r="VU21" s="147"/>
      <c r="VV21" s="147"/>
      <c r="VW21" s="147"/>
      <c r="VX21" s="147"/>
      <c r="VY21" s="147"/>
      <c r="VZ21" s="147"/>
      <c r="WA21" s="147"/>
      <c r="WB21" s="147"/>
      <c r="WC21" s="147"/>
      <c r="WD21" s="147"/>
      <c r="WE21" s="147"/>
      <c r="WF21" s="147"/>
      <c r="WG21" s="147"/>
      <c r="WH21" s="147"/>
      <c r="WI21" s="147"/>
      <c r="WJ21" s="147"/>
      <c r="WK21" s="147"/>
      <c r="WL21" s="147"/>
      <c r="WM21" s="147"/>
      <c r="WN21" s="147"/>
      <c r="WO21" s="147"/>
      <c r="WP21" s="147"/>
      <c r="WQ21" s="147"/>
      <c r="WR21" s="147"/>
      <c r="WS21" s="147"/>
      <c r="WT21" s="147"/>
      <c r="WU21" s="147"/>
      <c r="WV21" s="147"/>
      <c r="WW21" s="147"/>
      <c r="WX21" s="147"/>
      <c r="WY21" s="147"/>
      <c r="WZ21" s="147"/>
      <c r="XA21" s="147"/>
      <c r="XB21" s="147"/>
      <c r="XC21" s="147"/>
      <c r="XD21" s="147"/>
      <c r="XE21" s="147"/>
      <c r="XF21" s="147"/>
      <c r="XG21" s="147"/>
      <c r="XH21" s="147"/>
      <c r="XI21" s="147"/>
      <c r="XJ21" s="147"/>
      <c r="XK21" s="147"/>
      <c r="XL21" s="147"/>
      <c r="XM21" s="147"/>
      <c r="XN21" s="147"/>
      <c r="XO21" s="147"/>
      <c r="XP21" s="147"/>
      <c r="XQ21" s="147"/>
      <c r="XR21" s="147"/>
      <c r="XS21" s="147"/>
      <c r="XT21" s="147"/>
      <c r="XU21" s="147"/>
      <c r="XV21" s="147"/>
      <c r="XW21" s="147"/>
      <c r="XX21" s="147"/>
      <c r="XY21" s="147"/>
      <c r="XZ21" s="147"/>
      <c r="YA21" s="147"/>
      <c r="YB21" s="147"/>
      <c r="YC21" s="147"/>
      <c r="YD21" s="147"/>
      <c r="YE21" s="147"/>
      <c r="YF21" s="147"/>
      <c r="YG21" s="147"/>
      <c r="YH21" s="147"/>
      <c r="YI21" s="147"/>
      <c r="YJ21" s="147"/>
      <c r="YK21" s="147"/>
      <c r="YL21" s="147"/>
      <c r="YM21" s="147"/>
      <c r="YN21" s="147"/>
      <c r="YO21" s="147"/>
      <c r="YP21" s="147"/>
      <c r="YQ21" s="147"/>
      <c r="YR21" s="147"/>
      <c r="YS21" s="147"/>
      <c r="YT21" s="147"/>
      <c r="YU21" s="147"/>
      <c r="YV21" s="147"/>
      <c r="YW21" s="147"/>
      <c r="YX21" s="147"/>
      <c r="YY21" s="147"/>
      <c r="YZ21" s="147"/>
      <c r="ZA21" s="147"/>
      <c r="ZB21" s="147"/>
      <c r="ZC21" s="147"/>
      <c r="ZD21" s="147"/>
      <c r="ZE21" s="147"/>
      <c r="ZF21" s="147"/>
      <c r="ZG21" s="147"/>
      <c r="ZH21" s="147"/>
      <c r="ZI21" s="147"/>
      <c r="ZJ21" s="147"/>
      <c r="ZK21" s="147"/>
      <c r="ZL21" s="147"/>
      <c r="ZM21" s="147"/>
      <c r="ZN21" s="147"/>
      <c r="ZO21" s="147"/>
      <c r="ZP21" s="147"/>
      <c r="ZQ21" s="147"/>
      <c r="ZR21" s="147"/>
      <c r="ZS21" s="147"/>
      <c r="ZT21" s="147"/>
      <c r="ZU21" s="147"/>
      <c r="ZV21" s="147"/>
      <c r="ZW21" s="147"/>
      <c r="ZX21" s="147"/>
      <c r="ZY21" s="147"/>
      <c r="ZZ21" s="147"/>
      <c r="AAA21" s="147"/>
      <c r="AAB21" s="147"/>
      <c r="AAC21" s="147"/>
      <c r="AAD21" s="147"/>
      <c r="AAE21" s="147"/>
      <c r="AAF21" s="147"/>
      <c r="AAG21" s="147"/>
      <c r="AAH21" s="147"/>
      <c r="AAI21" s="147"/>
      <c r="AAJ21" s="147"/>
      <c r="AAK21" s="147"/>
      <c r="AAL21" s="147"/>
      <c r="AAM21" s="147"/>
      <c r="AAN21" s="147"/>
      <c r="AAO21" s="147"/>
      <c r="AAP21" s="147"/>
      <c r="AAQ21" s="147"/>
      <c r="AAR21" s="147"/>
      <c r="AAS21" s="147"/>
      <c r="AAT21" s="147"/>
      <c r="AAU21" s="147"/>
      <c r="AAV21" s="147"/>
      <c r="AAW21" s="147"/>
      <c r="AAX21" s="147"/>
      <c r="AAY21" s="147"/>
      <c r="AAZ21" s="147"/>
      <c r="ABA21" s="147"/>
      <c r="ABB21" s="147"/>
      <c r="ABC21" s="147"/>
      <c r="ABD21" s="147"/>
      <c r="ABE21" s="147"/>
      <c r="ABF21" s="147"/>
      <c r="ABG21" s="147"/>
      <c r="ABH21" s="147"/>
      <c r="ABI21" s="147"/>
      <c r="ABJ21" s="147"/>
      <c r="ABK21" s="147"/>
      <c r="ABL21" s="147"/>
      <c r="ABM21" s="147"/>
      <c r="ABN21" s="147"/>
      <c r="ABO21" s="147"/>
      <c r="ABP21" s="147"/>
      <c r="ABQ21" s="147"/>
      <c r="ABR21" s="147"/>
      <c r="ABS21" s="147"/>
      <c r="ABT21" s="147"/>
      <c r="ABU21" s="147"/>
      <c r="ABV21" s="147"/>
      <c r="ABW21" s="147"/>
      <c r="ABX21" s="147"/>
      <c r="ABY21" s="147"/>
      <c r="ABZ21" s="147"/>
      <c r="ACA21" s="147"/>
      <c r="ACB21" s="147"/>
      <c r="ACC21" s="147"/>
      <c r="ACD21" s="147"/>
      <c r="ACE21" s="147"/>
      <c r="ACF21" s="147"/>
      <c r="ACG21" s="147"/>
      <c r="ACH21" s="147"/>
      <c r="ACI21" s="147"/>
      <c r="ACJ21" s="147"/>
      <c r="ACK21" s="147"/>
      <c r="ACL21" s="147"/>
      <c r="ACM21" s="147"/>
      <c r="ACN21" s="147"/>
      <c r="ACO21" s="147"/>
      <c r="ACP21" s="147"/>
      <c r="ACQ21" s="147"/>
      <c r="ACR21" s="147"/>
      <c r="ACS21" s="147"/>
      <c r="ACT21" s="147"/>
      <c r="ACU21" s="147"/>
      <c r="ACV21" s="147"/>
      <c r="ACW21" s="147"/>
      <c r="ACX21" s="147"/>
      <c r="ACY21" s="147"/>
      <c r="ACZ21" s="147"/>
      <c r="ADA21" s="147"/>
      <c r="ADB21" s="147"/>
      <c r="ADC21" s="147"/>
      <c r="ADD21" s="147"/>
      <c r="ADE21" s="147"/>
      <c r="ADF21" s="147"/>
      <c r="ADG21" s="147"/>
      <c r="ADH21" s="147"/>
      <c r="ADI21" s="147"/>
      <c r="ADJ21" s="147"/>
      <c r="ADK21" s="147"/>
      <c r="ADL21" s="147"/>
      <c r="ADM21" s="147"/>
      <c r="ADN21" s="147"/>
      <c r="ADO21" s="147"/>
      <c r="ADP21" s="147"/>
      <c r="ADQ21" s="147"/>
      <c r="ADR21" s="147"/>
      <c r="ADS21" s="147"/>
      <c r="ADT21" s="147"/>
      <c r="ADU21" s="147"/>
      <c r="ADV21" s="147"/>
      <c r="ADW21" s="147"/>
      <c r="ADX21" s="147"/>
      <c r="ADY21" s="147"/>
      <c r="ADZ21" s="147"/>
      <c r="AEA21" s="147"/>
      <c r="AEB21" s="147"/>
      <c r="AEC21" s="147"/>
      <c r="AED21" s="147"/>
      <c r="AEE21" s="147"/>
      <c r="AEF21" s="147"/>
      <c r="AEG21" s="147"/>
      <c r="AEH21" s="147"/>
      <c r="AEI21" s="147"/>
      <c r="AEJ21" s="147"/>
      <c r="AEK21" s="147"/>
      <c r="AEL21" s="147"/>
      <c r="AEM21" s="147"/>
      <c r="AEN21" s="147"/>
      <c r="AEO21" s="147"/>
      <c r="AEP21" s="147"/>
      <c r="AEQ21" s="147"/>
      <c r="AER21" s="147"/>
      <c r="AES21" s="147"/>
      <c r="AET21" s="147"/>
      <c r="AEU21" s="147"/>
      <c r="AEV21" s="147"/>
      <c r="AEW21" s="147"/>
      <c r="AEX21" s="147"/>
      <c r="AEY21" s="147"/>
      <c r="AEZ21" s="147"/>
      <c r="AFA21" s="147"/>
      <c r="AFB21" s="147"/>
      <c r="AFC21" s="147"/>
      <c r="AFD21" s="147"/>
      <c r="AFE21" s="147"/>
      <c r="AFF21" s="147"/>
      <c r="AFG21" s="147"/>
      <c r="AFH21" s="147"/>
      <c r="AFI21" s="147"/>
      <c r="AFJ21" s="147"/>
      <c r="AFK21" s="147"/>
      <c r="AFL21" s="147"/>
      <c r="AFM21" s="147"/>
      <c r="AFN21" s="147"/>
      <c r="AFO21" s="147"/>
      <c r="AFP21" s="147"/>
      <c r="AFQ21" s="147"/>
      <c r="AFR21" s="147"/>
      <c r="AFS21" s="147"/>
      <c r="AFT21" s="147"/>
      <c r="AFU21" s="147"/>
      <c r="AFV21" s="147"/>
      <c r="AFW21" s="147"/>
      <c r="AFX21" s="147"/>
      <c r="AFY21" s="147"/>
      <c r="AFZ21" s="147"/>
      <c r="AGA21" s="147"/>
      <c r="AGB21" s="147"/>
      <c r="AGC21" s="147"/>
      <c r="AGD21" s="147"/>
      <c r="AGE21" s="147"/>
      <c r="AGF21" s="147"/>
      <c r="AGG21" s="147"/>
      <c r="AGH21" s="147"/>
      <c r="AGI21" s="147"/>
      <c r="AGJ21" s="147"/>
      <c r="AGK21" s="147"/>
      <c r="AGL21" s="147"/>
      <c r="AGM21" s="147"/>
      <c r="AGN21" s="147"/>
      <c r="AGO21" s="147"/>
      <c r="AGP21" s="147"/>
      <c r="AGQ21" s="147"/>
      <c r="AGR21" s="147"/>
      <c r="AGS21" s="147"/>
      <c r="AGT21" s="147"/>
      <c r="AGU21" s="147"/>
      <c r="AGV21" s="147"/>
      <c r="AGW21" s="147"/>
      <c r="AGX21" s="147"/>
      <c r="AGY21" s="147"/>
      <c r="AGZ21" s="147"/>
      <c r="AHA21" s="147"/>
      <c r="AHB21" s="147"/>
      <c r="AHC21" s="147"/>
      <c r="AHD21" s="147"/>
      <c r="AHE21" s="147"/>
      <c r="AHF21" s="147"/>
      <c r="AHG21" s="147"/>
      <c r="AHH21" s="147"/>
      <c r="AHI21" s="147"/>
      <c r="AHJ21" s="147"/>
      <c r="AHK21" s="147"/>
      <c r="AHL21" s="147"/>
      <c r="AHM21" s="147"/>
      <c r="AHN21" s="147"/>
      <c r="AHO21" s="147"/>
      <c r="AHP21" s="147"/>
      <c r="AHQ21" s="147"/>
      <c r="AHR21" s="147"/>
      <c r="AHS21" s="147"/>
      <c r="AHT21" s="147"/>
      <c r="AHU21" s="147"/>
      <c r="AHV21" s="147"/>
      <c r="AHW21" s="147"/>
      <c r="AHX21" s="147"/>
      <c r="AHY21" s="147"/>
      <c r="AHZ21" s="147"/>
      <c r="AIA21" s="147"/>
      <c r="AIB21" s="147"/>
      <c r="AIC21" s="147"/>
      <c r="AID21" s="147"/>
      <c r="AIE21" s="147"/>
      <c r="AIF21" s="147"/>
      <c r="AIG21" s="147"/>
      <c r="AIH21" s="147"/>
      <c r="AII21" s="147"/>
      <c r="AIJ21" s="147"/>
      <c r="AIK21" s="147"/>
      <c r="AIL21" s="147"/>
      <c r="AIM21" s="147"/>
      <c r="AIN21" s="147"/>
      <c r="AIO21" s="147"/>
      <c r="AIP21" s="147"/>
      <c r="AIQ21" s="147"/>
      <c r="AIR21" s="147"/>
      <c r="AIS21" s="147"/>
      <c r="AIT21" s="147"/>
      <c r="AIU21" s="147"/>
      <c r="AIV21" s="147"/>
      <c r="AIW21" s="147"/>
      <c r="AIX21" s="147"/>
      <c r="AIY21" s="147"/>
      <c r="AIZ21" s="147"/>
      <c r="AJA21" s="147"/>
      <c r="AJB21" s="147"/>
      <c r="AJC21" s="147"/>
      <c r="AJD21" s="147"/>
      <c r="AJE21" s="147"/>
      <c r="AJF21" s="147"/>
      <c r="AJG21" s="147"/>
      <c r="AJH21" s="147"/>
      <c r="AJI21" s="147"/>
      <c r="AJJ21" s="147"/>
      <c r="AJK21" s="147"/>
      <c r="AJL21" s="147"/>
      <c r="AJM21" s="147"/>
      <c r="AJN21" s="147"/>
      <c r="AJO21" s="147"/>
      <c r="AJP21" s="147"/>
      <c r="AJQ21" s="147"/>
      <c r="AJR21" s="147"/>
      <c r="AJS21" s="147"/>
      <c r="AJT21" s="147"/>
      <c r="AJU21" s="147"/>
      <c r="AJV21" s="147"/>
      <c r="AJW21" s="147"/>
      <c r="AJX21" s="147"/>
      <c r="AJY21" s="147"/>
      <c r="AJZ21" s="147"/>
      <c r="AKA21" s="147"/>
      <c r="AKB21" s="147"/>
      <c r="AKC21" s="147"/>
      <c r="AKD21" s="147"/>
      <c r="AKE21" s="147"/>
      <c r="AKF21" s="147"/>
      <c r="AKG21" s="147"/>
      <c r="AKH21" s="147"/>
      <c r="AKI21" s="147"/>
      <c r="AKJ21" s="147"/>
      <c r="AKK21" s="147"/>
      <c r="AKL21" s="147"/>
      <c r="AKM21" s="147"/>
      <c r="AKN21" s="147"/>
      <c r="AKO21" s="147"/>
      <c r="AKP21" s="147"/>
      <c r="AKQ21" s="147"/>
      <c r="AKR21" s="147"/>
      <c r="AKS21" s="147"/>
      <c r="AKT21" s="147"/>
      <c r="AKU21" s="147"/>
      <c r="AKV21" s="147"/>
      <c r="AKW21" s="147"/>
      <c r="AKX21" s="147"/>
      <c r="AKY21" s="147"/>
      <c r="AKZ21" s="147"/>
      <c r="ALA21" s="147"/>
      <c r="ALB21" s="147"/>
      <c r="ALC21" s="147"/>
      <c r="ALD21" s="147"/>
      <c r="ALE21" s="147"/>
      <c r="ALF21" s="147"/>
      <c r="ALG21" s="147"/>
      <c r="ALH21" s="147"/>
      <c r="ALI21" s="147"/>
      <c r="ALJ21" s="147"/>
      <c r="ALK21" s="147"/>
      <c r="ALL21" s="147"/>
      <c r="ALM21" s="147"/>
    </row>
    <row r="22" spans="1:1001">
      <c r="A22" s="178" t="s">
        <v>75</v>
      </c>
      <c r="B22" s="201">
        <v>122</v>
      </c>
      <c r="C22" s="202">
        <v>25.714670000000002</v>
      </c>
      <c r="D22" s="52">
        <f t="shared" si="0"/>
        <v>21.077598360655738</v>
      </c>
      <c r="E22" s="210">
        <v>14</v>
      </c>
      <c r="F22" s="109">
        <v>12.5</v>
      </c>
      <c r="G22" s="177">
        <f t="shared" si="14"/>
        <v>89.285714285714292</v>
      </c>
      <c r="H22" s="210">
        <v>54</v>
      </c>
      <c r="I22" s="109">
        <v>5.7683400000000002</v>
      </c>
      <c r="J22" s="177">
        <f t="shared" si="2"/>
        <v>10.682111111111112</v>
      </c>
      <c r="K22" s="216">
        <v>281</v>
      </c>
      <c r="L22" s="111">
        <v>18.1553</v>
      </c>
      <c r="M22" s="177">
        <f t="shared" si="3"/>
        <v>6.4609608540925265</v>
      </c>
      <c r="N22" s="212">
        <v>1</v>
      </c>
      <c r="O22" s="111">
        <v>0.45395999999999997</v>
      </c>
      <c r="P22" s="177">
        <f t="shared" si="4"/>
        <v>45.396000000000001</v>
      </c>
      <c r="Q22" s="220" t="s">
        <v>75</v>
      </c>
      <c r="R22" s="225">
        <v>554.20000000000005</v>
      </c>
      <c r="S22" s="113"/>
      <c r="T22" s="177">
        <f t="shared" si="5"/>
        <v>0</v>
      </c>
      <c r="U22" s="216"/>
      <c r="V22" s="113"/>
      <c r="W22" s="227"/>
      <c r="X22" s="163" t="s">
        <v>75</v>
      </c>
      <c r="Y22" s="232">
        <v>10</v>
      </c>
      <c r="Z22" s="115"/>
      <c r="AA22" s="177">
        <f>Z22/Y22*100</f>
        <v>0</v>
      </c>
      <c r="AB22" s="232"/>
      <c r="AC22" s="116"/>
      <c r="AD22" s="177" t="e">
        <f>AC22/AB22*100</f>
        <v>#DIV/0!</v>
      </c>
      <c r="AE22" s="232">
        <v>230.2</v>
      </c>
      <c r="AF22" s="113">
        <v>71.398359999999997</v>
      </c>
      <c r="AG22" s="177">
        <f t="shared" si="6"/>
        <v>31.015794960903563</v>
      </c>
      <c r="AH22" s="220" t="s">
        <v>75</v>
      </c>
      <c r="AI22" s="237"/>
      <c r="AJ22" s="238"/>
      <c r="AK22" s="243"/>
      <c r="AL22" s="244"/>
      <c r="AM22" s="251">
        <f t="shared" si="7"/>
        <v>1266.4000000000001</v>
      </c>
      <c r="AN22" s="198">
        <f t="shared" si="7"/>
        <v>133.99063000000001</v>
      </c>
      <c r="AO22" s="247">
        <v>99.611577062884507</v>
      </c>
      <c r="AP22" s="56">
        <v>-5.2049799999999804</v>
      </c>
      <c r="AQ22" s="154" t="s">
        <v>75</v>
      </c>
      <c r="AR22" s="257">
        <v>1843</v>
      </c>
      <c r="AS22" s="122">
        <v>446</v>
      </c>
      <c r="AT22" s="256">
        <f t="shared" si="10"/>
        <v>24.199674443841563</v>
      </c>
      <c r="AU22" s="59"/>
      <c r="AV22" s="260"/>
      <c r="AW22" s="264">
        <v>16</v>
      </c>
      <c r="AX22" s="126"/>
      <c r="AY22" s="187">
        <f t="shared" si="12"/>
        <v>0</v>
      </c>
      <c r="AZ22" s="220" t="s">
        <v>75</v>
      </c>
      <c r="BA22" s="266">
        <v>20</v>
      </c>
      <c r="BB22" s="267">
        <v>5</v>
      </c>
      <c r="BC22" s="210">
        <v>4.4000000000000004</v>
      </c>
      <c r="BD22" s="269">
        <v>2.2000000000000002</v>
      </c>
      <c r="BE22" s="210">
        <v>66</v>
      </c>
      <c r="BF22" s="269">
        <v>14.85</v>
      </c>
      <c r="BG22" s="275"/>
      <c r="BH22" s="276"/>
      <c r="BI22" s="101"/>
      <c r="BJ22" s="275"/>
      <c r="BK22" s="276"/>
      <c r="BL22" s="282">
        <f t="shared" si="13"/>
        <v>1949.4</v>
      </c>
      <c r="BM22" s="283">
        <f t="shared" si="11"/>
        <v>468.05</v>
      </c>
      <c r="BN22" s="292">
        <f t="shared" si="8"/>
        <v>3215.8</v>
      </c>
      <c r="BO22" s="293">
        <f t="shared" si="8"/>
        <v>602.04062999999996</v>
      </c>
      <c r="BP22" s="287">
        <v>99.851740763812899</v>
      </c>
      <c r="BQ22" s="193">
        <f t="shared" si="9"/>
        <v>-2613.7593700000002</v>
      </c>
      <c r="BR22" s="86"/>
      <c r="BS22" s="86"/>
      <c r="BT22" s="86"/>
      <c r="BU22" s="86"/>
      <c r="BV22" s="86"/>
      <c r="BW22" s="86"/>
      <c r="BX22" s="86"/>
      <c r="BY22" s="86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  <c r="VA22" s="147"/>
      <c r="VB22" s="147"/>
      <c r="VC22" s="147"/>
      <c r="VD22" s="147"/>
      <c r="VE22" s="147"/>
      <c r="VF22" s="147"/>
      <c r="VG22" s="147"/>
      <c r="VH22" s="147"/>
      <c r="VI22" s="147"/>
      <c r="VJ22" s="147"/>
      <c r="VK22" s="147"/>
      <c r="VL22" s="147"/>
      <c r="VM22" s="147"/>
      <c r="VN22" s="147"/>
      <c r="VO22" s="147"/>
      <c r="VP22" s="147"/>
      <c r="VQ22" s="147"/>
      <c r="VR22" s="147"/>
      <c r="VS22" s="147"/>
      <c r="VT22" s="147"/>
      <c r="VU22" s="147"/>
      <c r="VV22" s="147"/>
      <c r="VW22" s="147"/>
      <c r="VX22" s="147"/>
      <c r="VY22" s="147"/>
      <c r="VZ22" s="147"/>
      <c r="WA22" s="147"/>
      <c r="WB22" s="147"/>
      <c r="WC22" s="147"/>
      <c r="WD22" s="147"/>
      <c r="WE22" s="147"/>
      <c r="WF22" s="147"/>
      <c r="WG22" s="147"/>
      <c r="WH22" s="147"/>
      <c r="WI22" s="147"/>
      <c r="WJ22" s="147"/>
      <c r="WK22" s="147"/>
      <c r="WL22" s="147"/>
      <c r="WM22" s="147"/>
      <c r="WN22" s="147"/>
      <c r="WO22" s="147"/>
      <c r="WP22" s="147"/>
      <c r="WQ22" s="147"/>
      <c r="WR22" s="147"/>
      <c r="WS22" s="147"/>
      <c r="WT22" s="147"/>
      <c r="WU22" s="147"/>
      <c r="WV22" s="147"/>
      <c r="WW22" s="147"/>
      <c r="WX22" s="147"/>
      <c r="WY22" s="147"/>
      <c r="WZ22" s="147"/>
      <c r="XA22" s="147"/>
      <c r="XB22" s="147"/>
      <c r="XC22" s="147"/>
      <c r="XD22" s="147"/>
      <c r="XE22" s="147"/>
      <c r="XF22" s="147"/>
      <c r="XG22" s="147"/>
      <c r="XH22" s="147"/>
      <c r="XI22" s="147"/>
      <c r="XJ22" s="147"/>
      <c r="XK22" s="147"/>
      <c r="XL22" s="147"/>
      <c r="XM22" s="147"/>
      <c r="XN22" s="147"/>
      <c r="XO22" s="147"/>
      <c r="XP22" s="147"/>
      <c r="XQ22" s="147"/>
      <c r="XR22" s="147"/>
      <c r="XS22" s="147"/>
      <c r="XT22" s="147"/>
      <c r="XU22" s="147"/>
      <c r="XV22" s="147"/>
      <c r="XW22" s="147"/>
      <c r="XX22" s="147"/>
      <c r="XY22" s="147"/>
      <c r="XZ22" s="147"/>
      <c r="YA22" s="147"/>
      <c r="YB22" s="147"/>
      <c r="YC22" s="147"/>
      <c r="YD22" s="147"/>
      <c r="YE22" s="147"/>
      <c r="YF22" s="147"/>
      <c r="YG22" s="147"/>
      <c r="YH22" s="147"/>
      <c r="YI22" s="147"/>
      <c r="YJ22" s="147"/>
      <c r="YK22" s="147"/>
      <c r="YL22" s="147"/>
      <c r="YM22" s="147"/>
      <c r="YN22" s="147"/>
      <c r="YO22" s="147"/>
      <c r="YP22" s="147"/>
      <c r="YQ22" s="147"/>
      <c r="YR22" s="147"/>
      <c r="YS22" s="147"/>
      <c r="YT22" s="147"/>
      <c r="YU22" s="147"/>
      <c r="YV22" s="147"/>
      <c r="YW22" s="147"/>
      <c r="YX22" s="147"/>
      <c r="YY22" s="147"/>
      <c r="YZ22" s="147"/>
      <c r="ZA22" s="147"/>
      <c r="ZB22" s="147"/>
      <c r="ZC22" s="147"/>
      <c r="ZD22" s="147"/>
      <c r="ZE22" s="147"/>
      <c r="ZF22" s="147"/>
      <c r="ZG22" s="147"/>
      <c r="ZH22" s="147"/>
      <c r="ZI22" s="147"/>
      <c r="ZJ22" s="147"/>
      <c r="ZK22" s="147"/>
      <c r="ZL22" s="147"/>
      <c r="ZM22" s="147"/>
      <c r="ZN22" s="147"/>
      <c r="ZO22" s="147"/>
      <c r="ZP22" s="147"/>
      <c r="ZQ22" s="147"/>
      <c r="ZR22" s="147"/>
      <c r="ZS22" s="147"/>
      <c r="ZT22" s="147"/>
      <c r="ZU22" s="147"/>
      <c r="ZV22" s="147"/>
      <c r="ZW22" s="147"/>
      <c r="ZX22" s="147"/>
      <c r="ZY22" s="147"/>
      <c r="ZZ22" s="147"/>
      <c r="AAA22" s="147"/>
      <c r="AAB22" s="147"/>
      <c r="AAC22" s="147"/>
      <c r="AAD22" s="147"/>
      <c r="AAE22" s="147"/>
      <c r="AAF22" s="147"/>
      <c r="AAG22" s="147"/>
      <c r="AAH22" s="147"/>
      <c r="AAI22" s="147"/>
      <c r="AAJ22" s="147"/>
      <c r="AAK22" s="147"/>
      <c r="AAL22" s="147"/>
      <c r="AAM22" s="147"/>
      <c r="AAN22" s="147"/>
      <c r="AAO22" s="147"/>
      <c r="AAP22" s="147"/>
      <c r="AAQ22" s="147"/>
      <c r="AAR22" s="147"/>
      <c r="AAS22" s="147"/>
      <c r="AAT22" s="147"/>
      <c r="AAU22" s="147"/>
      <c r="AAV22" s="147"/>
      <c r="AAW22" s="147"/>
      <c r="AAX22" s="147"/>
      <c r="AAY22" s="147"/>
      <c r="AAZ22" s="147"/>
      <c r="ABA22" s="147"/>
      <c r="ABB22" s="147"/>
      <c r="ABC22" s="147"/>
      <c r="ABD22" s="147"/>
      <c r="ABE22" s="147"/>
      <c r="ABF22" s="147"/>
      <c r="ABG22" s="147"/>
      <c r="ABH22" s="147"/>
      <c r="ABI22" s="147"/>
      <c r="ABJ22" s="147"/>
      <c r="ABK22" s="147"/>
      <c r="ABL22" s="147"/>
      <c r="ABM22" s="147"/>
      <c r="ABN22" s="147"/>
      <c r="ABO22" s="147"/>
      <c r="ABP22" s="147"/>
      <c r="ABQ22" s="147"/>
      <c r="ABR22" s="147"/>
      <c r="ABS22" s="147"/>
      <c r="ABT22" s="147"/>
      <c r="ABU22" s="147"/>
      <c r="ABV22" s="147"/>
      <c r="ABW22" s="147"/>
      <c r="ABX22" s="147"/>
      <c r="ABY22" s="147"/>
      <c r="ABZ22" s="147"/>
      <c r="ACA22" s="147"/>
      <c r="ACB22" s="147"/>
      <c r="ACC22" s="147"/>
      <c r="ACD22" s="147"/>
      <c r="ACE22" s="147"/>
      <c r="ACF22" s="147"/>
      <c r="ACG22" s="147"/>
      <c r="ACH22" s="147"/>
      <c r="ACI22" s="147"/>
      <c r="ACJ22" s="147"/>
      <c r="ACK22" s="147"/>
      <c r="ACL22" s="147"/>
      <c r="ACM22" s="147"/>
      <c r="ACN22" s="147"/>
      <c r="ACO22" s="147"/>
      <c r="ACP22" s="147"/>
      <c r="ACQ22" s="147"/>
      <c r="ACR22" s="147"/>
      <c r="ACS22" s="147"/>
      <c r="ACT22" s="147"/>
      <c r="ACU22" s="147"/>
      <c r="ACV22" s="147"/>
      <c r="ACW22" s="147"/>
      <c r="ACX22" s="147"/>
      <c r="ACY22" s="147"/>
      <c r="ACZ22" s="147"/>
      <c r="ADA22" s="147"/>
      <c r="ADB22" s="147"/>
      <c r="ADC22" s="147"/>
      <c r="ADD22" s="147"/>
      <c r="ADE22" s="147"/>
      <c r="ADF22" s="147"/>
      <c r="ADG22" s="147"/>
      <c r="ADH22" s="147"/>
      <c r="ADI22" s="147"/>
      <c r="ADJ22" s="147"/>
      <c r="ADK22" s="147"/>
      <c r="ADL22" s="147"/>
      <c r="ADM22" s="147"/>
      <c r="ADN22" s="147"/>
      <c r="ADO22" s="147"/>
      <c r="ADP22" s="147"/>
      <c r="ADQ22" s="147"/>
      <c r="ADR22" s="147"/>
      <c r="ADS22" s="147"/>
      <c r="ADT22" s="147"/>
      <c r="ADU22" s="147"/>
      <c r="ADV22" s="147"/>
      <c r="ADW22" s="147"/>
      <c r="ADX22" s="147"/>
      <c r="ADY22" s="147"/>
      <c r="ADZ22" s="147"/>
      <c r="AEA22" s="147"/>
      <c r="AEB22" s="147"/>
      <c r="AEC22" s="147"/>
      <c r="AED22" s="147"/>
      <c r="AEE22" s="147"/>
      <c r="AEF22" s="147"/>
      <c r="AEG22" s="147"/>
      <c r="AEH22" s="147"/>
      <c r="AEI22" s="147"/>
      <c r="AEJ22" s="147"/>
      <c r="AEK22" s="147"/>
      <c r="AEL22" s="147"/>
      <c r="AEM22" s="147"/>
      <c r="AEN22" s="147"/>
      <c r="AEO22" s="147"/>
      <c r="AEP22" s="147"/>
      <c r="AEQ22" s="147"/>
      <c r="AER22" s="147"/>
      <c r="AES22" s="147"/>
      <c r="AET22" s="147"/>
      <c r="AEU22" s="147"/>
      <c r="AEV22" s="147"/>
      <c r="AEW22" s="147"/>
      <c r="AEX22" s="147"/>
      <c r="AEY22" s="147"/>
      <c r="AEZ22" s="147"/>
      <c r="AFA22" s="147"/>
      <c r="AFB22" s="147"/>
      <c r="AFC22" s="147"/>
      <c r="AFD22" s="147"/>
      <c r="AFE22" s="147"/>
      <c r="AFF22" s="147"/>
      <c r="AFG22" s="147"/>
      <c r="AFH22" s="147"/>
      <c r="AFI22" s="147"/>
      <c r="AFJ22" s="147"/>
      <c r="AFK22" s="147"/>
      <c r="AFL22" s="147"/>
      <c r="AFM22" s="147"/>
      <c r="AFN22" s="147"/>
      <c r="AFO22" s="147"/>
      <c r="AFP22" s="147"/>
      <c r="AFQ22" s="147"/>
      <c r="AFR22" s="147"/>
      <c r="AFS22" s="147"/>
      <c r="AFT22" s="147"/>
      <c r="AFU22" s="147"/>
      <c r="AFV22" s="147"/>
      <c r="AFW22" s="147"/>
      <c r="AFX22" s="147"/>
      <c r="AFY22" s="147"/>
      <c r="AFZ22" s="147"/>
      <c r="AGA22" s="147"/>
      <c r="AGB22" s="147"/>
      <c r="AGC22" s="147"/>
      <c r="AGD22" s="147"/>
      <c r="AGE22" s="147"/>
      <c r="AGF22" s="147"/>
      <c r="AGG22" s="147"/>
      <c r="AGH22" s="147"/>
      <c r="AGI22" s="147"/>
      <c r="AGJ22" s="147"/>
      <c r="AGK22" s="147"/>
      <c r="AGL22" s="147"/>
      <c r="AGM22" s="147"/>
      <c r="AGN22" s="147"/>
      <c r="AGO22" s="147"/>
      <c r="AGP22" s="147"/>
      <c r="AGQ22" s="147"/>
      <c r="AGR22" s="147"/>
      <c r="AGS22" s="147"/>
      <c r="AGT22" s="147"/>
      <c r="AGU22" s="147"/>
      <c r="AGV22" s="147"/>
      <c r="AGW22" s="147"/>
      <c r="AGX22" s="147"/>
      <c r="AGY22" s="147"/>
      <c r="AGZ22" s="147"/>
      <c r="AHA22" s="147"/>
      <c r="AHB22" s="147"/>
      <c r="AHC22" s="147"/>
      <c r="AHD22" s="147"/>
      <c r="AHE22" s="147"/>
      <c r="AHF22" s="147"/>
      <c r="AHG22" s="147"/>
      <c r="AHH22" s="147"/>
      <c r="AHI22" s="147"/>
      <c r="AHJ22" s="147"/>
      <c r="AHK22" s="147"/>
      <c r="AHL22" s="147"/>
      <c r="AHM22" s="147"/>
      <c r="AHN22" s="147"/>
      <c r="AHO22" s="147"/>
      <c r="AHP22" s="147"/>
      <c r="AHQ22" s="147"/>
      <c r="AHR22" s="147"/>
      <c r="AHS22" s="147"/>
      <c r="AHT22" s="147"/>
      <c r="AHU22" s="147"/>
      <c r="AHV22" s="147"/>
      <c r="AHW22" s="147"/>
      <c r="AHX22" s="147"/>
      <c r="AHY22" s="147"/>
      <c r="AHZ22" s="147"/>
      <c r="AIA22" s="147"/>
      <c r="AIB22" s="147"/>
      <c r="AIC22" s="147"/>
      <c r="AID22" s="147"/>
      <c r="AIE22" s="147"/>
      <c r="AIF22" s="147"/>
      <c r="AIG22" s="147"/>
      <c r="AIH22" s="147"/>
      <c r="AII22" s="147"/>
      <c r="AIJ22" s="147"/>
      <c r="AIK22" s="147"/>
      <c r="AIL22" s="147"/>
      <c r="AIM22" s="147"/>
      <c r="AIN22" s="147"/>
      <c r="AIO22" s="147"/>
      <c r="AIP22" s="147"/>
      <c r="AIQ22" s="147"/>
      <c r="AIR22" s="147"/>
      <c r="AIS22" s="147"/>
      <c r="AIT22" s="147"/>
      <c r="AIU22" s="147"/>
      <c r="AIV22" s="147"/>
      <c r="AIW22" s="147"/>
      <c r="AIX22" s="147"/>
      <c r="AIY22" s="147"/>
      <c r="AIZ22" s="147"/>
      <c r="AJA22" s="147"/>
      <c r="AJB22" s="147"/>
      <c r="AJC22" s="147"/>
      <c r="AJD22" s="147"/>
      <c r="AJE22" s="147"/>
      <c r="AJF22" s="147"/>
      <c r="AJG22" s="147"/>
      <c r="AJH22" s="147"/>
      <c r="AJI22" s="147"/>
      <c r="AJJ22" s="147"/>
      <c r="AJK22" s="147"/>
      <c r="AJL22" s="147"/>
      <c r="AJM22" s="147"/>
      <c r="AJN22" s="147"/>
      <c r="AJO22" s="147"/>
      <c r="AJP22" s="147"/>
      <c r="AJQ22" s="147"/>
      <c r="AJR22" s="147"/>
      <c r="AJS22" s="147"/>
      <c r="AJT22" s="147"/>
      <c r="AJU22" s="147"/>
      <c r="AJV22" s="147"/>
      <c r="AJW22" s="147"/>
      <c r="AJX22" s="147"/>
      <c r="AJY22" s="147"/>
      <c r="AJZ22" s="147"/>
      <c r="AKA22" s="147"/>
      <c r="AKB22" s="147"/>
      <c r="AKC22" s="147"/>
      <c r="AKD22" s="147"/>
      <c r="AKE22" s="147"/>
      <c r="AKF22" s="147"/>
      <c r="AKG22" s="147"/>
      <c r="AKH22" s="147"/>
      <c r="AKI22" s="147"/>
      <c r="AKJ22" s="147"/>
      <c r="AKK22" s="147"/>
      <c r="AKL22" s="147"/>
      <c r="AKM22" s="147"/>
      <c r="AKN22" s="147"/>
      <c r="AKO22" s="147"/>
      <c r="AKP22" s="147"/>
      <c r="AKQ22" s="147"/>
      <c r="AKR22" s="147"/>
      <c r="AKS22" s="147"/>
      <c r="AKT22" s="147"/>
      <c r="AKU22" s="147"/>
      <c r="AKV22" s="147"/>
      <c r="AKW22" s="147"/>
      <c r="AKX22" s="147"/>
      <c r="AKY22" s="147"/>
      <c r="AKZ22" s="147"/>
      <c r="ALA22" s="147"/>
      <c r="ALB22" s="147"/>
      <c r="ALC22" s="147"/>
      <c r="ALD22" s="147"/>
      <c r="ALE22" s="147"/>
      <c r="ALF22" s="147"/>
      <c r="ALG22" s="147"/>
      <c r="ALH22" s="147"/>
      <c r="ALI22" s="147"/>
      <c r="ALJ22" s="147"/>
      <c r="ALK22" s="147"/>
      <c r="ALL22" s="147"/>
      <c r="ALM22" s="147"/>
    </row>
    <row r="23" spans="1:1001" ht="12" thickBot="1">
      <c r="A23" s="179" t="s">
        <v>16</v>
      </c>
      <c r="B23" s="203">
        <f>SUM(B9:B22)</f>
        <v>6567.5</v>
      </c>
      <c r="C23" s="204">
        <f>SUM(C9:C22)</f>
        <v>1458.0386399999998</v>
      </c>
      <c r="D23" s="205">
        <f t="shared" si="0"/>
        <v>22.200816749143506</v>
      </c>
      <c r="E23" s="211">
        <f>SUM(E9:E22)</f>
        <v>312</v>
      </c>
      <c r="F23" s="180">
        <f>SUM(F9:F22)</f>
        <v>508.31113999999997</v>
      </c>
      <c r="G23" s="182">
        <f t="shared" si="14"/>
        <v>162.92023717948717</v>
      </c>
      <c r="H23" s="215">
        <f>SUM(H9:H22)</f>
        <v>1134.3</v>
      </c>
      <c r="I23" s="180">
        <f>SUM(I9:I22)</f>
        <v>66.633849999999995</v>
      </c>
      <c r="J23" s="182">
        <f t="shared" si="2"/>
        <v>5.8744467953804103</v>
      </c>
      <c r="K23" s="211">
        <f>SUM(K9:K22)</f>
        <v>7182</v>
      </c>
      <c r="L23" s="180">
        <f>SUM(L9:L22)</f>
        <v>943.98940000000005</v>
      </c>
      <c r="M23" s="182">
        <f t="shared" si="3"/>
        <v>13.143823447507657</v>
      </c>
      <c r="N23" s="213">
        <f>SUM(N9:N22)</f>
        <v>539</v>
      </c>
      <c r="O23" s="180">
        <f>SUM(O9:O22)</f>
        <v>324.12473999999997</v>
      </c>
      <c r="P23" s="182">
        <f t="shared" si="4"/>
        <v>60.134460111317246</v>
      </c>
      <c r="Q23" s="221" t="s">
        <v>16</v>
      </c>
      <c r="R23" s="211">
        <f>SUM(R9:R22)</f>
        <v>1123.3</v>
      </c>
      <c r="S23" s="180">
        <f>SUM(S9:S22)</f>
        <v>0</v>
      </c>
      <c r="T23" s="182">
        <f t="shared" si="5"/>
        <v>0</v>
      </c>
      <c r="U23" s="203">
        <f>SUM(U9:U22)</f>
        <v>336.23928000000001</v>
      </c>
      <c r="V23" s="180">
        <f>SUM(V9:V22)</f>
        <v>4.8813599999999999</v>
      </c>
      <c r="W23" s="182"/>
      <c r="X23" s="228">
        <f>SUM(X9:X22)</f>
        <v>0</v>
      </c>
      <c r="Y23" s="211">
        <f>SUM(Y9:Y22)</f>
        <v>35.6</v>
      </c>
      <c r="Z23" s="180">
        <f>SUM(Z9:Z22)</f>
        <v>20.85</v>
      </c>
      <c r="AA23" s="182">
        <f>Z23/Y23*100</f>
        <v>58.567415730337082</v>
      </c>
      <c r="AB23" s="203">
        <f>SUM(AB9:AB22)</f>
        <v>400</v>
      </c>
      <c r="AC23" s="180">
        <f>SUM(AC9:AC22)</f>
        <v>0</v>
      </c>
      <c r="AD23" s="182">
        <f>AC23/AB23*100</f>
        <v>0</v>
      </c>
      <c r="AE23" s="203">
        <f>SUM(AE9:AE22)</f>
        <v>8625.3213200000009</v>
      </c>
      <c r="AF23" s="180">
        <f>SUM(AF9:AF22)</f>
        <v>2284.7165500000006</v>
      </c>
      <c r="AG23" s="182">
        <f t="shared" si="6"/>
        <v>26.488480431474525</v>
      </c>
      <c r="AH23" s="221" t="s">
        <v>16</v>
      </c>
      <c r="AI23" s="215">
        <f t="shared" ref="AI23:AO23" si="15">SUM(AI9:AI22)</f>
        <v>0</v>
      </c>
      <c r="AJ23" s="239">
        <f t="shared" si="15"/>
        <v>1.8</v>
      </c>
      <c r="AK23" s="211">
        <f t="shared" si="15"/>
        <v>0</v>
      </c>
      <c r="AL23" s="239">
        <f t="shared" si="15"/>
        <v>0</v>
      </c>
      <c r="AM23" s="203">
        <f t="shared" si="15"/>
        <v>26255.260600000001</v>
      </c>
      <c r="AN23" s="204">
        <f t="shared" si="15"/>
        <v>5613.3456799999994</v>
      </c>
      <c r="AO23" s="213">
        <f t="shared" si="15"/>
        <v>1169.5443042815507</v>
      </c>
      <c r="AP23" s="188">
        <v>-5.2049799999999804</v>
      </c>
      <c r="AQ23" s="252">
        <f>SUM(AQ9:AQ22)</f>
        <v>0</v>
      </c>
      <c r="AR23" s="258">
        <f>SUM(AR9:AR22)</f>
        <v>33743</v>
      </c>
      <c r="AS23" s="189">
        <f>SUM(AS9:AS22)</f>
        <v>8436</v>
      </c>
      <c r="AT23" s="259">
        <v>100</v>
      </c>
      <c r="AU23" s="222">
        <f>SUM(AU9:AU22)</f>
        <v>0</v>
      </c>
      <c r="AV23" s="252">
        <f>SUM(AV9:AV22)</f>
        <v>0</v>
      </c>
      <c r="AW23" s="215">
        <f>SUM(AW9:AW22)</f>
        <v>200</v>
      </c>
      <c r="AX23" s="181">
        <f>SUM(AX9:AX22)</f>
        <v>0</v>
      </c>
      <c r="AY23" s="190">
        <f t="shared" si="12"/>
        <v>0</v>
      </c>
      <c r="AZ23" s="221" t="s">
        <v>16</v>
      </c>
      <c r="BA23" s="215">
        <f t="shared" ref="BA23:BH23" si="16">SUM(BA9:BA22)</f>
        <v>900</v>
      </c>
      <c r="BB23" s="194">
        <f t="shared" si="16"/>
        <v>210</v>
      </c>
      <c r="BC23" s="215">
        <f t="shared" si="16"/>
        <v>81.900000000000006</v>
      </c>
      <c r="BD23" s="194">
        <f t="shared" si="16"/>
        <v>40.950000000000003</v>
      </c>
      <c r="BE23" s="215">
        <f t="shared" si="16"/>
        <v>1386.8</v>
      </c>
      <c r="BF23" s="194">
        <f t="shared" si="16"/>
        <v>312.02999999999997</v>
      </c>
      <c r="BG23" s="215">
        <f t="shared" si="16"/>
        <v>3276</v>
      </c>
      <c r="BH23" s="194">
        <f t="shared" si="16"/>
        <v>0</v>
      </c>
      <c r="BI23" s="274"/>
      <c r="BJ23" s="215">
        <f t="shared" ref="BJ23:BO23" si="17">SUM(BJ9:BJ22)</f>
        <v>27</v>
      </c>
      <c r="BK23" s="194">
        <f t="shared" si="17"/>
        <v>0</v>
      </c>
      <c r="BL23" s="203">
        <f t="shared" si="17"/>
        <v>39614.699999999997</v>
      </c>
      <c r="BM23" s="204">
        <f t="shared" si="17"/>
        <v>8998.98</v>
      </c>
      <c r="BN23" s="203">
        <f t="shared" si="17"/>
        <v>65869.960600000006</v>
      </c>
      <c r="BO23" s="204">
        <f t="shared" si="17"/>
        <v>14612.325680000002</v>
      </c>
      <c r="BP23" s="288">
        <v>99.851740763812899</v>
      </c>
      <c r="BQ23" s="194">
        <f>SUM(BQ9:BQ22)</f>
        <v>-51257.634920000004</v>
      </c>
      <c r="BR23" s="86"/>
      <c r="BS23" s="86"/>
      <c r="BT23" s="86"/>
      <c r="BU23" s="86"/>
      <c r="BV23" s="86"/>
      <c r="BW23" s="86"/>
      <c r="BX23" s="86"/>
      <c r="BY23" s="86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  <c r="ALL23" s="147"/>
      <c r="ALM23" s="147"/>
    </row>
    <row r="24" spans="1:1001">
      <c r="AN24" s="164"/>
      <c r="BN24" s="165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  <c r="VA24" s="147"/>
      <c r="VB24" s="147"/>
      <c r="VC24" s="147"/>
      <c r="VD24" s="147"/>
      <c r="VE24" s="147"/>
      <c r="VF24" s="147"/>
      <c r="VG24" s="147"/>
      <c r="VH24" s="147"/>
      <c r="VI24" s="147"/>
      <c r="VJ24" s="147"/>
      <c r="VK24" s="147"/>
      <c r="VL24" s="147"/>
      <c r="VM24" s="147"/>
      <c r="VN24" s="147"/>
      <c r="VO24" s="147"/>
      <c r="VP24" s="147"/>
      <c r="VQ24" s="147"/>
      <c r="VR24" s="147"/>
      <c r="VS24" s="147"/>
      <c r="VT24" s="147"/>
      <c r="VU24" s="147"/>
      <c r="VV24" s="147"/>
      <c r="VW24" s="147"/>
      <c r="VX24" s="147"/>
      <c r="VY24" s="147"/>
      <c r="VZ24" s="147"/>
      <c r="WA24" s="147"/>
      <c r="WB24" s="147"/>
      <c r="WC24" s="147"/>
      <c r="WD24" s="147"/>
      <c r="WE24" s="147"/>
      <c r="WF24" s="147"/>
      <c r="WG24" s="147"/>
      <c r="WH24" s="147"/>
      <c r="WI24" s="147"/>
      <c r="WJ24" s="147"/>
      <c r="WK24" s="147"/>
      <c r="WL24" s="147"/>
      <c r="WM24" s="147"/>
      <c r="WN24" s="147"/>
      <c r="WO24" s="147"/>
      <c r="WP24" s="147"/>
      <c r="WQ24" s="147"/>
      <c r="WR24" s="147"/>
      <c r="WS24" s="147"/>
      <c r="WT24" s="147"/>
      <c r="WU24" s="147"/>
      <c r="WV24" s="147"/>
      <c r="WW24" s="147"/>
      <c r="WX24" s="147"/>
      <c r="WY24" s="147"/>
      <c r="WZ24" s="147"/>
      <c r="XA24" s="147"/>
      <c r="XB24" s="147"/>
      <c r="XC24" s="147"/>
      <c r="XD24" s="147"/>
      <c r="XE24" s="147"/>
      <c r="XF24" s="147"/>
      <c r="XG24" s="147"/>
      <c r="XH24" s="147"/>
      <c r="XI24" s="147"/>
      <c r="XJ24" s="147"/>
      <c r="XK24" s="147"/>
      <c r="XL24" s="147"/>
      <c r="XM24" s="147"/>
      <c r="XN24" s="147"/>
      <c r="XO24" s="147"/>
      <c r="XP24" s="147"/>
      <c r="XQ24" s="147"/>
      <c r="XR24" s="147"/>
      <c r="XS24" s="147"/>
      <c r="XT24" s="147"/>
      <c r="XU24" s="147"/>
      <c r="XV24" s="147"/>
      <c r="XW24" s="147"/>
      <c r="XX24" s="147"/>
      <c r="XY24" s="147"/>
      <c r="XZ24" s="147"/>
      <c r="YA24" s="147"/>
      <c r="YB24" s="147"/>
      <c r="YC24" s="147"/>
      <c r="YD24" s="147"/>
      <c r="YE24" s="147"/>
      <c r="YF24" s="147"/>
      <c r="YG24" s="147"/>
      <c r="YH24" s="147"/>
      <c r="YI24" s="147"/>
      <c r="YJ24" s="147"/>
      <c r="YK24" s="147"/>
      <c r="YL24" s="147"/>
      <c r="YM24" s="147"/>
      <c r="YN24" s="147"/>
      <c r="YO24" s="147"/>
      <c r="YP24" s="147"/>
      <c r="YQ24" s="147"/>
      <c r="YR24" s="147"/>
      <c r="YS24" s="147"/>
      <c r="YT24" s="147"/>
      <c r="YU24" s="147"/>
      <c r="YV24" s="147"/>
      <c r="YW24" s="147"/>
      <c r="YX24" s="147"/>
      <c r="YY24" s="147"/>
      <c r="YZ24" s="147"/>
      <c r="ZA24" s="147"/>
      <c r="ZB24" s="147"/>
      <c r="ZC24" s="147"/>
      <c r="ZD24" s="147"/>
      <c r="ZE24" s="147"/>
      <c r="ZF24" s="147"/>
      <c r="ZG24" s="147"/>
      <c r="ZH24" s="147"/>
      <c r="ZI24" s="147"/>
      <c r="ZJ24" s="147"/>
      <c r="ZK24" s="147"/>
      <c r="ZL24" s="147"/>
      <c r="ZM24" s="147"/>
      <c r="ZN24" s="147"/>
      <c r="ZO24" s="147"/>
      <c r="ZP24" s="147"/>
      <c r="ZQ24" s="147"/>
      <c r="ZR24" s="147"/>
      <c r="ZS24" s="147"/>
      <c r="ZT24" s="147"/>
      <c r="ZU24" s="147"/>
      <c r="ZV24" s="147"/>
      <c r="ZW24" s="147"/>
      <c r="ZX24" s="147"/>
      <c r="ZY24" s="147"/>
      <c r="ZZ24" s="147"/>
      <c r="AAA24" s="147"/>
      <c r="AAB24" s="147"/>
      <c r="AAC24" s="147"/>
      <c r="AAD24" s="147"/>
      <c r="AAE24" s="147"/>
      <c r="AAF24" s="147"/>
      <c r="AAG24" s="147"/>
      <c r="AAH24" s="147"/>
      <c r="AAI24" s="147"/>
      <c r="AAJ24" s="147"/>
      <c r="AAK24" s="147"/>
      <c r="AAL24" s="147"/>
      <c r="AAM24" s="147"/>
      <c r="AAN24" s="147"/>
      <c r="AAO24" s="147"/>
      <c r="AAP24" s="147"/>
      <c r="AAQ24" s="147"/>
      <c r="AAR24" s="147"/>
      <c r="AAS24" s="147"/>
      <c r="AAT24" s="147"/>
      <c r="AAU24" s="147"/>
      <c r="AAV24" s="147"/>
      <c r="AAW24" s="147"/>
      <c r="AAX24" s="147"/>
      <c r="AAY24" s="147"/>
      <c r="AAZ24" s="147"/>
      <c r="ABA24" s="147"/>
      <c r="ABB24" s="147"/>
      <c r="ABC24" s="147"/>
      <c r="ABD24" s="147"/>
      <c r="ABE24" s="147"/>
      <c r="ABF24" s="147"/>
      <c r="ABG24" s="147"/>
      <c r="ABH24" s="147"/>
      <c r="ABI24" s="147"/>
      <c r="ABJ24" s="147"/>
      <c r="ABK24" s="147"/>
      <c r="ABL24" s="147"/>
      <c r="ABM24" s="147"/>
      <c r="ABN24" s="147"/>
      <c r="ABO24" s="147"/>
      <c r="ABP24" s="147"/>
      <c r="ABQ24" s="147"/>
      <c r="ABR24" s="147"/>
      <c r="ABS24" s="147"/>
      <c r="ABT24" s="147"/>
      <c r="ABU24" s="147"/>
      <c r="ABV24" s="147"/>
      <c r="ABW24" s="147"/>
      <c r="ABX24" s="147"/>
      <c r="ABY24" s="147"/>
      <c r="ABZ24" s="147"/>
      <c r="ACA24" s="147"/>
      <c r="ACB24" s="147"/>
      <c r="ACC24" s="147"/>
      <c r="ACD24" s="147"/>
      <c r="ACE24" s="147"/>
      <c r="ACF24" s="147"/>
      <c r="ACG24" s="147"/>
      <c r="ACH24" s="147"/>
      <c r="ACI24" s="147"/>
      <c r="ACJ24" s="147"/>
      <c r="ACK24" s="147"/>
      <c r="ACL24" s="147"/>
      <c r="ACM24" s="147"/>
      <c r="ACN24" s="147"/>
      <c r="ACO24" s="147"/>
      <c r="ACP24" s="147"/>
      <c r="ACQ24" s="147"/>
      <c r="ACR24" s="147"/>
      <c r="ACS24" s="147"/>
      <c r="ACT24" s="147"/>
      <c r="ACU24" s="147"/>
      <c r="ACV24" s="147"/>
      <c r="ACW24" s="147"/>
      <c r="ACX24" s="147"/>
      <c r="ACY24" s="147"/>
      <c r="ACZ24" s="147"/>
      <c r="ADA24" s="147"/>
      <c r="ADB24" s="147"/>
      <c r="ADC24" s="147"/>
      <c r="ADD24" s="147"/>
      <c r="ADE24" s="147"/>
      <c r="ADF24" s="147"/>
      <c r="ADG24" s="147"/>
      <c r="ADH24" s="147"/>
      <c r="ADI24" s="147"/>
      <c r="ADJ24" s="147"/>
      <c r="ADK24" s="147"/>
      <c r="ADL24" s="147"/>
      <c r="ADM24" s="147"/>
      <c r="ADN24" s="147"/>
      <c r="ADO24" s="147"/>
      <c r="ADP24" s="147"/>
      <c r="ADQ24" s="147"/>
      <c r="ADR24" s="147"/>
      <c r="ADS24" s="147"/>
      <c r="ADT24" s="147"/>
      <c r="ADU24" s="147"/>
      <c r="ADV24" s="147"/>
      <c r="ADW24" s="147"/>
      <c r="ADX24" s="147"/>
      <c r="ADY24" s="147"/>
      <c r="ADZ24" s="147"/>
      <c r="AEA24" s="147"/>
      <c r="AEB24" s="147"/>
      <c r="AEC24" s="147"/>
      <c r="AED24" s="147"/>
      <c r="AEE24" s="147"/>
      <c r="AEF24" s="147"/>
      <c r="AEG24" s="147"/>
      <c r="AEH24" s="147"/>
      <c r="AEI24" s="147"/>
      <c r="AEJ24" s="147"/>
      <c r="AEK24" s="147"/>
      <c r="AEL24" s="147"/>
      <c r="AEM24" s="147"/>
      <c r="AEN24" s="147"/>
      <c r="AEO24" s="147"/>
      <c r="AEP24" s="147"/>
      <c r="AEQ24" s="147"/>
      <c r="AER24" s="147"/>
      <c r="AES24" s="147"/>
      <c r="AET24" s="147"/>
      <c r="AEU24" s="147"/>
      <c r="AEV24" s="147"/>
      <c r="AEW24" s="147"/>
      <c r="AEX24" s="147"/>
      <c r="AEY24" s="147"/>
      <c r="AEZ24" s="147"/>
      <c r="AFA24" s="147"/>
      <c r="AFB24" s="147"/>
      <c r="AFC24" s="147"/>
      <c r="AFD24" s="147"/>
      <c r="AFE24" s="147"/>
      <c r="AFF24" s="147"/>
      <c r="AFG24" s="147"/>
      <c r="AFH24" s="147"/>
      <c r="AFI24" s="147"/>
      <c r="AFJ24" s="147"/>
      <c r="AFK24" s="147"/>
      <c r="AFL24" s="147"/>
      <c r="AFM24" s="147"/>
      <c r="AFN24" s="147"/>
      <c r="AFO24" s="147"/>
      <c r="AFP24" s="147"/>
      <c r="AFQ24" s="147"/>
      <c r="AFR24" s="147"/>
      <c r="AFS24" s="147"/>
      <c r="AFT24" s="147"/>
      <c r="AFU24" s="147"/>
      <c r="AFV24" s="147"/>
      <c r="AFW24" s="147"/>
      <c r="AFX24" s="147"/>
      <c r="AFY24" s="147"/>
      <c r="AFZ24" s="147"/>
      <c r="AGA24" s="147"/>
      <c r="AGB24" s="147"/>
      <c r="AGC24" s="147"/>
      <c r="AGD24" s="147"/>
      <c r="AGE24" s="147"/>
      <c r="AGF24" s="147"/>
      <c r="AGG24" s="147"/>
      <c r="AGH24" s="147"/>
      <c r="AGI24" s="147"/>
      <c r="AGJ24" s="147"/>
      <c r="AGK24" s="147"/>
      <c r="AGL24" s="147"/>
      <c r="AGM24" s="147"/>
      <c r="AGN24" s="147"/>
      <c r="AGO24" s="147"/>
      <c r="AGP24" s="147"/>
      <c r="AGQ24" s="147"/>
      <c r="AGR24" s="147"/>
      <c r="AGS24" s="147"/>
      <c r="AGT24" s="147"/>
      <c r="AGU24" s="147"/>
      <c r="AGV24" s="147"/>
      <c r="AGW24" s="147"/>
      <c r="AGX24" s="147"/>
      <c r="AGY24" s="147"/>
      <c r="AGZ24" s="147"/>
      <c r="AHA24" s="147"/>
      <c r="AHB24" s="147"/>
      <c r="AHC24" s="147"/>
      <c r="AHD24" s="147"/>
      <c r="AHE24" s="147"/>
      <c r="AHF24" s="147"/>
      <c r="AHG24" s="147"/>
      <c r="AHH24" s="147"/>
      <c r="AHI24" s="147"/>
      <c r="AHJ24" s="147"/>
      <c r="AHK24" s="147"/>
      <c r="AHL24" s="147"/>
      <c r="AHM24" s="147"/>
      <c r="AHN24" s="147"/>
      <c r="AHO24" s="147"/>
      <c r="AHP24" s="147"/>
      <c r="AHQ24" s="147"/>
      <c r="AHR24" s="147"/>
      <c r="AHS24" s="147"/>
      <c r="AHT24" s="147"/>
      <c r="AHU24" s="147"/>
      <c r="AHV24" s="147"/>
      <c r="AHW24" s="147"/>
      <c r="AHX24" s="147"/>
      <c r="AHY24" s="147"/>
      <c r="AHZ24" s="147"/>
      <c r="AIA24" s="147"/>
      <c r="AIB24" s="147"/>
      <c r="AIC24" s="147"/>
      <c r="AID24" s="147"/>
      <c r="AIE24" s="147"/>
      <c r="AIF24" s="147"/>
      <c r="AIG24" s="147"/>
      <c r="AIH24" s="147"/>
      <c r="AII24" s="147"/>
      <c r="AIJ24" s="147"/>
      <c r="AIK24" s="147"/>
      <c r="AIL24" s="147"/>
      <c r="AIM24" s="147"/>
      <c r="AIN24" s="147"/>
      <c r="AIO24" s="147"/>
      <c r="AIP24" s="147"/>
      <c r="AIQ24" s="147"/>
      <c r="AIR24" s="147"/>
      <c r="AIS24" s="147"/>
      <c r="AIT24" s="147"/>
      <c r="AIU24" s="147"/>
      <c r="AIV24" s="147"/>
      <c r="AIW24" s="147"/>
      <c r="AIX24" s="147"/>
      <c r="AIY24" s="147"/>
      <c r="AIZ24" s="147"/>
      <c r="AJA24" s="147"/>
      <c r="AJB24" s="147"/>
      <c r="AJC24" s="147"/>
      <c r="AJD24" s="147"/>
      <c r="AJE24" s="147"/>
      <c r="AJF24" s="147"/>
      <c r="AJG24" s="147"/>
      <c r="AJH24" s="147"/>
      <c r="AJI24" s="147"/>
      <c r="AJJ24" s="147"/>
      <c r="AJK24" s="147"/>
      <c r="AJL24" s="147"/>
      <c r="AJM24" s="147"/>
      <c r="AJN24" s="147"/>
      <c r="AJO24" s="147"/>
      <c r="AJP24" s="147"/>
      <c r="AJQ24" s="147"/>
      <c r="AJR24" s="147"/>
      <c r="AJS24" s="147"/>
      <c r="AJT24" s="147"/>
      <c r="AJU24" s="147"/>
      <c r="AJV24" s="147"/>
      <c r="AJW24" s="147"/>
      <c r="AJX24" s="147"/>
      <c r="AJY24" s="147"/>
      <c r="AJZ24" s="147"/>
      <c r="AKA24" s="147"/>
      <c r="AKB24" s="147"/>
      <c r="AKC24" s="147"/>
      <c r="AKD24" s="147"/>
      <c r="AKE24" s="147"/>
      <c r="AKF24" s="147"/>
      <c r="AKG24" s="147"/>
      <c r="AKH24" s="147"/>
      <c r="AKI24" s="147"/>
      <c r="AKJ24" s="147"/>
      <c r="AKK24" s="147"/>
      <c r="AKL24" s="147"/>
      <c r="AKM24" s="147"/>
      <c r="AKN24" s="147"/>
      <c r="AKO24" s="147"/>
      <c r="AKP24" s="147"/>
      <c r="AKQ24" s="147"/>
      <c r="AKR24" s="147"/>
      <c r="AKS24" s="147"/>
      <c r="AKT24" s="147"/>
      <c r="AKU24" s="147"/>
      <c r="AKV24" s="147"/>
      <c r="AKW24" s="147"/>
      <c r="AKX24" s="147"/>
      <c r="AKY24" s="147"/>
      <c r="AKZ24" s="147"/>
      <c r="ALA24" s="147"/>
      <c r="ALB24" s="147"/>
      <c r="ALC24" s="147"/>
      <c r="ALD24" s="147"/>
      <c r="ALE24" s="147"/>
      <c r="ALF24" s="147"/>
      <c r="ALG24" s="147"/>
      <c r="ALH24" s="147"/>
      <c r="ALI24" s="147"/>
      <c r="ALJ24" s="147"/>
      <c r="ALK24" s="147"/>
      <c r="ALL24" s="147"/>
      <c r="ALM24" s="147"/>
    </row>
    <row r="25" spans="1:1001">
      <c r="D25" s="166"/>
      <c r="E25" s="166"/>
      <c r="F25" s="166"/>
      <c r="G25" s="166"/>
      <c r="AM25" s="164"/>
      <c r="AN25" s="165"/>
      <c r="BN25" s="141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  <c r="VA25" s="147"/>
      <c r="VB25" s="147"/>
      <c r="VC25" s="147"/>
      <c r="VD25" s="147"/>
      <c r="VE25" s="147"/>
      <c r="VF25" s="147"/>
      <c r="VG25" s="147"/>
      <c r="VH25" s="147"/>
      <c r="VI25" s="147"/>
      <c r="VJ25" s="147"/>
      <c r="VK25" s="147"/>
      <c r="VL25" s="147"/>
      <c r="VM25" s="147"/>
      <c r="VN25" s="147"/>
      <c r="VO25" s="147"/>
      <c r="VP25" s="147"/>
      <c r="VQ25" s="147"/>
      <c r="VR25" s="147"/>
      <c r="VS25" s="147"/>
      <c r="VT25" s="147"/>
      <c r="VU25" s="147"/>
      <c r="VV25" s="147"/>
      <c r="VW25" s="147"/>
      <c r="VX25" s="147"/>
      <c r="VY25" s="147"/>
      <c r="VZ25" s="147"/>
      <c r="WA25" s="147"/>
      <c r="WB25" s="147"/>
      <c r="WC25" s="147"/>
      <c r="WD25" s="147"/>
      <c r="WE25" s="147"/>
      <c r="WF25" s="147"/>
      <c r="WG25" s="147"/>
      <c r="WH25" s="147"/>
      <c r="WI25" s="147"/>
      <c r="WJ25" s="147"/>
      <c r="WK25" s="147"/>
      <c r="WL25" s="147"/>
      <c r="WM25" s="147"/>
      <c r="WN25" s="147"/>
      <c r="WO25" s="147"/>
      <c r="WP25" s="147"/>
      <c r="WQ25" s="147"/>
      <c r="WR25" s="147"/>
      <c r="WS25" s="147"/>
      <c r="WT25" s="147"/>
      <c r="WU25" s="147"/>
      <c r="WV25" s="147"/>
      <c r="WW25" s="147"/>
      <c r="WX25" s="147"/>
      <c r="WY25" s="147"/>
      <c r="WZ25" s="147"/>
      <c r="XA25" s="147"/>
      <c r="XB25" s="147"/>
      <c r="XC25" s="147"/>
      <c r="XD25" s="147"/>
      <c r="XE25" s="147"/>
      <c r="XF25" s="147"/>
      <c r="XG25" s="147"/>
      <c r="XH25" s="147"/>
      <c r="XI25" s="147"/>
      <c r="XJ25" s="147"/>
      <c r="XK25" s="147"/>
      <c r="XL25" s="147"/>
      <c r="XM25" s="147"/>
      <c r="XN25" s="147"/>
      <c r="XO25" s="147"/>
      <c r="XP25" s="147"/>
      <c r="XQ25" s="147"/>
      <c r="XR25" s="147"/>
      <c r="XS25" s="147"/>
      <c r="XT25" s="147"/>
      <c r="XU25" s="147"/>
      <c r="XV25" s="147"/>
      <c r="XW25" s="147"/>
      <c r="XX25" s="147"/>
      <c r="XY25" s="147"/>
      <c r="XZ25" s="147"/>
      <c r="YA25" s="147"/>
      <c r="YB25" s="147"/>
      <c r="YC25" s="147"/>
      <c r="YD25" s="147"/>
      <c r="YE25" s="147"/>
      <c r="YF25" s="147"/>
      <c r="YG25" s="147"/>
      <c r="YH25" s="147"/>
      <c r="YI25" s="147"/>
      <c r="YJ25" s="147"/>
      <c r="YK25" s="147"/>
      <c r="YL25" s="147"/>
      <c r="YM25" s="147"/>
      <c r="YN25" s="147"/>
      <c r="YO25" s="147"/>
      <c r="YP25" s="147"/>
      <c r="YQ25" s="147"/>
      <c r="YR25" s="147"/>
      <c r="YS25" s="147"/>
      <c r="YT25" s="147"/>
      <c r="YU25" s="147"/>
      <c r="YV25" s="147"/>
      <c r="YW25" s="147"/>
      <c r="YX25" s="147"/>
      <c r="YY25" s="147"/>
      <c r="YZ25" s="147"/>
      <c r="ZA25" s="147"/>
      <c r="ZB25" s="147"/>
      <c r="ZC25" s="147"/>
      <c r="ZD25" s="147"/>
      <c r="ZE25" s="147"/>
      <c r="ZF25" s="147"/>
      <c r="ZG25" s="147"/>
      <c r="ZH25" s="147"/>
      <c r="ZI25" s="147"/>
      <c r="ZJ25" s="147"/>
      <c r="ZK25" s="147"/>
      <c r="ZL25" s="147"/>
      <c r="ZM25" s="147"/>
      <c r="ZN25" s="147"/>
      <c r="ZO25" s="147"/>
      <c r="ZP25" s="147"/>
      <c r="ZQ25" s="147"/>
      <c r="ZR25" s="147"/>
      <c r="ZS25" s="147"/>
      <c r="ZT25" s="147"/>
      <c r="ZU25" s="147"/>
      <c r="ZV25" s="147"/>
      <c r="ZW25" s="147"/>
      <c r="ZX25" s="147"/>
      <c r="ZY25" s="147"/>
      <c r="ZZ25" s="147"/>
      <c r="AAA25" s="147"/>
      <c r="AAB25" s="147"/>
      <c r="AAC25" s="147"/>
      <c r="AAD25" s="147"/>
      <c r="AAE25" s="147"/>
      <c r="AAF25" s="147"/>
      <c r="AAG25" s="147"/>
      <c r="AAH25" s="147"/>
      <c r="AAI25" s="147"/>
      <c r="AAJ25" s="147"/>
      <c r="AAK25" s="147"/>
      <c r="AAL25" s="147"/>
      <c r="AAM25" s="147"/>
      <c r="AAN25" s="147"/>
      <c r="AAO25" s="147"/>
      <c r="AAP25" s="147"/>
      <c r="AAQ25" s="147"/>
      <c r="AAR25" s="147"/>
      <c r="AAS25" s="147"/>
      <c r="AAT25" s="147"/>
      <c r="AAU25" s="147"/>
      <c r="AAV25" s="147"/>
      <c r="AAW25" s="147"/>
      <c r="AAX25" s="147"/>
      <c r="AAY25" s="147"/>
      <c r="AAZ25" s="147"/>
      <c r="ABA25" s="147"/>
      <c r="ABB25" s="147"/>
      <c r="ABC25" s="147"/>
      <c r="ABD25" s="147"/>
      <c r="ABE25" s="147"/>
      <c r="ABF25" s="147"/>
      <c r="ABG25" s="147"/>
      <c r="ABH25" s="147"/>
      <c r="ABI25" s="147"/>
      <c r="ABJ25" s="147"/>
      <c r="ABK25" s="147"/>
      <c r="ABL25" s="147"/>
      <c r="ABM25" s="147"/>
      <c r="ABN25" s="147"/>
      <c r="ABO25" s="147"/>
      <c r="ABP25" s="147"/>
      <c r="ABQ25" s="147"/>
      <c r="ABR25" s="147"/>
      <c r="ABS25" s="147"/>
      <c r="ABT25" s="147"/>
      <c r="ABU25" s="147"/>
      <c r="ABV25" s="147"/>
      <c r="ABW25" s="147"/>
      <c r="ABX25" s="147"/>
      <c r="ABY25" s="147"/>
      <c r="ABZ25" s="147"/>
      <c r="ACA25" s="147"/>
      <c r="ACB25" s="147"/>
      <c r="ACC25" s="147"/>
      <c r="ACD25" s="147"/>
      <c r="ACE25" s="147"/>
      <c r="ACF25" s="147"/>
      <c r="ACG25" s="147"/>
      <c r="ACH25" s="147"/>
      <c r="ACI25" s="147"/>
      <c r="ACJ25" s="147"/>
      <c r="ACK25" s="147"/>
      <c r="ACL25" s="147"/>
      <c r="ACM25" s="147"/>
      <c r="ACN25" s="147"/>
      <c r="ACO25" s="147"/>
      <c r="ACP25" s="147"/>
      <c r="ACQ25" s="147"/>
      <c r="ACR25" s="147"/>
      <c r="ACS25" s="147"/>
      <c r="ACT25" s="147"/>
      <c r="ACU25" s="147"/>
      <c r="ACV25" s="147"/>
      <c r="ACW25" s="147"/>
      <c r="ACX25" s="147"/>
      <c r="ACY25" s="147"/>
      <c r="ACZ25" s="147"/>
      <c r="ADA25" s="147"/>
      <c r="ADB25" s="147"/>
      <c r="ADC25" s="147"/>
      <c r="ADD25" s="147"/>
      <c r="ADE25" s="147"/>
      <c r="ADF25" s="147"/>
      <c r="ADG25" s="147"/>
      <c r="ADH25" s="147"/>
      <c r="ADI25" s="147"/>
      <c r="ADJ25" s="147"/>
      <c r="ADK25" s="147"/>
      <c r="ADL25" s="147"/>
      <c r="ADM25" s="147"/>
      <c r="ADN25" s="147"/>
      <c r="ADO25" s="147"/>
      <c r="ADP25" s="147"/>
      <c r="ADQ25" s="147"/>
      <c r="ADR25" s="147"/>
      <c r="ADS25" s="147"/>
      <c r="ADT25" s="147"/>
      <c r="ADU25" s="147"/>
      <c r="ADV25" s="147"/>
      <c r="ADW25" s="147"/>
      <c r="ADX25" s="147"/>
      <c r="ADY25" s="147"/>
      <c r="ADZ25" s="147"/>
      <c r="AEA25" s="147"/>
      <c r="AEB25" s="147"/>
      <c r="AEC25" s="147"/>
      <c r="AED25" s="147"/>
      <c r="AEE25" s="147"/>
      <c r="AEF25" s="147"/>
      <c r="AEG25" s="147"/>
      <c r="AEH25" s="147"/>
      <c r="AEI25" s="147"/>
      <c r="AEJ25" s="147"/>
      <c r="AEK25" s="147"/>
      <c r="AEL25" s="147"/>
      <c r="AEM25" s="147"/>
      <c r="AEN25" s="147"/>
      <c r="AEO25" s="147"/>
      <c r="AEP25" s="147"/>
      <c r="AEQ25" s="147"/>
      <c r="AER25" s="147"/>
      <c r="AES25" s="147"/>
      <c r="AET25" s="147"/>
      <c r="AEU25" s="147"/>
      <c r="AEV25" s="147"/>
      <c r="AEW25" s="147"/>
      <c r="AEX25" s="147"/>
      <c r="AEY25" s="147"/>
      <c r="AEZ25" s="147"/>
      <c r="AFA25" s="147"/>
      <c r="AFB25" s="147"/>
      <c r="AFC25" s="147"/>
      <c r="AFD25" s="147"/>
      <c r="AFE25" s="147"/>
      <c r="AFF25" s="147"/>
      <c r="AFG25" s="147"/>
      <c r="AFH25" s="147"/>
      <c r="AFI25" s="147"/>
      <c r="AFJ25" s="147"/>
      <c r="AFK25" s="147"/>
      <c r="AFL25" s="147"/>
      <c r="AFM25" s="147"/>
      <c r="AFN25" s="147"/>
      <c r="AFO25" s="147"/>
      <c r="AFP25" s="147"/>
      <c r="AFQ25" s="147"/>
      <c r="AFR25" s="147"/>
      <c r="AFS25" s="147"/>
      <c r="AFT25" s="147"/>
      <c r="AFU25" s="147"/>
      <c r="AFV25" s="147"/>
      <c r="AFW25" s="147"/>
      <c r="AFX25" s="147"/>
      <c r="AFY25" s="147"/>
      <c r="AFZ25" s="147"/>
      <c r="AGA25" s="147"/>
      <c r="AGB25" s="147"/>
      <c r="AGC25" s="147"/>
      <c r="AGD25" s="147"/>
      <c r="AGE25" s="147"/>
      <c r="AGF25" s="147"/>
      <c r="AGG25" s="147"/>
      <c r="AGH25" s="147"/>
      <c r="AGI25" s="147"/>
      <c r="AGJ25" s="147"/>
      <c r="AGK25" s="147"/>
      <c r="AGL25" s="147"/>
      <c r="AGM25" s="147"/>
      <c r="AGN25" s="147"/>
      <c r="AGO25" s="147"/>
      <c r="AGP25" s="147"/>
      <c r="AGQ25" s="147"/>
      <c r="AGR25" s="147"/>
      <c r="AGS25" s="147"/>
      <c r="AGT25" s="147"/>
      <c r="AGU25" s="147"/>
      <c r="AGV25" s="147"/>
      <c r="AGW25" s="147"/>
      <c r="AGX25" s="147"/>
      <c r="AGY25" s="147"/>
      <c r="AGZ25" s="147"/>
      <c r="AHA25" s="147"/>
      <c r="AHB25" s="147"/>
      <c r="AHC25" s="147"/>
      <c r="AHD25" s="147"/>
      <c r="AHE25" s="147"/>
      <c r="AHF25" s="147"/>
      <c r="AHG25" s="147"/>
      <c r="AHH25" s="147"/>
      <c r="AHI25" s="147"/>
      <c r="AHJ25" s="147"/>
      <c r="AHK25" s="147"/>
      <c r="AHL25" s="147"/>
      <c r="AHM25" s="147"/>
      <c r="AHN25" s="147"/>
      <c r="AHO25" s="147"/>
      <c r="AHP25" s="147"/>
      <c r="AHQ25" s="147"/>
      <c r="AHR25" s="147"/>
      <c r="AHS25" s="147"/>
      <c r="AHT25" s="147"/>
      <c r="AHU25" s="147"/>
      <c r="AHV25" s="147"/>
      <c r="AHW25" s="147"/>
      <c r="AHX25" s="147"/>
      <c r="AHY25" s="147"/>
      <c r="AHZ25" s="147"/>
      <c r="AIA25" s="147"/>
      <c r="AIB25" s="147"/>
      <c r="AIC25" s="147"/>
      <c r="AID25" s="147"/>
      <c r="AIE25" s="147"/>
      <c r="AIF25" s="147"/>
      <c r="AIG25" s="147"/>
      <c r="AIH25" s="147"/>
      <c r="AII25" s="147"/>
      <c r="AIJ25" s="147"/>
      <c r="AIK25" s="147"/>
      <c r="AIL25" s="147"/>
      <c r="AIM25" s="147"/>
      <c r="AIN25" s="147"/>
      <c r="AIO25" s="147"/>
      <c r="AIP25" s="147"/>
      <c r="AIQ25" s="147"/>
      <c r="AIR25" s="147"/>
      <c r="AIS25" s="147"/>
      <c r="AIT25" s="147"/>
      <c r="AIU25" s="147"/>
      <c r="AIV25" s="147"/>
      <c r="AIW25" s="147"/>
      <c r="AIX25" s="147"/>
      <c r="AIY25" s="147"/>
      <c r="AIZ25" s="147"/>
      <c r="AJA25" s="147"/>
      <c r="AJB25" s="147"/>
      <c r="AJC25" s="147"/>
      <c r="AJD25" s="147"/>
      <c r="AJE25" s="147"/>
      <c r="AJF25" s="147"/>
      <c r="AJG25" s="147"/>
      <c r="AJH25" s="147"/>
      <c r="AJI25" s="147"/>
      <c r="AJJ25" s="147"/>
      <c r="AJK25" s="147"/>
      <c r="AJL25" s="147"/>
      <c r="AJM25" s="147"/>
      <c r="AJN25" s="147"/>
      <c r="AJO25" s="147"/>
      <c r="AJP25" s="147"/>
      <c r="AJQ25" s="147"/>
      <c r="AJR25" s="147"/>
      <c r="AJS25" s="147"/>
      <c r="AJT25" s="147"/>
      <c r="AJU25" s="147"/>
      <c r="AJV25" s="147"/>
      <c r="AJW25" s="147"/>
      <c r="AJX25" s="147"/>
      <c r="AJY25" s="147"/>
      <c r="AJZ25" s="147"/>
      <c r="AKA25" s="147"/>
      <c r="AKB25" s="147"/>
      <c r="AKC25" s="147"/>
      <c r="AKD25" s="147"/>
      <c r="AKE25" s="147"/>
      <c r="AKF25" s="147"/>
      <c r="AKG25" s="147"/>
      <c r="AKH25" s="147"/>
      <c r="AKI25" s="147"/>
      <c r="AKJ25" s="147"/>
      <c r="AKK25" s="147"/>
      <c r="AKL25" s="147"/>
      <c r="AKM25" s="147"/>
      <c r="AKN25" s="147"/>
      <c r="AKO25" s="147"/>
      <c r="AKP25" s="147"/>
      <c r="AKQ25" s="147"/>
      <c r="AKR25" s="147"/>
      <c r="AKS25" s="147"/>
      <c r="AKT25" s="147"/>
      <c r="AKU25" s="147"/>
      <c r="AKV25" s="147"/>
      <c r="AKW25" s="147"/>
      <c r="AKX25" s="147"/>
      <c r="AKY25" s="147"/>
      <c r="AKZ25" s="147"/>
      <c r="ALA25" s="147"/>
      <c r="ALB25" s="147"/>
      <c r="ALC25" s="147"/>
      <c r="ALD25" s="147"/>
      <c r="ALE25" s="147"/>
      <c r="ALF25" s="147"/>
      <c r="ALG25" s="147"/>
      <c r="ALH25" s="147"/>
      <c r="ALI25" s="147"/>
      <c r="ALJ25" s="147"/>
      <c r="ALK25" s="147"/>
      <c r="ALL25" s="147"/>
      <c r="ALM25" s="147"/>
    </row>
    <row r="26" spans="1:1001">
      <c r="A26" s="146" t="s">
        <v>76</v>
      </c>
      <c r="C26" s="16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  <c r="VA26" s="147"/>
      <c r="VB26" s="147"/>
      <c r="VC26" s="147"/>
      <c r="VD26" s="147"/>
      <c r="VE26" s="147"/>
      <c r="VF26" s="147"/>
      <c r="VG26" s="147"/>
      <c r="VH26" s="147"/>
      <c r="VI26" s="147"/>
      <c r="VJ26" s="147"/>
      <c r="VK26" s="147"/>
      <c r="VL26" s="147"/>
      <c r="VM26" s="147"/>
      <c r="VN26" s="147"/>
      <c r="VO26" s="147"/>
      <c r="VP26" s="147"/>
      <c r="VQ26" s="147"/>
      <c r="VR26" s="147"/>
      <c r="VS26" s="147"/>
      <c r="VT26" s="147"/>
      <c r="VU26" s="147"/>
      <c r="VV26" s="147"/>
      <c r="VW26" s="147"/>
      <c r="VX26" s="147"/>
      <c r="VY26" s="147"/>
      <c r="VZ26" s="147"/>
      <c r="WA26" s="147"/>
      <c r="WB26" s="147"/>
      <c r="WC26" s="147"/>
      <c r="WD26" s="147"/>
      <c r="WE26" s="147"/>
      <c r="WF26" s="147"/>
      <c r="WG26" s="147"/>
      <c r="WH26" s="147"/>
      <c r="WI26" s="147"/>
      <c r="WJ26" s="147"/>
      <c r="WK26" s="147"/>
      <c r="WL26" s="147"/>
      <c r="WM26" s="147"/>
      <c r="WN26" s="147"/>
      <c r="WO26" s="147"/>
      <c r="WP26" s="147"/>
      <c r="WQ26" s="147"/>
      <c r="WR26" s="147"/>
      <c r="WS26" s="147"/>
      <c r="WT26" s="147"/>
      <c r="WU26" s="147"/>
      <c r="WV26" s="147"/>
      <c r="WW26" s="147"/>
      <c r="WX26" s="147"/>
      <c r="WY26" s="147"/>
      <c r="WZ26" s="147"/>
      <c r="XA26" s="147"/>
      <c r="XB26" s="147"/>
      <c r="XC26" s="147"/>
      <c r="XD26" s="147"/>
      <c r="XE26" s="147"/>
      <c r="XF26" s="147"/>
      <c r="XG26" s="147"/>
      <c r="XH26" s="147"/>
      <c r="XI26" s="147"/>
      <c r="XJ26" s="147"/>
      <c r="XK26" s="147"/>
      <c r="XL26" s="147"/>
      <c r="XM26" s="147"/>
      <c r="XN26" s="147"/>
      <c r="XO26" s="147"/>
      <c r="XP26" s="147"/>
      <c r="XQ26" s="147"/>
      <c r="XR26" s="147"/>
      <c r="XS26" s="147"/>
      <c r="XT26" s="147"/>
      <c r="XU26" s="147"/>
      <c r="XV26" s="147"/>
      <c r="XW26" s="147"/>
      <c r="XX26" s="147"/>
      <c r="XY26" s="147"/>
      <c r="XZ26" s="147"/>
      <c r="YA26" s="147"/>
      <c r="YB26" s="147"/>
      <c r="YC26" s="147"/>
      <c r="YD26" s="147"/>
      <c r="YE26" s="147"/>
      <c r="YF26" s="147"/>
      <c r="YG26" s="147"/>
      <c r="YH26" s="147"/>
      <c r="YI26" s="147"/>
      <c r="YJ26" s="147"/>
      <c r="YK26" s="147"/>
      <c r="YL26" s="147"/>
      <c r="YM26" s="147"/>
      <c r="YN26" s="147"/>
      <c r="YO26" s="147"/>
      <c r="YP26" s="147"/>
      <c r="YQ26" s="147"/>
      <c r="YR26" s="147"/>
      <c r="YS26" s="147"/>
      <c r="YT26" s="147"/>
      <c r="YU26" s="147"/>
      <c r="YV26" s="147"/>
      <c r="YW26" s="147"/>
      <c r="YX26" s="147"/>
      <c r="YY26" s="147"/>
      <c r="YZ26" s="147"/>
      <c r="ZA26" s="147"/>
      <c r="ZB26" s="147"/>
      <c r="ZC26" s="147"/>
      <c r="ZD26" s="147"/>
      <c r="ZE26" s="147"/>
      <c r="ZF26" s="147"/>
      <c r="ZG26" s="147"/>
      <c r="ZH26" s="147"/>
      <c r="ZI26" s="147"/>
      <c r="ZJ26" s="147"/>
      <c r="ZK26" s="147"/>
      <c r="ZL26" s="147"/>
      <c r="ZM26" s="147"/>
      <c r="ZN26" s="147"/>
      <c r="ZO26" s="147"/>
      <c r="ZP26" s="147"/>
      <c r="ZQ26" s="147"/>
      <c r="ZR26" s="147"/>
      <c r="ZS26" s="147"/>
      <c r="ZT26" s="147"/>
      <c r="ZU26" s="147"/>
      <c r="ZV26" s="147"/>
      <c r="ZW26" s="147"/>
      <c r="ZX26" s="147"/>
      <c r="ZY26" s="147"/>
      <c r="ZZ26" s="147"/>
      <c r="AAA26" s="147"/>
      <c r="AAB26" s="147"/>
      <c r="AAC26" s="147"/>
      <c r="AAD26" s="147"/>
      <c r="AAE26" s="147"/>
      <c r="AAF26" s="147"/>
      <c r="AAG26" s="147"/>
      <c r="AAH26" s="147"/>
      <c r="AAI26" s="147"/>
      <c r="AAJ26" s="147"/>
      <c r="AAK26" s="147"/>
      <c r="AAL26" s="147"/>
      <c r="AAM26" s="147"/>
      <c r="AAN26" s="147"/>
      <c r="AAO26" s="147"/>
      <c r="AAP26" s="147"/>
      <c r="AAQ26" s="147"/>
      <c r="AAR26" s="147"/>
      <c r="AAS26" s="147"/>
      <c r="AAT26" s="147"/>
      <c r="AAU26" s="147"/>
      <c r="AAV26" s="147"/>
      <c r="AAW26" s="147"/>
      <c r="AAX26" s="147"/>
      <c r="AAY26" s="147"/>
      <c r="AAZ26" s="147"/>
      <c r="ABA26" s="147"/>
      <c r="ABB26" s="147"/>
      <c r="ABC26" s="147"/>
      <c r="ABD26" s="147"/>
      <c r="ABE26" s="147"/>
      <c r="ABF26" s="147"/>
      <c r="ABG26" s="147"/>
      <c r="ABH26" s="147"/>
      <c r="ABI26" s="147"/>
      <c r="ABJ26" s="147"/>
      <c r="ABK26" s="147"/>
      <c r="ABL26" s="147"/>
      <c r="ABM26" s="147"/>
      <c r="ABN26" s="147"/>
      <c r="ABO26" s="147"/>
      <c r="ABP26" s="147"/>
      <c r="ABQ26" s="147"/>
      <c r="ABR26" s="147"/>
      <c r="ABS26" s="147"/>
      <c r="ABT26" s="147"/>
      <c r="ABU26" s="147"/>
      <c r="ABV26" s="147"/>
      <c r="ABW26" s="147"/>
      <c r="ABX26" s="147"/>
      <c r="ABY26" s="147"/>
      <c r="ABZ26" s="147"/>
      <c r="ACA26" s="147"/>
      <c r="ACB26" s="147"/>
      <c r="ACC26" s="147"/>
      <c r="ACD26" s="147"/>
      <c r="ACE26" s="147"/>
      <c r="ACF26" s="147"/>
      <c r="ACG26" s="147"/>
      <c r="ACH26" s="147"/>
      <c r="ACI26" s="147"/>
      <c r="ACJ26" s="147"/>
      <c r="ACK26" s="147"/>
      <c r="ACL26" s="147"/>
      <c r="ACM26" s="147"/>
      <c r="ACN26" s="147"/>
      <c r="ACO26" s="147"/>
      <c r="ACP26" s="147"/>
      <c r="ACQ26" s="147"/>
      <c r="ACR26" s="147"/>
      <c r="ACS26" s="147"/>
      <c r="ACT26" s="147"/>
      <c r="ACU26" s="147"/>
      <c r="ACV26" s="147"/>
      <c r="ACW26" s="147"/>
      <c r="ACX26" s="147"/>
      <c r="ACY26" s="147"/>
      <c r="ACZ26" s="147"/>
      <c r="ADA26" s="147"/>
      <c r="ADB26" s="147"/>
      <c r="ADC26" s="147"/>
      <c r="ADD26" s="147"/>
      <c r="ADE26" s="147"/>
      <c r="ADF26" s="147"/>
      <c r="ADG26" s="147"/>
      <c r="ADH26" s="147"/>
      <c r="ADI26" s="147"/>
      <c r="ADJ26" s="147"/>
      <c r="ADK26" s="147"/>
      <c r="ADL26" s="147"/>
      <c r="ADM26" s="147"/>
      <c r="ADN26" s="147"/>
      <c r="ADO26" s="147"/>
      <c r="ADP26" s="147"/>
      <c r="ADQ26" s="147"/>
      <c r="ADR26" s="147"/>
      <c r="ADS26" s="147"/>
      <c r="ADT26" s="147"/>
      <c r="ADU26" s="147"/>
      <c r="ADV26" s="147"/>
      <c r="ADW26" s="147"/>
      <c r="ADX26" s="147"/>
      <c r="ADY26" s="147"/>
      <c r="ADZ26" s="147"/>
      <c r="AEA26" s="147"/>
      <c r="AEB26" s="147"/>
      <c r="AEC26" s="147"/>
      <c r="AED26" s="147"/>
      <c r="AEE26" s="147"/>
      <c r="AEF26" s="147"/>
      <c r="AEG26" s="147"/>
      <c r="AEH26" s="147"/>
      <c r="AEI26" s="147"/>
      <c r="AEJ26" s="147"/>
      <c r="AEK26" s="147"/>
      <c r="AEL26" s="147"/>
      <c r="AEM26" s="147"/>
      <c r="AEN26" s="147"/>
      <c r="AEO26" s="147"/>
      <c r="AEP26" s="147"/>
      <c r="AEQ26" s="147"/>
      <c r="AER26" s="147"/>
      <c r="AES26" s="147"/>
      <c r="AET26" s="147"/>
      <c r="AEU26" s="147"/>
      <c r="AEV26" s="147"/>
      <c r="AEW26" s="147"/>
      <c r="AEX26" s="147"/>
      <c r="AEY26" s="147"/>
      <c r="AEZ26" s="147"/>
      <c r="AFA26" s="147"/>
      <c r="AFB26" s="147"/>
      <c r="AFC26" s="147"/>
      <c r="AFD26" s="147"/>
      <c r="AFE26" s="147"/>
      <c r="AFF26" s="147"/>
      <c r="AFG26" s="147"/>
      <c r="AFH26" s="147"/>
      <c r="AFI26" s="147"/>
      <c r="AFJ26" s="147"/>
      <c r="AFK26" s="147"/>
      <c r="AFL26" s="147"/>
      <c r="AFM26" s="147"/>
      <c r="AFN26" s="147"/>
      <c r="AFO26" s="147"/>
      <c r="AFP26" s="147"/>
      <c r="AFQ26" s="147"/>
      <c r="AFR26" s="147"/>
      <c r="AFS26" s="147"/>
      <c r="AFT26" s="147"/>
      <c r="AFU26" s="147"/>
      <c r="AFV26" s="147"/>
      <c r="AFW26" s="147"/>
      <c r="AFX26" s="147"/>
      <c r="AFY26" s="147"/>
      <c r="AFZ26" s="147"/>
      <c r="AGA26" s="147"/>
      <c r="AGB26" s="147"/>
      <c r="AGC26" s="147"/>
      <c r="AGD26" s="147"/>
      <c r="AGE26" s="147"/>
      <c r="AGF26" s="147"/>
      <c r="AGG26" s="147"/>
      <c r="AGH26" s="147"/>
      <c r="AGI26" s="147"/>
      <c r="AGJ26" s="147"/>
      <c r="AGK26" s="147"/>
      <c r="AGL26" s="147"/>
      <c r="AGM26" s="147"/>
      <c r="AGN26" s="147"/>
      <c r="AGO26" s="147"/>
      <c r="AGP26" s="147"/>
      <c r="AGQ26" s="147"/>
      <c r="AGR26" s="147"/>
      <c r="AGS26" s="147"/>
      <c r="AGT26" s="147"/>
      <c r="AGU26" s="147"/>
      <c r="AGV26" s="147"/>
      <c r="AGW26" s="147"/>
      <c r="AGX26" s="147"/>
      <c r="AGY26" s="147"/>
      <c r="AGZ26" s="147"/>
      <c r="AHA26" s="147"/>
      <c r="AHB26" s="147"/>
      <c r="AHC26" s="147"/>
      <c r="AHD26" s="147"/>
      <c r="AHE26" s="147"/>
      <c r="AHF26" s="147"/>
      <c r="AHG26" s="147"/>
      <c r="AHH26" s="147"/>
      <c r="AHI26" s="147"/>
      <c r="AHJ26" s="147"/>
      <c r="AHK26" s="147"/>
      <c r="AHL26" s="147"/>
      <c r="AHM26" s="147"/>
      <c r="AHN26" s="147"/>
      <c r="AHO26" s="147"/>
      <c r="AHP26" s="147"/>
      <c r="AHQ26" s="147"/>
      <c r="AHR26" s="147"/>
      <c r="AHS26" s="147"/>
      <c r="AHT26" s="147"/>
      <c r="AHU26" s="147"/>
      <c r="AHV26" s="147"/>
      <c r="AHW26" s="147"/>
      <c r="AHX26" s="147"/>
      <c r="AHY26" s="147"/>
      <c r="AHZ26" s="147"/>
      <c r="AIA26" s="147"/>
      <c r="AIB26" s="147"/>
      <c r="AIC26" s="147"/>
      <c r="AID26" s="147"/>
      <c r="AIE26" s="147"/>
      <c r="AIF26" s="147"/>
      <c r="AIG26" s="147"/>
      <c r="AIH26" s="147"/>
      <c r="AII26" s="147"/>
      <c r="AIJ26" s="147"/>
      <c r="AIK26" s="147"/>
      <c r="AIL26" s="147"/>
      <c r="AIM26" s="147"/>
      <c r="AIN26" s="147"/>
      <c r="AIO26" s="147"/>
      <c r="AIP26" s="147"/>
      <c r="AIQ26" s="147"/>
      <c r="AIR26" s="147"/>
      <c r="AIS26" s="147"/>
      <c r="AIT26" s="147"/>
      <c r="AIU26" s="147"/>
      <c r="AIV26" s="147"/>
      <c r="AIW26" s="147"/>
      <c r="AIX26" s="147"/>
      <c r="AIY26" s="147"/>
      <c r="AIZ26" s="147"/>
      <c r="AJA26" s="147"/>
      <c r="AJB26" s="147"/>
      <c r="AJC26" s="147"/>
      <c r="AJD26" s="147"/>
      <c r="AJE26" s="147"/>
      <c r="AJF26" s="147"/>
      <c r="AJG26" s="147"/>
      <c r="AJH26" s="147"/>
      <c r="AJI26" s="147"/>
      <c r="AJJ26" s="147"/>
      <c r="AJK26" s="147"/>
      <c r="AJL26" s="147"/>
      <c r="AJM26" s="147"/>
      <c r="AJN26" s="147"/>
      <c r="AJO26" s="147"/>
      <c r="AJP26" s="147"/>
      <c r="AJQ26" s="147"/>
      <c r="AJR26" s="147"/>
      <c r="AJS26" s="147"/>
      <c r="AJT26" s="147"/>
      <c r="AJU26" s="147"/>
      <c r="AJV26" s="147"/>
      <c r="AJW26" s="147"/>
      <c r="AJX26" s="147"/>
      <c r="AJY26" s="147"/>
      <c r="AJZ26" s="147"/>
      <c r="AKA26" s="147"/>
      <c r="AKB26" s="147"/>
      <c r="AKC26" s="147"/>
      <c r="AKD26" s="147"/>
      <c r="AKE26" s="147"/>
      <c r="AKF26" s="147"/>
      <c r="AKG26" s="147"/>
      <c r="AKH26" s="147"/>
      <c r="AKI26" s="147"/>
      <c r="AKJ26" s="147"/>
      <c r="AKK26" s="147"/>
      <c r="AKL26" s="147"/>
      <c r="AKM26" s="147"/>
      <c r="AKN26" s="147"/>
      <c r="AKO26" s="147"/>
      <c r="AKP26" s="147"/>
      <c r="AKQ26" s="147"/>
      <c r="AKR26" s="147"/>
      <c r="AKS26" s="147"/>
      <c r="AKT26" s="147"/>
      <c r="AKU26" s="147"/>
      <c r="AKV26" s="147"/>
      <c r="AKW26" s="147"/>
      <c r="AKX26" s="147"/>
      <c r="AKY26" s="147"/>
      <c r="AKZ26" s="147"/>
      <c r="ALA26" s="147"/>
      <c r="ALB26" s="147"/>
      <c r="ALC26" s="147"/>
      <c r="ALD26" s="147"/>
      <c r="ALE26" s="147"/>
      <c r="ALF26" s="147"/>
      <c r="ALG26" s="147"/>
      <c r="ALH26" s="147"/>
      <c r="ALI26" s="147"/>
      <c r="ALJ26" s="147"/>
      <c r="ALK26" s="147"/>
      <c r="ALL26" s="147"/>
      <c r="ALM26" s="147"/>
    </row>
    <row r="27" spans="1:1001">
      <c r="B27" s="168"/>
      <c r="C27" s="168"/>
      <c r="E27" s="165"/>
      <c r="H27" s="168"/>
      <c r="I27" s="168"/>
      <c r="N27" s="168"/>
      <c r="O27" s="168"/>
      <c r="R27" s="168"/>
      <c r="S27" s="168"/>
      <c r="U27" s="168"/>
      <c r="Y27" s="168"/>
      <c r="Z27" s="168"/>
      <c r="AA27" s="168"/>
      <c r="AB27" s="168"/>
      <c r="AC27" s="168"/>
      <c r="AD27" s="168"/>
      <c r="AE27" s="168"/>
      <c r="AF27" s="168"/>
      <c r="AG27" s="168"/>
      <c r="AI27" s="168"/>
      <c r="AJ27" s="168"/>
      <c r="AK27" s="168"/>
      <c r="AL27" s="168"/>
      <c r="AN27" s="168"/>
      <c r="AO27" s="168"/>
      <c r="AV27" s="168"/>
      <c r="AW27" s="168"/>
      <c r="AX27" s="168"/>
      <c r="AY27" s="168"/>
      <c r="BA27" s="168"/>
      <c r="BB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</row>
    <row r="28" spans="1:1001">
      <c r="C28" s="164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  <c r="VA28" s="147"/>
      <c r="VB28" s="147"/>
      <c r="VC28" s="147"/>
      <c r="VD28" s="147"/>
      <c r="VE28" s="147"/>
      <c r="VF28" s="147"/>
      <c r="VG28" s="147"/>
      <c r="VH28" s="147"/>
      <c r="VI28" s="147"/>
      <c r="VJ28" s="147"/>
      <c r="VK28" s="147"/>
      <c r="VL28" s="147"/>
      <c r="VM28" s="147"/>
      <c r="VN28" s="147"/>
      <c r="VO28" s="147"/>
      <c r="VP28" s="147"/>
      <c r="VQ28" s="147"/>
      <c r="VR28" s="147"/>
      <c r="VS28" s="147"/>
      <c r="VT28" s="147"/>
      <c r="VU28" s="147"/>
      <c r="VV28" s="147"/>
      <c r="VW28" s="147"/>
      <c r="VX28" s="147"/>
      <c r="VY28" s="147"/>
      <c r="VZ28" s="147"/>
      <c r="WA28" s="147"/>
      <c r="WB28" s="147"/>
      <c r="WC28" s="147"/>
      <c r="WD28" s="147"/>
      <c r="WE28" s="147"/>
      <c r="WF28" s="147"/>
      <c r="WG28" s="147"/>
      <c r="WH28" s="147"/>
      <c r="WI28" s="147"/>
      <c r="WJ28" s="147"/>
      <c r="WK28" s="147"/>
      <c r="WL28" s="147"/>
      <c r="WM28" s="147"/>
      <c r="WN28" s="147"/>
      <c r="WO28" s="147"/>
      <c r="WP28" s="147"/>
      <c r="WQ28" s="147"/>
      <c r="WR28" s="147"/>
      <c r="WS28" s="147"/>
      <c r="WT28" s="147"/>
      <c r="WU28" s="147"/>
      <c r="WV28" s="147"/>
      <c r="WW28" s="147"/>
      <c r="WX28" s="147"/>
      <c r="WY28" s="147"/>
      <c r="WZ28" s="147"/>
      <c r="XA28" s="147"/>
      <c r="XB28" s="147"/>
      <c r="XC28" s="147"/>
      <c r="XD28" s="147"/>
      <c r="XE28" s="147"/>
      <c r="XF28" s="147"/>
      <c r="XG28" s="147"/>
      <c r="XH28" s="147"/>
      <c r="XI28" s="147"/>
      <c r="XJ28" s="147"/>
      <c r="XK28" s="147"/>
      <c r="XL28" s="147"/>
      <c r="XM28" s="147"/>
      <c r="XN28" s="147"/>
      <c r="XO28" s="147"/>
      <c r="XP28" s="147"/>
      <c r="XQ28" s="147"/>
      <c r="XR28" s="147"/>
      <c r="XS28" s="147"/>
      <c r="XT28" s="147"/>
      <c r="XU28" s="147"/>
      <c r="XV28" s="147"/>
      <c r="XW28" s="147"/>
      <c r="XX28" s="147"/>
      <c r="XY28" s="147"/>
      <c r="XZ28" s="147"/>
      <c r="YA28" s="147"/>
      <c r="YB28" s="147"/>
      <c r="YC28" s="147"/>
      <c r="YD28" s="147"/>
      <c r="YE28" s="147"/>
      <c r="YF28" s="147"/>
      <c r="YG28" s="147"/>
      <c r="YH28" s="147"/>
      <c r="YI28" s="147"/>
      <c r="YJ28" s="147"/>
      <c r="YK28" s="147"/>
      <c r="YL28" s="147"/>
      <c r="YM28" s="147"/>
      <c r="YN28" s="147"/>
      <c r="YO28" s="147"/>
      <c r="YP28" s="147"/>
      <c r="YQ28" s="147"/>
      <c r="YR28" s="147"/>
      <c r="YS28" s="147"/>
      <c r="YT28" s="147"/>
      <c r="YU28" s="147"/>
      <c r="YV28" s="147"/>
      <c r="YW28" s="147"/>
      <c r="YX28" s="147"/>
      <c r="YY28" s="147"/>
      <c r="YZ28" s="147"/>
      <c r="ZA28" s="147"/>
      <c r="ZB28" s="147"/>
      <c r="ZC28" s="147"/>
      <c r="ZD28" s="147"/>
      <c r="ZE28" s="147"/>
      <c r="ZF28" s="147"/>
      <c r="ZG28" s="147"/>
      <c r="ZH28" s="147"/>
      <c r="ZI28" s="147"/>
      <c r="ZJ28" s="147"/>
      <c r="ZK28" s="147"/>
      <c r="ZL28" s="147"/>
      <c r="ZM28" s="147"/>
      <c r="ZN28" s="147"/>
      <c r="ZO28" s="147"/>
      <c r="ZP28" s="147"/>
      <c r="ZQ28" s="147"/>
      <c r="ZR28" s="147"/>
      <c r="ZS28" s="147"/>
      <c r="ZT28" s="147"/>
      <c r="ZU28" s="147"/>
      <c r="ZV28" s="147"/>
      <c r="ZW28" s="147"/>
      <c r="ZX28" s="147"/>
      <c r="ZY28" s="147"/>
      <c r="ZZ28" s="147"/>
      <c r="AAA28" s="147"/>
      <c r="AAB28" s="147"/>
      <c r="AAC28" s="147"/>
      <c r="AAD28" s="147"/>
      <c r="AAE28" s="147"/>
      <c r="AAF28" s="147"/>
      <c r="AAG28" s="147"/>
      <c r="AAH28" s="147"/>
      <c r="AAI28" s="147"/>
      <c r="AAJ28" s="147"/>
      <c r="AAK28" s="147"/>
      <c r="AAL28" s="147"/>
      <c r="AAM28" s="147"/>
      <c r="AAN28" s="147"/>
      <c r="AAO28" s="147"/>
      <c r="AAP28" s="147"/>
      <c r="AAQ28" s="147"/>
      <c r="AAR28" s="147"/>
      <c r="AAS28" s="147"/>
      <c r="AAT28" s="147"/>
      <c r="AAU28" s="147"/>
      <c r="AAV28" s="147"/>
      <c r="AAW28" s="147"/>
      <c r="AAX28" s="147"/>
      <c r="AAY28" s="147"/>
      <c r="AAZ28" s="147"/>
      <c r="ABA28" s="147"/>
      <c r="ABB28" s="147"/>
      <c r="ABC28" s="147"/>
      <c r="ABD28" s="147"/>
      <c r="ABE28" s="147"/>
      <c r="ABF28" s="147"/>
      <c r="ABG28" s="147"/>
      <c r="ABH28" s="147"/>
      <c r="ABI28" s="147"/>
      <c r="ABJ28" s="147"/>
      <c r="ABK28" s="147"/>
      <c r="ABL28" s="147"/>
      <c r="ABM28" s="147"/>
      <c r="ABN28" s="147"/>
      <c r="ABO28" s="147"/>
      <c r="ABP28" s="147"/>
      <c r="ABQ28" s="147"/>
      <c r="ABR28" s="147"/>
      <c r="ABS28" s="147"/>
      <c r="ABT28" s="147"/>
      <c r="ABU28" s="147"/>
      <c r="ABV28" s="147"/>
      <c r="ABW28" s="147"/>
      <c r="ABX28" s="147"/>
      <c r="ABY28" s="147"/>
      <c r="ABZ28" s="147"/>
      <c r="ACA28" s="147"/>
      <c r="ACB28" s="147"/>
      <c r="ACC28" s="147"/>
      <c r="ACD28" s="147"/>
      <c r="ACE28" s="147"/>
      <c r="ACF28" s="147"/>
      <c r="ACG28" s="147"/>
      <c r="ACH28" s="147"/>
      <c r="ACI28" s="147"/>
      <c r="ACJ28" s="147"/>
      <c r="ACK28" s="147"/>
      <c r="ACL28" s="147"/>
      <c r="ACM28" s="147"/>
      <c r="ACN28" s="147"/>
      <c r="ACO28" s="147"/>
      <c r="ACP28" s="147"/>
      <c r="ACQ28" s="147"/>
      <c r="ACR28" s="147"/>
      <c r="ACS28" s="147"/>
      <c r="ACT28" s="147"/>
      <c r="ACU28" s="147"/>
      <c r="ACV28" s="147"/>
      <c r="ACW28" s="147"/>
      <c r="ACX28" s="147"/>
      <c r="ACY28" s="147"/>
      <c r="ACZ28" s="147"/>
      <c r="ADA28" s="147"/>
      <c r="ADB28" s="147"/>
      <c r="ADC28" s="147"/>
      <c r="ADD28" s="147"/>
      <c r="ADE28" s="147"/>
      <c r="ADF28" s="147"/>
      <c r="ADG28" s="147"/>
      <c r="ADH28" s="147"/>
      <c r="ADI28" s="147"/>
      <c r="ADJ28" s="147"/>
      <c r="ADK28" s="147"/>
      <c r="ADL28" s="147"/>
      <c r="ADM28" s="147"/>
      <c r="ADN28" s="147"/>
      <c r="ADO28" s="147"/>
      <c r="ADP28" s="147"/>
      <c r="ADQ28" s="147"/>
      <c r="ADR28" s="147"/>
      <c r="ADS28" s="147"/>
      <c r="ADT28" s="147"/>
      <c r="ADU28" s="147"/>
      <c r="ADV28" s="147"/>
      <c r="ADW28" s="147"/>
      <c r="ADX28" s="147"/>
      <c r="ADY28" s="147"/>
      <c r="ADZ28" s="147"/>
      <c r="AEA28" s="147"/>
      <c r="AEB28" s="147"/>
      <c r="AEC28" s="147"/>
      <c r="AED28" s="147"/>
      <c r="AEE28" s="147"/>
      <c r="AEF28" s="147"/>
      <c r="AEG28" s="147"/>
      <c r="AEH28" s="147"/>
      <c r="AEI28" s="147"/>
      <c r="AEJ28" s="147"/>
      <c r="AEK28" s="147"/>
      <c r="AEL28" s="147"/>
      <c r="AEM28" s="147"/>
      <c r="AEN28" s="147"/>
      <c r="AEO28" s="147"/>
      <c r="AEP28" s="147"/>
      <c r="AEQ28" s="147"/>
      <c r="AER28" s="147"/>
      <c r="AES28" s="147"/>
      <c r="AET28" s="147"/>
      <c r="AEU28" s="147"/>
      <c r="AEV28" s="147"/>
      <c r="AEW28" s="147"/>
      <c r="AEX28" s="147"/>
      <c r="AEY28" s="147"/>
      <c r="AEZ28" s="147"/>
      <c r="AFA28" s="147"/>
      <c r="AFB28" s="147"/>
      <c r="AFC28" s="147"/>
      <c r="AFD28" s="147"/>
      <c r="AFE28" s="147"/>
      <c r="AFF28" s="147"/>
      <c r="AFG28" s="147"/>
      <c r="AFH28" s="147"/>
      <c r="AFI28" s="147"/>
      <c r="AFJ28" s="147"/>
      <c r="AFK28" s="147"/>
      <c r="AFL28" s="147"/>
      <c r="AFM28" s="147"/>
      <c r="AFN28" s="147"/>
      <c r="AFO28" s="147"/>
      <c r="AFP28" s="147"/>
      <c r="AFQ28" s="147"/>
      <c r="AFR28" s="147"/>
      <c r="AFS28" s="147"/>
      <c r="AFT28" s="147"/>
      <c r="AFU28" s="147"/>
      <c r="AFV28" s="147"/>
      <c r="AFW28" s="147"/>
      <c r="AFX28" s="147"/>
      <c r="AFY28" s="147"/>
      <c r="AFZ28" s="147"/>
      <c r="AGA28" s="147"/>
      <c r="AGB28" s="147"/>
      <c r="AGC28" s="147"/>
      <c r="AGD28" s="147"/>
      <c r="AGE28" s="147"/>
      <c r="AGF28" s="147"/>
      <c r="AGG28" s="147"/>
      <c r="AGH28" s="147"/>
      <c r="AGI28" s="147"/>
      <c r="AGJ28" s="147"/>
      <c r="AGK28" s="147"/>
      <c r="AGL28" s="147"/>
      <c r="AGM28" s="147"/>
      <c r="AGN28" s="147"/>
      <c r="AGO28" s="147"/>
      <c r="AGP28" s="147"/>
      <c r="AGQ28" s="147"/>
      <c r="AGR28" s="147"/>
      <c r="AGS28" s="147"/>
      <c r="AGT28" s="147"/>
      <c r="AGU28" s="147"/>
      <c r="AGV28" s="147"/>
      <c r="AGW28" s="147"/>
      <c r="AGX28" s="147"/>
      <c r="AGY28" s="147"/>
      <c r="AGZ28" s="147"/>
      <c r="AHA28" s="147"/>
      <c r="AHB28" s="147"/>
      <c r="AHC28" s="147"/>
      <c r="AHD28" s="147"/>
      <c r="AHE28" s="147"/>
      <c r="AHF28" s="147"/>
      <c r="AHG28" s="147"/>
      <c r="AHH28" s="147"/>
      <c r="AHI28" s="147"/>
      <c r="AHJ28" s="147"/>
      <c r="AHK28" s="147"/>
      <c r="AHL28" s="147"/>
      <c r="AHM28" s="147"/>
      <c r="AHN28" s="147"/>
      <c r="AHO28" s="147"/>
      <c r="AHP28" s="147"/>
      <c r="AHQ28" s="147"/>
      <c r="AHR28" s="147"/>
      <c r="AHS28" s="147"/>
      <c r="AHT28" s="147"/>
      <c r="AHU28" s="147"/>
      <c r="AHV28" s="147"/>
      <c r="AHW28" s="147"/>
      <c r="AHX28" s="147"/>
      <c r="AHY28" s="147"/>
      <c r="AHZ28" s="147"/>
      <c r="AIA28" s="147"/>
      <c r="AIB28" s="147"/>
      <c r="AIC28" s="147"/>
      <c r="AID28" s="147"/>
      <c r="AIE28" s="147"/>
      <c r="AIF28" s="147"/>
      <c r="AIG28" s="147"/>
      <c r="AIH28" s="147"/>
      <c r="AII28" s="147"/>
      <c r="AIJ28" s="147"/>
      <c r="AIK28" s="147"/>
      <c r="AIL28" s="147"/>
      <c r="AIM28" s="147"/>
      <c r="AIN28" s="147"/>
      <c r="AIO28" s="147"/>
      <c r="AIP28" s="147"/>
      <c r="AIQ28" s="147"/>
      <c r="AIR28" s="147"/>
      <c r="AIS28" s="147"/>
      <c r="AIT28" s="147"/>
      <c r="AIU28" s="147"/>
      <c r="AIV28" s="147"/>
      <c r="AIW28" s="147"/>
      <c r="AIX28" s="147"/>
      <c r="AIY28" s="147"/>
      <c r="AIZ28" s="147"/>
      <c r="AJA28" s="147"/>
      <c r="AJB28" s="147"/>
      <c r="AJC28" s="147"/>
      <c r="AJD28" s="147"/>
      <c r="AJE28" s="147"/>
      <c r="AJF28" s="147"/>
      <c r="AJG28" s="147"/>
      <c r="AJH28" s="147"/>
      <c r="AJI28" s="147"/>
      <c r="AJJ28" s="147"/>
      <c r="AJK28" s="147"/>
      <c r="AJL28" s="147"/>
      <c r="AJM28" s="147"/>
      <c r="AJN28" s="147"/>
      <c r="AJO28" s="147"/>
      <c r="AJP28" s="147"/>
      <c r="AJQ28" s="147"/>
      <c r="AJR28" s="147"/>
      <c r="AJS28" s="147"/>
      <c r="AJT28" s="147"/>
      <c r="AJU28" s="147"/>
      <c r="AJV28" s="147"/>
      <c r="AJW28" s="147"/>
      <c r="AJX28" s="147"/>
      <c r="AJY28" s="147"/>
      <c r="AJZ28" s="147"/>
      <c r="AKA28" s="147"/>
      <c r="AKB28" s="147"/>
      <c r="AKC28" s="147"/>
      <c r="AKD28" s="147"/>
      <c r="AKE28" s="147"/>
      <c r="AKF28" s="147"/>
      <c r="AKG28" s="147"/>
      <c r="AKH28" s="147"/>
      <c r="AKI28" s="147"/>
      <c r="AKJ28" s="147"/>
      <c r="AKK28" s="147"/>
      <c r="AKL28" s="147"/>
      <c r="AKM28" s="147"/>
      <c r="AKN28" s="147"/>
      <c r="AKO28" s="147"/>
      <c r="AKP28" s="147"/>
      <c r="AKQ28" s="147"/>
      <c r="AKR28" s="147"/>
      <c r="AKS28" s="147"/>
      <c r="AKT28" s="147"/>
      <c r="AKU28" s="147"/>
      <c r="AKV28" s="147"/>
      <c r="AKW28" s="147"/>
      <c r="AKX28" s="147"/>
      <c r="AKY28" s="147"/>
      <c r="AKZ28" s="147"/>
      <c r="ALA28" s="147"/>
      <c r="ALB28" s="147"/>
      <c r="ALC28" s="147"/>
      <c r="ALD28" s="147"/>
      <c r="ALE28" s="147"/>
      <c r="ALF28" s="147"/>
      <c r="ALG28" s="147"/>
      <c r="ALH28" s="147"/>
      <c r="ALI28" s="147"/>
      <c r="ALJ28" s="147"/>
      <c r="ALK28" s="147"/>
      <c r="ALL28" s="147"/>
      <c r="ALM28" s="147"/>
    </row>
    <row r="29" spans="1:1001">
      <c r="C29" s="164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  <c r="VA29" s="147"/>
      <c r="VB29" s="147"/>
      <c r="VC29" s="147"/>
      <c r="VD29" s="147"/>
      <c r="VE29" s="147"/>
      <c r="VF29" s="147"/>
      <c r="VG29" s="147"/>
      <c r="VH29" s="147"/>
      <c r="VI29" s="147"/>
      <c r="VJ29" s="147"/>
      <c r="VK29" s="147"/>
      <c r="VL29" s="147"/>
      <c r="VM29" s="147"/>
      <c r="VN29" s="147"/>
      <c r="VO29" s="147"/>
      <c r="VP29" s="147"/>
      <c r="VQ29" s="147"/>
      <c r="VR29" s="147"/>
      <c r="VS29" s="147"/>
      <c r="VT29" s="147"/>
      <c r="VU29" s="147"/>
      <c r="VV29" s="147"/>
      <c r="VW29" s="147"/>
      <c r="VX29" s="147"/>
      <c r="VY29" s="147"/>
      <c r="VZ29" s="147"/>
      <c r="WA29" s="147"/>
      <c r="WB29" s="147"/>
      <c r="WC29" s="147"/>
      <c r="WD29" s="147"/>
      <c r="WE29" s="147"/>
      <c r="WF29" s="147"/>
      <c r="WG29" s="147"/>
      <c r="WH29" s="147"/>
      <c r="WI29" s="147"/>
      <c r="WJ29" s="147"/>
      <c r="WK29" s="147"/>
      <c r="WL29" s="147"/>
      <c r="WM29" s="147"/>
      <c r="WN29" s="147"/>
      <c r="WO29" s="147"/>
      <c r="WP29" s="147"/>
      <c r="WQ29" s="147"/>
      <c r="WR29" s="147"/>
      <c r="WS29" s="147"/>
      <c r="WT29" s="147"/>
      <c r="WU29" s="147"/>
      <c r="WV29" s="147"/>
      <c r="WW29" s="147"/>
      <c r="WX29" s="147"/>
      <c r="WY29" s="147"/>
      <c r="WZ29" s="147"/>
      <c r="XA29" s="147"/>
      <c r="XB29" s="147"/>
      <c r="XC29" s="147"/>
      <c r="XD29" s="147"/>
      <c r="XE29" s="147"/>
      <c r="XF29" s="147"/>
      <c r="XG29" s="147"/>
      <c r="XH29" s="147"/>
      <c r="XI29" s="147"/>
      <c r="XJ29" s="147"/>
      <c r="XK29" s="147"/>
      <c r="XL29" s="147"/>
      <c r="XM29" s="147"/>
      <c r="XN29" s="147"/>
      <c r="XO29" s="147"/>
      <c r="XP29" s="147"/>
      <c r="XQ29" s="147"/>
      <c r="XR29" s="147"/>
      <c r="XS29" s="147"/>
      <c r="XT29" s="147"/>
      <c r="XU29" s="147"/>
      <c r="XV29" s="147"/>
      <c r="XW29" s="147"/>
      <c r="XX29" s="147"/>
      <c r="XY29" s="147"/>
      <c r="XZ29" s="147"/>
      <c r="YA29" s="147"/>
      <c r="YB29" s="147"/>
      <c r="YC29" s="147"/>
      <c r="YD29" s="147"/>
      <c r="YE29" s="147"/>
      <c r="YF29" s="147"/>
      <c r="YG29" s="147"/>
      <c r="YH29" s="147"/>
      <c r="YI29" s="147"/>
      <c r="YJ29" s="147"/>
      <c r="YK29" s="147"/>
      <c r="YL29" s="147"/>
      <c r="YM29" s="147"/>
      <c r="YN29" s="147"/>
      <c r="YO29" s="147"/>
      <c r="YP29" s="147"/>
      <c r="YQ29" s="147"/>
      <c r="YR29" s="147"/>
      <c r="YS29" s="147"/>
      <c r="YT29" s="147"/>
      <c r="YU29" s="147"/>
      <c r="YV29" s="147"/>
      <c r="YW29" s="147"/>
      <c r="YX29" s="147"/>
      <c r="YY29" s="147"/>
      <c r="YZ29" s="147"/>
      <c r="ZA29" s="147"/>
      <c r="ZB29" s="147"/>
      <c r="ZC29" s="147"/>
      <c r="ZD29" s="147"/>
      <c r="ZE29" s="147"/>
      <c r="ZF29" s="147"/>
      <c r="ZG29" s="147"/>
      <c r="ZH29" s="147"/>
      <c r="ZI29" s="147"/>
      <c r="ZJ29" s="147"/>
      <c r="ZK29" s="147"/>
      <c r="ZL29" s="147"/>
      <c r="ZM29" s="147"/>
      <c r="ZN29" s="147"/>
      <c r="ZO29" s="147"/>
      <c r="ZP29" s="147"/>
      <c r="ZQ29" s="147"/>
      <c r="ZR29" s="147"/>
      <c r="ZS29" s="147"/>
      <c r="ZT29" s="147"/>
      <c r="ZU29" s="147"/>
      <c r="ZV29" s="147"/>
      <c r="ZW29" s="147"/>
      <c r="ZX29" s="147"/>
      <c r="ZY29" s="147"/>
      <c r="ZZ29" s="147"/>
      <c r="AAA29" s="147"/>
      <c r="AAB29" s="147"/>
      <c r="AAC29" s="147"/>
      <c r="AAD29" s="147"/>
      <c r="AAE29" s="147"/>
      <c r="AAF29" s="147"/>
      <c r="AAG29" s="147"/>
      <c r="AAH29" s="147"/>
      <c r="AAI29" s="147"/>
      <c r="AAJ29" s="147"/>
      <c r="AAK29" s="147"/>
      <c r="AAL29" s="147"/>
      <c r="AAM29" s="147"/>
      <c r="AAN29" s="147"/>
      <c r="AAO29" s="147"/>
      <c r="AAP29" s="147"/>
      <c r="AAQ29" s="147"/>
      <c r="AAR29" s="147"/>
      <c r="AAS29" s="147"/>
      <c r="AAT29" s="147"/>
      <c r="AAU29" s="147"/>
      <c r="AAV29" s="147"/>
      <c r="AAW29" s="147"/>
      <c r="AAX29" s="147"/>
      <c r="AAY29" s="147"/>
      <c r="AAZ29" s="147"/>
      <c r="ABA29" s="147"/>
      <c r="ABB29" s="147"/>
      <c r="ABC29" s="147"/>
      <c r="ABD29" s="147"/>
      <c r="ABE29" s="147"/>
      <c r="ABF29" s="147"/>
      <c r="ABG29" s="147"/>
      <c r="ABH29" s="147"/>
      <c r="ABI29" s="147"/>
      <c r="ABJ29" s="147"/>
      <c r="ABK29" s="147"/>
      <c r="ABL29" s="147"/>
      <c r="ABM29" s="147"/>
      <c r="ABN29" s="147"/>
      <c r="ABO29" s="147"/>
      <c r="ABP29" s="147"/>
      <c r="ABQ29" s="147"/>
      <c r="ABR29" s="147"/>
      <c r="ABS29" s="147"/>
      <c r="ABT29" s="147"/>
      <c r="ABU29" s="147"/>
      <c r="ABV29" s="147"/>
      <c r="ABW29" s="147"/>
      <c r="ABX29" s="147"/>
      <c r="ABY29" s="147"/>
      <c r="ABZ29" s="147"/>
      <c r="ACA29" s="147"/>
      <c r="ACB29" s="147"/>
      <c r="ACC29" s="147"/>
      <c r="ACD29" s="147"/>
      <c r="ACE29" s="147"/>
      <c r="ACF29" s="147"/>
      <c r="ACG29" s="147"/>
      <c r="ACH29" s="147"/>
      <c r="ACI29" s="147"/>
      <c r="ACJ29" s="147"/>
      <c r="ACK29" s="147"/>
      <c r="ACL29" s="147"/>
      <c r="ACM29" s="147"/>
      <c r="ACN29" s="147"/>
      <c r="ACO29" s="147"/>
      <c r="ACP29" s="147"/>
      <c r="ACQ29" s="147"/>
      <c r="ACR29" s="147"/>
      <c r="ACS29" s="147"/>
      <c r="ACT29" s="147"/>
      <c r="ACU29" s="147"/>
      <c r="ACV29" s="147"/>
      <c r="ACW29" s="147"/>
      <c r="ACX29" s="147"/>
      <c r="ACY29" s="147"/>
      <c r="ACZ29" s="147"/>
      <c r="ADA29" s="147"/>
      <c r="ADB29" s="147"/>
      <c r="ADC29" s="147"/>
      <c r="ADD29" s="147"/>
      <c r="ADE29" s="147"/>
      <c r="ADF29" s="147"/>
      <c r="ADG29" s="147"/>
      <c r="ADH29" s="147"/>
      <c r="ADI29" s="147"/>
      <c r="ADJ29" s="147"/>
      <c r="ADK29" s="147"/>
      <c r="ADL29" s="147"/>
      <c r="ADM29" s="147"/>
      <c r="ADN29" s="147"/>
      <c r="ADO29" s="147"/>
      <c r="ADP29" s="147"/>
      <c r="ADQ29" s="147"/>
      <c r="ADR29" s="147"/>
      <c r="ADS29" s="147"/>
      <c r="ADT29" s="147"/>
      <c r="ADU29" s="147"/>
      <c r="ADV29" s="147"/>
      <c r="ADW29" s="147"/>
      <c r="ADX29" s="147"/>
      <c r="ADY29" s="147"/>
      <c r="ADZ29" s="147"/>
      <c r="AEA29" s="147"/>
      <c r="AEB29" s="147"/>
      <c r="AEC29" s="147"/>
      <c r="AED29" s="147"/>
      <c r="AEE29" s="147"/>
      <c r="AEF29" s="147"/>
      <c r="AEG29" s="147"/>
      <c r="AEH29" s="147"/>
      <c r="AEI29" s="147"/>
      <c r="AEJ29" s="147"/>
      <c r="AEK29" s="147"/>
      <c r="AEL29" s="147"/>
      <c r="AEM29" s="147"/>
      <c r="AEN29" s="147"/>
      <c r="AEO29" s="147"/>
      <c r="AEP29" s="147"/>
      <c r="AEQ29" s="147"/>
      <c r="AER29" s="147"/>
      <c r="AES29" s="147"/>
      <c r="AET29" s="147"/>
      <c r="AEU29" s="147"/>
      <c r="AEV29" s="147"/>
      <c r="AEW29" s="147"/>
      <c r="AEX29" s="147"/>
      <c r="AEY29" s="147"/>
      <c r="AEZ29" s="147"/>
      <c r="AFA29" s="147"/>
      <c r="AFB29" s="147"/>
      <c r="AFC29" s="147"/>
      <c r="AFD29" s="147"/>
      <c r="AFE29" s="147"/>
      <c r="AFF29" s="147"/>
      <c r="AFG29" s="147"/>
      <c r="AFH29" s="147"/>
      <c r="AFI29" s="147"/>
      <c r="AFJ29" s="147"/>
      <c r="AFK29" s="147"/>
      <c r="AFL29" s="147"/>
      <c r="AFM29" s="147"/>
      <c r="AFN29" s="147"/>
      <c r="AFO29" s="147"/>
      <c r="AFP29" s="147"/>
      <c r="AFQ29" s="147"/>
      <c r="AFR29" s="147"/>
      <c r="AFS29" s="147"/>
      <c r="AFT29" s="147"/>
      <c r="AFU29" s="147"/>
      <c r="AFV29" s="147"/>
      <c r="AFW29" s="147"/>
      <c r="AFX29" s="147"/>
      <c r="AFY29" s="147"/>
      <c r="AFZ29" s="147"/>
      <c r="AGA29" s="147"/>
      <c r="AGB29" s="147"/>
      <c r="AGC29" s="147"/>
      <c r="AGD29" s="147"/>
      <c r="AGE29" s="147"/>
      <c r="AGF29" s="147"/>
      <c r="AGG29" s="147"/>
      <c r="AGH29" s="147"/>
      <c r="AGI29" s="147"/>
      <c r="AGJ29" s="147"/>
      <c r="AGK29" s="147"/>
      <c r="AGL29" s="147"/>
      <c r="AGM29" s="147"/>
      <c r="AGN29" s="147"/>
      <c r="AGO29" s="147"/>
      <c r="AGP29" s="147"/>
      <c r="AGQ29" s="147"/>
      <c r="AGR29" s="147"/>
      <c r="AGS29" s="147"/>
      <c r="AGT29" s="147"/>
      <c r="AGU29" s="147"/>
      <c r="AGV29" s="147"/>
      <c r="AGW29" s="147"/>
      <c r="AGX29" s="147"/>
      <c r="AGY29" s="147"/>
      <c r="AGZ29" s="147"/>
      <c r="AHA29" s="147"/>
      <c r="AHB29" s="147"/>
      <c r="AHC29" s="147"/>
      <c r="AHD29" s="147"/>
      <c r="AHE29" s="147"/>
      <c r="AHF29" s="147"/>
      <c r="AHG29" s="147"/>
      <c r="AHH29" s="147"/>
      <c r="AHI29" s="147"/>
      <c r="AHJ29" s="147"/>
      <c r="AHK29" s="147"/>
      <c r="AHL29" s="147"/>
      <c r="AHM29" s="147"/>
      <c r="AHN29" s="147"/>
      <c r="AHO29" s="147"/>
      <c r="AHP29" s="147"/>
      <c r="AHQ29" s="147"/>
      <c r="AHR29" s="147"/>
      <c r="AHS29" s="147"/>
      <c r="AHT29" s="147"/>
      <c r="AHU29" s="147"/>
      <c r="AHV29" s="147"/>
      <c r="AHW29" s="147"/>
      <c r="AHX29" s="147"/>
      <c r="AHY29" s="147"/>
      <c r="AHZ29" s="147"/>
      <c r="AIA29" s="147"/>
      <c r="AIB29" s="147"/>
      <c r="AIC29" s="147"/>
      <c r="AID29" s="147"/>
      <c r="AIE29" s="147"/>
      <c r="AIF29" s="147"/>
      <c r="AIG29" s="147"/>
      <c r="AIH29" s="147"/>
      <c r="AII29" s="147"/>
      <c r="AIJ29" s="147"/>
      <c r="AIK29" s="147"/>
      <c r="AIL29" s="147"/>
      <c r="AIM29" s="147"/>
      <c r="AIN29" s="147"/>
      <c r="AIO29" s="147"/>
      <c r="AIP29" s="147"/>
      <c r="AIQ29" s="147"/>
      <c r="AIR29" s="147"/>
      <c r="AIS29" s="147"/>
      <c r="AIT29" s="147"/>
      <c r="AIU29" s="147"/>
      <c r="AIV29" s="147"/>
      <c r="AIW29" s="147"/>
      <c r="AIX29" s="147"/>
      <c r="AIY29" s="147"/>
      <c r="AIZ29" s="147"/>
      <c r="AJA29" s="147"/>
      <c r="AJB29" s="147"/>
      <c r="AJC29" s="147"/>
      <c r="AJD29" s="147"/>
      <c r="AJE29" s="147"/>
      <c r="AJF29" s="147"/>
      <c r="AJG29" s="147"/>
      <c r="AJH29" s="147"/>
      <c r="AJI29" s="147"/>
      <c r="AJJ29" s="147"/>
      <c r="AJK29" s="147"/>
      <c r="AJL29" s="147"/>
      <c r="AJM29" s="147"/>
      <c r="AJN29" s="147"/>
      <c r="AJO29" s="147"/>
      <c r="AJP29" s="147"/>
      <c r="AJQ29" s="147"/>
      <c r="AJR29" s="147"/>
      <c r="AJS29" s="147"/>
      <c r="AJT29" s="147"/>
      <c r="AJU29" s="147"/>
      <c r="AJV29" s="147"/>
      <c r="AJW29" s="147"/>
      <c r="AJX29" s="147"/>
      <c r="AJY29" s="147"/>
      <c r="AJZ29" s="147"/>
      <c r="AKA29" s="147"/>
      <c r="AKB29" s="147"/>
      <c r="AKC29" s="147"/>
      <c r="AKD29" s="147"/>
      <c r="AKE29" s="147"/>
      <c r="AKF29" s="147"/>
      <c r="AKG29" s="147"/>
      <c r="AKH29" s="147"/>
      <c r="AKI29" s="147"/>
      <c r="AKJ29" s="147"/>
      <c r="AKK29" s="147"/>
      <c r="AKL29" s="147"/>
      <c r="AKM29" s="147"/>
      <c r="AKN29" s="147"/>
      <c r="AKO29" s="147"/>
      <c r="AKP29" s="147"/>
      <c r="AKQ29" s="147"/>
      <c r="AKR29" s="147"/>
      <c r="AKS29" s="147"/>
      <c r="AKT29" s="147"/>
      <c r="AKU29" s="147"/>
      <c r="AKV29" s="147"/>
      <c r="AKW29" s="147"/>
      <c r="AKX29" s="147"/>
      <c r="AKY29" s="147"/>
      <c r="AKZ29" s="147"/>
      <c r="ALA29" s="147"/>
      <c r="ALB29" s="147"/>
      <c r="ALC29" s="147"/>
      <c r="ALD29" s="147"/>
      <c r="ALE29" s="147"/>
      <c r="ALF29" s="147"/>
      <c r="ALG29" s="147"/>
      <c r="ALH29" s="147"/>
      <c r="ALI29" s="147"/>
      <c r="ALJ29" s="147"/>
      <c r="ALK29" s="147"/>
      <c r="ALL29" s="147"/>
      <c r="ALM29" s="147"/>
    </row>
    <row r="30" spans="1:1001">
      <c r="C30" s="164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  <c r="VA30" s="147"/>
      <c r="VB30" s="147"/>
      <c r="VC30" s="147"/>
      <c r="VD30" s="147"/>
      <c r="VE30" s="147"/>
      <c r="VF30" s="147"/>
      <c r="VG30" s="147"/>
      <c r="VH30" s="147"/>
      <c r="VI30" s="147"/>
      <c r="VJ30" s="147"/>
      <c r="VK30" s="147"/>
      <c r="VL30" s="147"/>
      <c r="VM30" s="147"/>
      <c r="VN30" s="147"/>
      <c r="VO30" s="147"/>
      <c r="VP30" s="147"/>
      <c r="VQ30" s="147"/>
      <c r="VR30" s="147"/>
      <c r="VS30" s="147"/>
      <c r="VT30" s="147"/>
      <c r="VU30" s="147"/>
      <c r="VV30" s="147"/>
      <c r="VW30" s="147"/>
      <c r="VX30" s="147"/>
      <c r="VY30" s="147"/>
      <c r="VZ30" s="147"/>
      <c r="WA30" s="147"/>
      <c r="WB30" s="147"/>
      <c r="WC30" s="147"/>
      <c r="WD30" s="147"/>
      <c r="WE30" s="147"/>
      <c r="WF30" s="147"/>
      <c r="WG30" s="147"/>
      <c r="WH30" s="147"/>
      <c r="WI30" s="147"/>
      <c r="WJ30" s="147"/>
      <c r="WK30" s="147"/>
      <c r="WL30" s="147"/>
      <c r="WM30" s="147"/>
      <c r="WN30" s="147"/>
      <c r="WO30" s="147"/>
      <c r="WP30" s="147"/>
      <c r="WQ30" s="147"/>
      <c r="WR30" s="147"/>
      <c r="WS30" s="147"/>
      <c r="WT30" s="147"/>
      <c r="WU30" s="147"/>
      <c r="WV30" s="147"/>
      <c r="WW30" s="147"/>
      <c r="WX30" s="147"/>
      <c r="WY30" s="147"/>
      <c r="WZ30" s="147"/>
      <c r="XA30" s="147"/>
      <c r="XB30" s="147"/>
      <c r="XC30" s="147"/>
      <c r="XD30" s="147"/>
      <c r="XE30" s="147"/>
      <c r="XF30" s="147"/>
      <c r="XG30" s="147"/>
      <c r="XH30" s="147"/>
      <c r="XI30" s="147"/>
      <c r="XJ30" s="147"/>
      <c r="XK30" s="147"/>
      <c r="XL30" s="147"/>
      <c r="XM30" s="147"/>
      <c r="XN30" s="147"/>
      <c r="XO30" s="147"/>
      <c r="XP30" s="147"/>
      <c r="XQ30" s="147"/>
      <c r="XR30" s="147"/>
      <c r="XS30" s="147"/>
      <c r="XT30" s="147"/>
      <c r="XU30" s="147"/>
      <c r="XV30" s="147"/>
      <c r="XW30" s="147"/>
      <c r="XX30" s="147"/>
      <c r="XY30" s="147"/>
      <c r="XZ30" s="147"/>
      <c r="YA30" s="147"/>
      <c r="YB30" s="147"/>
      <c r="YC30" s="147"/>
      <c r="YD30" s="147"/>
      <c r="YE30" s="147"/>
      <c r="YF30" s="147"/>
      <c r="YG30" s="147"/>
      <c r="YH30" s="147"/>
      <c r="YI30" s="147"/>
      <c r="YJ30" s="147"/>
      <c r="YK30" s="147"/>
      <c r="YL30" s="147"/>
      <c r="YM30" s="147"/>
      <c r="YN30" s="147"/>
      <c r="YO30" s="147"/>
      <c r="YP30" s="147"/>
      <c r="YQ30" s="147"/>
      <c r="YR30" s="147"/>
      <c r="YS30" s="147"/>
      <c r="YT30" s="147"/>
      <c r="YU30" s="147"/>
      <c r="YV30" s="147"/>
      <c r="YW30" s="147"/>
      <c r="YX30" s="147"/>
      <c r="YY30" s="147"/>
      <c r="YZ30" s="147"/>
      <c r="ZA30" s="147"/>
      <c r="ZB30" s="147"/>
      <c r="ZC30" s="147"/>
      <c r="ZD30" s="147"/>
      <c r="ZE30" s="147"/>
      <c r="ZF30" s="147"/>
      <c r="ZG30" s="147"/>
      <c r="ZH30" s="147"/>
      <c r="ZI30" s="147"/>
      <c r="ZJ30" s="147"/>
      <c r="ZK30" s="147"/>
      <c r="ZL30" s="147"/>
      <c r="ZM30" s="147"/>
      <c r="ZN30" s="147"/>
      <c r="ZO30" s="147"/>
      <c r="ZP30" s="147"/>
      <c r="ZQ30" s="147"/>
      <c r="ZR30" s="147"/>
      <c r="ZS30" s="147"/>
      <c r="ZT30" s="147"/>
      <c r="ZU30" s="147"/>
      <c r="ZV30" s="147"/>
      <c r="ZW30" s="147"/>
      <c r="ZX30" s="147"/>
      <c r="ZY30" s="147"/>
      <c r="ZZ30" s="147"/>
      <c r="AAA30" s="147"/>
      <c r="AAB30" s="147"/>
      <c r="AAC30" s="147"/>
      <c r="AAD30" s="147"/>
      <c r="AAE30" s="147"/>
      <c r="AAF30" s="147"/>
      <c r="AAG30" s="147"/>
      <c r="AAH30" s="147"/>
      <c r="AAI30" s="147"/>
      <c r="AAJ30" s="147"/>
      <c r="AAK30" s="147"/>
      <c r="AAL30" s="147"/>
      <c r="AAM30" s="147"/>
      <c r="AAN30" s="147"/>
      <c r="AAO30" s="147"/>
      <c r="AAP30" s="147"/>
      <c r="AAQ30" s="147"/>
      <c r="AAR30" s="147"/>
      <c r="AAS30" s="147"/>
      <c r="AAT30" s="147"/>
      <c r="AAU30" s="147"/>
      <c r="AAV30" s="147"/>
      <c r="AAW30" s="147"/>
      <c r="AAX30" s="147"/>
      <c r="AAY30" s="147"/>
      <c r="AAZ30" s="147"/>
      <c r="ABA30" s="147"/>
      <c r="ABB30" s="147"/>
      <c r="ABC30" s="147"/>
      <c r="ABD30" s="147"/>
      <c r="ABE30" s="147"/>
      <c r="ABF30" s="147"/>
      <c r="ABG30" s="147"/>
      <c r="ABH30" s="147"/>
      <c r="ABI30" s="147"/>
      <c r="ABJ30" s="147"/>
      <c r="ABK30" s="147"/>
      <c r="ABL30" s="147"/>
      <c r="ABM30" s="147"/>
      <c r="ABN30" s="147"/>
      <c r="ABO30" s="147"/>
      <c r="ABP30" s="147"/>
      <c r="ABQ30" s="147"/>
      <c r="ABR30" s="147"/>
      <c r="ABS30" s="147"/>
      <c r="ABT30" s="147"/>
      <c r="ABU30" s="147"/>
      <c r="ABV30" s="147"/>
      <c r="ABW30" s="147"/>
      <c r="ABX30" s="147"/>
      <c r="ABY30" s="147"/>
      <c r="ABZ30" s="147"/>
      <c r="ACA30" s="147"/>
      <c r="ACB30" s="147"/>
      <c r="ACC30" s="147"/>
      <c r="ACD30" s="147"/>
      <c r="ACE30" s="147"/>
      <c r="ACF30" s="147"/>
      <c r="ACG30" s="147"/>
      <c r="ACH30" s="147"/>
      <c r="ACI30" s="147"/>
      <c r="ACJ30" s="147"/>
      <c r="ACK30" s="147"/>
      <c r="ACL30" s="147"/>
      <c r="ACM30" s="147"/>
      <c r="ACN30" s="147"/>
      <c r="ACO30" s="147"/>
      <c r="ACP30" s="147"/>
      <c r="ACQ30" s="147"/>
      <c r="ACR30" s="147"/>
      <c r="ACS30" s="147"/>
      <c r="ACT30" s="147"/>
      <c r="ACU30" s="147"/>
      <c r="ACV30" s="147"/>
      <c r="ACW30" s="147"/>
      <c r="ACX30" s="147"/>
      <c r="ACY30" s="147"/>
      <c r="ACZ30" s="147"/>
      <c r="ADA30" s="147"/>
      <c r="ADB30" s="147"/>
      <c r="ADC30" s="147"/>
      <c r="ADD30" s="147"/>
      <c r="ADE30" s="147"/>
      <c r="ADF30" s="147"/>
      <c r="ADG30" s="147"/>
      <c r="ADH30" s="147"/>
      <c r="ADI30" s="147"/>
      <c r="ADJ30" s="147"/>
      <c r="ADK30" s="147"/>
      <c r="ADL30" s="147"/>
      <c r="ADM30" s="147"/>
      <c r="ADN30" s="147"/>
      <c r="ADO30" s="147"/>
      <c r="ADP30" s="147"/>
      <c r="ADQ30" s="147"/>
      <c r="ADR30" s="147"/>
      <c r="ADS30" s="147"/>
      <c r="ADT30" s="147"/>
      <c r="ADU30" s="147"/>
      <c r="ADV30" s="147"/>
      <c r="ADW30" s="147"/>
      <c r="ADX30" s="147"/>
      <c r="ADY30" s="147"/>
      <c r="ADZ30" s="147"/>
      <c r="AEA30" s="147"/>
      <c r="AEB30" s="147"/>
      <c r="AEC30" s="147"/>
      <c r="AED30" s="147"/>
      <c r="AEE30" s="147"/>
      <c r="AEF30" s="147"/>
      <c r="AEG30" s="147"/>
      <c r="AEH30" s="147"/>
      <c r="AEI30" s="147"/>
      <c r="AEJ30" s="147"/>
      <c r="AEK30" s="147"/>
      <c r="AEL30" s="147"/>
      <c r="AEM30" s="147"/>
      <c r="AEN30" s="147"/>
      <c r="AEO30" s="147"/>
      <c r="AEP30" s="147"/>
      <c r="AEQ30" s="147"/>
      <c r="AER30" s="147"/>
      <c r="AES30" s="147"/>
      <c r="AET30" s="147"/>
      <c r="AEU30" s="147"/>
      <c r="AEV30" s="147"/>
      <c r="AEW30" s="147"/>
      <c r="AEX30" s="147"/>
      <c r="AEY30" s="147"/>
      <c r="AEZ30" s="147"/>
      <c r="AFA30" s="147"/>
      <c r="AFB30" s="147"/>
      <c r="AFC30" s="147"/>
      <c r="AFD30" s="147"/>
      <c r="AFE30" s="147"/>
      <c r="AFF30" s="147"/>
      <c r="AFG30" s="147"/>
      <c r="AFH30" s="147"/>
      <c r="AFI30" s="147"/>
      <c r="AFJ30" s="147"/>
      <c r="AFK30" s="147"/>
      <c r="AFL30" s="147"/>
      <c r="AFM30" s="147"/>
      <c r="AFN30" s="147"/>
      <c r="AFO30" s="147"/>
      <c r="AFP30" s="147"/>
      <c r="AFQ30" s="147"/>
      <c r="AFR30" s="147"/>
      <c r="AFS30" s="147"/>
      <c r="AFT30" s="147"/>
      <c r="AFU30" s="147"/>
      <c r="AFV30" s="147"/>
      <c r="AFW30" s="147"/>
      <c r="AFX30" s="147"/>
      <c r="AFY30" s="147"/>
      <c r="AFZ30" s="147"/>
      <c r="AGA30" s="147"/>
      <c r="AGB30" s="147"/>
      <c r="AGC30" s="147"/>
      <c r="AGD30" s="147"/>
      <c r="AGE30" s="147"/>
      <c r="AGF30" s="147"/>
      <c r="AGG30" s="147"/>
      <c r="AGH30" s="147"/>
      <c r="AGI30" s="147"/>
      <c r="AGJ30" s="147"/>
      <c r="AGK30" s="147"/>
      <c r="AGL30" s="147"/>
      <c r="AGM30" s="147"/>
      <c r="AGN30" s="147"/>
      <c r="AGO30" s="147"/>
      <c r="AGP30" s="147"/>
      <c r="AGQ30" s="147"/>
      <c r="AGR30" s="147"/>
      <c r="AGS30" s="147"/>
      <c r="AGT30" s="147"/>
      <c r="AGU30" s="147"/>
      <c r="AGV30" s="147"/>
      <c r="AGW30" s="147"/>
      <c r="AGX30" s="147"/>
      <c r="AGY30" s="147"/>
      <c r="AGZ30" s="147"/>
      <c r="AHA30" s="147"/>
      <c r="AHB30" s="147"/>
      <c r="AHC30" s="147"/>
      <c r="AHD30" s="147"/>
      <c r="AHE30" s="147"/>
      <c r="AHF30" s="147"/>
      <c r="AHG30" s="147"/>
      <c r="AHH30" s="147"/>
      <c r="AHI30" s="147"/>
      <c r="AHJ30" s="147"/>
      <c r="AHK30" s="147"/>
      <c r="AHL30" s="147"/>
      <c r="AHM30" s="147"/>
      <c r="AHN30" s="147"/>
      <c r="AHO30" s="147"/>
      <c r="AHP30" s="147"/>
      <c r="AHQ30" s="147"/>
      <c r="AHR30" s="147"/>
      <c r="AHS30" s="147"/>
      <c r="AHT30" s="147"/>
      <c r="AHU30" s="147"/>
      <c r="AHV30" s="147"/>
      <c r="AHW30" s="147"/>
      <c r="AHX30" s="147"/>
      <c r="AHY30" s="147"/>
      <c r="AHZ30" s="147"/>
      <c r="AIA30" s="147"/>
      <c r="AIB30" s="147"/>
      <c r="AIC30" s="147"/>
      <c r="AID30" s="147"/>
      <c r="AIE30" s="147"/>
      <c r="AIF30" s="147"/>
      <c r="AIG30" s="147"/>
      <c r="AIH30" s="147"/>
      <c r="AII30" s="147"/>
      <c r="AIJ30" s="147"/>
      <c r="AIK30" s="147"/>
      <c r="AIL30" s="147"/>
      <c r="AIM30" s="147"/>
      <c r="AIN30" s="147"/>
      <c r="AIO30" s="147"/>
      <c r="AIP30" s="147"/>
      <c r="AIQ30" s="147"/>
      <c r="AIR30" s="147"/>
      <c r="AIS30" s="147"/>
      <c r="AIT30" s="147"/>
      <c r="AIU30" s="147"/>
      <c r="AIV30" s="147"/>
      <c r="AIW30" s="147"/>
      <c r="AIX30" s="147"/>
      <c r="AIY30" s="147"/>
      <c r="AIZ30" s="147"/>
      <c r="AJA30" s="147"/>
      <c r="AJB30" s="147"/>
      <c r="AJC30" s="147"/>
      <c r="AJD30" s="147"/>
      <c r="AJE30" s="147"/>
      <c r="AJF30" s="147"/>
      <c r="AJG30" s="147"/>
      <c r="AJH30" s="147"/>
      <c r="AJI30" s="147"/>
      <c r="AJJ30" s="147"/>
      <c r="AJK30" s="147"/>
      <c r="AJL30" s="147"/>
      <c r="AJM30" s="147"/>
      <c r="AJN30" s="147"/>
      <c r="AJO30" s="147"/>
      <c r="AJP30" s="147"/>
      <c r="AJQ30" s="147"/>
      <c r="AJR30" s="147"/>
      <c r="AJS30" s="147"/>
      <c r="AJT30" s="147"/>
      <c r="AJU30" s="147"/>
      <c r="AJV30" s="147"/>
      <c r="AJW30" s="147"/>
      <c r="AJX30" s="147"/>
      <c r="AJY30" s="147"/>
      <c r="AJZ30" s="147"/>
      <c r="AKA30" s="147"/>
      <c r="AKB30" s="147"/>
      <c r="AKC30" s="147"/>
      <c r="AKD30" s="147"/>
      <c r="AKE30" s="147"/>
      <c r="AKF30" s="147"/>
      <c r="AKG30" s="147"/>
      <c r="AKH30" s="147"/>
      <c r="AKI30" s="147"/>
      <c r="AKJ30" s="147"/>
      <c r="AKK30" s="147"/>
      <c r="AKL30" s="147"/>
      <c r="AKM30" s="147"/>
      <c r="AKN30" s="147"/>
      <c r="AKO30" s="147"/>
      <c r="AKP30" s="147"/>
      <c r="AKQ30" s="147"/>
      <c r="AKR30" s="147"/>
      <c r="AKS30" s="147"/>
      <c r="AKT30" s="147"/>
      <c r="AKU30" s="147"/>
      <c r="AKV30" s="147"/>
      <c r="AKW30" s="147"/>
      <c r="AKX30" s="147"/>
      <c r="AKY30" s="147"/>
      <c r="AKZ30" s="147"/>
      <c r="ALA30" s="147"/>
      <c r="ALB30" s="147"/>
      <c r="ALC30" s="147"/>
      <c r="ALD30" s="147"/>
      <c r="ALE30" s="147"/>
      <c r="ALF30" s="147"/>
      <c r="ALG30" s="147"/>
      <c r="ALH30" s="147"/>
      <c r="ALI30" s="147"/>
      <c r="ALJ30" s="147"/>
      <c r="ALK30" s="147"/>
      <c r="ALL30" s="147"/>
      <c r="ALM30" s="147"/>
    </row>
    <row r="31" spans="1:1001">
      <c r="C31" s="164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  <c r="ALL31" s="147"/>
      <c r="ALM31" s="147"/>
    </row>
    <row r="32" spans="1:1001">
      <c r="C32" s="164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  <c r="VA32" s="147"/>
      <c r="VB32" s="147"/>
      <c r="VC32" s="147"/>
      <c r="VD32" s="147"/>
      <c r="VE32" s="147"/>
      <c r="VF32" s="147"/>
      <c r="VG32" s="147"/>
      <c r="VH32" s="147"/>
      <c r="VI32" s="147"/>
      <c r="VJ32" s="147"/>
      <c r="VK32" s="147"/>
      <c r="VL32" s="147"/>
      <c r="VM32" s="147"/>
      <c r="VN32" s="147"/>
      <c r="VO32" s="147"/>
      <c r="VP32" s="147"/>
      <c r="VQ32" s="147"/>
      <c r="VR32" s="147"/>
      <c r="VS32" s="147"/>
      <c r="VT32" s="147"/>
      <c r="VU32" s="147"/>
      <c r="VV32" s="147"/>
      <c r="VW32" s="147"/>
      <c r="VX32" s="147"/>
      <c r="VY32" s="147"/>
      <c r="VZ32" s="147"/>
      <c r="WA32" s="147"/>
      <c r="WB32" s="147"/>
      <c r="WC32" s="147"/>
      <c r="WD32" s="147"/>
      <c r="WE32" s="147"/>
      <c r="WF32" s="147"/>
      <c r="WG32" s="147"/>
      <c r="WH32" s="147"/>
      <c r="WI32" s="147"/>
      <c r="WJ32" s="147"/>
      <c r="WK32" s="147"/>
      <c r="WL32" s="147"/>
      <c r="WM32" s="147"/>
      <c r="WN32" s="147"/>
      <c r="WO32" s="147"/>
      <c r="WP32" s="147"/>
      <c r="WQ32" s="147"/>
      <c r="WR32" s="147"/>
      <c r="WS32" s="147"/>
      <c r="WT32" s="147"/>
      <c r="WU32" s="147"/>
      <c r="WV32" s="147"/>
      <c r="WW32" s="147"/>
      <c r="WX32" s="147"/>
      <c r="WY32" s="147"/>
      <c r="WZ32" s="147"/>
      <c r="XA32" s="147"/>
      <c r="XB32" s="147"/>
      <c r="XC32" s="147"/>
      <c r="XD32" s="147"/>
      <c r="XE32" s="147"/>
      <c r="XF32" s="147"/>
      <c r="XG32" s="147"/>
      <c r="XH32" s="147"/>
      <c r="XI32" s="147"/>
      <c r="XJ32" s="147"/>
      <c r="XK32" s="147"/>
      <c r="XL32" s="147"/>
      <c r="XM32" s="147"/>
      <c r="XN32" s="147"/>
      <c r="XO32" s="147"/>
      <c r="XP32" s="147"/>
      <c r="XQ32" s="147"/>
      <c r="XR32" s="147"/>
      <c r="XS32" s="147"/>
      <c r="XT32" s="147"/>
      <c r="XU32" s="147"/>
      <c r="XV32" s="147"/>
      <c r="XW32" s="147"/>
      <c r="XX32" s="147"/>
      <c r="XY32" s="147"/>
      <c r="XZ32" s="147"/>
      <c r="YA32" s="147"/>
      <c r="YB32" s="147"/>
      <c r="YC32" s="147"/>
      <c r="YD32" s="147"/>
      <c r="YE32" s="147"/>
      <c r="YF32" s="147"/>
      <c r="YG32" s="147"/>
      <c r="YH32" s="147"/>
      <c r="YI32" s="147"/>
      <c r="YJ32" s="147"/>
      <c r="YK32" s="147"/>
      <c r="YL32" s="147"/>
      <c r="YM32" s="147"/>
      <c r="YN32" s="147"/>
      <c r="YO32" s="147"/>
      <c r="YP32" s="147"/>
      <c r="YQ32" s="147"/>
      <c r="YR32" s="147"/>
      <c r="YS32" s="147"/>
      <c r="YT32" s="147"/>
      <c r="YU32" s="147"/>
      <c r="YV32" s="147"/>
      <c r="YW32" s="147"/>
      <c r="YX32" s="147"/>
      <c r="YY32" s="147"/>
      <c r="YZ32" s="147"/>
      <c r="ZA32" s="147"/>
      <c r="ZB32" s="147"/>
      <c r="ZC32" s="147"/>
      <c r="ZD32" s="147"/>
      <c r="ZE32" s="147"/>
      <c r="ZF32" s="147"/>
      <c r="ZG32" s="147"/>
      <c r="ZH32" s="147"/>
      <c r="ZI32" s="147"/>
      <c r="ZJ32" s="147"/>
      <c r="ZK32" s="147"/>
      <c r="ZL32" s="147"/>
      <c r="ZM32" s="147"/>
      <c r="ZN32" s="147"/>
      <c r="ZO32" s="147"/>
      <c r="ZP32" s="147"/>
      <c r="ZQ32" s="147"/>
      <c r="ZR32" s="147"/>
      <c r="ZS32" s="147"/>
      <c r="ZT32" s="147"/>
      <c r="ZU32" s="147"/>
      <c r="ZV32" s="147"/>
      <c r="ZW32" s="147"/>
      <c r="ZX32" s="147"/>
      <c r="ZY32" s="147"/>
      <c r="ZZ32" s="147"/>
      <c r="AAA32" s="147"/>
      <c r="AAB32" s="147"/>
      <c r="AAC32" s="147"/>
      <c r="AAD32" s="147"/>
      <c r="AAE32" s="147"/>
      <c r="AAF32" s="147"/>
      <c r="AAG32" s="147"/>
      <c r="AAH32" s="147"/>
      <c r="AAI32" s="147"/>
      <c r="AAJ32" s="147"/>
      <c r="AAK32" s="147"/>
      <c r="AAL32" s="147"/>
      <c r="AAM32" s="147"/>
      <c r="AAN32" s="147"/>
      <c r="AAO32" s="147"/>
      <c r="AAP32" s="147"/>
      <c r="AAQ32" s="147"/>
      <c r="AAR32" s="147"/>
      <c r="AAS32" s="147"/>
      <c r="AAT32" s="147"/>
      <c r="AAU32" s="147"/>
      <c r="AAV32" s="147"/>
      <c r="AAW32" s="147"/>
      <c r="AAX32" s="147"/>
      <c r="AAY32" s="147"/>
      <c r="AAZ32" s="147"/>
      <c r="ABA32" s="147"/>
      <c r="ABB32" s="147"/>
      <c r="ABC32" s="147"/>
      <c r="ABD32" s="147"/>
      <c r="ABE32" s="147"/>
      <c r="ABF32" s="147"/>
      <c r="ABG32" s="147"/>
      <c r="ABH32" s="147"/>
      <c r="ABI32" s="147"/>
      <c r="ABJ32" s="147"/>
      <c r="ABK32" s="147"/>
      <c r="ABL32" s="147"/>
      <c r="ABM32" s="147"/>
      <c r="ABN32" s="147"/>
      <c r="ABO32" s="147"/>
      <c r="ABP32" s="147"/>
      <c r="ABQ32" s="147"/>
      <c r="ABR32" s="147"/>
      <c r="ABS32" s="147"/>
      <c r="ABT32" s="147"/>
      <c r="ABU32" s="147"/>
      <c r="ABV32" s="147"/>
      <c r="ABW32" s="147"/>
      <c r="ABX32" s="147"/>
      <c r="ABY32" s="147"/>
      <c r="ABZ32" s="147"/>
      <c r="ACA32" s="147"/>
      <c r="ACB32" s="147"/>
      <c r="ACC32" s="147"/>
      <c r="ACD32" s="147"/>
      <c r="ACE32" s="147"/>
      <c r="ACF32" s="147"/>
      <c r="ACG32" s="147"/>
      <c r="ACH32" s="147"/>
      <c r="ACI32" s="147"/>
      <c r="ACJ32" s="147"/>
      <c r="ACK32" s="147"/>
      <c r="ACL32" s="147"/>
      <c r="ACM32" s="147"/>
      <c r="ACN32" s="147"/>
      <c r="ACO32" s="147"/>
      <c r="ACP32" s="147"/>
      <c r="ACQ32" s="147"/>
      <c r="ACR32" s="147"/>
      <c r="ACS32" s="147"/>
      <c r="ACT32" s="147"/>
      <c r="ACU32" s="147"/>
      <c r="ACV32" s="147"/>
      <c r="ACW32" s="147"/>
      <c r="ACX32" s="147"/>
      <c r="ACY32" s="147"/>
      <c r="ACZ32" s="147"/>
      <c r="ADA32" s="147"/>
      <c r="ADB32" s="147"/>
      <c r="ADC32" s="147"/>
      <c r="ADD32" s="147"/>
      <c r="ADE32" s="147"/>
      <c r="ADF32" s="147"/>
      <c r="ADG32" s="147"/>
      <c r="ADH32" s="147"/>
      <c r="ADI32" s="147"/>
      <c r="ADJ32" s="147"/>
      <c r="ADK32" s="147"/>
      <c r="ADL32" s="147"/>
      <c r="ADM32" s="147"/>
      <c r="ADN32" s="147"/>
      <c r="ADO32" s="147"/>
      <c r="ADP32" s="147"/>
      <c r="ADQ32" s="147"/>
      <c r="ADR32" s="147"/>
      <c r="ADS32" s="147"/>
      <c r="ADT32" s="147"/>
      <c r="ADU32" s="147"/>
      <c r="ADV32" s="147"/>
      <c r="ADW32" s="147"/>
      <c r="ADX32" s="147"/>
      <c r="ADY32" s="147"/>
      <c r="ADZ32" s="147"/>
      <c r="AEA32" s="147"/>
      <c r="AEB32" s="147"/>
      <c r="AEC32" s="147"/>
      <c r="AED32" s="147"/>
      <c r="AEE32" s="147"/>
      <c r="AEF32" s="147"/>
      <c r="AEG32" s="147"/>
      <c r="AEH32" s="147"/>
      <c r="AEI32" s="147"/>
      <c r="AEJ32" s="147"/>
      <c r="AEK32" s="147"/>
      <c r="AEL32" s="147"/>
      <c r="AEM32" s="147"/>
      <c r="AEN32" s="147"/>
      <c r="AEO32" s="147"/>
      <c r="AEP32" s="147"/>
      <c r="AEQ32" s="147"/>
      <c r="AER32" s="147"/>
      <c r="AES32" s="147"/>
      <c r="AET32" s="147"/>
      <c r="AEU32" s="147"/>
      <c r="AEV32" s="147"/>
      <c r="AEW32" s="147"/>
      <c r="AEX32" s="147"/>
      <c r="AEY32" s="147"/>
      <c r="AEZ32" s="147"/>
      <c r="AFA32" s="147"/>
      <c r="AFB32" s="147"/>
      <c r="AFC32" s="147"/>
      <c r="AFD32" s="147"/>
      <c r="AFE32" s="147"/>
      <c r="AFF32" s="147"/>
      <c r="AFG32" s="147"/>
      <c r="AFH32" s="147"/>
      <c r="AFI32" s="147"/>
      <c r="AFJ32" s="147"/>
      <c r="AFK32" s="147"/>
      <c r="AFL32" s="147"/>
      <c r="AFM32" s="147"/>
      <c r="AFN32" s="147"/>
      <c r="AFO32" s="147"/>
      <c r="AFP32" s="147"/>
      <c r="AFQ32" s="147"/>
      <c r="AFR32" s="147"/>
      <c r="AFS32" s="147"/>
      <c r="AFT32" s="147"/>
      <c r="AFU32" s="147"/>
      <c r="AFV32" s="147"/>
      <c r="AFW32" s="147"/>
      <c r="AFX32" s="147"/>
      <c r="AFY32" s="147"/>
      <c r="AFZ32" s="147"/>
      <c r="AGA32" s="147"/>
      <c r="AGB32" s="147"/>
      <c r="AGC32" s="147"/>
      <c r="AGD32" s="147"/>
      <c r="AGE32" s="147"/>
      <c r="AGF32" s="147"/>
      <c r="AGG32" s="147"/>
      <c r="AGH32" s="147"/>
      <c r="AGI32" s="147"/>
      <c r="AGJ32" s="147"/>
      <c r="AGK32" s="147"/>
      <c r="AGL32" s="147"/>
      <c r="AGM32" s="147"/>
      <c r="AGN32" s="147"/>
      <c r="AGO32" s="147"/>
      <c r="AGP32" s="147"/>
      <c r="AGQ32" s="147"/>
      <c r="AGR32" s="147"/>
      <c r="AGS32" s="147"/>
      <c r="AGT32" s="147"/>
      <c r="AGU32" s="147"/>
      <c r="AGV32" s="147"/>
      <c r="AGW32" s="147"/>
      <c r="AGX32" s="147"/>
      <c r="AGY32" s="147"/>
      <c r="AGZ32" s="147"/>
      <c r="AHA32" s="147"/>
      <c r="AHB32" s="147"/>
      <c r="AHC32" s="147"/>
      <c r="AHD32" s="147"/>
      <c r="AHE32" s="147"/>
      <c r="AHF32" s="147"/>
      <c r="AHG32" s="147"/>
      <c r="AHH32" s="147"/>
      <c r="AHI32" s="147"/>
      <c r="AHJ32" s="147"/>
      <c r="AHK32" s="147"/>
      <c r="AHL32" s="147"/>
      <c r="AHM32" s="147"/>
      <c r="AHN32" s="147"/>
      <c r="AHO32" s="147"/>
      <c r="AHP32" s="147"/>
      <c r="AHQ32" s="147"/>
      <c r="AHR32" s="147"/>
      <c r="AHS32" s="147"/>
      <c r="AHT32" s="147"/>
      <c r="AHU32" s="147"/>
      <c r="AHV32" s="147"/>
      <c r="AHW32" s="147"/>
      <c r="AHX32" s="147"/>
      <c r="AHY32" s="147"/>
      <c r="AHZ32" s="147"/>
      <c r="AIA32" s="147"/>
      <c r="AIB32" s="147"/>
      <c r="AIC32" s="147"/>
      <c r="AID32" s="147"/>
      <c r="AIE32" s="147"/>
      <c r="AIF32" s="147"/>
      <c r="AIG32" s="147"/>
      <c r="AIH32" s="147"/>
      <c r="AII32" s="147"/>
      <c r="AIJ32" s="147"/>
      <c r="AIK32" s="147"/>
      <c r="AIL32" s="147"/>
      <c r="AIM32" s="147"/>
      <c r="AIN32" s="147"/>
      <c r="AIO32" s="147"/>
      <c r="AIP32" s="147"/>
      <c r="AIQ32" s="147"/>
      <c r="AIR32" s="147"/>
      <c r="AIS32" s="147"/>
      <c r="AIT32" s="147"/>
      <c r="AIU32" s="147"/>
      <c r="AIV32" s="147"/>
      <c r="AIW32" s="147"/>
      <c r="AIX32" s="147"/>
      <c r="AIY32" s="147"/>
      <c r="AIZ32" s="147"/>
      <c r="AJA32" s="147"/>
      <c r="AJB32" s="147"/>
      <c r="AJC32" s="147"/>
      <c r="AJD32" s="147"/>
      <c r="AJE32" s="147"/>
      <c r="AJF32" s="147"/>
      <c r="AJG32" s="147"/>
      <c r="AJH32" s="147"/>
      <c r="AJI32" s="147"/>
      <c r="AJJ32" s="147"/>
      <c r="AJK32" s="147"/>
      <c r="AJL32" s="147"/>
      <c r="AJM32" s="147"/>
      <c r="AJN32" s="147"/>
      <c r="AJO32" s="147"/>
      <c r="AJP32" s="147"/>
      <c r="AJQ32" s="147"/>
      <c r="AJR32" s="147"/>
      <c r="AJS32" s="147"/>
      <c r="AJT32" s="147"/>
      <c r="AJU32" s="147"/>
      <c r="AJV32" s="147"/>
      <c r="AJW32" s="147"/>
      <c r="AJX32" s="147"/>
      <c r="AJY32" s="147"/>
      <c r="AJZ32" s="147"/>
      <c r="AKA32" s="147"/>
      <c r="AKB32" s="147"/>
      <c r="AKC32" s="147"/>
      <c r="AKD32" s="147"/>
      <c r="AKE32" s="147"/>
      <c r="AKF32" s="147"/>
      <c r="AKG32" s="147"/>
      <c r="AKH32" s="147"/>
      <c r="AKI32" s="147"/>
      <c r="AKJ32" s="147"/>
      <c r="AKK32" s="147"/>
      <c r="AKL32" s="147"/>
      <c r="AKM32" s="147"/>
      <c r="AKN32" s="147"/>
      <c r="AKO32" s="147"/>
      <c r="AKP32" s="147"/>
      <c r="AKQ32" s="147"/>
      <c r="AKR32" s="147"/>
      <c r="AKS32" s="147"/>
      <c r="AKT32" s="147"/>
      <c r="AKU32" s="147"/>
      <c r="AKV32" s="147"/>
      <c r="AKW32" s="147"/>
      <c r="AKX32" s="147"/>
      <c r="AKY32" s="147"/>
      <c r="AKZ32" s="147"/>
      <c r="ALA32" s="147"/>
      <c r="ALB32" s="147"/>
      <c r="ALC32" s="147"/>
      <c r="ALD32" s="147"/>
      <c r="ALE32" s="147"/>
      <c r="ALF32" s="147"/>
      <c r="ALG32" s="147"/>
      <c r="ALH32" s="147"/>
      <c r="ALI32" s="147"/>
      <c r="ALJ32" s="147"/>
      <c r="ALK32" s="147"/>
      <c r="ALL32" s="147"/>
      <c r="ALM32" s="147"/>
    </row>
    <row r="33" spans="3:3" s="147" customFormat="1">
      <c r="C33" s="164"/>
    </row>
    <row r="34" spans="3:3" s="147" customFormat="1">
      <c r="C34" s="164"/>
    </row>
    <row r="35" spans="3:3" s="147" customFormat="1">
      <c r="C35" s="164"/>
    </row>
    <row r="36" spans="3:3" s="147" customFormat="1">
      <c r="C36" s="164"/>
    </row>
    <row r="37" spans="3:3" s="147" customFormat="1">
      <c r="C37" s="164"/>
    </row>
    <row r="38" spans="3:3" s="147" customFormat="1">
      <c r="C38" s="164"/>
    </row>
    <row r="39" spans="3:3" s="147" customFormat="1">
      <c r="C39" s="164"/>
    </row>
    <row r="40" spans="3:3" s="147" customFormat="1">
      <c r="C40" s="164"/>
    </row>
    <row r="41" spans="3:3" s="147" customFormat="1">
      <c r="C41" s="164"/>
    </row>
    <row r="42" spans="3:3" s="147" customFormat="1">
      <c r="C42" s="164"/>
    </row>
    <row r="43" spans="3:3" s="147" customFormat="1">
      <c r="C43" s="169"/>
    </row>
  </sheetData>
  <mergeCells count="33">
    <mergeCell ref="BE6:BF7"/>
    <mergeCell ref="AK6:AL7"/>
    <mergeCell ref="BJ6:BK7"/>
    <mergeCell ref="AR6:AT7"/>
    <mergeCell ref="BL6:BM7"/>
    <mergeCell ref="BA6:BB7"/>
    <mergeCell ref="BC6:BD7"/>
    <mergeCell ref="BG6:BH7"/>
    <mergeCell ref="AW6:AY7"/>
    <mergeCell ref="AQ6:AQ7"/>
    <mergeCell ref="AU6:AV7"/>
    <mergeCell ref="AI7:AJ7"/>
    <mergeCell ref="B7:C7"/>
    <mergeCell ref="E7:F7"/>
    <mergeCell ref="H7:I7"/>
    <mergeCell ref="K7:L7"/>
    <mergeCell ref="N7:O7"/>
    <mergeCell ref="A4:BP4"/>
    <mergeCell ref="B6:C6"/>
    <mergeCell ref="E6:F6"/>
    <mergeCell ref="H6:I6"/>
    <mergeCell ref="K6:L6"/>
    <mergeCell ref="N6:O6"/>
    <mergeCell ref="R6:S6"/>
    <mergeCell ref="U6:V6"/>
    <mergeCell ref="Y6:Z7"/>
    <mergeCell ref="AB6:AC6"/>
    <mergeCell ref="AE6:AF6"/>
    <mergeCell ref="AI6:AJ6"/>
    <mergeCell ref="R7:S7"/>
    <mergeCell ref="U7:V7"/>
    <mergeCell ref="AB7:AC7"/>
    <mergeCell ref="AE7:AF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LM43"/>
  <sheetViews>
    <sheetView topLeftCell="AR1" workbookViewId="0">
      <selection activeCell="AR1" sqref="A1:XFD1048576"/>
    </sheetView>
  </sheetViews>
  <sheetFormatPr defaultRowHeight="11.25"/>
  <cols>
    <col min="1" max="1" width="17.125" style="146" customWidth="1"/>
    <col min="2" max="2" width="8.75" style="146" customWidth="1"/>
    <col min="3" max="3" width="8.5" style="146" customWidth="1"/>
    <col min="4" max="4" width="5.375" style="146" customWidth="1"/>
    <col min="5" max="5" width="6.125" style="146" customWidth="1"/>
    <col min="6" max="6" width="7.875" style="146" customWidth="1"/>
    <col min="7" max="7" width="5.75" style="146" customWidth="1"/>
    <col min="8" max="8" width="6.625" style="146" customWidth="1"/>
    <col min="9" max="9" width="8.625" style="146" customWidth="1"/>
    <col min="10" max="10" width="5.375" style="146" customWidth="1"/>
    <col min="11" max="11" width="7.125" style="146" customWidth="1"/>
    <col min="12" max="12" width="8.375" style="146" customWidth="1"/>
    <col min="13" max="13" width="4.5" style="146" customWidth="1"/>
    <col min="14" max="14" width="5.875" style="146" customWidth="1"/>
    <col min="15" max="15" width="7.625" style="146" customWidth="1"/>
    <col min="16" max="16" width="4.875" style="146" customWidth="1"/>
    <col min="17" max="17" width="16.625" style="146" customWidth="1"/>
    <col min="18" max="18" width="7.375" style="146" customWidth="1"/>
    <col min="19" max="19" width="7.5" style="146" customWidth="1"/>
    <col min="20" max="20" width="6.375" style="146" customWidth="1"/>
    <col min="21" max="21" width="18.875" style="146" hidden="1" customWidth="1"/>
    <col min="22" max="22" width="5.625" style="146" customWidth="1"/>
    <col min="23" max="23" width="7.5" style="146" customWidth="1"/>
    <col min="24" max="24" width="6.375" style="146" customWidth="1"/>
    <col min="25" max="25" width="8.125" style="146" customWidth="1"/>
    <col min="26" max="26" width="7.75" style="146" customWidth="1"/>
    <col min="27" max="28" width="4.75" style="146" customWidth="1"/>
    <col min="29" max="29" width="5.875" style="146" customWidth="1"/>
    <col min="30" max="30" width="4.75" style="146" customWidth="1"/>
    <col min="31" max="31" width="3.625" style="146" customWidth="1"/>
    <col min="32" max="32" width="10.625" style="146" customWidth="1"/>
    <col min="33" max="33" width="10" style="146" customWidth="1"/>
    <col min="34" max="34" width="6.625" style="146" customWidth="1"/>
    <col min="35" max="35" width="7" style="146" customWidth="1"/>
    <col min="36" max="36" width="21.125" style="146" hidden="1" customWidth="1"/>
    <col min="37" max="37" width="15.75" style="146" customWidth="1"/>
    <col min="38" max="38" width="7.75" style="146" customWidth="1"/>
    <col min="39" max="39" width="5.75" style="146" customWidth="1"/>
    <col min="40" max="40" width="4.75" style="146" customWidth="1"/>
    <col min="41" max="41" width="4.625" style="146" hidden="1" customWidth="1"/>
    <col min="42" max="42" width="4.375" style="146" hidden="1" customWidth="1"/>
    <col min="43" max="45" width="6.125" style="146" customWidth="1"/>
    <col min="46" max="46" width="5.75" style="146" customWidth="1"/>
    <col min="47" max="49" width="5.125" style="146" customWidth="1"/>
    <col min="50" max="50" width="6.125" style="146" customWidth="1"/>
    <col min="51" max="51" width="6.625" style="146" customWidth="1"/>
    <col min="52" max="52" width="5.625" style="146" customWidth="1"/>
    <col min="53" max="53" width="4.75" style="146" customWidth="1"/>
    <col min="54" max="54" width="6" style="146" hidden="1" customWidth="1"/>
    <col min="55" max="55" width="5.625" style="146" customWidth="1"/>
    <col min="56" max="56" width="3.5" style="146" customWidth="1"/>
    <col min="57" max="57" width="5.625" style="146" customWidth="1"/>
    <col min="58" max="58" width="4.75" style="146" customWidth="1"/>
    <col min="59" max="59" width="5.625" style="146" customWidth="1"/>
    <col min="60" max="60" width="6.375" style="146" customWidth="1"/>
    <col min="61" max="61" width="18.75" style="146" customWidth="1"/>
    <col min="62" max="62" width="5.625" style="146" customWidth="1"/>
    <col min="63" max="63" width="6.375" style="146" customWidth="1"/>
    <col min="64" max="64" width="9.25" style="146" customWidth="1"/>
    <col min="65" max="65" width="8.875" style="146" customWidth="1"/>
    <col min="66" max="66" width="12" style="146" customWidth="1"/>
    <col min="67" max="67" width="10.125" style="146" customWidth="1"/>
    <col min="68" max="68" width="5.875" style="146" customWidth="1"/>
    <col min="69" max="69" width="8.75" style="146" customWidth="1"/>
    <col min="70" max="80" width="12.125" style="146" customWidth="1"/>
    <col min="81" max="81" width="12.5" style="146" customWidth="1"/>
    <col min="82" max="1001" width="8.5" style="146" customWidth="1"/>
    <col min="1002" max="1002" width="9" style="147" customWidth="1"/>
    <col min="1003" max="16384" width="9" style="147"/>
  </cols>
  <sheetData>
    <row r="1" spans="1:1001"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</row>
    <row r="2" spans="1:1001"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</row>
    <row r="3" spans="1:1001"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</row>
    <row r="4" spans="1:1001">
      <c r="A4" s="535" t="s">
        <v>85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BO4" s="535"/>
      <c r="BP4" s="535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</row>
    <row r="5" spans="1:1001" ht="12" thickBo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32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32"/>
      <c r="BF5" s="332"/>
      <c r="BG5" s="332"/>
      <c r="BH5" s="332"/>
      <c r="BI5" s="332"/>
      <c r="BJ5" s="332"/>
      <c r="BK5" s="332"/>
      <c r="BL5" s="328"/>
      <c r="BM5" s="328"/>
      <c r="BN5" s="328"/>
      <c r="BO5" s="328"/>
      <c r="BP5" s="328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</row>
    <row r="6" spans="1:1001" s="150" customFormat="1" ht="21.75">
      <c r="A6" s="170" t="s">
        <v>1</v>
      </c>
      <c r="B6" s="536" t="s">
        <v>2</v>
      </c>
      <c r="C6" s="537"/>
      <c r="D6" s="171" t="s">
        <v>3</v>
      </c>
      <c r="E6" s="536" t="s">
        <v>4</v>
      </c>
      <c r="F6" s="538"/>
      <c r="G6" s="183" t="s">
        <v>3</v>
      </c>
      <c r="H6" s="539" t="s">
        <v>5</v>
      </c>
      <c r="I6" s="540"/>
      <c r="J6" s="329" t="s">
        <v>3</v>
      </c>
      <c r="K6" s="539" t="s">
        <v>6</v>
      </c>
      <c r="L6" s="540"/>
      <c r="M6" s="329" t="s">
        <v>3</v>
      </c>
      <c r="N6" s="541" t="s">
        <v>6</v>
      </c>
      <c r="O6" s="540"/>
      <c r="P6" s="329" t="s">
        <v>3</v>
      </c>
      <c r="Q6" s="217" t="s">
        <v>1</v>
      </c>
      <c r="R6" s="539" t="s">
        <v>8</v>
      </c>
      <c r="S6" s="540"/>
      <c r="T6" s="329" t="s">
        <v>3</v>
      </c>
      <c r="U6" s="171" t="s">
        <v>1</v>
      </c>
      <c r="V6" s="542" t="s">
        <v>78</v>
      </c>
      <c r="W6" s="543"/>
      <c r="X6" s="183" t="s">
        <v>3</v>
      </c>
      <c r="Y6" s="539" t="s">
        <v>11</v>
      </c>
      <c r="Z6" s="540"/>
      <c r="AA6" s="183" t="s">
        <v>3</v>
      </c>
      <c r="AB6" s="539" t="s">
        <v>12</v>
      </c>
      <c r="AC6" s="546"/>
      <c r="AD6" s="542" t="s">
        <v>14</v>
      </c>
      <c r="AE6" s="547"/>
      <c r="AF6" s="248" t="s">
        <v>16</v>
      </c>
      <c r="AG6" s="330" t="s">
        <v>16</v>
      </c>
      <c r="AH6" s="171" t="s">
        <v>3</v>
      </c>
      <c r="AI6" s="186" t="s">
        <v>17</v>
      </c>
      <c r="AJ6" s="549" t="s">
        <v>1</v>
      </c>
      <c r="AK6" s="217" t="s">
        <v>1</v>
      </c>
      <c r="AL6" s="551" t="s">
        <v>18</v>
      </c>
      <c r="AM6" s="552"/>
      <c r="AN6" s="553"/>
      <c r="AO6" s="572" t="s">
        <v>19</v>
      </c>
      <c r="AP6" s="573"/>
      <c r="AQ6" s="559" t="s">
        <v>21</v>
      </c>
      <c r="AR6" s="576"/>
      <c r="AS6" s="560"/>
      <c r="AT6" s="542" t="s">
        <v>22</v>
      </c>
      <c r="AU6" s="547"/>
      <c r="AV6" s="551" t="s">
        <v>23</v>
      </c>
      <c r="AW6" s="553"/>
      <c r="AX6" s="542" t="s">
        <v>24</v>
      </c>
      <c r="AY6" s="547"/>
      <c r="AZ6" s="559" t="s">
        <v>79</v>
      </c>
      <c r="BA6" s="560"/>
      <c r="BB6" s="272"/>
      <c r="BC6" s="559" t="s">
        <v>83</v>
      </c>
      <c r="BD6" s="560"/>
      <c r="BE6" s="559" t="s">
        <v>86</v>
      </c>
      <c r="BF6" s="560"/>
      <c r="BG6" s="559" t="s">
        <v>87</v>
      </c>
      <c r="BH6" s="560"/>
      <c r="BI6" s="217" t="s">
        <v>1</v>
      </c>
      <c r="BJ6" s="559" t="s">
        <v>88</v>
      </c>
      <c r="BK6" s="560"/>
      <c r="BL6" s="559" t="s">
        <v>36</v>
      </c>
      <c r="BM6" s="560"/>
      <c r="BN6" s="289" t="s">
        <v>16</v>
      </c>
      <c r="BO6" s="290" t="s">
        <v>16</v>
      </c>
      <c r="BP6" s="284" t="s">
        <v>37</v>
      </c>
      <c r="BQ6" s="325"/>
      <c r="BR6" s="149"/>
      <c r="BS6" s="149"/>
      <c r="BT6" s="149"/>
      <c r="BU6" s="149"/>
      <c r="BV6" s="149"/>
      <c r="BW6" s="149"/>
      <c r="BX6" s="149"/>
      <c r="BY6" s="149"/>
      <c r="BZ6" s="147"/>
      <c r="CA6" s="147"/>
      <c r="CB6" s="147"/>
      <c r="CC6" s="147"/>
      <c r="CD6" s="147"/>
      <c r="CE6" s="147"/>
      <c r="CF6" s="147"/>
      <c r="CG6" s="147"/>
      <c r="CH6" s="147"/>
    </row>
    <row r="7" spans="1:1001" s="150" customFormat="1" ht="35.25" customHeight="1">
      <c r="A7" s="173"/>
      <c r="B7" s="563" t="s">
        <v>38</v>
      </c>
      <c r="C7" s="564"/>
      <c r="D7" s="151" t="s">
        <v>39</v>
      </c>
      <c r="E7" s="563" t="s">
        <v>40</v>
      </c>
      <c r="F7" s="565"/>
      <c r="G7" s="184" t="s">
        <v>39</v>
      </c>
      <c r="H7" s="566" t="s">
        <v>38</v>
      </c>
      <c r="I7" s="567"/>
      <c r="J7" s="174" t="s">
        <v>39</v>
      </c>
      <c r="K7" s="568" t="s">
        <v>81</v>
      </c>
      <c r="L7" s="569"/>
      <c r="M7" s="174" t="s">
        <v>39</v>
      </c>
      <c r="N7" s="570" t="s">
        <v>80</v>
      </c>
      <c r="O7" s="569"/>
      <c r="P7" s="174" t="s">
        <v>39</v>
      </c>
      <c r="Q7" s="218"/>
      <c r="R7" s="566" t="s">
        <v>44</v>
      </c>
      <c r="S7" s="567"/>
      <c r="T7" s="174" t="s">
        <v>39</v>
      </c>
      <c r="U7" s="152"/>
      <c r="V7" s="544"/>
      <c r="W7" s="545"/>
      <c r="X7" s="184" t="s">
        <v>39</v>
      </c>
      <c r="Y7" s="557"/>
      <c r="Z7" s="571"/>
      <c r="AA7" s="184" t="s">
        <v>39</v>
      </c>
      <c r="AB7" s="557"/>
      <c r="AC7" s="558"/>
      <c r="AD7" s="544"/>
      <c r="AE7" s="548"/>
      <c r="AF7" s="250" t="s">
        <v>47</v>
      </c>
      <c r="AG7" s="174" t="s">
        <v>47</v>
      </c>
      <c r="AH7" s="151" t="s">
        <v>39</v>
      </c>
      <c r="AI7" s="153" t="s">
        <v>48</v>
      </c>
      <c r="AJ7" s="550"/>
      <c r="AK7" s="218"/>
      <c r="AL7" s="554"/>
      <c r="AM7" s="555"/>
      <c r="AN7" s="556"/>
      <c r="AO7" s="574"/>
      <c r="AP7" s="575"/>
      <c r="AQ7" s="561"/>
      <c r="AR7" s="527"/>
      <c r="AS7" s="562"/>
      <c r="AT7" s="544"/>
      <c r="AU7" s="548"/>
      <c r="AV7" s="554"/>
      <c r="AW7" s="556"/>
      <c r="AX7" s="544"/>
      <c r="AY7" s="548"/>
      <c r="AZ7" s="561"/>
      <c r="BA7" s="562"/>
      <c r="BB7" s="273"/>
      <c r="BC7" s="561"/>
      <c r="BD7" s="562"/>
      <c r="BE7" s="561"/>
      <c r="BF7" s="562"/>
      <c r="BG7" s="561"/>
      <c r="BH7" s="562"/>
      <c r="BI7" s="218"/>
      <c r="BJ7" s="561"/>
      <c r="BK7" s="562"/>
      <c r="BL7" s="561"/>
      <c r="BM7" s="562"/>
      <c r="BN7" s="275" t="s">
        <v>49</v>
      </c>
      <c r="BO7" s="281" t="s">
        <v>49</v>
      </c>
      <c r="BP7" s="156" t="s">
        <v>3</v>
      </c>
      <c r="BQ7" s="327" t="s">
        <v>50</v>
      </c>
      <c r="BR7" s="149"/>
      <c r="BS7" s="149"/>
      <c r="BT7" s="149"/>
      <c r="BU7" s="149"/>
      <c r="BV7" s="149"/>
      <c r="BW7" s="149"/>
      <c r="BX7" s="149"/>
      <c r="BY7" s="149"/>
      <c r="BZ7" s="147"/>
      <c r="CA7" s="147"/>
      <c r="CB7" s="147"/>
      <c r="CC7" s="147"/>
      <c r="CD7" s="147"/>
      <c r="CE7" s="147"/>
      <c r="CF7" s="147"/>
      <c r="CG7" s="147"/>
      <c r="CH7" s="147"/>
    </row>
    <row r="8" spans="1:1001" s="150" customFormat="1">
      <c r="A8" s="175"/>
      <c r="B8" s="322" t="s">
        <v>51</v>
      </c>
      <c r="C8" s="323" t="s">
        <v>52</v>
      </c>
      <c r="D8" s="156" t="s">
        <v>53</v>
      </c>
      <c r="E8" s="322" t="s">
        <v>54</v>
      </c>
      <c r="F8" s="324" t="s">
        <v>52</v>
      </c>
      <c r="G8" s="185" t="s">
        <v>53</v>
      </c>
      <c r="H8" s="214" t="s">
        <v>54</v>
      </c>
      <c r="I8" s="158" t="s">
        <v>52</v>
      </c>
      <c r="J8" s="327" t="s">
        <v>53</v>
      </c>
      <c r="K8" s="322" t="s">
        <v>54</v>
      </c>
      <c r="L8" s="324" t="s">
        <v>52</v>
      </c>
      <c r="M8" s="327" t="s">
        <v>53</v>
      </c>
      <c r="N8" s="159" t="s">
        <v>54</v>
      </c>
      <c r="O8" s="157" t="s">
        <v>52</v>
      </c>
      <c r="P8" s="327" t="s">
        <v>53</v>
      </c>
      <c r="Q8" s="219"/>
      <c r="R8" s="322" t="s">
        <v>54</v>
      </c>
      <c r="S8" s="324" t="s">
        <v>52</v>
      </c>
      <c r="T8" s="226" t="s">
        <v>53</v>
      </c>
      <c r="U8" s="160"/>
      <c r="V8" s="322" t="s">
        <v>54</v>
      </c>
      <c r="W8" s="324" t="s">
        <v>52</v>
      </c>
      <c r="X8" s="185" t="s">
        <v>55</v>
      </c>
      <c r="Y8" s="233" t="s">
        <v>54</v>
      </c>
      <c r="Z8" s="158" t="s">
        <v>52</v>
      </c>
      <c r="AA8" s="185" t="s">
        <v>55</v>
      </c>
      <c r="AB8" s="233" t="s">
        <v>56</v>
      </c>
      <c r="AC8" s="234" t="s">
        <v>52</v>
      </c>
      <c r="AD8" s="233" t="s">
        <v>56</v>
      </c>
      <c r="AE8" s="234" t="s">
        <v>52</v>
      </c>
      <c r="AF8" s="214" t="s">
        <v>57</v>
      </c>
      <c r="AG8" s="323" t="s">
        <v>52</v>
      </c>
      <c r="AH8" s="156" t="s">
        <v>53</v>
      </c>
      <c r="AI8" s="161" t="s">
        <v>58</v>
      </c>
      <c r="AJ8" s="154"/>
      <c r="AK8" s="219"/>
      <c r="AL8" s="253" t="s">
        <v>56</v>
      </c>
      <c r="AM8" s="129" t="s">
        <v>52</v>
      </c>
      <c r="AN8" s="254" t="s">
        <v>3</v>
      </c>
      <c r="AO8" s="162" t="s">
        <v>56</v>
      </c>
      <c r="AP8" s="161" t="s">
        <v>52</v>
      </c>
      <c r="AQ8" s="326" t="s">
        <v>56</v>
      </c>
      <c r="AR8" s="331" t="s">
        <v>52</v>
      </c>
      <c r="AS8" s="327" t="s">
        <v>3</v>
      </c>
      <c r="AT8" s="265" t="s">
        <v>56</v>
      </c>
      <c r="AU8" s="226" t="s">
        <v>52</v>
      </c>
      <c r="AV8" s="265" t="s">
        <v>56</v>
      </c>
      <c r="AW8" s="226" t="s">
        <v>52</v>
      </c>
      <c r="AX8" s="253" t="s">
        <v>56</v>
      </c>
      <c r="AY8" s="270" t="s">
        <v>52</v>
      </c>
      <c r="AZ8" s="275" t="s">
        <v>56</v>
      </c>
      <c r="BA8" s="276" t="s">
        <v>52</v>
      </c>
      <c r="BB8" s="101"/>
      <c r="BC8" s="275" t="s">
        <v>56</v>
      </c>
      <c r="BD8" s="276" t="s">
        <v>52</v>
      </c>
      <c r="BE8" s="275" t="s">
        <v>56</v>
      </c>
      <c r="BF8" s="276" t="s">
        <v>52</v>
      </c>
      <c r="BG8" s="275" t="s">
        <v>56</v>
      </c>
      <c r="BH8" s="276" t="s">
        <v>52</v>
      </c>
      <c r="BI8" s="219"/>
      <c r="BJ8" s="275" t="s">
        <v>56</v>
      </c>
      <c r="BK8" s="276" t="s">
        <v>52</v>
      </c>
      <c r="BL8" s="275" t="s">
        <v>56</v>
      </c>
      <c r="BM8" s="281" t="s">
        <v>52</v>
      </c>
      <c r="BN8" s="279" t="s">
        <v>56</v>
      </c>
      <c r="BO8" s="291" t="s">
        <v>52</v>
      </c>
      <c r="BP8" s="285"/>
      <c r="BQ8" s="192"/>
      <c r="BZ8" s="147"/>
      <c r="CA8" s="147"/>
      <c r="CB8" s="147"/>
      <c r="CC8" s="147"/>
      <c r="CD8" s="147"/>
      <c r="CE8" s="147"/>
      <c r="CF8" s="147"/>
      <c r="CG8" s="147"/>
      <c r="CH8" s="147"/>
    </row>
    <row r="9" spans="1:1001">
      <c r="A9" s="173" t="s">
        <v>59</v>
      </c>
      <c r="B9" s="197">
        <v>4106</v>
      </c>
      <c r="C9" s="198">
        <v>1328.18137</v>
      </c>
      <c r="D9" s="52">
        <f t="shared" ref="D9:D23" si="0">C9/B9*100</f>
        <v>32.347330004870919</v>
      </c>
      <c r="E9" s="207">
        <v>21</v>
      </c>
      <c r="F9" s="48">
        <v>145.13217</v>
      </c>
      <c r="G9" s="177">
        <f t="shared" ref="G9:G16" si="1">F9/E9*100</f>
        <v>691.10557142857147</v>
      </c>
      <c r="H9" s="207">
        <v>510</v>
      </c>
      <c r="I9" s="48">
        <v>29.971589999999999</v>
      </c>
      <c r="J9" s="177">
        <f t="shared" ref="J9:J23" si="2">I9/H9*100</f>
        <v>5.8767823529411762</v>
      </c>
      <c r="K9" s="207">
        <v>821</v>
      </c>
      <c r="L9" s="48">
        <v>372.32745999999997</v>
      </c>
      <c r="M9" s="177">
        <f t="shared" ref="M9:M23" si="3">L9/K9*100</f>
        <v>45.35048233861145</v>
      </c>
      <c r="N9" s="206">
        <v>349</v>
      </c>
      <c r="O9" s="48">
        <v>216.23865000000001</v>
      </c>
      <c r="P9" s="177">
        <f t="shared" ref="P9:P23" si="4">O9/N9*100</f>
        <v>61.959498567335245</v>
      </c>
      <c r="Q9" s="218" t="s">
        <v>59</v>
      </c>
      <c r="R9" s="207"/>
      <c r="S9" s="48"/>
      <c r="T9" s="177"/>
      <c r="U9" s="152" t="s">
        <v>60</v>
      </c>
      <c r="V9" s="207"/>
      <c r="W9" s="50"/>
      <c r="X9" s="229"/>
      <c r="Y9" s="207">
        <v>1511.9386300000001</v>
      </c>
      <c r="Z9" s="48">
        <v>486.00170000000003</v>
      </c>
      <c r="AA9" s="177">
        <f t="shared" ref="AA9:AA23" si="5">Z9/Y9*100</f>
        <v>32.144274268592504</v>
      </c>
      <c r="AB9" s="207"/>
      <c r="AC9" s="198"/>
      <c r="AD9" s="235"/>
      <c r="AE9" s="240"/>
      <c r="AF9" s="251">
        <f t="shared" ref="AF9:AF22" si="6">B9+E9+H9+K9+N9+R9+V9+Y9+AB9+AD9</f>
        <v>7318.9386300000006</v>
      </c>
      <c r="AG9" s="198">
        <f t="shared" ref="AG9:AG22" si="7">C9+F9+I9+L9+O9+S9+W9+Z9+AC9+AE9</f>
        <v>2577.8529399999998</v>
      </c>
      <c r="AH9" s="245">
        <v>92.719950040545797</v>
      </c>
      <c r="AI9" s="57">
        <v>-632.82918999999902</v>
      </c>
      <c r="AJ9" s="154" t="s">
        <v>60</v>
      </c>
      <c r="AK9" s="218" t="s">
        <v>59</v>
      </c>
      <c r="AL9" s="255">
        <v>8402</v>
      </c>
      <c r="AM9" s="58">
        <v>3000</v>
      </c>
      <c r="AN9" s="256">
        <f>AM9/AL9*100</f>
        <v>35.705784337062603</v>
      </c>
      <c r="AO9" s="59"/>
      <c r="AP9" s="260"/>
      <c r="AQ9" s="262"/>
      <c r="AR9" s="64"/>
      <c r="AS9" s="187"/>
      <c r="AT9" s="266">
        <v>565</v>
      </c>
      <c r="AU9" s="267">
        <v>142</v>
      </c>
      <c r="AV9" s="326"/>
      <c r="AW9" s="327"/>
      <c r="AX9" s="208">
        <v>330.4</v>
      </c>
      <c r="AY9" s="271">
        <v>99.12</v>
      </c>
      <c r="AZ9" s="277">
        <v>3276</v>
      </c>
      <c r="BA9" s="278"/>
      <c r="BB9" s="77"/>
      <c r="BC9" s="277"/>
      <c r="BD9" s="278"/>
      <c r="BE9" s="277">
        <v>268</v>
      </c>
      <c r="BF9" s="278"/>
      <c r="BG9" s="277">
        <v>1504</v>
      </c>
      <c r="BH9" s="278"/>
      <c r="BI9" s="218" t="s">
        <v>59</v>
      </c>
      <c r="BJ9" s="277"/>
      <c r="BK9" s="278"/>
      <c r="BL9" s="282">
        <f>AL9+AQ9+AT9+AV9+AX9+AZ9+BE9+BG9+BJ9</f>
        <v>14345.4</v>
      </c>
      <c r="BM9" s="283">
        <f t="shared" ref="BM9:BM22" si="8">AM9+AR9+AU9+AW9+AY9+BA9</f>
        <v>3241.12</v>
      </c>
      <c r="BN9" s="292">
        <f t="shared" ref="BN9:BN22" si="9">AF9+BL9</f>
        <v>21664.338629999998</v>
      </c>
      <c r="BO9" s="293">
        <f t="shared" ref="BO9:BO22" si="10">AG9+BM9</f>
        <v>5818.9729399999997</v>
      </c>
      <c r="BP9" s="286">
        <v>98.163786759973206</v>
      </c>
      <c r="BQ9" s="193">
        <f t="shared" ref="BQ9:BQ22" si="11">BO9-BN9</f>
        <v>-15845.365689999999</v>
      </c>
      <c r="BR9" s="86"/>
      <c r="BS9" s="86"/>
      <c r="BT9" s="86"/>
      <c r="BU9" s="86"/>
      <c r="BV9" s="86"/>
      <c r="BW9" s="86"/>
      <c r="BX9" s="86"/>
      <c r="BY9" s="86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</row>
    <row r="10" spans="1:1001">
      <c r="A10" s="175" t="s">
        <v>61</v>
      </c>
      <c r="B10" s="199">
        <v>92</v>
      </c>
      <c r="C10" s="200">
        <v>9.0807900000000004</v>
      </c>
      <c r="D10" s="52">
        <f t="shared" si="0"/>
        <v>9.8704239130434779</v>
      </c>
      <c r="E10" s="208">
        <v>78.599999999999994</v>
      </c>
      <c r="F10" s="88">
        <v>10.641500000000001</v>
      </c>
      <c r="G10" s="177">
        <f t="shared" si="1"/>
        <v>13.538804071246821</v>
      </c>
      <c r="H10" s="208">
        <v>10</v>
      </c>
      <c r="I10" s="89">
        <v>0.71284999999999998</v>
      </c>
      <c r="J10" s="177">
        <f t="shared" si="2"/>
        <v>7.1284999999999998</v>
      </c>
      <c r="K10" s="208">
        <v>579</v>
      </c>
      <c r="L10" s="88">
        <v>41.009410000000003</v>
      </c>
      <c r="M10" s="177">
        <f t="shared" si="3"/>
        <v>7.0827996545768572</v>
      </c>
      <c r="N10" s="69"/>
      <c r="O10" s="88"/>
      <c r="P10" s="177" t="e">
        <f t="shared" si="4"/>
        <v>#DIV/0!</v>
      </c>
      <c r="Q10" s="219" t="s">
        <v>61</v>
      </c>
      <c r="R10" s="208"/>
      <c r="S10" s="88"/>
      <c r="T10" s="227"/>
      <c r="U10" s="160" t="s">
        <v>61</v>
      </c>
      <c r="V10" s="208"/>
      <c r="W10" s="68">
        <v>2</v>
      </c>
      <c r="X10" s="177" t="e">
        <f>W10/V10*100</f>
        <v>#DIV/0!</v>
      </c>
      <c r="Y10" s="208">
        <v>465.87371000000002</v>
      </c>
      <c r="Z10" s="88">
        <v>140.16351</v>
      </c>
      <c r="AA10" s="177">
        <f t="shared" si="5"/>
        <v>30.086160045390841</v>
      </c>
      <c r="AB10" s="235"/>
      <c r="AC10" s="236"/>
      <c r="AD10" s="241"/>
      <c r="AE10" s="236"/>
      <c r="AF10" s="251">
        <f t="shared" si="6"/>
        <v>1225.47371</v>
      </c>
      <c r="AG10" s="198">
        <f t="shared" si="7"/>
        <v>203.60806000000002</v>
      </c>
      <c r="AH10" s="246">
        <v>47.702426680010497</v>
      </c>
      <c r="AI10" s="95">
        <v>-803.70439999999996</v>
      </c>
      <c r="AJ10" s="154" t="s">
        <v>61</v>
      </c>
      <c r="AK10" s="219" t="s">
        <v>61</v>
      </c>
      <c r="AL10" s="255">
        <v>1149</v>
      </c>
      <c r="AM10" s="58">
        <v>356</v>
      </c>
      <c r="AN10" s="256">
        <f t="shared" ref="AN10:AN22" si="12">AM10/AL10*100</f>
        <v>30.983463881636204</v>
      </c>
      <c r="AO10" s="59"/>
      <c r="AP10" s="260"/>
      <c r="AQ10" s="263"/>
      <c r="AR10" s="97"/>
      <c r="AS10" s="187"/>
      <c r="AT10" s="266">
        <v>16</v>
      </c>
      <c r="AU10" s="267">
        <v>4</v>
      </c>
      <c r="AV10" s="208">
        <v>2.6</v>
      </c>
      <c r="AW10" s="268">
        <v>1.3</v>
      </c>
      <c r="AX10" s="208">
        <v>66</v>
      </c>
      <c r="AY10" s="271">
        <v>19.8</v>
      </c>
      <c r="AZ10" s="279"/>
      <c r="BA10" s="280"/>
      <c r="BB10" s="75"/>
      <c r="BC10" s="279"/>
      <c r="BD10" s="280"/>
      <c r="BE10" s="279"/>
      <c r="BF10" s="280"/>
      <c r="BG10" s="279"/>
      <c r="BH10" s="280"/>
      <c r="BI10" s="219" t="s">
        <v>61</v>
      </c>
      <c r="BJ10" s="279"/>
      <c r="BK10" s="280"/>
      <c r="BL10" s="282">
        <f>AL10+AQ10+AT10+AV10+AX10+AZ10</f>
        <v>1233.5999999999999</v>
      </c>
      <c r="BM10" s="283">
        <f t="shared" si="8"/>
        <v>381.1</v>
      </c>
      <c r="BN10" s="292">
        <f t="shared" si="9"/>
        <v>2459.0737099999997</v>
      </c>
      <c r="BO10" s="293">
        <f t="shared" si="10"/>
        <v>584.70806000000005</v>
      </c>
      <c r="BP10" s="286">
        <v>71.781934568292598</v>
      </c>
      <c r="BQ10" s="193">
        <f t="shared" si="11"/>
        <v>-1874.3656499999997</v>
      </c>
      <c r="BR10" s="86"/>
      <c r="BS10" s="86"/>
      <c r="BT10" s="86"/>
      <c r="BU10" s="86"/>
      <c r="BV10" s="86"/>
      <c r="BW10" s="86"/>
      <c r="BX10" s="86"/>
      <c r="BY10" s="86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  <c r="ALL10" s="147"/>
      <c r="ALM10" s="147"/>
    </row>
    <row r="11" spans="1:1001">
      <c r="A11" s="175" t="s">
        <v>62</v>
      </c>
      <c r="B11" s="199">
        <v>202</v>
      </c>
      <c r="C11" s="200">
        <v>113.63019</v>
      </c>
      <c r="D11" s="52">
        <f t="shared" si="0"/>
        <v>56.252569306930688</v>
      </c>
      <c r="E11" s="208">
        <v>1</v>
      </c>
      <c r="F11" s="88">
        <v>6.141</v>
      </c>
      <c r="G11" s="177">
        <f t="shared" si="1"/>
        <v>614.1</v>
      </c>
      <c r="H11" s="208">
        <v>37</v>
      </c>
      <c r="I11" s="88">
        <v>6.2303800000000003</v>
      </c>
      <c r="J11" s="177">
        <f t="shared" si="2"/>
        <v>16.838864864864867</v>
      </c>
      <c r="K11" s="208">
        <v>498</v>
      </c>
      <c r="L11" s="88">
        <v>115.46212</v>
      </c>
      <c r="M11" s="177">
        <f t="shared" si="3"/>
        <v>23.185164658634537</v>
      </c>
      <c r="N11" s="69">
        <v>37</v>
      </c>
      <c r="O11" s="88">
        <v>1.7423999999999999</v>
      </c>
      <c r="P11" s="177">
        <f t="shared" si="4"/>
        <v>4.7091891891891891</v>
      </c>
      <c r="Q11" s="219" t="s">
        <v>62</v>
      </c>
      <c r="R11" s="208">
        <v>174</v>
      </c>
      <c r="S11" s="88"/>
      <c r="T11" s="177"/>
      <c r="U11" s="160" t="s">
        <v>62</v>
      </c>
      <c r="V11" s="208">
        <v>5</v>
      </c>
      <c r="W11" s="68">
        <v>1.7</v>
      </c>
      <c r="X11" s="177">
        <f>W11/V11*100</f>
        <v>34</v>
      </c>
      <c r="Y11" s="208">
        <v>572.21442999999999</v>
      </c>
      <c r="Z11" s="88">
        <v>172.15736000000001</v>
      </c>
      <c r="AA11" s="177">
        <f t="shared" si="5"/>
        <v>30.086161930589554</v>
      </c>
      <c r="AB11" s="223"/>
      <c r="AC11" s="236">
        <v>0.3</v>
      </c>
      <c r="AD11" s="241"/>
      <c r="AE11" s="236"/>
      <c r="AF11" s="251">
        <f t="shared" si="6"/>
        <v>1526.21443</v>
      </c>
      <c r="AG11" s="198">
        <f t="shared" si="7"/>
        <v>417.36345</v>
      </c>
      <c r="AH11" s="246">
        <v>100.54190186352</v>
      </c>
      <c r="AI11" s="57">
        <v>8.4740500000004904</v>
      </c>
      <c r="AJ11" s="154" t="s">
        <v>62</v>
      </c>
      <c r="AK11" s="219" t="s">
        <v>62</v>
      </c>
      <c r="AL11" s="255">
        <v>1506</v>
      </c>
      <c r="AM11" s="58">
        <v>475</v>
      </c>
      <c r="AN11" s="256">
        <f t="shared" si="12"/>
        <v>31.540504648074368</v>
      </c>
      <c r="AO11" s="59"/>
      <c r="AP11" s="260"/>
      <c r="AQ11" s="263"/>
      <c r="AR11" s="97"/>
      <c r="AS11" s="187"/>
      <c r="AT11" s="266">
        <v>25</v>
      </c>
      <c r="AU11" s="267">
        <v>7</v>
      </c>
      <c r="AV11" s="208">
        <v>6.8</v>
      </c>
      <c r="AW11" s="268">
        <v>3.4</v>
      </c>
      <c r="AX11" s="210">
        <v>66</v>
      </c>
      <c r="AY11" s="271">
        <v>19.8</v>
      </c>
      <c r="AZ11" s="279"/>
      <c r="BA11" s="280"/>
      <c r="BB11" s="75"/>
      <c r="BC11" s="279">
        <v>9</v>
      </c>
      <c r="BD11" s="280"/>
      <c r="BE11" s="279"/>
      <c r="BF11" s="280"/>
      <c r="BG11" s="279"/>
      <c r="BH11" s="280"/>
      <c r="BI11" s="219" t="s">
        <v>62</v>
      </c>
      <c r="BJ11" s="279"/>
      <c r="BK11" s="280"/>
      <c r="BL11" s="282">
        <f>AL11+AQ11+AT11+AV11+AX11+AZ11+BC11</f>
        <v>1612.8</v>
      </c>
      <c r="BM11" s="283">
        <f t="shared" si="8"/>
        <v>505.2</v>
      </c>
      <c r="BN11" s="292">
        <f t="shared" si="9"/>
        <v>3139.0144300000002</v>
      </c>
      <c r="BO11" s="293">
        <f t="shared" si="10"/>
        <v>922.56344999999999</v>
      </c>
      <c r="BP11" s="286">
        <v>100.080230971342</v>
      </c>
      <c r="BQ11" s="193">
        <f t="shared" si="11"/>
        <v>-2216.4509800000001</v>
      </c>
      <c r="BR11" s="86"/>
      <c r="BS11" s="86"/>
      <c r="BT11" s="86"/>
      <c r="BU11" s="86"/>
      <c r="BV11" s="86"/>
      <c r="BW11" s="86"/>
      <c r="BX11" s="86"/>
      <c r="BY11" s="8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  <c r="ALL11" s="147"/>
      <c r="ALM11" s="147"/>
    </row>
    <row r="12" spans="1:1001">
      <c r="A12" s="175" t="s">
        <v>63</v>
      </c>
      <c r="B12" s="199">
        <v>992.59299999999996</v>
      </c>
      <c r="C12" s="200">
        <v>285.73081000000002</v>
      </c>
      <c r="D12" s="52">
        <f t="shared" si="0"/>
        <v>28.786301132488347</v>
      </c>
      <c r="E12" s="208">
        <v>220</v>
      </c>
      <c r="F12" s="88">
        <v>201.16594000000001</v>
      </c>
      <c r="G12" s="177">
        <f t="shared" si="1"/>
        <v>91.439063636363642</v>
      </c>
      <c r="H12" s="208">
        <v>122</v>
      </c>
      <c r="I12" s="88">
        <v>25.20215</v>
      </c>
      <c r="J12" s="177">
        <f t="shared" si="2"/>
        <v>20.657500000000002</v>
      </c>
      <c r="K12" s="208">
        <v>494</v>
      </c>
      <c r="L12" s="88">
        <v>127.17116</v>
      </c>
      <c r="M12" s="177">
        <f t="shared" si="3"/>
        <v>25.743149797570851</v>
      </c>
      <c r="N12" s="69">
        <v>116</v>
      </c>
      <c r="O12" s="88">
        <v>124.45399999999999</v>
      </c>
      <c r="P12" s="177">
        <f t="shared" si="4"/>
        <v>107.28793103448275</v>
      </c>
      <c r="Q12" s="219" t="s">
        <v>63</v>
      </c>
      <c r="R12" s="208">
        <v>16.43928</v>
      </c>
      <c r="S12" s="88"/>
      <c r="T12" s="177"/>
      <c r="U12" s="160" t="s">
        <v>63</v>
      </c>
      <c r="V12" s="208"/>
      <c r="W12" s="68">
        <v>2.86</v>
      </c>
      <c r="X12" s="230"/>
      <c r="Y12" s="208">
        <v>1554.6003000000001</v>
      </c>
      <c r="Z12" s="88">
        <v>467.71949999999998</v>
      </c>
      <c r="AA12" s="177">
        <f t="shared" si="5"/>
        <v>30.086157837484013</v>
      </c>
      <c r="AB12" s="224"/>
      <c r="AC12" s="236"/>
      <c r="AD12" s="241"/>
      <c r="AE12" s="236"/>
      <c r="AF12" s="251">
        <f t="shared" si="6"/>
        <v>3515.63258</v>
      </c>
      <c r="AG12" s="198">
        <f t="shared" si="7"/>
        <v>1234.3035599999998</v>
      </c>
      <c r="AH12" s="246">
        <v>61.018581512025101</v>
      </c>
      <c r="AI12" s="95">
        <v>-1997.0582199999999</v>
      </c>
      <c r="AJ12" s="154" t="s">
        <v>63</v>
      </c>
      <c r="AK12" s="219" t="s">
        <v>63</v>
      </c>
      <c r="AL12" s="255">
        <v>5046</v>
      </c>
      <c r="AM12" s="58">
        <v>1714</v>
      </c>
      <c r="AN12" s="256">
        <f t="shared" si="12"/>
        <v>33.967499009116132</v>
      </c>
      <c r="AO12" s="59"/>
      <c r="AP12" s="260"/>
      <c r="AQ12" s="263">
        <v>50</v>
      </c>
      <c r="AR12" s="97"/>
      <c r="AS12" s="187">
        <f t="shared" ref="AS12:AS23" si="13">AR12/AQ12*100</f>
        <v>0</v>
      </c>
      <c r="AT12" s="266">
        <v>67</v>
      </c>
      <c r="AU12" s="267">
        <v>17</v>
      </c>
      <c r="AV12" s="208">
        <v>16.3</v>
      </c>
      <c r="AW12" s="268">
        <v>8.15</v>
      </c>
      <c r="AX12" s="208">
        <v>165.2</v>
      </c>
      <c r="AY12" s="271">
        <v>49.56</v>
      </c>
      <c r="AZ12" s="279"/>
      <c r="BA12" s="280"/>
      <c r="BB12" s="75"/>
      <c r="BC12" s="279"/>
      <c r="BD12" s="280"/>
      <c r="BE12" s="279"/>
      <c r="BF12" s="280"/>
      <c r="BG12" s="279"/>
      <c r="BH12" s="280"/>
      <c r="BI12" s="219" t="s">
        <v>63</v>
      </c>
      <c r="BJ12" s="279"/>
      <c r="BK12" s="280"/>
      <c r="BL12" s="282">
        <f>AL12+AQ12+AT12+AV12+AX12+AZ12+BC12</f>
        <v>5344.5</v>
      </c>
      <c r="BM12" s="283">
        <f t="shared" si="8"/>
        <v>1788.71</v>
      </c>
      <c r="BN12" s="292">
        <f t="shared" si="9"/>
        <v>8860.1325799999995</v>
      </c>
      <c r="BO12" s="293">
        <f t="shared" si="10"/>
        <v>3023.0135599999999</v>
      </c>
      <c r="BP12" s="286">
        <v>81.962919043173599</v>
      </c>
      <c r="BQ12" s="193">
        <f t="shared" si="11"/>
        <v>-5837.1190200000001</v>
      </c>
      <c r="BR12" s="86"/>
      <c r="BS12" s="86"/>
      <c r="BT12" s="86"/>
      <c r="BU12" s="86"/>
      <c r="BV12" s="86"/>
      <c r="BW12" s="86"/>
      <c r="BX12" s="86"/>
      <c r="BY12" s="86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  <c r="ALL12" s="147"/>
      <c r="ALM12" s="147"/>
    </row>
    <row r="13" spans="1:1001">
      <c r="A13" s="175" t="s">
        <v>64</v>
      </c>
      <c r="B13" s="199">
        <v>55</v>
      </c>
      <c r="C13" s="200">
        <v>17.826560000000001</v>
      </c>
      <c r="D13" s="52">
        <f t="shared" si="0"/>
        <v>32.411927272727276</v>
      </c>
      <c r="E13" s="208">
        <v>20</v>
      </c>
      <c r="F13" s="88">
        <v>34.968400000000003</v>
      </c>
      <c r="G13" s="177">
        <f t="shared" si="1"/>
        <v>174.84200000000001</v>
      </c>
      <c r="H13" s="208">
        <v>20</v>
      </c>
      <c r="I13" s="88">
        <v>2.4440599999999999</v>
      </c>
      <c r="J13" s="177">
        <f t="shared" si="2"/>
        <v>12.2203</v>
      </c>
      <c r="K13" s="208">
        <v>401</v>
      </c>
      <c r="L13" s="88">
        <v>31.768830000000001</v>
      </c>
      <c r="M13" s="177">
        <f t="shared" si="3"/>
        <v>7.9224014962593516</v>
      </c>
      <c r="N13" s="69"/>
      <c r="O13" s="88">
        <v>0</v>
      </c>
      <c r="P13" s="177" t="e">
        <f t="shared" si="4"/>
        <v>#DIV/0!</v>
      </c>
      <c r="Q13" s="219" t="s">
        <v>64</v>
      </c>
      <c r="R13" s="208"/>
      <c r="S13" s="88"/>
      <c r="T13" s="227"/>
      <c r="U13" s="160" t="s">
        <v>65</v>
      </c>
      <c r="V13" s="231">
        <v>15</v>
      </c>
      <c r="W13" s="68">
        <v>9.4499999999999993</v>
      </c>
      <c r="X13" s="177">
        <f>W13/V13*100</f>
        <v>63</v>
      </c>
      <c r="Y13" s="208">
        <v>754.51284999999996</v>
      </c>
      <c r="Z13" s="88">
        <v>227.00393</v>
      </c>
      <c r="AA13" s="177">
        <f t="shared" si="5"/>
        <v>30.086158241042547</v>
      </c>
      <c r="AB13" s="224"/>
      <c r="AC13" s="236"/>
      <c r="AD13" s="241"/>
      <c r="AE13" s="236"/>
      <c r="AF13" s="251">
        <f t="shared" si="6"/>
        <v>1265.5128500000001</v>
      </c>
      <c r="AG13" s="198">
        <f t="shared" si="7"/>
        <v>323.46177999999998</v>
      </c>
      <c r="AH13" s="246">
        <v>71.878163893580606</v>
      </c>
      <c r="AI13" s="57">
        <v>-469.52780000000001</v>
      </c>
      <c r="AJ13" s="154" t="s">
        <v>65</v>
      </c>
      <c r="AK13" s="219" t="s">
        <v>64</v>
      </c>
      <c r="AL13" s="255">
        <v>1802</v>
      </c>
      <c r="AM13" s="58">
        <v>580</v>
      </c>
      <c r="AN13" s="256">
        <f t="shared" si="12"/>
        <v>32.186459489456162</v>
      </c>
      <c r="AO13" s="59"/>
      <c r="AP13" s="260"/>
      <c r="AQ13" s="263">
        <v>24</v>
      </c>
      <c r="AR13" s="97"/>
      <c r="AS13" s="187">
        <f t="shared" si="13"/>
        <v>0</v>
      </c>
      <c r="AT13" s="266">
        <v>23</v>
      </c>
      <c r="AU13" s="267">
        <v>6</v>
      </c>
      <c r="AV13" s="208">
        <v>7.3</v>
      </c>
      <c r="AW13" s="268">
        <v>3.65</v>
      </c>
      <c r="AX13" s="208">
        <v>66</v>
      </c>
      <c r="AY13" s="271">
        <v>19.8</v>
      </c>
      <c r="AZ13" s="279"/>
      <c r="BA13" s="280"/>
      <c r="BB13" s="75"/>
      <c r="BC13" s="279">
        <v>9</v>
      </c>
      <c r="BD13" s="280"/>
      <c r="BE13" s="279"/>
      <c r="BF13" s="280"/>
      <c r="BG13" s="279"/>
      <c r="BH13" s="280"/>
      <c r="BI13" s="219" t="s">
        <v>64</v>
      </c>
      <c r="BJ13" s="279">
        <v>317</v>
      </c>
      <c r="BK13" s="280"/>
      <c r="BL13" s="282">
        <f>AL13+AQ13+AT13+AV13+AX13+AZ13+BC13+BJ13</f>
        <v>2248.3000000000002</v>
      </c>
      <c r="BM13" s="283">
        <f t="shared" si="8"/>
        <v>609.44999999999993</v>
      </c>
      <c r="BN13" s="292">
        <f t="shared" si="9"/>
        <v>3513.8128500000003</v>
      </c>
      <c r="BO13" s="293">
        <f t="shared" si="10"/>
        <v>932.91177999999991</v>
      </c>
      <c r="BP13" s="286">
        <v>87.266075796941905</v>
      </c>
      <c r="BQ13" s="193">
        <f t="shared" si="11"/>
        <v>-2580.9010700000003</v>
      </c>
      <c r="BR13" s="86"/>
      <c r="BS13" s="86"/>
      <c r="BT13" s="86"/>
      <c r="BU13" s="86"/>
      <c r="BV13" s="86"/>
      <c r="BW13" s="86"/>
      <c r="BX13" s="86"/>
      <c r="BY13" s="86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147"/>
      <c r="ACO13" s="147"/>
      <c r="ACP13" s="147"/>
      <c r="ACQ13" s="147"/>
      <c r="ACR13" s="147"/>
      <c r="ACS13" s="147"/>
      <c r="ACT13" s="147"/>
      <c r="ACU13" s="147"/>
      <c r="ACV13" s="147"/>
      <c r="ACW13" s="147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  <c r="ALL13" s="147"/>
      <c r="ALM13" s="147"/>
    </row>
    <row r="14" spans="1:1001">
      <c r="A14" s="175" t="s">
        <v>66</v>
      </c>
      <c r="B14" s="199">
        <v>304.3</v>
      </c>
      <c r="C14" s="200">
        <v>55.061889999999998</v>
      </c>
      <c r="D14" s="52">
        <f t="shared" si="0"/>
        <v>18.094607295432137</v>
      </c>
      <c r="E14" s="208">
        <v>1</v>
      </c>
      <c r="F14" s="88"/>
      <c r="G14" s="177">
        <f t="shared" si="1"/>
        <v>0</v>
      </c>
      <c r="H14" s="208">
        <v>32</v>
      </c>
      <c r="I14" s="88">
        <v>1.7746500000000001</v>
      </c>
      <c r="J14" s="177">
        <f t="shared" si="2"/>
        <v>5.5457812500000001</v>
      </c>
      <c r="K14" s="208">
        <v>602</v>
      </c>
      <c r="L14" s="88">
        <v>171.07061999999999</v>
      </c>
      <c r="M14" s="177">
        <f t="shared" si="3"/>
        <v>28.417046511627909</v>
      </c>
      <c r="N14" s="69">
        <v>2</v>
      </c>
      <c r="O14" s="88">
        <v>7.0000000000000001E-3</v>
      </c>
      <c r="P14" s="177">
        <f t="shared" si="4"/>
        <v>0.35000000000000003</v>
      </c>
      <c r="Q14" s="219" t="s">
        <v>66</v>
      </c>
      <c r="R14" s="208"/>
      <c r="S14" s="88"/>
      <c r="T14" s="227"/>
      <c r="U14" s="160" t="s">
        <v>66</v>
      </c>
      <c r="V14" s="207"/>
      <c r="W14" s="68">
        <v>3.87</v>
      </c>
      <c r="X14" s="177" t="e">
        <f>W14/V14*100</f>
        <v>#DIV/0!</v>
      </c>
      <c r="Y14" s="208">
        <v>673.49134000000004</v>
      </c>
      <c r="Z14" s="88">
        <v>202.62769</v>
      </c>
      <c r="AA14" s="177">
        <f t="shared" si="5"/>
        <v>30.086161167269054</v>
      </c>
      <c r="AB14" s="224"/>
      <c r="AC14" s="236"/>
      <c r="AD14" s="241"/>
      <c r="AE14" s="236"/>
      <c r="AF14" s="251">
        <f t="shared" si="6"/>
        <v>1614.79134</v>
      </c>
      <c r="AG14" s="198">
        <f t="shared" si="7"/>
        <v>434.41184999999996</v>
      </c>
      <c r="AH14" s="246">
        <v>157.71825815144999</v>
      </c>
      <c r="AI14" s="95">
        <v>1401.1182200000001</v>
      </c>
      <c r="AJ14" s="154" t="s">
        <v>66</v>
      </c>
      <c r="AK14" s="219" t="s">
        <v>66</v>
      </c>
      <c r="AL14" s="255">
        <v>1692</v>
      </c>
      <c r="AM14" s="58">
        <v>542</v>
      </c>
      <c r="AN14" s="256">
        <f t="shared" si="12"/>
        <v>32.033096926713952</v>
      </c>
      <c r="AO14" s="59"/>
      <c r="AP14" s="260"/>
      <c r="AQ14" s="263">
        <v>17</v>
      </c>
      <c r="AR14" s="97"/>
      <c r="AS14" s="187">
        <f t="shared" si="13"/>
        <v>0</v>
      </c>
      <c r="AT14" s="266">
        <v>22</v>
      </c>
      <c r="AU14" s="267">
        <v>6</v>
      </c>
      <c r="AV14" s="208">
        <v>4.5999999999999996</v>
      </c>
      <c r="AW14" s="268">
        <v>2.2999999999999998</v>
      </c>
      <c r="AX14" s="208">
        <v>66</v>
      </c>
      <c r="AY14" s="271">
        <v>19.8</v>
      </c>
      <c r="AZ14" s="279"/>
      <c r="BA14" s="280"/>
      <c r="BB14" s="75"/>
      <c r="BC14" s="279"/>
      <c r="BD14" s="280"/>
      <c r="BE14" s="279"/>
      <c r="BF14" s="280"/>
      <c r="BG14" s="279"/>
      <c r="BH14" s="280"/>
      <c r="BI14" s="219" t="s">
        <v>66</v>
      </c>
      <c r="BJ14" s="279"/>
      <c r="BK14" s="280"/>
      <c r="BL14" s="282">
        <f t="shared" ref="BL14:BL22" si="14">AL14+AQ14+AT14+AV14+AX14+AZ14+BC14+BJ14</f>
        <v>1801.6</v>
      </c>
      <c r="BM14" s="283">
        <f t="shared" si="8"/>
        <v>570.09999999999991</v>
      </c>
      <c r="BN14" s="292">
        <f t="shared" si="9"/>
        <v>3416.3913400000001</v>
      </c>
      <c r="BO14" s="293">
        <f t="shared" si="10"/>
        <v>1004.5118499999999</v>
      </c>
      <c r="BP14" s="286">
        <v>131.97284613961</v>
      </c>
      <c r="BQ14" s="193">
        <f t="shared" si="11"/>
        <v>-2411.8794900000003</v>
      </c>
      <c r="BR14" s="86"/>
      <c r="BS14" s="86"/>
      <c r="BT14" s="86"/>
      <c r="BU14" s="86"/>
      <c r="BV14" s="86"/>
      <c r="BW14" s="86"/>
      <c r="BX14" s="86"/>
      <c r="BY14" s="86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  <c r="ALL14" s="147"/>
      <c r="ALM14" s="147"/>
    </row>
    <row r="15" spans="1:1001">
      <c r="A15" s="175" t="s">
        <v>67</v>
      </c>
      <c r="B15" s="199">
        <v>122</v>
      </c>
      <c r="C15" s="200">
        <v>32.912799999999997</v>
      </c>
      <c r="D15" s="52">
        <f t="shared" si="0"/>
        <v>26.977704918032785</v>
      </c>
      <c r="E15" s="209">
        <v>46</v>
      </c>
      <c r="F15" s="88">
        <v>105.32432</v>
      </c>
      <c r="G15" s="177">
        <f t="shared" si="1"/>
        <v>228.96591304347825</v>
      </c>
      <c r="H15" s="208">
        <v>44</v>
      </c>
      <c r="I15" s="48">
        <v>0.48710999999999999</v>
      </c>
      <c r="J15" s="177">
        <f t="shared" si="2"/>
        <v>1.1070681818181818</v>
      </c>
      <c r="K15" s="208">
        <v>951</v>
      </c>
      <c r="L15" s="88">
        <v>32.542920000000002</v>
      </c>
      <c r="M15" s="177">
        <f t="shared" si="3"/>
        <v>3.4219684542586752</v>
      </c>
      <c r="N15" s="69">
        <v>5</v>
      </c>
      <c r="O15" s="88">
        <v>7.0000000000000001E-3</v>
      </c>
      <c r="P15" s="177">
        <f t="shared" si="4"/>
        <v>0.13999999999999999</v>
      </c>
      <c r="Q15" s="219" t="s">
        <v>67</v>
      </c>
      <c r="R15" s="208"/>
      <c r="S15" s="88"/>
      <c r="T15" s="227"/>
      <c r="U15" s="160" t="s">
        <v>67</v>
      </c>
      <c r="V15" s="208">
        <v>5</v>
      </c>
      <c r="W15" s="68"/>
      <c r="X15" s="177">
        <f>W15/V15*100</f>
        <v>0</v>
      </c>
      <c r="Y15" s="208">
        <v>339.27760000000001</v>
      </c>
      <c r="Z15" s="88">
        <v>102.07559999999999</v>
      </c>
      <c r="AA15" s="177">
        <f t="shared" si="5"/>
        <v>30.08615953425749</v>
      </c>
      <c r="AB15" s="224"/>
      <c r="AC15" s="236"/>
      <c r="AD15" s="241"/>
      <c r="AE15" s="236"/>
      <c r="AF15" s="251">
        <f t="shared" si="6"/>
        <v>1512.2775999999999</v>
      </c>
      <c r="AG15" s="198">
        <f t="shared" si="7"/>
        <v>273.34975000000003</v>
      </c>
      <c r="AH15" s="246">
        <v>74.4539693743302</v>
      </c>
      <c r="AI15" s="57">
        <v>-689.11464999999998</v>
      </c>
      <c r="AJ15" s="154" t="s">
        <v>67</v>
      </c>
      <c r="AK15" s="219" t="s">
        <v>67</v>
      </c>
      <c r="AL15" s="255">
        <v>1387</v>
      </c>
      <c r="AM15" s="58">
        <v>433</v>
      </c>
      <c r="AN15" s="256">
        <f t="shared" si="12"/>
        <v>31.218457101658252</v>
      </c>
      <c r="AO15" s="59"/>
      <c r="AP15" s="260"/>
      <c r="AQ15" s="263"/>
      <c r="AR15" s="97"/>
      <c r="AS15" s="187"/>
      <c r="AT15" s="266">
        <v>23</v>
      </c>
      <c r="AU15" s="267">
        <v>6</v>
      </c>
      <c r="AV15" s="208">
        <v>4.7</v>
      </c>
      <c r="AW15" s="268">
        <v>2.35</v>
      </c>
      <c r="AX15" s="208">
        <v>66</v>
      </c>
      <c r="AY15" s="271">
        <v>19.8</v>
      </c>
      <c r="AZ15" s="279"/>
      <c r="BA15" s="280"/>
      <c r="BB15" s="75"/>
      <c r="BC15" s="279"/>
      <c r="BD15" s="280"/>
      <c r="BE15" s="279"/>
      <c r="BF15" s="280"/>
      <c r="BG15" s="279"/>
      <c r="BH15" s="280"/>
      <c r="BI15" s="219" t="s">
        <v>67</v>
      </c>
      <c r="BJ15" s="279"/>
      <c r="BK15" s="280"/>
      <c r="BL15" s="282">
        <f t="shared" si="14"/>
        <v>1480.7</v>
      </c>
      <c r="BM15" s="283">
        <f t="shared" si="8"/>
        <v>461.15000000000003</v>
      </c>
      <c r="BN15" s="292">
        <f t="shared" si="9"/>
        <v>2992.9776000000002</v>
      </c>
      <c r="BO15" s="293">
        <f t="shared" si="10"/>
        <v>734.49975000000006</v>
      </c>
      <c r="BP15" s="286">
        <v>83.943611843961605</v>
      </c>
      <c r="BQ15" s="193">
        <f t="shared" si="11"/>
        <v>-2258.4778500000002</v>
      </c>
      <c r="BR15" s="86"/>
      <c r="BS15" s="86"/>
      <c r="BT15" s="86"/>
      <c r="BU15" s="86"/>
      <c r="BV15" s="86"/>
      <c r="BW15" s="86"/>
      <c r="BX15" s="86"/>
      <c r="BY15" s="86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  <c r="ALL15" s="147"/>
      <c r="ALM15" s="147"/>
    </row>
    <row r="16" spans="1:1001">
      <c r="A16" s="175" t="s">
        <v>68</v>
      </c>
      <c r="B16" s="242">
        <v>83.485690000000005</v>
      </c>
      <c r="C16" s="200">
        <v>25.331340000000001</v>
      </c>
      <c r="D16" s="52">
        <f t="shared" si="0"/>
        <v>30.342134083098554</v>
      </c>
      <c r="E16" s="207">
        <v>40</v>
      </c>
      <c r="F16" s="48">
        <v>24.364000000000001</v>
      </c>
      <c r="G16" s="177">
        <f t="shared" si="1"/>
        <v>60.91</v>
      </c>
      <c r="H16" s="208">
        <v>64.957899999999995</v>
      </c>
      <c r="I16" s="88">
        <v>1.3309299999999999</v>
      </c>
      <c r="J16" s="177">
        <f t="shared" si="2"/>
        <v>2.0489116797187101</v>
      </c>
      <c r="K16" s="208">
        <v>242</v>
      </c>
      <c r="L16" s="88">
        <v>49.043149999999997</v>
      </c>
      <c r="M16" s="177">
        <f t="shared" si="3"/>
        <v>20.265764462809916</v>
      </c>
      <c r="N16" s="69">
        <v>21</v>
      </c>
      <c r="O16" s="88">
        <v>15.807</v>
      </c>
      <c r="P16" s="177">
        <f t="shared" si="4"/>
        <v>75.271428571428572</v>
      </c>
      <c r="Q16" s="219" t="s">
        <v>68</v>
      </c>
      <c r="R16" s="208"/>
      <c r="S16" s="88"/>
      <c r="T16" s="227"/>
      <c r="U16" s="160" t="s">
        <v>69</v>
      </c>
      <c r="V16" s="208"/>
      <c r="W16" s="68">
        <v>1</v>
      </c>
      <c r="X16" s="177" t="e">
        <f>W16/V16*100</f>
        <v>#DIV/0!</v>
      </c>
      <c r="Y16" s="208">
        <v>410.17140999999998</v>
      </c>
      <c r="Z16" s="88">
        <v>123.40482</v>
      </c>
      <c r="AA16" s="177">
        <f t="shared" si="5"/>
        <v>30.086158369741085</v>
      </c>
      <c r="AB16" s="224"/>
      <c r="AC16" s="236"/>
      <c r="AD16" s="242"/>
      <c r="AE16" s="200"/>
      <c r="AF16" s="251">
        <f t="shared" si="6"/>
        <v>861.61500000000001</v>
      </c>
      <c r="AG16" s="198">
        <f t="shared" si="7"/>
        <v>240.28124000000003</v>
      </c>
      <c r="AH16" s="246">
        <v>91.233401360331598</v>
      </c>
      <c r="AI16" s="95">
        <v>-84.151720000000097</v>
      </c>
      <c r="AJ16" s="154" t="s">
        <v>69</v>
      </c>
      <c r="AK16" s="219" t="s">
        <v>68</v>
      </c>
      <c r="AL16" s="255">
        <v>1955</v>
      </c>
      <c r="AM16" s="58">
        <v>636</v>
      </c>
      <c r="AN16" s="256">
        <f t="shared" si="12"/>
        <v>32.531969309462916</v>
      </c>
      <c r="AO16" s="59"/>
      <c r="AP16" s="260"/>
      <c r="AQ16" s="263">
        <v>22</v>
      </c>
      <c r="AR16" s="97"/>
      <c r="AS16" s="187">
        <f t="shared" si="13"/>
        <v>0</v>
      </c>
      <c r="AT16" s="266">
        <v>21</v>
      </c>
      <c r="AU16" s="267"/>
      <c r="AV16" s="208">
        <v>3.7</v>
      </c>
      <c r="AW16" s="268">
        <v>1.85</v>
      </c>
      <c r="AX16" s="208">
        <v>66</v>
      </c>
      <c r="AY16" s="271">
        <v>19.8</v>
      </c>
      <c r="AZ16" s="279"/>
      <c r="BA16" s="280"/>
      <c r="BB16" s="75"/>
      <c r="BC16" s="279"/>
      <c r="BD16" s="280"/>
      <c r="BE16" s="279"/>
      <c r="BF16" s="280"/>
      <c r="BG16" s="279"/>
      <c r="BH16" s="280"/>
      <c r="BI16" s="219" t="s">
        <v>68</v>
      </c>
      <c r="BJ16" s="279"/>
      <c r="BK16" s="280"/>
      <c r="BL16" s="282">
        <f t="shared" si="14"/>
        <v>2067.6999999999998</v>
      </c>
      <c r="BM16" s="283">
        <f t="shared" si="8"/>
        <v>657.65</v>
      </c>
      <c r="BN16" s="292">
        <f t="shared" si="9"/>
        <v>2929.3149999999996</v>
      </c>
      <c r="BO16" s="293">
        <f t="shared" si="10"/>
        <v>897.93124</v>
      </c>
      <c r="BP16" s="286">
        <v>97.220434065848806</v>
      </c>
      <c r="BQ16" s="193">
        <f t="shared" si="11"/>
        <v>-2031.3837599999997</v>
      </c>
      <c r="BR16" s="86"/>
      <c r="BS16" s="86"/>
      <c r="BT16" s="86"/>
      <c r="BU16" s="86"/>
      <c r="BV16" s="86"/>
      <c r="BW16" s="86"/>
      <c r="BX16" s="86"/>
      <c r="BY16" s="8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</row>
    <row r="17" spans="1:1001">
      <c r="A17" s="175" t="s">
        <v>70</v>
      </c>
      <c r="B17" s="199">
        <v>167.4</v>
      </c>
      <c r="C17" s="200">
        <v>5.1519599999999999</v>
      </c>
      <c r="D17" s="52">
        <f t="shared" si="0"/>
        <v>3.0776344086021501</v>
      </c>
      <c r="E17" s="208"/>
      <c r="F17" s="88">
        <v>8.1449999999999996</v>
      </c>
      <c r="G17" s="177"/>
      <c r="H17" s="208">
        <v>24</v>
      </c>
      <c r="I17" s="88">
        <v>3.2697099999999999</v>
      </c>
      <c r="J17" s="177">
        <f t="shared" si="2"/>
        <v>13.623791666666666</v>
      </c>
      <c r="K17" s="208">
        <v>356</v>
      </c>
      <c r="L17" s="88">
        <v>66.268219999999999</v>
      </c>
      <c r="M17" s="177">
        <f t="shared" si="3"/>
        <v>18.614668539325844</v>
      </c>
      <c r="N17" s="69">
        <v>3</v>
      </c>
      <c r="O17" s="88">
        <v>1.74871</v>
      </c>
      <c r="P17" s="177">
        <f t="shared" si="4"/>
        <v>58.290333333333336</v>
      </c>
      <c r="Q17" s="219" t="s">
        <v>70</v>
      </c>
      <c r="R17" s="208"/>
      <c r="S17" s="88"/>
      <c r="T17" s="227"/>
      <c r="U17" s="160" t="s">
        <v>70</v>
      </c>
      <c r="V17" s="208">
        <v>0.6</v>
      </c>
      <c r="W17" s="68">
        <v>2.6</v>
      </c>
      <c r="X17" s="177">
        <f>W17/V17*100</f>
        <v>433.33333333333337</v>
      </c>
      <c r="Y17" s="208">
        <v>921.61972000000003</v>
      </c>
      <c r="Z17" s="88">
        <v>277.27994000000001</v>
      </c>
      <c r="AA17" s="177">
        <f t="shared" si="5"/>
        <v>30.086155274542087</v>
      </c>
      <c r="AB17" s="224"/>
      <c r="AC17" s="236">
        <v>1.5</v>
      </c>
      <c r="AD17" s="242"/>
      <c r="AE17" s="200"/>
      <c r="AF17" s="251">
        <f t="shared" si="6"/>
        <v>1472.6197200000001</v>
      </c>
      <c r="AG17" s="198">
        <f t="shared" si="7"/>
        <v>365.96354000000002</v>
      </c>
      <c r="AH17" s="246">
        <v>88.982982745378294</v>
      </c>
      <c r="AI17" s="57">
        <v>-179.15575999999999</v>
      </c>
      <c r="AJ17" s="154" t="s">
        <v>70</v>
      </c>
      <c r="AK17" s="219" t="s">
        <v>70</v>
      </c>
      <c r="AL17" s="255">
        <v>1468</v>
      </c>
      <c r="AM17" s="58">
        <v>461</v>
      </c>
      <c r="AN17" s="256">
        <f t="shared" si="12"/>
        <v>31.403269754768392</v>
      </c>
      <c r="AO17" s="59"/>
      <c r="AP17" s="260"/>
      <c r="AQ17" s="263"/>
      <c r="AR17" s="97"/>
      <c r="AS17" s="187"/>
      <c r="AT17" s="266">
        <v>23</v>
      </c>
      <c r="AU17" s="267">
        <v>6</v>
      </c>
      <c r="AV17" s="208">
        <v>6</v>
      </c>
      <c r="AW17" s="268">
        <v>3</v>
      </c>
      <c r="AX17" s="208">
        <v>66</v>
      </c>
      <c r="AY17" s="271">
        <v>19.8</v>
      </c>
      <c r="AZ17" s="279"/>
      <c r="BA17" s="280"/>
      <c r="BB17" s="75"/>
      <c r="BC17" s="279">
        <v>9</v>
      </c>
      <c r="BD17" s="280"/>
      <c r="BE17" s="279"/>
      <c r="BF17" s="280"/>
      <c r="BG17" s="279"/>
      <c r="BH17" s="280"/>
      <c r="BI17" s="219" t="s">
        <v>70</v>
      </c>
      <c r="BJ17" s="279"/>
      <c r="BK17" s="280"/>
      <c r="BL17" s="282">
        <f t="shared" si="14"/>
        <v>1572</v>
      </c>
      <c r="BM17" s="283">
        <f t="shared" si="8"/>
        <v>489.8</v>
      </c>
      <c r="BN17" s="292">
        <f t="shared" si="9"/>
        <v>3044.6197200000001</v>
      </c>
      <c r="BO17" s="293">
        <f t="shared" si="10"/>
        <v>855.76354000000003</v>
      </c>
      <c r="BP17" s="286">
        <v>94.744428437199005</v>
      </c>
      <c r="BQ17" s="193">
        <f t="shared" si="11"/>
        <v>-2188.8561800000002</v>
      </c>
      <c r="BR17" s="86"/>
      <c r="BS17" s="86"/>
      <c r="BT17" s="86"/>
      <c r="BU17" s="86"/>
      <c r="BV17" s="86"/>
      <c r="BW17" s="86"/>
      <c r="BX17" s="86"/>
      <c r="BY17" s="86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</row>
    <row r="18" spans="1:1001">
      <c r="A18" s="175" t="s">
        <v>71</v>
      </c>
      <c r="B18" s="199">
        <v>61</v>
      </c>
      <c r="C18" s="200">
        <v>20.912949999999999</v>
      </c>
      <c r="D18" s="52">
        <f t="shared" si="0"/>
        <v>34.283524590163935</v>
      </c>
      <c r="E18" s="208">
        <v>4</v>
      </c>
      <c r="F18" s="88">
        <v>1.43144</v>
      </c>
      <c r="G18" s="177">
        <f t="shared" ref="G18:G23" si="15">F18/E18*100</f>
        <v>35.786000000000001</v>
      </c>
      <c r="H18" s="208">
        <v>19</v>
      </c>
      <c r="I18" s="88">
        <v>0.28686</v>
      </c>
      <c r="J18" s="177">
        <f t="shared" si="2"/>
        <v>1.5097894736842106</v>
      </c>
      <c r="K18" s="208">
        <v>286</v>
      </c>
      <c r="L18" s="88">
        <v>23.763120000000001</v>
      </c>
      <c r="M18" s="177">
        <f t="shared" si="3"/>
        <v>8.3087832167832172</v>
      </c>
      <c r="N18" s="69">
        <v>5</v>
      </c>
      <c r="O18" s="88"/>
      <c r="P18" s="177">
        <f t="shared" si="4"/>
        <v>0</v>
      </c>
      <c r="Q18" s="219" t="s">
        <v>71</v>
      </c>
      <c r="R18" s="208">
        <v>68.8</v>
      </c>
      <c r="S18" s="88">
        <v>6.5084799999999996</v>
      </c>
      <c r="T18" s="227"/>
      <c r="U18" s="160" t="s">
        <v>71</v>
      </c>
      <c r="V18" s="208"/>
      <c r="W18" s="68"/>
      <c r="X18" s="230"/>
      <c r="Y18" s="208">
        <v>238.00068999999999</v>
      </c>
      <c r="Z18" s="88">
        <v>71.605289999999997</v>
      </c>
      <c r="AA18" s="177">
        <f t="shared" si="5"/>
        <v>30.086169077913176</v>
      </c>
      <c r="AB18" s="224"/>
      <c r="AC18" s="236"/>
      <c r="AD18" s="242"/>
      <c r="AE18" s="200"/>
      <c r="AF18" s="251">
        <f t="shared" si="6"/>
        <v>681.80069000000003</v>
      </c>
      <c r="AG18" s="198">
        <f t="shared" si="7"/>
        <v>124.50814</v>
      </c>
      <c r="AH18" s="246">
        <v>76.104077990160107</v>
      </c>
      <c r="AI18" s="95">
        <v>-204.57490000000001</v>
      </c>
      <c r="AJ18" s="154" t="s">
        <v>71</v>
      </c>
      <c r="AK18" s="219" t="s">
        <v>71</v>
      </c>
      <c r="AL18" s="255">
        <v>1756</v>
      </c>
      <c r="AM18" s="58">
        <v>566</v>
      </c>
      <c r="AN18" s="256">
        <f t="shared" si="12"/>
        <v>32.232346241457861</v>
      </c>
      <c r="AO18" s="59"/>
      <c r="AP18" s="260"/>
      <c r="AQ18" s="263">
        <v>20</v>
      </c>
      <c r="AR18" s="97"/>
      <c r="AS18" s="187">
        <f t="shared" si="13"/>
        <v>0</v>
      </c>
      <c r="AT18" s="266">
        <v>19</v>
      </c>
      <c r="AU18" s="267">
        <v>5</v>
      </c>
      <c r="AV18" s="208">
        <v>5</v>
      </c>
      <c r="AW18" s="268">
        <v>2.5</v>
      </c>
      <c r="AX18" s="208">
        <v>66</v>
      </c>
      <c r="AY18" s="271">
        <v>19.8</v>
      </c>
      <c r="AZ18" s="279"/>
      <c r="BA18" s="280"/>
      <c r="BB18" s="75"/>
      <c r="BC18" s="279"/>
      <c r="BD18" s="280"/>
      <c r="BE18" s="279"/>
      <c r="BF18" s="280"/>
      <c r="BG18" s="279"/>
      <c r="BH18" s="280"/>
      <c r="BI18" s="219" t="s">
        <v>71</v>
      </c>
      <c r="BJ18" s="279">
        <v>1357</v>
      </c>
      <c r="BK18" s="280"/>
      <c r="BL18" s="282">
        <f t="shared" si="14"/>
        <v>3223</v>
      </c>
      <c r="BM18" s="283">
        <f t="shared" si="8"/>
        <v>593.29999999999995</v>
      </c>
      <c r="BN18" s="292">
        <f t="shared" si="9"/>
        <v>3904.80069</v>
      </c>
      <c r="BO18" s="293">
        <f t="shared" si="10"/>
        <v>717.80813999999998</v>
      </c>
      <c r="BP18" s="286">
        <v>93.041925670757706</v>
      </c>
      <c r="BQ18" s="193">
        <f t="shared" si="11"/>
        <v>-3186.9925499999999</v>
      </c>
      <c r="BR18" s="86"/>
      <c r="BS18" s="86"/>
      <c r="BT18" s="86"/>
      <c r="BU18" s="86"/>
      <c r="BV18" s="86"/>
      <c r="BW18" s="86"/>
      <c r="BX18" s="86"/>
      <c r="BY18" s="86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</row>
    <row r="19" spans="1:1001">
      <c r="A19" s="175" t="s">
        <v>72</v>
      </c>
      <c r="B19" s="199">
        <v>115</v>
      </c>
      <c r="C19" s="200">
        <v>61.588830000000002</v>
      </c>
      <c r="D19" s="52">
        <f t="shared" si="0"/>
        <v>53.555504347826087</v>
      </c>
      <c r="E19" s="208">
        <v>59</v>
      </c>
      <c r="F19" s="88">
        <v>16.607620000000001</v>
      </c>
      <c r="G19" s="177">
        <f t="shared" si="15"/>
        <v>28.148508474576271</v>
      </c>
      <c r="H19" s="208">
        <v>53.3</v>
      </c>
      <c r="I19" s="88">
        <v>1.2658799999999999</v>
      </c>
      <c r="J19" s="177">
        <f t="shared" si="2"/>
        <v>2.3750093808630393</v>
      </c>
      <c r="K19" s="199">
        <v>815</v>
      </c>
      <c r="L19" s="88">
        <v>36.584009999999999</v>
      </c>
      <c r="M19" s="177">
        <f t="shared" si="3"/>
        <v>4.4888355828220856</v>
      </c>
      <c r="N19" s="69">
        <v>1</v>
      </c>
      <c r="O19" s="88">
        <v>11.77745</v>
      </c>
      <c r="P19" s="177">
        <f t="shared" si="4"/>
        <v>1177.7449999999999</v>
      </c>
      <c r="Q19" s="219" t="s">
        <v>72</v>
      </c>
      <c r="R19" s="208"/>
      <c r="S19" s="88"/>
      <c r="T19" s="177"/>
      <c r="U19" s="160" t="s">
        <v>72</v>
      </c>
      <c r="V19" s="208"/>
      <c r="W19" s="68"/>
      <c r="X19" s="177" t="e">
        <f>W19/V19*100</f>
        <v>#DIV/0!</v>
      </c>
      <c r="Y19" s="208">
        <v>303.83067999999997</v>
      </c>
      <c r="Z19" s="88">
        <v>91.411010000000005</v>
      </c>
      <c r="AA19" s="177">
        <f t="shared" si="5"/>
        <v>30.08616838826152</v>
      </c>
      <c r="AB19" s="224"/>
      <c r="AC19" s="236"/>
      <c r="AD19" s="242"/>
      <c r="AE19" s="200"/>
      <c r="AF19" s="251">
        <f t="shared" si="6"/>
        <v>1347.13068</v>
      </c>
      <c r="AG19" s="198">
        <f t="shared" si="7"/>
        <v>219.23480000000001</v>
      </c>
      <c r="AH19" s="246">
        <v>63.634181550164101</v>
      </c>
      <c r="AI19" s="57">
        <v>-535.82997</v>
      </c>
      <c r="AJ19" s="154" t="s">
        <v>72</v>
      </c>
      <c r="AK19" s="219" t="s">
        <v>72</v>
      </c>
      <c r="AL19" s="255">
        <v>1246</v>
      </c>
      <c r="AM19" s="58">
        <v>392</v>
      </c>
      <c r="AN19" s="256">
        <f t="shared" si="12"/>
        <v>31.460674157303369</v>
      </c>
      <c r="AO19" s="59"/>
      <c r="AP19" s="260"/>
      <c r="AQ19" s="263"/>
      <c r="AR19" s="97"/>
      <c r="AS19" s="187"/>
      <c r="AT19" s="266">
        <v>19</v>
      </c>
      <c r="AU19" s="267">
        <v>5</v>
      </c>
      <c r="AV19" s="208">
        <v>6</v>
      </c>
      <c r="AW19" s="268">
        <v>3</v>
      </c>
      <c r="AX19" s="208">
        <v>66</v>
      </c>
      <c r="AY19" s="271">
        <v>19.8</v>
      </c>
      <c r="AZ19" s="279"/>
      <c r="BA19" s="280"/>
      <c r="BB19" s="75"/>
      <c r="BC19" s="279"/>
      <c r="BD19" s="280"/>
      <c r="BE19" s="279"/>
      <c r="BF19" s="280"/>
      <c r="BG19" s="279"/>
      <c r="BH19" s="280"/>
      <c r="BI19" s="219" t="s">
        <v>72</v>
      </c>
      <c r="BJ19" s="279"/>
      <c r="BK19" s="280"/>
      <c r="BL19" s="282">
        <f t="shared" si="14"/>
        <v>1337</v>
      </c>
      <c r="BM19" s="283">
        <f t="shared" si="8"/>
        <v>419.8</v>
      </c>
      <c r="BN19" s="292">
        <f t="shared" si="9"/>
        <v>2684.1306800000002</v>
      </c>
      <c r="BO19" s="293">
        <f t="shared" si="10"/>
        <v>639.03480000000002</v>
      </c>
      <c r="BP19" s="286">
        <v>82.449895255513596</v>
      </c>
      <c r="BQ19" s="193">
        <f t="shared" si="11"/>
        <v>-2045.0958800000003</v>
      </c>
      <c r="BR19" s="86"/>
      <c r="BS19" s="86"/>
      <c r="BT19" s="86"/>
      <c r="BU19" s="86"/>
      <c r="BV19" s="86"/>
      <c r="BW19" s="86"/>
      <c r="BX19" s="86"/>
      <c r="BY19" s="86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</row>
    <row r="20" spans="1:1001">
      <c r="A20" s="175" t="s">
        <v>73</v>
      </c>
      <c r="B20" s="199">
        <v>171</v>
      </c>
      <c r="C20" s="200">
        <v>55.103119999999997</v>
      </c>
      <c r="D20" s="52">
        <f t="shared" si="0"/>
        <v>32.224046783625731</v>
      </c>
      <c r="E20" s="208">
        <v>20</v>
      </c>
      <c r="F20" s="88">
        <v>4.7234999999999996</v>
      </c>
      <c r="G20" s="177">
        <f t="shared" si="15"/>
        <v>23.617499999999996</v>
      </c>
      <c r="H20" s="208">
        <v>132</v>
      </c>
      <c r="I20" s="88">
        <v>9.6278699999999997</v>
      </c>
      <c r="J20" s="177">
        <f t="shared" si="2"/>
        <v>7.2938409090909095</v>
      </c>
      <c r="K20" s="208">
        <v>574</v>
      </c>
      <c r="L20" s="88">
        <v>100.15311</v>
      </c>
      <c r="M20" s="177">
        <f t="shared" si="3"/>
        <v>17.448277003484318</v>
      </c>
      <c r="N20" s="69">
        <v>19</v>
      </c>
      <c r="O20" s="88">
        <v>-1.8580000000000001</v>
      </c>
      <c r="P20" s="177">
        <f t="shared" si="4"/>
        <v>-9.7789473684210542</v>
      </c>
      <c r="Q20" s="219" t="s">
        <v>73</v>
      </c>
      <c r="R20" s="208"/>
      <c r="S20" s="88"/>
      <c r="T20" s="227"/>
      <c r="U20" s="160" t="s">
        <v>73</v>
      </c>
      <c r="V20" s="208"/>
      <c r="W20" s="68"/>
      <c r="X20" s="177" t="e">
        <f>W20/V20*100</f>
        <v>#DIV/0!</v>
      </c>
      <c r="Y20" s="208">
        <v>1068.4712099999999</v>
      </c>
      <c r="Z20" s="88">
        <v>321.46192000000002</v>
      </c>
      <c r="AA20" s="177">
        <f t="shared" si="5"/>
        <v>30.086156462746438</v>
      </c>
      <c r="AB20" s="224"/>
      <c r="AC20" s="236"/>
      <c r="AD20" s="242"/>
      <c r="AE20" s="200"/>
      <c r="AF20" s="251">
        <f t="shared" si="6"/>
        <v>1984.4712099999999</v>
      </c>
      <c r="AG20" s="198">
        <f t="shared" si="7"/>
        <v>489.21152000000001</v>
      </c>
      <c r="AH20" s="246">
        <v>83.775152627712799</v>
      </c>
      <c r="AI20" s="95">
        <v>-479.74732</v>
      </c>
      <c r="AJ20" s="154" t="s">
        <v>73</v>
      </c>
      <c r="AK20" s="219" t="s">
        <v>73</v>
      </c>
      <c r="AL20" s="255">
        <v>3692</v>
      </c>
      <c r="AM20" s="58">
        <v>1245</v>
      </c>
      <c r="AN20" s="256">
        <f t="shared" si="12"/>
        <v>33.721560130010836</v>
      </c>
      <c r="AO20" s="59"/>
      <c r="AP20" s="260"/>
      <c r="AQ20" s="263">
        <v>51</v>
      </c>
      <c r="AR20" s="97"/>
      <c r="AS20" s="187">
        <f t="shared" si="13"/>
        <v>0</v>
      </c>
      <c r="AT20" s="266">
        <v>46</v>
      </c>
      <c r="AU20" s="267">
        <v>12</v>
      </c>
      <c r="AV20" s="208">
        <v>11.9</v>
      </c>
      <c r="AW20" s="268">
        <v>5.95</v>
      </c>
      <c r="AX20" s="208">
        <v>165.2</v>
      </c>
      <c r="AY20" s="271">
        <v>49.56</v>
      </c>
      <c r="AZ20" s="279"/>
      <c r="BA20" s="280"/>
      <c r="BB20" s="75"/>
      <c r="BC20" s="279"/>
      <c r="BD20" s="280"/>
      <c r="BE20" s="279"/>
      <c r="BF20" s="280"/>
      <c r="BG20" s="279"/>
      <c r="BH20" s="280"/>
      <c r="BI20" s="219" t="s">
        <v>73</v>
      </c>
      <c r="BJ20" s="279">
        <v>423</v>
      </c>
      <c r="BK20" s="280"/>
      <c r="BL20" s="282">
        <f t="shared" si="14"/>
        <v>4389.1000000000004</v>
      </c>
      <c r="BM20" s="283">
        <f t="shared" si="8"/>
        <v>1312.51</v>
      </c>
      <c r="BN20" s="292">
        <f t="shared" si="9"/>
        <v>6373.5712100000001</v>
      </c>
      <c r="BO20" s="293">
        <f t="shared" si="10"/>
        <v>1801.7215200000001</v>
      </c>
      <c r="BP20" s="286">
        <v>93.205836201602906</v>
      </c>
      <c r="BQ20" s="193">
        <f t="shared" si="11"/>
        <v>-4571.84969</v>
      </c>
      <c r="BR20" s="86"/>
      <c r="BS20" s="86"/>
      <c r="BT20" s="86"/>
      <c r="BU20" s="86"/>
      <c r="BV20" s="86"/>
      <c r="BW20" s="86"/>
      <c r="BX20" s="86"/>
      <c r="BY20" s="86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  <c r="ALL20" s="147"/>
      <c r="ALM20" s="147"/>
    </row>
    <row r="21" spans="1:1001">
      <c r="A21" s="175" t="s">
        <v>74</v>
      </c>
      <c r="B21" s="199">
        <v>86</v>
      </c>
      <c r="C21" s="200">
        <v>37.24483</v>
      </c>
      <c r="D21" s="52">
        <f t="shared" si="0"/>
        <v>43.307941860465114</v>
      </c>
      <c r="E21" s="208">
        <v>10.8</v>
      </c>
      <c r="F21" s="88">
        <v>140.935</v>
      </c>
      <c r="G21" s="177">
        <f t="shared" si="15"/>
        <v>1304.9537037037035</v>
      </c>
      <c r="H21" s="208">
        <v>50</v>
      </c>
      <c r="I21" s="88">
        <v>0.76100000000000001</v>
      </c>
      <c r="J21" s="177">
        <f t="shared" si="2"/>
        <v>1.522</v>
      </c>
      <c r="K21" s="208">
        <v>208</v>
      </c>
      <c r="L21" s="88">
        <v>19.375050000000002</v>
      </c>
      <c r="M21" s="177">
        <f t="shared" si="3"/>
        <v>9.3149278846153862</v>
      </c>
      <c r="N21" s="69">
        <v>70</v>
      </c>
      <c r="O21" s="88">
        <v>64.350999999999999</v>
      </c>
      <c r="P21" s="177">
        <f t="shared" si="4"/>
        <v>91.93</v>
      </c>
      <c r="Q21" s="219" t="s">
        <v>74</v>
      </c>
      <c r="R21" s="208"/>
      <c r="S21" s="88"/>
      <c r="T21" s="227"/>
      <c r="U21" s="160" t="s">
        <v>74</v>
      </c>
      <c r="V21" s="208">
        <v>1</v>
      </c>
      <c r="W21" s="68"/>
      <c r="X21" s="177">
        <f>W21/V21*100</f>
        <v>0</v>
      </c>
      <c r="Y21" s="208">
        <v>187.36224000000001</v>
      </c>
      <c r="Z21" s="88">
        <v>56.370100000000001</v>
      </c>
      <c r="AA21" s="177">
        <f t="shared" si="5"/>
        <v>30.08615823551213</v>
      </c>
      <c r="AB21" s="224"/>
      <c r="AC21" s="236"/>
      <c r="AD21" s="242"/>
      <c r="AE21" s="200"/>
      <c r="AF21" s="251">
        <f t="shared" si="6"/>
        <v>613.16224</v>
      </c>
      <c r="AG21" s="198">
        <f t="shared" si="7"/>
        <v>319.03697999999997</v>
      </c>
      <c r="AH21" s="246">
        <v>60.169679429457098</v>
      </c>
      <c r="AI21" s="57">
        <v>-498.06142999999997</v>
      </c>
      <c r="AJ21" s="154" t="s">
        <v>74</v>
      </c>
      <c r="AK21" s="219" t="s">
        <v>74</v>
      </c>
      <c r="AL21" s="255">
        <v>799</v>
      </c>
      <c r="AM21" s="58">
        <v>254</v>
      </c>
      <c r="AN21" s="256">
        <f t="shared" si="12"/>
        <v>31.789737171464331</v>
      </c>
      <c r="AO21" s="59"/>
      <c r="AP21" s="260"/>
      <c r="AQ21" s="263"/>
      <c r="AR21" s="97"/>
      <c r="AS21" s="187"/>
      <c r="AT21" s="266">
        <v>11</v>
      </c>
      <c r="AU21" s="267">
        <v>3</v>
      </c>
      <c r="AV21" s="208">
        <v>2.6</v>
      </c>
      <c r="AW21" s="268">
        <v>1.3</v>
      </c>
      <c r="AX21" s="208">
        <v>66</v>
      </c>
      <c r="AY21" s="271">
        <v>19.8</v>
      </c>
      <c r="AZ21" s="279"/>
      <c r="BA21" s="280"/>
      <c r="BB21" s="75"/>
      <c r="BC21" s="279"/>
      <c r="BD21" s="280"/>
      <c r="BE21" s="279"/>
      <c r="BF21" s="280"/>
      <c r="BG21" s="279"/>
      <c r="BH21" s="280"/>
      <c r="BI21" s="219" t="s">
        <v>74</v>
      </c>
      <c r="BJ21" s="279"/>
      <c r="BK21" s="280"/>
      <c r="BL21" s="282">
        <f t="shared" si="14"/>
        <v>878.6</v>
      </c>
      <c r="BM21" s="283">
        <f t="shared" si="8"/>
        <v>278.10000000000002</v>
      </c>
      <c r="BN21" s="292">
        <f t="shared" si="9"/>
        <v>1491.76224</v>
      </c>
      <c r="BO21" s="293">
        <f t="shared" si="10"/>
        <v>597.13697999999999</v>
      </c>
      <c r="BP21" s="286">
        <v>77.929742315826701</v>
      </c>
      <c r="BQ21" s="193">
        <f t="shared" si="11"/>
        <v>-894.62526000000003</v>
      </c>
      <c r="BR21" s="86"/>
      <c r="BS21" s="86"/>
      <c r="BT21" s="86"/>
      <c r="BU21" s="86"/>
      <c r="BV21" s="86"/>
      <c r="BW21" s="86"/>
      <c r="BX21" s="86"/>
      <c r="BY21" s="86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  <c r="VA21" s="147"/>
      <c r="VB21" s="147"/>
      <c r="VC21" s="147"/>
      <c r="VD21" s="147"/>
      <c r="VE21" s="147"/>
      <c r="VF21" s="147"/>
      <c r="VG21" s="147"/>
      <c r="VH21" s="147"/>
      <c r="VI21" s="147"/>
      <c r="VJ21" s="147"/>
      <c r="VK21" s="147"/>
      <c r="VL21" s="147"/>
      <c r="VM21" s="147"/>
      <c r="VN21" s="147"/>
      <c r="VO21" s="147"/>
      <c r="VP21" s="147"/>
      <c r="VQ21" s="147"/>
      <c r="VR21" s="147"/>
      <c r="VS21" s="147"/>
      <c r="VT21" s="147"/>
      <c r="VU21" s="147"/>
      <c r="VV21" s="147"/>
      <c r="VW21" s="147"/>
      <c r="VX21" s="147"/>
      <c r="VY21" s="147"/>
      <c r="VZ21" s="147"/>
      <c r="WA21" s="147"/>
      <c r="WB21" s="147"/>
      <c r="WC21" s="147"/>
      <c r="WD21" s="147"/>
      <c r="WE21" s="147"/>
      <c r="WF21" s="147"/>
      <c r="WG21" s="147"/>
      <c r="WH21" s="147"/>
      <c r="WI21" s="147"/>
      <c r="WJ21" s="147"/>
      <c r="WK21" s="147"/>
      <c r="WL21" s="147"/>
      <c r="WM21" s="147"/>
      <c r="WN21" s="147"/>
      <c r="WO21" s="147"/>
      <c r="WP21" s="147"/>
      <c r="WQ21" s="147"/>
      <c r="WR21" s="147"/>
      <c r="WS21" s="147"/>
      <c r="WT21" s="147"/>
      <c r="WU21" s="147"/>
      <c r="WV21" s="147"/>
      <c r="WW21" s="147"/>
      <c r="WX21" s="147"/>
      <c r="WY21" s="147"/>
      <c r="WZ21" s="147"/>
      <c r="XA21" s="147"/>
      <c r="XB21" s="147"/>
      <c r="XC21" s="147"/>
      <c r="XD21" s="147"/>
      <c r="XE21" s="147"/>
      <c r="XF21" s="147"/>
      <c r="XG21" s="147"/>
      <c r="XH21" s="147"/>
      <c r="XI21" s="147"/>
      <c r="XJ21" s="147"/>
      <c r="XK21" s="147"/>
      <c r="XL21" s="147"/>
      <c r="XM21" s="147"/>
      <c r="XN21" s="147"/>
      <c r="XO21" s="147"/>
      <c r="XP21" s="147"/>
      <c r="XQ21" s="147"/>
      <c r="XR21" s="147"/>
      <c r="XS21" s="147"/>
      <c r="XT21" s="147"/>
      <c r="XU21" s="147"/>
      <c r="XV21" s="147"/>
      <c r="XW21" s="147"/>
      <c r="XX21" s="147"/>
      <c r="XY21" s="147"/>
      <c r="XZ21" s="147"/>
      <c r="YA21" s="147"/>
      <c r="YB21" s="147"/>
      <c r="YC21" s="147"/>
      <c r="YD21" s="147"/>
      <c r="YE21" s="147"/>
      <c r="YF21" s="147"/>
      <c r="YG21" s="147"/>
      <c r="YH21" s="147"/>
      <c r="YI21" s="147"/>
      <c r="YJ21" s="147"/>
      <c r="YK21" s="147"/>
      <c r="YL21" s="147"/>
      <c r="YM21" s="147"/>
      <c r="YN21" s="147"/>
      <c r="YO21" s="147"/>
      <c r="YP21" s="147"/>
      <c r="YQ21" s="147"/>
      <c r="YR21" s="147"/>
      <c r="YS21" s="147"/>
      <c r="YT21" s="147"/>
      <c r="YU21" s="147"/>
      <c r="YV21" s="147"/>
      <c r="YW21" s="147"/>
      <c r="YX21" s="147"/>
      <c r="YY21" s="147"/>
      <c r="YZ21" s="147"/>
      <c r="ZA21" s="147"/>
      <c r="ZB21" s="147"/>
      <c r="ZC21" s="147"/>
      <c r="ZD21" s="147"/>
      <c r="ZE21" s="147"/>
      <c r="ZF21" s="147"/>
      <c r="ZG21" s="147"/>
      <c r="ZH21" s="147"/>
      <c r="ZI21" s="147"/>
      <c r="ZJ21" s="147"/>
      <c r="ZK21" s="147"/>
      <c r="ZL21" s="147"/>
      <c r="ZM21" s="147"/>
      <c r="ZN21" s="147"/>
      <c r="ZO21" s="147"/>
      <c r="ZP21" s="147"/>
      <c r="ZQ21" s="147"/>
      <c r="ZR21" s="147"/>
      <c r="ZS21" s="147"/>
      <c r="ZT21" s="147"/>
      <c r="ZU21" s="147"/>
      <c r="ZV21" s="147"/>
      <c r="ZW21" s="147"/>
      <c r="ZX21" s="147"/>
      <c r="ZY21" s="147"/>
      <c r="ZZ21" s="147"/>
      <c r="AAA21" s="147"/>
      <c r="AAB21" s="147"/>
      <c r="AAC21" s="147"/>
      <c r="AAD21" s="147"/>
      <c r="AAE21" s="147"/>
      <c r="AAF21" s="147"/>
      <c r="AAG21" s="147"/>
      <c r="AAH21" s="147"/>
      <c r="AAI21" s="147"/>
      <c r="AAJ21" s="147"/>
      <c r="AAK21" s="147"/>
      <c r="AAL21" s="147"/>
      <c r="AAM21" s="147"/>
      <c r="AAN21" s="147"/>
      <c r="AAO21" s="147"/>
      <c r="AAP21" s="147"/>
      <c r="AAQ21" s="147"/>
      <c r="AAR21" s="147"/>
      <c r="AAS21" s="147"/>
      <c r="AAT21" s="147"/>
      <c r="AAU21" s="147"/>
      <c r="AAV21" s="147"/>
      <c r="AAW21" s="147"/>
      <c r="AAX21" s="147"/>
      <c r="AAY21" s="147"/>
      <c r="AAZ21" s="147"/>
      <c r="ABA21" s="147"/>
      <c r="ABB21" s="147"/>
      <c r="ABC21" s="147"/>
      <c r="ABD21" s="147"/>
      <c r="ABE21" s="147"/>
      <c r="ABF21" s="147"/>
      <c r="ABG21" s="147"/>
      <c r="ABH21" s="147"/>
      <c r="ABI21" s="147"/>
      <c r="ABJ21" s="147"/>
      <c r="ABK21" s="147"/>
      <c r="ABL21" s="147"/>
      <c r="ABM21" s="147"/>
      <c r="ABN21" s="147"/>
      <c r="ABO21" s="147"/>
      <c r="ABP21" s="147"/>
      <c r="ABQ21" s="147"/>
      <c r="ABR21" s="147"/>
      <c r="ABS21" s="147"/>
      <c r="ABT21" s="147"/>
      <c r="ABU21" s="147"/>
      <c r="ABV21" s="147"/>
      <c r="ABW21" s="147"/>
      <c r="ABX21" s="147"/>
      <c r="ABY21" s="147"/>
      <c r="ABZ21" s="147"/>
      <c r="ACA21" s="147"/>
      <c r="ACB21" s="147"/>
      <c r="ACC21" s="147"/>
      <c r="ACD21" s="147"/>
      <c r="ACE21" s="147"/>
      <c r="ACF21" s="147"/>
      <c r="ACG21" s="147"/>
      <c r="ACH21" s="147"/>
      <c r="ACI21" s="147"/>
      <c r="ACJ21" s="147"/>
      <c r="ACK21" s="147"/>
      <c r="ACL21" s="147"/>
      <c r="ACM21" s="147"/>
      <c r="ACN21" s="147"/>
      <c r="ACO21" s="147"/>
      <c r="ACP21" s="147"/>
      <c r="ACQ21" s="147"/>
      <c r="ACR21" s="147"/>
      <c r="ACS21" s="147"/>
      <c r="ACT21" s="147"/>
      <c r="ACU21" s="147"/>
      <c r="ACV21" s="147"/>
      <c r="ACW21" s="147"/>
      <c r="ACX21" s="147"/>
      <c r="ACY21" s="147"/>
      <c r="ACZ21" s="147"/>
      <c r="ADA21" s="147"/>
      <c r="ADB21" s="147"/>
      <c r="ADC21" s="147"/>
      <c r="ADD21" s="147"/>
      <c r="ADE21" s="147"/>
      <c r="ADF21" s="147"/>
      <c r="ADG21" s="147"/>
      <c r="ADH21" s="147"/>
      <c r="ADI21" s="147"/>
      <c r="ADJ21" s="147"/>
      <c r="ADK21" s="147"/>
      <c r="ADL21" s="147"/>
      <c r="ADM21" s="147"/>
      <c r="ADN21" s="147"/>
      <c r="ADO21" s="147"/>
      <c r="ADP21" s="147"/>
      <c r="ADQ21" s="147"/>
      <c r="ADR21" s="147"/>
      <c r="ADS21" s="147"/>
      <c r="ADT21" s="147"/>
      <c r="ADU21" s="147"/>
      <c r="ADV21" s="147"/>
      <c r="ADW21" s="147"/>
      <c r="ADX21" s="147"/>
      <c r="ADY21" s="147"/>
      <c r="ADZ21" s="147"/>
      <c r="AEA21" s="147"/>
      <c r="AEB21" s="147"/>
      <c r="AEC21" s="147"/>
      <c r="AED21" s="147"/>
      <c r="AEE21" s="147"/>
      <c r="AEF21" s="147"/>
      <c r="AEG21" s="147"/>
      <c r="AEH21" s="147"/>
      <c r="AEI21" s="147"/>
      <c r="AEJ21" s="147"/>
      <c r="AEK21" s="147"/>
      <c r="AEL21" s="147"/>
      <c r="AEM21" s="147"/>
      <c r="AEN21" s="147"/>
      <c r="AEO21" s="147"/>
      <c r="AEP21" s="147"/>
      <c r="AEQ21" s="147"/>
      <c r="AER21" s="147"/>
      <c r="AES21" s="147"/>
      <c r="AET21" s="147"/>
      <c r="AEU21" s="147"/>
      <c r="AEV21" s="147"/>
      <c r="AEW21" s="147"/>
      <c r="AEX21" s="147"/>
      <c r="AEY21" s="147"/>
      <c r="AEZ21" s="147"/>
      <c r="AFA21" s="147"/>
      <c r="AFB21" s="147"/>
      <c r="AFC21" s="147"/>
      <c r="AFD21" s="147"/>
      <c r="AFE21" s="147"/>
      <c r="AFF21" s="147"/>
      <c r="AFG21" s="147"/>
      <c r="AFH21" s="147"/>
      <c r="AFI21" s="147"/>
      <c r="AFJ21" s="147"/>
      <c r="AFK21" s="147"/>
      <c r="AFL21" s="147"/>
      <c r="AFM21" s="147"/>
      <c r="AFN21" s="147"/>
      <c r="AFO21" s="147"/>
      <c r="AFP21" s="147"/>
      <c r="AFQ21" s="147"/>
      <c r="AFR21" s="147"/>
      <c r="AFS21" s="147"/>
      <c r="AFT21" s="147"/>
      <c r="AFU21" s="147"/>
      <c r="AFV21" s="147"/>
      <c r="AFW21" s="147"/>
      <c r="AFX21" s="147"/>
      <c r="AFY21" s="147"/>
      <c r="AFZ21" s="147"/>
      <c r="AGA21" s="147"/>
      <c r="AGB21" s="147"/>
      <c r="AGC21" s="147"/>
      <c r="AGD21" s="147"/>
      <c r="AGE21" s="147"/>
      <c r="AGF21" s="147"/>
      <c r="AGG21" s="147"/>
      <c r="AGH21" s="147"/>
      <c r="AGI21" s="147"/>
      <c r="AGJ21" s="147"/>
      <c r="AGK21" s="147"/>
      <c r="AGL21" s="147"/>
      <c r="AGM21" s="147"/>
      <c r="AGN21" s="147"/>
      <c r="AGO21" s="147"/>
      <c r="AGP21" s="147"/>
      <c r="AGQ21" s="147"/>
      <c r="AGR21" s="147"/>
      <c r="AGS21" s="147"/>
      <c r="AGT21" s="147"/>
      <c r="AGU21" s="147"/>
      <c r="AGV21" s="147"/>
      <c r="AGW21" s="147"/>
      <c r="AGX21" s="147"/>
      <c r="AGY21" s="147"/>
      <c r="AGZ21" s="147"/>
      <c r="AHA21" s="147"/>
      <c r="AHB21" s="147"/>
      <c r="AHC21" s="147"/>
      <c r="AHD21" s="147"/>
      <c r="AHE21" s="147"/>
      <c r="AHF21" s="147"/>
      <c r="AHG21" s="147"/>
      <c r="AHH21" s="147"/>
      <c r="AHI21" s="147"/>
      <c r="AHJ21" s="147"/>
      <c r="AHK21" s="147"/>
      <c r="AHL21" s="147"/>
      <c r="AHM21" s="147"/>
      <c r="AHN21" s="147"/>
      <c r="AHO21" s="147"/>
      <c r="AHP21" s="147"/>
      <c r="AHQ21" s="147"/>
      <c r="AHR21" s="147"/>
      <c r="AHS21" s="147"/>
      <c r="AHT21" s="147"/>
      <c r="AHU21" s="147"/>
      <c r="AHV21" s="147"/>
      <c r="AHW21" s="147"/>
      <c r="AHX21" s="147"/>
      <c r="AHY21" s="147"/>
      <c r="AHZ21" s="147"/>
      <c r="AIA21" s="147"/>
      <c r="AIB21" s="147"/>
      <c r="AIC21" s="147"/>
      <c r="AID21" s="147"/>
      <c r="AIE21" s="147"/>
      <c r="AIF21" s="147"/>
      <c r="AIG21" s="147"/>
      <c r="AIH21" s="147"/>
      <c r="AII21" s="147"/>
      <c r="AIJ21" s="147"/>
      <c r="AIK21" s="147"/>
      <c r="AIL21" s="147"/>
      <c r="AIM21" s="147"/>
      <c r="AIN21" s="147"/>
      <c r="AIO21" s="147"/>
      <c r="AIP21" s="147"/>
      <c r="AIQ21" s="147"/>
      <c r="AIR21" s="147"/>
      <c r="AIS21" s="147"/>
      <c r="AIT21" s="147"/>
      <c r="AIU21" s="147"/>
      <c r="AIV21" s="147"/>
      <c r="AIW21" s="147"/>
      <c r="AIX21" s="147"/>
      <c r="AIY21" s="147"/>
      <c r="AIZ21" s="147"/>
      <c r="AJA21" s="147"/>
      <c r="AJB21" s="147"/>
      <c r="AJC21" s="147"/>
      <c r="AJD21" s="147"/>
      <c r="AJE21" s="147"/>
      <c r="AJF21" s="147"/>
      <c r="AJG21" s="147"/>
      <c r="AJH21" s="147"/>
      <c r="AJI21" s="147"/>
      <c r="AJJ21" s="147"/>
      <c r="AJK21" s="147"/>
      <c r="AJL21" s="147"/>
      <c r="AJM21" s="147"/>
      <c r="AJN21" s="147"/>
      <c r="AJO21" s="147"/>
      <c r="AJP21" s="147"/>
      <c r="AJQ21" s="147"/>
      <c r="AJR21" s="147"/>
      <c r="AJS21" s="147"/>
      <c r="AJT21" s="147"/>
      <c r="AJU21" s="147"/>
      <c r="AJV21" s="147"/>
      <c r="AJW21" s="147"/>
      <c r="AJX21" s="147"/>
      <c r="AJY21" s="147"/>
      <c r="AJZ21" s="147"/>
      <c r="AKA21" s="147"/>
      <c r="AKB21" s="147"/>
      <c r="AKC21" s="147"/>
      <c r="AKD21" s="147"/>
      <c r="AKE21" s="147"/>
      <c r="AKF21" s="147"/>
      <c r="AKG21" s="147"/>
      <c r="AKH21" s="147"/>
      <c r="AKI21" s="147"/>
      <c r="AKJ21" s="147"/>
      <c r="AKK21" s="147"/>
      <c r="AKL21" s="147"/>
      <c r="AKM21" s="147"/>
      <c r="AKN21" s="147"/>
      <c r="AKO21" s="147"/>
      <c r="AKP21" s="147"/>
      <c r="AKQ21" s="147"/>
      <c r="AKR21" s="147"/>
      <c r="AKS21" s="147"/>
      <c r="AKT21" s="147"/>
      <c r="AKU21" s="147"/>
      <c r="AKV21" s="147"/>
      <c r="AKW21" s="147"/>
      <c r="AKX21" s="147"/>
      <c r="AKY21" s="147"/>
      <c r="AKZ21" s="147"/>
      <c r="ALA21" s="147"/>
      <c r="ALB21" s="147"/>
      <c r="ALC21" s="147"/>
      <c r="ALD21" s="147"/>
      <c r="ALE21" s="147"/>
      <c r="ALF21" s="147"/>
      <c r="ALG21" s="147"/>
      <c r="ALH21" s="147"/>
      <c r="ALI21" s="147"/>
      <c r="ALJ21" s="147"/>
      <c r="ALK21" s="147"/>
      <c r="ALL21" s="147"/>
      <c r="ALM21" s="147"/>
    </row>
    <row r="22" spans="1:1001">
      <c r="A22" s="178" t="s">
        <v>75</v>
      </c>
      <c r="B22" s="201">
        <v>122</v>
      </c>
      <c r="C22" s="202">
        <v>35.764409999999998</v>
      </c>
      <c r="D22" s="52">
        <f t="shared" si="0"/>
        <v>29.315090163934425</v>
      </c>
      <c r="E22" s="210">
        <v>14</v>
      </c>
      <c r="F22" s="109">
        <v>21.630389999999998</v>
      </c>
      <c r="G22" s="177">
        <f t="shared" si="15"/>
        <v>154.50278571428569</v>
      </c>
      <c r="H22" s="210">
        <v>54</v>
      </c>
      <c r="I22" s="109">
        <v>5.9741200000000001</v>
      </c>
      <c r="J22" s="177">
        <f t="shared" si="2"/>
        <v>11.063185185185185</v>
      </c>
      <c r="K22" s="216">
        <v>281</v>
      </c>
      <c r="L22" s="111">
        <v>20.635639999999999</v>
      </c>
      <c r="M22" s="177">
        <f t="shared" si="3"/>
        <v>7.343644128113878</v>
      </c>
      <c r="N22" s="212">
        <v>1</v>
      </c>
      <c r="O22" s="111">
        <v>1.9640000000000001E-2</v>
      </c>
      <c r="P22" s="177">
        <f t="shared" si="4"/>
        <v>1.9640000000000002</v>
      </c>
      <c r="Q22" s="220" t="s">
        <v>75</v>
      </c>
      <c r="R22" s="216"/>
      <c r="S22" s="113"/>
      <c r="T22" s="227"/>
      <c r="U22" s="163" t="s">
        <v>75</v>
      </c>
      <c r="V22" s="232">
        <v>10</v>
      </c>
      <c r="W22" s="115"/>
      <c r="X22" s="177">
        <f>W22/V22*100</f>
        <v>0</v>
      </c>
      <c r="Y22" s="232">
        <v>293.7029</v>
      </c>
      <c r="Z22" s="113">
        <v>88.363979999999998</v>
      </c>
      <c r="AA22" s="177">
        <f t="shared" si="5"/>
        <v>30.086178924348378</v>
      </c>
      <c r="AB22" s="237"/>
      <c r="AC22" s="238"/>
      <c r="AD22" s="243"/>
      <c r="AE22" s="244"/>
      <c r="AF22" s="251">
        <f t="shared" si="6"/>
        <v>775.7029</v>
      </c>
      <c r="AG22" s="198">
        <f t="shared" si="7"/>
        <v>172.38817999999998</v>
      </c>
      <c r="AH22" s="247">
        <v>99.611577062884507</v>
      </c>
      <c r="AI22" s="56">
        <v>-5.2049799999999804</v>
      </c>
      <c r="AJ22" s="154" t="s">
        <v>75</v>
      </c>
      <c r="AK22" s="220" t="s">
        <v>75</v>
      </c>
      <c r="AL22" s="257">
        <v>1843</v>
      </c>
      <c r="AM22" s="122">
        <v>594</v>
      </c>
      <c r="AN22" s="256">
        <f t="shared" si="12"/>
        <v>32.230059685295714</v>
      </c>
      <c r="AO22" s="59"/>
      <c r="AP22" s="260"/>
      <c r="AQ22" s="264">
        <v>16</v>
      </c>
      <c r="AR22" s="126"/>
      <c r="AS22" s="187">
        <f t="shared" si="13"/>
        <v>0</v>
      </c>
      <c r="AT22" s="266">
        <v>20</v>
      </c>
      <c r="AU22" s="267">
        <v>5</v>
      </c>
      <c r="AV22" s="210">
        <v>4.4000000000000004</v>
      </c>
      <c r="AW22" s="269">
        <v>2.2000000000000002</v>
      </c>
      <c r="AX22" s="210">
        <v>66</v>
      </c>
      <c r="AY22" s="269">
        <v>19.8</v>
      </c>
      <c r="AZ22" s="275"/>
      <c r="BA22" s="276"/>
      <c r="BB22" s="101"/>
      <c r="BC22" s="275"/>
      <c r="BD22" s="276"/>
      <c r="BE22" s="275"/>
      <c r="BF22" s="276"/>
      <c r="BG22" s="275"/>
      <c r="BH22" s="276"/>
      <c r="BI22" s="220" t="s">
        <v>75</v>
      </c>
      <c r="BJ22" s="275"/>
      <c r="BK22" s="276"/>
      <c r="BL22" s="282">
        <f t="shared" si="14"/>
        <v>1949.4</v>
      </c>
      <c r="BM22" s="283">
        <f t="shared" si="8"/>
        <v>621</v>
      </c>
      <c r="BN22" s="292">
        <f t="shared" si="9"/>
        <v>2725.1028999999999</v>
      </c>
      <c r="BO22" s="293">
        <f t="shared" si="10"/>
        <v>793.38817999999992</v>
      </c>
      <c r="BP22" s="287">
        <v>99.851740763812899</v>
      </c>
      <c r="BQ22" s="193">
        <f t="shared" si="11"/>
        <v>-1931.7147199999999</v>
      </c>
      <c r="BR22" s="86"/>
      <c r="BS22" s="86"/>
      <c r="BT22" s="86"/>
      <c r="BU22" s="86"/>
      <c r="BV22" s="86"/>
      <c r="BW22" s="86"/>
      <c r="BX22" s="86"/>
      <c r="BY22" s="86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  <c r="VA22" s="147"/>
      <c r="VB22" s="147"/>
      <c r="VC22" s="147"/>
      <c r="VD22" s="147"/>
      <c r="VE22" s="147"/>
      <c r="VF22" s="147"/>
      <c r="VG22" s="147"/>
      <c r="VH22" s="147"/>
      <c r="VI22" s="147"/>
      <c r="VJ22" s="147"/>
      <c r="VK22" s="147"/>
      <c r="VL22" s="147"/>
      <c r="VM22" s="147"/>
      <c r="VN22" s="147"/>
      <c r="VO22" s="147"/>
      <c r="VP22" s="147"/>
      <c r="VQ22" s="147"/>
      <c r="VR22" s="147"/>
      <c r="VS22" s="147"/>
      <c r="VT22" s="147"/>
      <c r="VU22" s="147"/>
      <c r="VV22" s="147"/>
      <c r="VW22" s="147"/>
      <c r="VX22" s="147"/>
      <c r="VY22" s="147"/>
      <c r="VZ22" s="147"/>
      <c r="WA22" s="147"/>
      <c r="WB22" s="147"/>
      <c r="WC22" s="147"/>
      <c r="WD22" s="147"/>
      <c r="WE22" s="147"/>
      <c r="WF22" s="147"/>
      <c r="WG22" s="147"/>
      <c r="WH22" s="147"/>
      <c r="WI22" s="147"/>
      <c r="WJ22" s="147"/>
      <c r="WK22" s="147"/>
      <c r="WL22" s="147"/>
      <c r="WM22" s="147"/>
      <c r="WN22" s="147"/>
      <c r="WO22" s="147"/>
      <c r="WP22" s="147"/>
      <c r="WQ22" s="147"/>
      <c r="WR22" s="147"/>
      <c r="WS22" s="147"/>
      <c r="WT22" s="147"/>
      <c r="WU22" s="147"/>
      <c r="WV22" s="147"/>
      <c r="WW22" s="147"/>
      <c r="WX22" s="147"/>
      <c r="WY22" s="147"/>
      <c r="WZ22" s="147"/>
      <c r="XA22" s="147"/>
      <c r="XB22" s="147"/>
      <c r="XC22" s="147"/>
      <c r="XD22" s="147"/>
      <c r="XE22" s="147"/>
      <c r="XF22" s="147"/>
      <c r="XG22" s="147"/>
      <c r="XH22" s="147"/>
      <c r="XI22" s="147"/>
      <c r="XJ22" s="147"/>
      <c r="XK22" s="147"/>
      <c r="XL22" s="147"/>
      <c r="XM22" s="147"/>
      <c r="XN22" s="147"/>
      <c r="XO22" s="147"/>
      <c r="XP22" s="147"/>
      <c r="XQ22" s="147"/>
      <c r="XR22" s="147"/>
      <c r="XS22" s="147"/>
      <c r="XT22" s="147"/>
      <c r="XU22" s="147"/>
      <c r="XV22" s="147"/>
      <c r="XW22" s="147"/>
      <c r="XX22" s="147"/>
      <c r="XY22" s="147"/>
      <c r="XZ22" s="147"/>
      <c r="YA22" s="147"/>
      <c r="YB22" s="147"/>
      <c r="YC22" s="147"/>
      <c r="YD22" s="147"/>
      <c r="YE22" s="147"/>
      <c r="YF22" s="147"/>
      <c r="YG22" s="147"/>
      <c r="YH22" s="147"/>
      <c r="YI22" s="147"/>
      <c r="YJ22" s="147"/>
      <c r="YK22" s="147"/>
      <c r="YL22" s="147"/>
      <c r="YM22" s="147"/>
      <c r="YN22" s="147"/>
      <c r="YO22" s="147"/>
      <c r="YP22" s="147"/>
      <c r="YQ22" s="147"/>
      <c r="YR22" s="147"/>
      <c r="YS22" s="147"/>
      <c r="YT22" s="147"/>
      <c r="YU22" s="147"/>
      <c r="YV22" s="147"/>
      <c r="YW22" s="147"/>
      <c r="YX22" s="147"/>
      <c r="YY22" s="147"/>
      <c r="YZ22" s="147"/>
      <c r="ZA22" s="147"/>
      <c r="ZB22" s="147"/>
      <c r="ZC22" s="147"/>
      <c r="ZD22" s="147"/>
      <c r="ZE22" s="147"/>
      <c r="ZF22" s="147"/>
      <c r="ZG22" s="147"/>
      <c r="ZH22" s="147"/>
      <c r="ZI22" s="147"/>
      <c r="ZJ22" s="147"/>
      <c r="ZK22" s="147"/>
      <c r="ZL22" s="147"/>
      <c r="ZM22" s="147"/>
      <c r="ZN22" s="147"/>
      <c r="ZO22" s="147"/>
      <c r="ZP22" s="147"/>
      <c r="ZQ22" s="147"/>
      <c r="ZR22" s="147"/>
      <c r="ZS22" s="147"/>
      <c r="ZT22" s="147"/>
      <c r="ZU22" s="147"/>
      <c r="ZV22" s="147"/>
      <c r="ZW22" s="147"/>
      <c r="ZX22" s="147"/>
      <c r="ZY22" s="147"/>
      <c r="ZZ22" s="147"/>
      <c r="AAA22" s="147"/>
      <c r="AAB22" s="147"/>
      <c r="AAC22" s="147"/>
      <c r="AAD22" s="147"/>
      <c r="AAE22" s="147"/>
      <c r="AAF22" s="147"/>
      <c r="AAG22" s="147"/>
      <c r="AAH22" s="147"/>
      <c r="AAI22" s="147"/>
      <c r="AAJ22" s="147"/>
      <c r="AAK22" s="147"/>
      <c r="AAL22" s="147"/>
      <c r="AAM22" s="147"/>
      <c r="AAN22" s="147"/>
      <c r="AAO22" s="147"/>
      <c r="AAP22" s="147"/>
      <c r="AAQ22" s="147"/>
      <c r="AAR22" s="147"/>
      <c r="AAS22" s="147"/>
      <c r="AAT22" s="147"/>
      <c r="AAU22" s="147"/>
      <c r="AAV22" s="147"/>
      <c r="AAW22" s="147"/>
      <c r="AAX22" s="147"/>
      <c r="AAY22" s="147"/>
      <c r="AAZ22" s="147"/>
      <c r="ABA22" s="147"/>
      <c r="ABB22" s="147"/>
      <c r="ABC22" s="147"/>
      <c r="ABD22" s="147"/>
      <c r="ABE22" s="147"/>
      <c r="ABF22" s="147"/>
      <c r="ABG22" s="147"/>
      <c r="ABH22" s="147"/>
      <c r="ABI22" s="147"/>
      <c r="ABJ22" s="147"/>
      <c r="ABK22" s="147"/>
      <c r="ABL22" s="147"/>
      <c r="ABM22" s="147"/>
      <c r="ABN22" s="147"/>
      <c r="ABO22" s="147"/>
      <c r="ABP22" s="147"/>
      <c r="ABQ22" s="147"/>
      <c r="ABR22" s="147"/>
      <c r="ABS22" s="147"/>
      <c r="ABT22" s="147"/>
      <c r="ABU22" s="147"/>
      <c r="ABV22" s="147"/>
      <c r="ABW22" s="147"/>
      <c r="ABX22" s="147"/>
      <c r="ABY22" s="147"/>
      <c r="ABZ22" s="147"/>
      <c r="ACA22" s="147"/>
      <c r="ACB22" s="147"/>
      <c r="ACC22" s="147"/>
      <c r="ACD22" s="147"/>
      <c r="ACE22" s="147"/>
      <c r="ACF22" s="147"/>
      <c r="ACG22" s="147"/>
      <c r="ACH22" s="147"/>
      <c r="ACI22" s="147"/>
      <c r="ACJ22" s="147"/>
      <c r="ACK22" s="147"/>
      <c r="ACL22" s="147"/>
      <c r="ACM22" s="147"/>
      <c r="ACN22" s="147"/>
      <c r="ACO22" s="147"/>
      <c r="ACP22" s="147"/>
      <c r="ACQ22" s="147"/>
      <c r="ACR22" s="147"/>
      <c r="ACS22" s="147"/>
      <c r="ACT22" s="147"/>
      <c r="ACU22" s="147"/>
      <c r="ACV22" s="147"/>
      <c r="ACW22" s="147"/>
      <c r="ACX22" s="147"/>
      <c r="ACY22" s="147"/>
      <c r="ACZ22" s="147"/>
      <c r="ADA22" s="147"/>
      <c r="ADB22" s="147"/>
      <c r="ADC22" s="147"/>
      <c r="ADD22" s="147"/>
      <c r="ADE22" s="147"/>
      <c r="ADF22" s="147"/>
      <c r="ADG22" s="147"/>
      <c r="ADH22" s="147"/>
      <c r="ADI22" s="147"/>
      <c r="ADJ22" s="147"/>
      <c r="ADK22" s="147"/>
      <c r="ADL22" s="147"/>
      <c r="ADM22" s="147"/>
      <c r="ADN22" s="147"/>
      <c r="ADO22" s="147"/>
      <c r="ADP22" s="147"/>
      <c r="ADQ22" s="147"/>
      <c r="ADR22" s="147"/>
      <c r="ADS22" s="147"/>
      <c r="ADT22" s="147"/>
      <c r="ADU22" s="147"/>
      <c r="ADV22" s="147"/>
      <c r="ADW22" s="147"/>
      <c r="ADX22" s="147"/>
      <c r="ADY22" s="147"/>
      <c r="ADZ22" s="147"/>
      <c r="AEA22" s="147"/>
      <c r="AEB22" s="147"/>
      <c r="AEC22" s="147"/>
      <c r="AED22" s="147"/>
      <c r="AEE22" s="147"/>
      <c r="AEF22" s="147"/>
      <c r="AEG22" s="147"/>
      <c r="AEH22" s="147"/>
      <c r="AEI22" s="147"/>
      <c r="AEJ22" s="147"/>
      <c r="AEK22" s="147"/>
      <c r="AEL22" s="147"/>
      <c r="AEM22" s="147"/>
      <c r="AEN22" s="147"/>
      <c r="AEO22" s="147"/>
      <c r="AEP22" s="147"/>
      <c r="AEQ22" s="147"/>
      <c r="AER22" s="147"/>
      <c r="AES22" s="147"/>
      <c r="AET22" s="147"/>
      <c r="AEU22" s="147"/>
      <c r="AEV22" s="147"/>
      <c r="AEW22" s="147"/>
      <c r="AEX22" s="147"/>
      <c r="AEY22" s="147"/>
      <c r="AEZ22" s="147"/>
      <c r="AFA22" s="147"/>
      <c r="AFB22" s="147"/>
      <c r="AFC22" s="147"/>
      <c r="AFD22" s="147"/>
      <c r="AFE22" s="147"/>
      <c r="AFF22" s="147"/>
      <c r="AFG22" s="147"/>
      <c r="AFH22" s="147"/>
      <c r="AFI22" s="147"/>
      <c r="AFJ22" s="147"/>
      <c r="AFK22" s="147"/>
      <c r="AFL22" s="147"/>
      <c r="AFM22" s="147"/>
      <c r="AFN22" s="147"/>
      <c r="AFO22" s="147"/>
      <c r="AFP22" s="147"/>
      <c r="AFQ22" s="147"/>
      <c r="AFR22" s="147"/>
      <c r="AFS22" s="147"/>
      <c r="AFT22" s="147"/>
      <c r="AFU22" s="147"/>
      <c r="AFV22" s="147"/>
      <c r="AFW22" s="147"/>
      <c r="AFX22" s="147"/>
      <c r="AFY22" s="147"/>
      <c r="AFZ22" s="147"/>
      <c r="AGA22" s="147"/>
      <c r="AGB22" s="147"/>
      <c r="AGC22" s="147"/>
      <c r="AGD22" s="147"/>
      <c r="AGE22" s="147"/>
      <c r="AGF22" s="147"/>
      <c r="AGG22" s="147"/>
      <c r="AGH22" s="147"/>
      <c r="AGI22" s="147"/>
      <c r="AGJ22" s="147"/>
      <c r="AGK22" s="147"/>
      <c r="AGL22" s="147"/>
      <c r="AGM22" s="147"/>
      <c r="AGN22" s="147"/>
      <c r="AGO22" s="147"/>
      <c r="AGP22" s="147"/>
      <c r="AGQ22" s="147"/>
      <c r="AGR22" s="147"/>
      <c r="AGS22" s="147"/>
      <c r="AGT22" s="147"/>
      <c r="AGU22" s="147"/>
      <c r="AGV22" s="147"/>
      <c r="AGW22" s="147"/>
      <c r="AGX22" s="147"/>
      <c r="AGY22" s="147"/>
      <c r="AGZ22" s="147"/>
      <c r="AHA22" s="147"/>
      <c r="AHB22" s="147"/>
      <c r="AHC22" s="147"/>
      <c r="AHD22" s="147"/>
      <c r="AHE22" s="147"/>
      <c r="AHF22" s="147"/>
      <c r="AHG22" s="147"/>
      <c r="AHH22" s="147"/>
      <c r="AHI22" s="147"/>
      <c r="AHJ22" s="147"/>
      <c r="AHK22" s="147"/>
      <c r="AHL22" s="147"/>
      <c r="AHM22" s="147"/>
      <c r="AHN22" s="147"/>
      <c r="AHO22" s="147"/>
      <c r="AHP22" s="147"/>
      <c r="AHQ22" s="147"/>
      <c r="AHR22" s="147"/>
      <c r="AHS22" s="147"/>
      <c r="AHT22" s="147"/>
      <c r="AHU22" s="147"/>
      <c r="AHV22" s="147"/>
      <c r="AHW22" s="147"/>
      <c r="AHX22" s="147"/>
      <c r="AHY22" s="147"/>
      <c r="AHZ22" s="147"/>
      <c r="AIA22" s="147"/>
      <c r="AIB22" s="147"/>
      <c r="AIC22" s="147"/>
      <c r="AID22" s="147"/>
      <c r="AIE22" s="147"/>
      <c r="AIF22" s="147"/>
      <c r="AIG22" s="147"/>
      <c r="AIH22" s="147"/>
      <c r="AII22" s="147"/>
      <c r="AIJ22" s="147"/>
      <c r="AIK22" s="147"/>
      <c r="AIL22" s="147"/>
      <c r="AIM22" s="147"/>
      <c r="AIN22" s="147"/>
      <c r="AIO22" s="147"/>
      <c r="AIP22" s="147"/>
      <c r="AIQ22" s="147"/>
      <c r="AIR22" s="147"/>
      <c r="AIS22" s="147"/>
      <c r="AIT22" s="147"/>
      <c r="AIU22" s="147"/>
      <c r="AIV22" s="147"/>
      <c r="AIW22" s="147"/>
      <c r="AIX22" s="147"/>
      <c r="AIY22" s="147"/>
      <c r="AIZ22" s="147"/>
      <c r="AJA22" s="147"/>
      <c r="AJB22" s="147"/>
      <c r="AJC22" s="147"/>
      <c r="AJD22" s="147"/>
      <c r="AJE22" s="147"/>
      <c r="AJF22" s="147"/>
      <c r="AJG22" s="147"/>
      <c r="AJH22" s="147"/>
      <c r="AJI22" s="147"/>
      <c r="AJJ22" s="147"/>
      <c r="AJK22" s="147"/>
      <c r="AJL22" s="147"/>
      <c r="AJM22" s="147"/>
      <c r="AJN22" s="147"/>
      <c r="AJO22" s="147"/>
      <c r="AJP22" s="147"/>
      <c r="AJQ22" s="147"/>
      <c r="AJR22" s="147"/>
      <c r="AJS22" s="147"/>
      <c r="AJT22" s="147"/>
      <c r="AJU22" s="147"/>
      <c r="AJV22" s="147"/>
      <c r="AJW22" s="147"/>
      <c r="AJX22" s="147"/>
      <c r="AJY22" s="147"/>
      <c r="AJZ22" s="147"/>
      <c r="AKA22" s="147"/>
      <c r="AKB22" s="147"/>
      <c r="AKC22" s="147"/>
      <c r="AKD22" s="147"/>
      <c r="AKE22" s="147"/>
      <c r="AKF22" s="147"/>
      <c r="AKG22" s="147"/>
      <c r="AKH22" s="147"/>
      <c r="AKI22" s="147"/>
      <c r="AKJ22" s="147"/>
      <c r="AKK22" s="147"/>
      <c r="AKL22" s="147"/>
      <c r="AKM22" s="147"/>
      <c r="AKN22" s="147"/>
      <c r="AKO22" s="147"/>
      <c r="AKP22" s="147"/>
      <c r="AKQ22" s="147"/>
      <c r="AKR22" s="147"/>
      <c r="AKS22" s="147"/>
      <c r="AKT22" s="147"/>
      <c r="AKU22" s="147"/>
      <c r="AKV22" s="147"/>
      <c r="AKW22" s="147"/>
      <c r="AKX22" s="147"/>
      <c r="AKY22" s="147"/>
      <c r="AKZ22" s="147"/>
      <c r="ALA22" s="147"/>
      <c r="ALB22" s="147"/>
      <c r="ALC22" s="147"/>
      <c r="ALD22" s="147"/>
      <c r="ALE22" s="147"/>
      <c r="ALF22" s="147"/>
      <c r="ALG22" s="147"/>
      <c r="ALH22" s="147"/>
      <c r="ALI22" s="147"/>
      <c r="ALJ22" s="147"/>
      <c r="ALK22" s="147"/>
      <c r="ALL22" s="147"/>
      <c r="ALM22" s="147"/>
    </row>
    <row r="23" spans="1:1001" ht="12" thickBot="1">
      <c r="A23" s="179" t="s">
        <v>16</v>
      </c>
      <c r="B23" s="203">
        <f>SUM(B9:B22)</f>
        <v>6679.7786900000001</v>
      </c>
      <c r="C23" s="204">
        <f>SUM(C9:C22)</f>
        <v>2083.5218500000001</v>
      </c>
      <c r="D23" s="205">
        <f t="shared" si="0"/>
        <v>31.191480237498709</v>
      </c>
      <c r="E23" s="211">
        <f>SUM(E9:E22)</f>
        <v>535.4</v>
      </c>
      <c r="F23" s="180">
        <f>SUM(F9:F22)</f>
        <v>721.21027999999978</v>
      </c>
      <c r="G23" s="182">
        <f t="shared" si="15"/>
        <v>134.70494583488977</v>
      </c>
      <c r="H23" s="215">
        <f>SUM(H9:H22)</f>
        <v>1172.2579000000001</v>
      </c>
      <c r="I23" s="180">
        <f>SUM(I9:I22)</f>
        <v>89.339159999999978</v>
      </c>
      <c r="J23" s="182">
        <f t="shared" si="2"/>
        <v>7.6211181856825165</v>
      </c>
      <c r="K23" s="211">
        <f>SUM(K9:K22)</f>
        <v>7108</v>
      </c>
      <c r="L23" s="180">
        <f>SUM(L9:L22)</f>
        <v>1207.17482</v>
      </c>
      <c r="M23" s="182">
        <f t="shared" si="3"/>
        <v>16.983326111423747</v>
      </c>
      <c r="N23" s="213">
        <f>SUM(N9:N22)</f>
        <v>629</v>
      </c>
      <c r="O23" s="180">
        <f>SUM(O9:O22)</f>
        <v>434.29485</v>
      </c>
      <c r="P23" s="182">
        <f t="shared" si="4"/>
        <v>69.045286168521457</v>
      </c>
      <c r="Q23" s="221" t="s">
        <v>16</v>
      </c>
      <c r="R23" s="203">
        <f>SUM(R9:R22)</f>
        <v>259.23928000000001</v>
      </c>
      <c r="S23" s="180">
        <f>SUM(S9:S22)</f>
        <v>6.5084799999999996</v>
      </c>
      <c r="T23" s="182"/>
      <c r="U23" s="228">
        <f>SUM(U9:U22)</f>
        <v>0</v>
      </c>
      <c r="V23" s="211">
        <f>SUM(V9:V22)</f>
        <v>36.6</v>
      </c>
      <c r="W23" s="180">
        <f>SUM(W9:W22)</f>
        <v>23.48</v>
      </c>
      <c r="X23" s="182">
        <f>W23/V23*100</f>
        <v>64.15300546448087</v>
      </c>
      <c r="Y23" s="203">
        <f>SUM(Y9:Y22)</f>
        <v>9295.0677100000012</v>
      </c>
      <c r="Z23" s="180">
        <f>SUM(Z9:Z22)</f>
        <v>2827.64635</v>
      </c>
      <c r="AA23" s="182">
        <f t="shared" si="5"/>
        <v>30.420933318838618</v>
      </c>
      <c r="AB23" s="215">
        <f t="shared" ref="AB23:AH23" si="16">SUM(AB9:AB22)</f>
        <v>0</v>
      </c>
      <c r="AC23" s="239">
        <f t="shared" si="16"/>
        <v>1.8</v>
      </c>
      <c r="AD23" s="211">
        <f t="shared" si="16"/>
        <v>0</v>
      </c>
      <c r="AE23" s="194">
        <f t="shared" si="16"/>
        <v>0</v>
      </c>
      <c r="AF23" s="203">
        <f t="shared" si="16"/>
        <v>25715.343580000001</v>
      </c>
      <c r="AG23" s="204">
        <f t="shared" si="16"/>
        <v>7394.9757899999986</v>
      </c>
      <c r="AH23" s="213">
        <f t="shared" si="16"/>
        <v>1169.5443042815507</v>
      </c>
      <c r="AI23" s="188">
        <v>-5.2049799999999804</v>
      </c>
      <c r="AJ23" s="252">
        <f>SUM(AJ9:AJ22)</f>
        <v>0</v>
      </c>
      <c r="AK23" s="221" t="s">
        <v>16</v>
      </c>
      <c r="AL23" s="258">
        <f>SUM(AL9:AL22)</f>
        <v>33743</v>
      </c>
      <c r="AM23" s="189">
        <f>SUM(AM9:AM22)</f>
        <v>11248</v>
      </c>
      <c r="AN23" s="259">
        <v>100</v>
      </c>
      <c r="AO23" s="222">
        <f>SUM(AO9:AO22)</f>
        <v>0</v>
      </c>
      <c r="AP23" s="252">
        <f>SUM(AP9:AP22)</f>
        <v>0</v>
      </c>
      <c r="AQ23" s="215">
        <f>SUM(AQ9:AQ22)</f>
        <v>200</v>
      </c>
      <c r="AR23" s="181">
        <f>SUM(AR9:AR22)</f>
        <v>0</v>
      </c>
      <c r="AS23" s="190">
        <f t="shared" si="13"/>
        <v>0</v>
      </c>
      <c r="AT23" s="215">
        <f t="shared" ref="AT23:BA23" si="17">SUM(AT9:AT22)</f>
        <v>900</v>
      </c>
      <c r="AU23" s="194">
        <f t="shared" si="17"/>
        <v>224</v>
      </c>
      <c r="AV23" s="215">
        <f t="shared" si="17"/>
        <v>81.900000000000006</v>
      </c>
      <c r="AW23" s="194">
        <f t="shared" si="17"/>
        <v>40.950000000000003</v>
      </c>
      <c r="AX23" s="215">
        <f t="shared" si="17"/>
        <v>1386.8</v>
      </c>
      <c r="AY23" s="194">
        <f t="shared" si="17"/>
        <v>416.04000000000008</v>
      </c>
      <c r="AZ23" s="215">
        <f t="shared" si="17"/>
        <v>3276</v>
      </c>
      <c r="BA23" s="194">
        <f t="shared" si="17"/>
        <v>0</v>
      </c>
      <c r="BB23" s="274"/>
      <c r="BC23" s="215">
        <f t="shared" ref="BC23:BO23" si="18">SUM(BC9:BC22)</f>
        <v>27</v>
      </c>
      <c r="BD23" s="194">
        <f t="shared" si="18"/>
        <v>0</v>
      </c>
      <c r="BE23" s="215">
        <f t="shared" si="18"/>
        <v>268</v>
      </c>
      <c r="BF23" s="194">
        <f t="shared" si="18"/>
        <v>0</v>
      </c>
      <c r="BG23" s="215">
        <f t="shared" ref="BG23:BH23" si="19">SUM(BG9:BG22)</f>
        <v>1504</v>
      </c>
      <c r="BH23" s="194">
        <f t="shared" si="19"/>
        <v>0</v>
      </c>
      <c r="BI23" s="221" t="s">
        <v>16</v>
      </c>
      <c r="BJ23" s="215">
        <f t="shared" ref="BJ23:BK23" si="20">SUM(BJ9:BJ22)</f>
        <v>2097</v>
      </c>
      <c r="BK23" s="194">
        <f t="shared" si="20"/>
        <v>0</v>
      </c>
      <c r="BL23" s="203">
        <f t="shared" si="18"/>
        <v>43483.7</v>
      </c>
      <c r="BM23" s="204">
        <f t="shared" si="18"/>
        <v>11928.989999999998</v>
      </c>
      <c r="BN23" s="203">
        <f t="shared" si="18"/>
        <v>69199.043580000012</v>
      </c>
      <c r="BO23" s="204">
        <f t="shared" si="18"/>
        <v>19323.965789999995</v>
      </c>
      <c r="BP23" s="288">
        <v>99.851740763812899</v>
      </c>
      <c r="BQ23" s="194">
        <f>SUM(BQ9:BQ22)</f>
        <v>-49875.07779000001</v>
      </c>
      <c r="BR23" s="86"/>
      <c r="BS23" s="86"/>
      <c r="BT23" s="86"/>
      <c r="BU23" s="86"/>
      <c r="BV23" s="86"/>
      <c r="BW23" s="86"/>
      <c r="BX23" s="86"/>
      <c r="BY23" s="86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  <c r="ALL23" s="147"/>
      <c r="ALM23" s="147"/>
    </row>
    <row r="24" spans="1:1001">
      <c r="AG24" s="164"/>
      <c r="BN24" s="165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  <c r="VA24" s="147"/>
      <c r="VB24" s="147"/>
      <c r="VC24" s="147"/>
      <c r="VD24" s="147"/>
      <c r="VE24" s="147"/>
      <c r="VF24" s="147"/>
      <c r="VG24" s="147"/>
      <c r="VH24" s="147"/>
      <c r="VI24" s="147"/>
      <c r="VJ24" s="147"/>
      <c r="VK24" s="147"/>
      <c r="VL24" s="147"/>
      <c r="VM24" s="147"/>
      <c r="VN24" s="147"/>
      <c r="VO24" s="147"/>
      <c r="VP24" s="147"/>
      <c r="VQ24" s="147"/>
      <c r="VR24" s="147"/>
      <c r="VS24" s="147"/>
      <c r="VT24" s="147"/>
      <c r="VU24" s="147"/>
      <c r="VV24" s="147"/>
      <c r="VW24" s="147"/>
      <c r="VX24" s="147"/>
      <c r="VY24" s="147"/>
      <c r="VZ24" s="147"/>
      <c r="WA24" s="147"/>
      <c r="WB24" s="147"/>
      <c r="WC24" s="147"/>
      <c r="WD24" s="147"/>
      <c r="WE24" s="147"/>
      <c r="WF24" s="147"/>
      <c r="WG24" s="147"/>
      <c r="WH24" s="147"/>
      <c r="WI24" s="147"/>
      <c r="WJ24" s="147"/>
      <c r="WK24" s="147"/>
      <c r="WL24" s="147"/>
      <c r="WM24" s="147"/>
      <c r="WN24" s="147"/>
      <c r="WO24" s="147"/>
      <c r="WP24" s="147"/>
      <c r="WQ24" s="147"/>
      <c r="WR24" s="147"/>
      <c r="WS24" s="147"/>
      <c r="WT24" s="147"/>
      <c r="WU24" s="147"/>
      <c r="WV24" s="147"/>
      <c r="WW24" s="147"/>
      <c r="WX24" s="147"/>
      <c r="WY24" s="147"/>
      <c r="WZ24" s="147"/>
      <c r="XA24" s="147"/>
      <c r="XB24" s="147"/>
      <c r="XC24" s="147"/>
      <c r="XD24" s="147"/>
      <c r="XE24" s="147"/>
      <c r="XF24" s="147"/>
      <c r="XG24" s="147"/>
      <c r="XH24" s="147"/>
      <c r="XI24" s="147"/>
      <c r="XJ24" s="147"/>
      <c r="XK24" s="147"/>
      <c r="XL24" s="147"/>
      <c r="XM24" s="147"/>
      <c r="XN24" s="147"/>
      <c r="XO24" s="147"/>
      <c r="XP24" s="147"/>
      <c r="XQ24" s="147"/>
      <c r="XR24" s="147"/>
      <c r="XS24" s="147"/>
      <c r="XT24" s="147"/>
      <c r="XU24" s="147"/>
      <c r="XV24" s="147"/>
      <c r="XW24" s="147"/>
      <c r="XX24" s="147"/>
      <c r="XY24" s="147"/>
      <c r="XZ24" s="147"/>
      <c r="YA24" s="147"/>
      <c r="YB24" s="147"/>
      <c r="YC24" s="147"/>
      <c r="YD24" s="147"/>
      <c r="YE24" s="147"/>
      <c r="YF24" s="147"/>
      <c r="YG24" s="147"/>
      <c r="YH24" s="147"/>
      <c r="YI24" s="147"/>
      <c r="YJ24" s="147"/>
      <c r="YK24" s="147"/>
      <c r="YL24" s="147"/>
      <c r="YM24" s="147"/>
      <c r="YN24" s="147"/>
      <c r="YO24" s="147"/>
      <c r="YP24" s="147"/>
      <c r="YQ24" s="147"/>
      <c r="YR24" s="147"/>
      <c r="YS24" s="147"/>
      <c r="YT24" s="147"/>
      <c r="YU24" s="147"/>
      <c r="YV24" s="147"/>
      <c r="YW24" s="147"/>
      <c r="YX24" s="147"/>
      <c r="YY24" s="147"/>
      <c r="YZ24" s="147"/>
      <c r="ZA24" s="147"/>
      <c r="ZB24" s="147"/>
      <c r="ZC24" s="147"/>
      <c r="ZD24" s="147"/>
      <c r="ZE24" s="147"/>
      <c r="ZF24" s="147"/>
      <c r="ZG24" s="147"/>
      <c r="ZH24" s="147"/>
      <c r="ZI24" s="147"/>
      <c r="ZJ24" s="147"/>
      <c r="ZK24" s="147"/>
      <c r="ZL24" s="147"/>
      <c r="ZM24" s="147"/>
      <c r="ZN24" s="147"/>
      <c r="ZO24" s="147"/>
      <c r="ZP24" s="147"/>
      <c r="ZQ24" s="147"/>
      <c r="ZR24" s="147"/>
      <c r="ZS24" s="147"/>
      <c r="ZT24" s="147"/>
      <c r="ZU24" s="147"/>
      <c r="ZV24" s="147"/>
      <c r="ZW24" s="147"/>
      <c r="ZX24" s="147"/>
      <c r="ZY24" s="147"/>
      <c r="ZZ24" s="147"/>
      <c r="AAA24" s="147"/>
      <c r="AAB24" s="147"/>
      <c r="AAC24" s="147"/>
      <c r="AAD24" s="147"/>
      <c r="AAE24" s="147"/>
      <c r="AAF24" s="147"/>
      <c r="AAG24" s="147"/>
      <c r="AAH24" s="147"/>
      <c r="AAI24" s="147"/>
      <c r="AAJ24" s="147"/>
      <c r="AAK24" s="147"/>
      <c r="AAL24" s="147"/>
      <c r="AAM24" s="147"/>
      <c r="AAN24" s="147"/>
      <c r="AAO24" s="147"/>
      <c r="AAP24" s="147"/>
      <c r="AAQ24" s="147"/>
      <c r="AAR24" s="147"/>
      <c r="AAS24" s="147"/>
      <c r="AAT24" s="147"/>
      <c r="AAU24" s="147"/>
      <c r="AAV24" s="147"/>
      <c r="AAW24" s="147"/>
      <c r="AAX24" s="147"/>
      <c r="AAY24" s="147"/>
      <c r="AAZ24" s="147"/>
      <c r="ABA24" s="147"/>
      <c r="ABB24" s="147"/>
      <c r="ABC24" s="147"/>
      <c r="ABD24" s="147"/>
      <c r="ABE24" s="147"/>
      <c r="ABF24" s="147"/>
      <c r="ABG24" s="147"/>
      <c r="ABH24" s="147"/>
      <c r="ABI24" s="147"/>
      <c r="ABJ24" s="147"/>
      <c r="ABK24" s="147"/>
      <c r="ABL24" s="147"/>
      <c r="ABM24" s="147"/>
      <c r="ABN24" s="147"/>
      <c r="ABO24" s="147"/>
      <c r="ABP24" s="147"/>
      <c r="ABQ24" s="147"/>
      <c r="ABR24" s="147"/>
      <c r="ABS24" s="147"/>
      <c r="ABT24" s="147"/>
      <c r="ABU24" s="147"/>
      <c r="ABV24" s="147"/>
      <c r="ABW24" s="147"/>
      <c r="ABX24" s="147"/>
      <c r="ABY24" s="147"/>
      <c r="ABZ24" s="147"/>
      <c r="ACA24" s="147"/>
      <c r="ACB24" s="147"/>
      <c r="ACC24" s="147"/>
      <c r="ACD24" s="147"/>
      <c r="ACE24" s="147"/>
      <c r="ACF24" s="147"/>
      <c r="ACG24" s="147"/>
      <c r="ACH24" s="147"/>
      <c r="ACI24" s="147"/>
      <c r="ACJ24" s="147"/>
      <c r="ACK24" s="147"/>
      <c r="ACL24" s="147"/>
      <c r="ACM24" s="147"/>
      <c r="ACN24" s="147"/>
      <c r="ACO24" s="147"/>
      <c r="ACP24" s="147"/>
      <c r="ACQ24" s="147"/>
      <c r="ACR24" s="147"/>
      <c r="ACS24" s="147"/>
      <c r="ACT24" s="147"/>
      <c r="ACU24" s="147"/>
      <c r="ACV24" s="147"/>
      <c r="ACW24" s="147"/>
      <c r="ACX24" s="147"/>
      <c r="ACY24" s="147"/>
      <c r="ACZ24" s="147"/>
      <c r="ADA24" s="147"/>
      <c r="ADB24" s="147"/>
      <c r="ADC24" s="147"/>
      <c r="ADD24" s="147"/>
      <c r="ADE24" s="147"/>
      <c r="ADF24" s="147"/>
      <c r="ADG24" s="147"/>
      <c r="ADH24" s="147"/>
      <c r="ADI24" s="147"/>
      <c r="ADJ24" s="147"/>
      <c r="ADK24" s="147"/>
      <c r="ADL24" s="147"/>
      <c r="ADM24" s="147"/>
      <c r="ADN24" s="147"/>
      <c r="ADO24" s="147"/>
      <c r="ADP24" s="147"/>
      <c r="ADQ24" s="147"/>
      <c r="ADR24" s="147"/>
      <c r="ADS24" s="147"/>
      <c r="ADT24" s="147"/>
      <c r="ADU24" s="147"/>
      <c r="ADV24" s="147"/>
      <c r="ADW24" s="147"/>
      <c r="ADX24" s="147"/>
      <c r="ADY24" s="147"/>
      <c r="ADZ24" s="147"/>
      <c r="AEA24" s="147"/>
      <c r="AEB24" s="147"/>
      <c r="AEC24" s="147"/>
      <c r="AED24" s="147"/>
      <c r="AEE24" s="147"/>
      <c r="AEF24" s="147"/>
      <c r="AEG24" s="147"/>
      <c r="AEH24" s="147"/>
      <c r="AEI24" s="147"/>
      <c r="AEJ24" s="147"/>
      <c r="AEK24" s="147"/>
      <c r="AEL24" s="147"/>
      <c r="AEM24" s="147"/>
      <c r="AEN24" s="147"/>
      <c r="AEO24" s="147"/>
      <c r="AEP24" s="147"/>
      <c r="AEQ24" s="147"/>
      <c r="AER24" s="147"/>
      <c r="AES24" s="147"/>
      <c r="AET24" s="147"/>
      <c r="AEU24" s="147"/>
      <c r="AEV24" s="147"/>
      <c r="AEW24" s="147"/>
      <c r="AEX24" s="147"/>
      <c r="AEY24" s="147"/>
      <c r="AEZ24" s="147"/>
      <c r="AFA24" s="147"/>
      <c r="AFB24" s="147"/>
      <c r="AFC24" s="147"/>
      <c r="AFD24" s="147"/>
      <c r="AFE24" s="147"/>
      <c r="AFF24" s="147"/>
      <c r="AFG24" s="147"/>
      <c r="AFH24" s="147"/>
      <c r="AFI24" s="147"/>
      <c r="AFJ24" s="147"/>
      <c r="AFK24" s="147"/>
      <c r="AFL24" s="147"/>
      <c r="AFM24" s="147"/>
      <c r="AFN24" s="147"/>
      <c r="AFO24" s="147"/>
      <c r="AFP24" s="147"/>
      <c r="AFQ24" s="147"/>
      <c r="AFR24" s="147"/>
      <c r="AFS24" s="147"/>
      <c r="AFT24" s="147"/>
      <c r="AFU24" s="147"/>
      <c r="AFV24" s="147"/>
      <c r="AFW24" s="147"/>
      <c r="AFX24" s="147"/>
      <c r="AFY24" s="147"/>
      <c r="AFZ24" s="147"/>
      <c r="AGA24" s="147"/>
      <c r="AGB24" s="147"/>
      <c r="AGC24" s="147"/>
      <c r="AGD24" s="147"/>
      <c r="AGE24" s="147"/>
      <c r="AGF24" s="147"/>
      <c r="AGG24" s="147"/>
      <c r="AGH24" s="147"/>
      <c r="AGI24" s="147"/>
      <c r="AGJ24" s="147"/>
      <c r="AGK24" s="147"/>
      <c r="AGL24" s="147"/>
      <c r="AGM24" s="147"/>
      <c r="AGN24" s="147"/>
      <c r="AGO24" s="147"/>
      <c r="AGP24" s="147"/>
      <c r="AGQ24" s="147"/>
      <c r="AGR24" s="147"/>
      <c r="AGS24" s="147"/>
      <c r="AGT24" s="147"/>
      <c r="AGU24" s="147"/>
      <c r="AGV24" s="147"/>
      <c r="AGW24" s="147"/>
      <c r="AGX24" s="147"/>
      <c r="AGY24" s="147"/>
      <c r="AGZ24" s="147"/>
      <c r="AHA24" s="147"/>
      <c r="AHB24" s="147"/>
      <c r="AHC24" s="147"/>
      <c r="AHD24" s="147"/>
      <c r="AHE24" s="147"/>
      <c r="AHF24" s="147"/>
      <c r="AHG24" s="147"/>
      <c r="AHH24" s="147"/>
      <c r="AHI24" s="147"/>
      <c r="AHJ24" s="147"/>
      <c r="AHK24" s="147"/>
      <c r="AHL24" s="147"/>
      <c r="AHM24" s="147"/>
      <c r="AHN24" s="147"/>
      <c r="AHO24" s="147"/>
      <c r="AHP24" s="147"/>
      <c r="AHQ24" s="147"/>
      <c r="AHR24" s="147"/>
      <c r="AHS24" s="147"/>
      <c r="AHT24" s="147"/>
      <c r="AHU24" s="147"/>
      <c r="AHV24" s="147"/>
      <c r="AHW24" s="147"/>
      <c r="AHX24" s="147"/>
      <c r="AHY24" s="147"/>
      <c r="AHZ24" s="147"/>
      <c r="AIA24" s="147"/>
      <c r="AIB24" s="147"/>
      <c r="AIC24" s="147"/>
      <c r="AID24" s="147"/>
      <c r="AIE24" s="147"/>
      <c r="AIF24" s="147"/>
      <c r="AIG24" s="147"/>
      <c r="AIH24" s="147"/>
      <c r="AII24" s="147"/>
      <c r="AIJ24" s="147"/>
      <c r="AIK24" s="147"/>
      <c r="AIL24" s="147"/>
      <c r="AIM24" s="147"/>
      <c r="AIN24" s="147"/>
      <c r="AIO24" s="147"/>
      <c r="AIP24" s="147"/>
      <c r="AIQ24" s="147"/>
      <c r="AIR24" s="147"/>
      <c r="AIS24" s="147"/>
      <c r="AIT24" s="147"/>
      <c r="AIU24" s="147"/>
      <c r="AIV24" s="147"/>
      <c r="AIW24" s="147"/>
      <c r="AIX24" s="147"/>
      <c r="AIY24" s="147"/>
      <c r="AIZ24" s="147"/>
      <c r="AJA24" s="147"/>
      <c r="AJB24" s="147"/>
      <c r="AJC24" s="147"/>
      <c r="AJD24" s="147"/>
      <c r="AJE24" s="147"/>
      <c r="AJF24" s="147"/>
      <c r="AJG24" s="147"/>
      <c r="AJH24" s="147"/>
      <c r="AJI24" s="147"/>
      <c r="AJJ24" s="147"/>
      <c r="AJK24" s="147"/>
      <c r="AJL24" s="147"/>
      <c r="AJM24" s="147"/>
      <c r="AJN24" s="147"/>
      <c r="AJO24" s="147"/>
      <c r="AJP24" s="147"/>
      <c r="AJQ24" s="147"/>
      <c r="AJR24" s="147"/>
      <c r="AJS24" s="147"/>
      <c r="AJT24" s="147"/>
      <c r="AJU24" s="147"/>
      <c r="AJV24" s="147"/>
      <c r="AJW24" s="147"/>
      <c r="AJX24" s="147"/>
      <c r="AJY24" s="147"/>
      <c r="AJZ24" s="147"/>
      <c r="AKA24" s="147"/>
      <c r="AKB24" s="147"/>
      <c r="AKC24" s="147"/>
      <c r="AKD24" s="147"/>
      <c r="AKE24" s="147"/>
      <c r="AKF24" s="147"/>
      <c r="AKG24" s="147"/>
      <c r="AKH24" s="147"/>
      <c r="AKI24" s="147"/>
      <c r="AKJ24" s="147"/>
      <c r="AKK24" s="147"/>
      <c r="AKL24" s="147"/>
      <c r="AKM24" s="147"/>
      <c r="AKN24" s="147"/>
      <c r="AKO24" s="147"/>
      <c r="AKP24" s="147"/>
      <c r="AKQ24" s="147"/>
      <c r="AKR24" s="147"/>
      <c r="AKS24" s="147"/>
      <c r="AKT24" s="147"/>
      <c r="AKU24" s="147"/>
      <c r="AKV24" s="147"/>
      <c r="AKW24" s="147"/>
      <c r="AKX24" s="147"/>
      <c r="AKY24" s="147"/>
      <c r="AKZ24" s="147"/>
      <c r="ALA24" s="147"/>
      <c r="ALB24" s="147"/>
      <c r="ALC24" s="147"/>
      <c r="ALD24" s="147"/>
      <c r="ALE24" s="147"/>
      <c r="ALF24" s="147"/>
      <c r="ALG24" s="147"/>
      <c r="ALH24" s="147"/>
      <c r="ALI24" s="147"/>
      <c r="ALJ24" s="147"/>
      <c r="ALK24" s="147"/>
      <c r="ALL24" s="147"/>
      <c r="ALM24" s="147"/>
    </row>
    <row r="25" spans="1:1001">
      <c r="D25" s="166"/>
      <c r="E25" s="166"/>
      <c r="F25" s="166"/>
      <c r="G25" s="166"/>
      <c r="AF25" s="164"/>
      <c r="AG25" s="165"/>
      <c r="BN25" s="141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  <c r="VA25" s="147"/>
      <c r="VB25" s="147"/>
      <c r="VC25" s="147"/>
      <c r="VD25" s="147"/>
      <c r="VE25" s="147"/>
      <c r="VF25" s="147"/>
      <c r="VG25" s="147"/>
      <c r="VH25" s="147"/>
      <c r="VI25" s="147"/>
      <c r="VJ25" s="147"/>
      <c r="VK25" s="147"/>
      <c r="VL25" s="147"/>
      <c r="VM25" s="147"/>
      <c r="VN25" s="147"/>
      <c r="VO25" s="147"/>
      <c r="VP25" s="147"/>
      <c r="VQ25" s="147"/>
      <c r="VR25" s="147"/>
      <c r="VS25" s="147"/>
      <c r="VT25" s="147"/>
      <c r="VU25" s="147"/>
      <c r="VV25" s="147"/>
      <c r="VW25" s="147"/>
      <c r="VX25" s="147"/>
      <c r="VY25" s="147"/>
      <c r="VZ25" s="147"/>
      <c r="WA25" s="147"/>
      <c r="WB25" s="147"/>
      <c r="WC25" s="147"/>
      <c r="WD25" s="147"/>
      <c r="WE25" s="147"/>
      <c r="WF25" s="147"/>
      <c r="WG25" s="147"/>
      <c r="WH25" s="147"/>
      <c r="WI25" s="147"/>
      <c r="WJ25" s="147"/>
      <c r="WK25" s="147"/>
      <c r="WL25" s="147"/>
      <c r="WM25" s="147"/>
      <c r="WN25" s="147"/>
      <c r="WO25" s="147"/>
      <c r="WP25" s="147"/>
      <c r="WQ25" s="147"/>
      <c r="WR25" s="147"/>
      <c r="WS25" s="147"/>
      <c r="WT25" s="147"/>
      <c r="WU25" s="147"/>
      <c r="WV25" s="147"/>
      <c r="WW25" s="147"/>
      <c r="WX25" s="147"/>
      <c r="WY25" s="147"/>
      <c r="WZ25" s="147"/>
      <c r="XA25" s="147"/>
      <c r="XB25" s="147"/>
      <c r="XC25" s="147"/>
      <c r="XD25" s="147"/>
      <c r="XE25" s="147"/>
      <c r="XF25" s="147"/>
      <c r="XG25" s="147"/>
      <c r="XH25" s="147"/>
      <c r="XI25" s="147"/>
      <c r="XJ25" s="147"/>
      <c r="XK25" s="147"/>
      <c r="XL25" s="147"/>
      <c r="XM25" s="147"/>
      <c r="XN25" s="147"/>
      <c r="XO25" s="147"/>
      <c r="XP25" s="147"/>
      <c r="XQ25" s="147"/>
      <c r="XR25" s="147"/>
      <c r="XS25" s="147"/>
      <c r="XT25" s="147"/>
      <c r="XU25" s="147"/>
      <c r="XV25" s="147"/>
      <c r="XW25" s="147"/>
      <c r="XX25" s="147"/>
      <c r="XY25" s="147"/>
      <c r="XZ25" s="147"/>
      <c r="YA25" s="147"/>
      <c r="YB25" s="147"/>
      <c r="YC25" s="147"/>
      <c r="YD25" s="147"/>
      <c r="YE25" s="147"/>
      <c r="YF25" s="147"/>
      <c r="YG25" s="147"/>
      <c r="YH25" s="147"/>
      <c r="YI25" s="147"/>
      <c r="YJ25" s="147"/>
      <c r="YK25" s="147"/>
      <c r="YL25" s="147"/>
      <c r="YM25" s="147"/>
      <c r="YN25" s="147"/>
      <c r="YO25" s="147"/>
      <c r="YP25" s="147"/>
      <c r="YQ25" s="147"/>
      <c r="YR25" s="147"/>
      <c r="YS25" s="147"/>
      <c r="YT25" s="147"/>
      <c r="YU25" s="147"/>
      <c r="YV25" s="147"/>
      <c r="YW25" s="147"/>
      <c r="YX25" s="147"/>
      <c r="YY25" s="147"/>
      <c r="YZ25" s="147"/>
      <c r="ZA25" s="147"/>
      <c r="ZB25" s="147"/>
      <c r="ZC25" s="147"/>
      <c r="ZD25" s="147"/>
      <c r="ZE25" s="147"/>
      <c r="ZF25" s="147"/>
      <c r="ZG25" s="147"/>
      <c r="ZH25" s="147"/>
      <c r="ZI25" s="147"/>
      <c r="ZJ25" s="147"/>
      <c r="ZK25" s="147"/>
      <c r="ZL25" s="147"/>
      <c r="ZM25" s="147"/>
      <c r="ZN25" s="147"/>
      <c r="ZO25" s="147"/>
      <c r="ZP25" s="147"/>
      <c r="ZQ25" s="147"/>
      <c r="ZR25" s="147"/>
      <c r="ZS25" s="147"/>
      <c r="ZT25" s="147"/>
      <c r="ZU25" s="147"/>
      <c r="ZV25" s="147"/>
      <c r="ZW25" s="147"/>
      <c r="ZX25" s="147"/>
      <c r="ZY25" s="147"/>
      <c r="ZZ25" s="147"/>
      <c r="AAA25" s="147"/>
      <c r="AAB25" s="147"/>
      <c r="AAC25" s="147"/>
      <c r="AAD25" s="147"/>
      <c r="AAE25" s="147"/>
      <c r="AAF25" s="147"/>
      <c r="AAG25" s="147"/>
      <c r="AAH25" s="147"/>
      <c r="AAI25" s="147"/>
      <c r="AAJ25" s="147"/>
      <c r="AAK25" s="147"/>
      <c r="AAL25" s="147"/>
      <c r="AAM25" s="147"/>
      <c r="AAN25" s="147"/>
      <c r="AAO25" s="147"/>
      <c r="AAP25" s="147"/>
      <c r="AAQ25" s="147"/>
      <c r="AAR25" s="147"/>
      <c r="AAS25" s="147"/>
      <c r="AAT25" s="147"/>
      <c r="AAU25" s="147"/>
      <c r="AAV25" s="147"/>
      <c r="AAW25" s="147"/>
      <c r="AAX25" s="147"/>
      <c r="AAY25" s="147"/>
      <c r="AAZ25" s="147"/>
      <c r="ABA25" s="147"/>
      <c r="ABB25" s="147"/>
      <c r="ABC25" s="147"/>
      <c r="ABD25" s="147"/>
      <c r="ABE25" s="147"/>
      <c r="ABF25" s="147"/>
      <c r="ABG25" s="147"/>
      <c r="ABH25" s="147"/>
      <c r="ABI25" s="147"/>
      <c r="ABJ25" s="147"/>
      <c r="ABK25" s="147"/>
      <c r="ABL25" s="147"/>
      <c r="ABM25" s="147"/>
      <c r="ABN25" s="147"/>
      <c r="ABO25" s="147"/>
      <c r="ABP25" s="147"/>
      <c r="ABQ25" s="147"/>
      <c r="ABR25" s="147"/>
      <c r="ABS25" s="147"/>
      <c r="ABT25" s="147"/>
      <c r="ABU25" s="147"/>
      <c r="ABV25" s="147"/>
      <c r="ABW25" s="147"/>
      <c r="ABX25" s="147"/>
      <c r="ABY25" s="147"/>
      <c r="ABZ25" s="147"/>
      <c r="ACA25" s="147"/>
      <c r="ACB25" s="147"/>
      <c r="ACC25" s="147"/>
      <c r="ACD25" s="147"/>
      <c r="ACE25" s="147"/>
      <c r="ACF25" s="147"/>
      <c r="ACG25" s="147"/>
      <c r="ACH25" s="147"/>
      <c r="ACI25" s="147"/>
      <c r="ACJ25" s="147"/>
      <c r="ACK25" s="147"/>
      <c r="ACL25" s="147"/>
      <c r="ACM25" s="147"/>
      <c r="ACN25" s="147"/>
      <c r="ACO25" s="147"/>
      <c r="ACP25" s="147"/>
      <c r="ACQ25" s="147"/>
      <c r="ACR25" s="147"/>
      <c r="ACS25" s="147"/>
      <c r="ACT25" s="147"/>
      <c r="ACU25" s="147"/>
      <c r="ACV25" s="147"/>
      <c r="ACW25" s="147"/>
      <c r="ACX25" s="147"/>
      <c r="ACY25" s="147"/>
      <c r="ACZ25" s="147"/>
      <c r="ADA25" s="147"/>
      <c r="ADB25" s="147"/>
      <c r="ADC25" s="147"/>
      <c r="ADD25" s="147"/>
      <c r="ADE25" s="147"/>
      <c r="ADF25" s="147"/>
      <c r="ADG25" s="147"/>
      <c r="ADH25" s="147"/>
      <c r="ADI25" s="147"/>
      <c r="ADJ25" s="147"/>
      <c r="ADK25" s="147"/>
      <c r="ADL25" s="147"/>
      <c r="ADM25" s="147"/>
      <c r="ADN25" s="147"/>
      <c r="ADO25" s="147"/>
      <c r="ADP25" s="147"/>
      <c r="ADQ25" s="147"/>
      <c r="ADR25" s="147"/>
      <c r="ADS25" s="147"/>
      <c r="ADT25" s="147"/>
      <c r="ADU25" s="147"/>
      <c r="ADV25" s="147"/>
      <c r="ADW25" s="147"/>
      <c r="ADX25" s="147"/>
      <c r="ADY25" s="147"/>
      <c r="ADZ25" s="147"/>
      <c r="AEA25" s="147"/>
      <c r="AEB25" s="147"/>
      <c r="AEC25" s="147"/>
      <c r="AED25" s="147"/>
      <c r="AEE25" s="147"/>
      <c r="AEF25" s="147"/>
      <c r="AEG25" s="147"/>
      <c r="AEH25" s="147"/>
      <c r="AEI25" s="147"/>
      <c r="AEJ25" s="147"/>
      <c r="AEK25" s="147"/>
      <c r="AEL25" s="147"/>
      <c r="AEM25" s="147"/>
      <c r="AEN25" s="147"/>
      <c r="AEO25" s="147"/>
      <c r="AEP25" s="147"/>
      <c r="AEQ25" s="147"/>
      <c r="AER25" s="147"/>
      <c r="AES25" s="147"/>
      <c r="AET25" s="147"/>
      <c r="AEU25" s="147"/>
      <c r="AEV25" s="147"/>
      <c r="AEW25" s="147"/>
      <c r="AEX25" s="147"/>
      <c r="AEY25" s="147"/>
      <c r="AEZ25" s="147"/>
      <c r="AFA25" s="147"/>
      <c r="AFB25" s="147"/>
      <c r="AFC25" s="147"/>
      <c r="AFD25" s="147"/>
      <c r="AFE25" s="147"/>
      <c r="AFF25" s="147"/>
      <c r="AFG25" s="147"/>
      <c r="AFH25" s="147"/>
      <c r="AFI25" s="147"/>
      <c r="AFJ25" s="147"/>
      <c r="AFK25" s="147"/>
      <c r="AFL25" s="147"/>
      <c r="AFM25" s="147"/>
      <c r="AFN25" s="147"/>
      <c r="AFO25" s="147"/>
      <c r="AFP25" s="147"/>
      <c r="AFQ25" s="147"/>
      <c r="AFR25" s="147"/>
      <c r="AFS25" s="147"/>
      <c r="AFT25" s="147"/>
      <c r="AFU25" s="147"/>
      <c r="AFV25" s="147"/>
      <c r="AFW25" s="147"/>
      <c r="AFX25" s="147"/>
      <c r="AFY25" s="147"/>
      <c r="AFZ25" s="147"/>
      <c r="AGA25" s="147"/>
      <c r="AGB25" s="147"/>
      <c r="AGC25" s="147"/>
      <c r="AGD25" s="147"/>
      <c r="AGE25" s="147"/>
      <c r="AGF25" s="147"/>
      <c r="AGG25" s="147"/>
      <c r="AGH25" s="147"/>
      <c r="AGI25" s="147"/>
      <c r="AGJ25" s="147"/>
      <c r="AGK25" s="147"/>
      <c r="AGL25" s="147"/>
      <c r="AGM25" s="147"/>
      <c r="AGN25" s="147"/>
      <c r="AGO25" s="147"/>
      <c r="AGP25" s="147"/>
      <c r="AGQ25" s="147"/>
      <c r="AGR25" s="147"/>
      <c r="AGS25" s="147"/>
      <c r="AGT25" s="147"/>
      <c r="AGU25" s="147"/>
      <c r="AGV25" s="147"/>
      <c r="AGW25" s="147"/>
      <c r="AGX25" s="147"/>
      <c r="AGY25" s="147"/>
      <c r="AGZ25" s="147"/>
      <c r="AHA25" s="147"/>
      <c r="AHB25" s="147"/>
      <c r="AHC25" s="147"/>
      <c r="AHD25" s="147"/>
      <c r="AHE25" s="147"/>
      <c r="AHF25" s="147"/>
      <c r="AHG25" s="147"/>
      <c r="AHH25" s="147"/>
      <c r="AHI25" s="147"/>
      <c r="AHJ25" s="147"/>
      <c r="AHK25" s="147"/>
      <c r="AHL25" s="147"/>
      <c r="AHM25" s="147"/>
      <c r="AHN25" s="147"/>
      <c r="AHO25" s="147"/>
      <c r="AHP25" s="147"/>
      <c r="AHQ25" s="147"/>
      <c r="AHR25" s="147"/>
      <c r="AHS25" s="147"/>
      <c r="AHT25" s="147"/>
      <c r="AHU25" s="147"/>
      <c r="AHV25" s="147"/>
      <c r="AHW25" s="147"/>
      <c r="AHX25" s="147"/>
      <c r="AHY25" s="147"/>
      <c r="AHZ25" s="147"/>
      <c r="AIA25" s="147"/>
      <c r="AIB25" s="147"/>
      <c r="AIC25" s="147"/>
      <c r="AID25" s="147"/>
      <c r="AIE25" s="147"/>
      <c r="AIF25" s="147"/>
      <c r="AIG25" s="147"/>
      <c r="AIH25" s="147"/>
      <c r="AII25" s="147"/>
      <c r="AIJ25" s="147"/>
      <c r="AIK25" s="147"/>
      <c r="AIL25" s="147"/>
      <c r="AIM25" s="147"/>
      <c r="AIN25" s="147"/>
      <c r="AIO25" s="147"/>
      <c r="AIP25" s="147"/>
      <c r="AIQ25" s="147"/>
      <c r="AIR25" s="147"/>
      <c r="AIS25" s="147"/>
      <c r="AIT25" s="147"/>
      <c r="AIU25" s="147"/>
      <c r="AIV25" s="147"/>
      <c r="AIW25" s="147"/>
      <c r="AIX25" s="147"/>
      <c r="AIY25" s="147"/>
      <c r="AIZ25" s="147"/>
      <c r="AJA25" s="147"/>
      <c r="AJB25" s="147"/>
      <c r="AJC25" s="147"/>
      <c r="AJD25" s="147"/>
      <c r="AJE25" s="147"/>
      <c r="AJF25" s="147"/>
      <c r="AJG25" s="147"/>
      <c r="AJH25" s="147"/>
      <c r="AJI25" s="147"/>
      <c r="AJJ25" s="147"/>
      <c r="AJK25" s="147"/>
      <c r="AJL25" s="147"/>
      <c r="AJM25" s="147"/>
      <c r="AJN25" s="147"/>
      <c r="AJO25" s="147"/>
      <c r="AJP25" s="147"/>
      <c r="AJQ25" s="147"/>
      <c r="AJR25" s="147"/>
      <c r="AJS25" s="147"/>
      <c r="AJT25" s="147"/>
      <c r="AJU25" s="147"/>
      <c r="AJV25" s="147"/>
      <c r="AJW25" s="147"/>
      <c r="AJX25" s="147"/>
      <c r="AJY25" s="147"/>
      <c r="AJZ25" s="147"/>
      <c r="AKA25" s="147"/>
      <c r="AKB25" s="147"/>
      <c r="AKC25" s="147"/>
      <c r="AKD25" s="147"/>
      <c r="AKE25" s="147"/>
      <c r="AKF25" s="147"/>
      <c r="AKG25" s="147"/>
      <c r="AKH25" s="147"/>
      <c r="AKI25" s="147"/>
      <c r="AKJ25" s="147"/>
      <c r="AKK25" s="147"/>
      <c r="AKL25" s="147"/>
      <c r="AKM25" s="147"/>
      <c r="AKN25" s="147"/>
      <c r="AKO25" s="147"/>
      <c r="AKP25" s="147"/>
      <c r="AKQ25" s="147"/>
      <c r="AKR25" s="147"/>
      <c r="AKS25" s="147"/>
      <c r="AKT25" s="147"/>
      <c r="AKU25" s="147"/>
      <c r="AKV25" s="147"/>
      <c r="AKW25" s="147"/>
      <c r="AKX25" s="147"/>
      <c r="AKY25" s="147"/>
      <c r="AKZ25" s="147"/>
      <c r="ALA25" s="147"/>
      <c r="ALB25" s="147"/>
      <c r="ALC25" s="147"/>
      <c r="ALD25" s="147"/>
      <c r="ALE25" s="147"/>
      <c r="ALF25" s="147"/>
      <c r="ALG25" s="147"/>
      <c r="ALH25" s="147"/>
      <c r="ALI25" s="147"/>
      <c r="ALJ25" s="147"/>
      <c r="ALK25" s="147"/>
      <c r="ALL25" s="147"/>
      <c r="ALM25" s="147"/>
    </row>
    <row r="26" spans="1:1001">
      <c r="A26" s="146" t="s">
        <v>76</v>
      </c>
      <c r="C26" s="16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  <c r="VA26" s="147"/>
      <c r="VB26" s="147"/>
      <c r="VC26" s="147"/>
      <c r="VD26" s="147"/>
      <c r="VE26" s="147"/>
      <c r="VF26" s="147"/>
      <c r="VG26" s="147"/>
      <c r="VH26" s="147"/>
      <c r="VI26" s="147"/>
      <c r="VJ26" s="147"/>
      <c r="VK26" s="147"/>
      <c r="VL26" s="147"/>
      <c r="VM26" s="147"/>
      <c r="VN26" s="147"/>
      <c r="VO26" s="147"/>
      <c r="VP26" s="147"/>
      <c r="VQ26" s="147"/>
      <c r="VR26" s="147"/>
      <c r="VS26" s="147"/>
      <c r="VT26" s="147"/>
      <c r="VU26" s="147"/>
      <c r="VV26" s="147"/>
      <c r="VW26" s="147"/>
      <c r="VX26" s="147"/>
      <c r="VY26" s="147"/>
      <c r="VZ26" s="147"/>
      <c r="WA26" s="147"/>
      <c r="WB26" s="147"/>
      <c r="WC26" s="147"/>
      <c r="WD26" s="147"/>
      <c r="WE26" s="147"/>
      <c r="WF26" s="147"/>
      <c r="WG26" s="147"/>
      <c r="WH26" s="147"/>
      <c r="WI26" s="147"/>
      <c r="WJ26" s="147"/>
      <c r="WK26" s="147"/>
      <c r="WL26" s="147"/>
      <c r="WM26" s="147"/>
      <c r="WN26" s="147"/>
      <c r="WO26" s="147"/>
      <c r="WP26" s="147"/>
      <c r="WQ26" s="147"/>
      <c r="WR26" s="147"/>
      <c r="WS26" s="147"/>
      <c r="WT26" s="147"/>
      <c r="WU26" s="147"/>
      <c r="WV26" s="147"/>
      <c r="WW26" s="147"/>
      <c r="WX26" s="147"/>
      <c r="WY26" s="147"/>
      <c r="WZ26" s="147"/>
      <c r="XA26" s="147"/>
      <c r="XB26" s="147"/>
      <c r="XC26" s="147"/>
      <c r="XD26" s="147"/>
      <c r="XE26" s="147"/>
      <c r="XF26" s="147"/>
      <c r="XG26" s="147"/>
      <c r="XH26" s="147"/>
      <c r="XI26" s="147"/>
      <c r="XJ26" s="147"/>
      <c r="XK26" s="147"/>
      <c r="XL26" s="147"/>
      <c r="XM26" s="147"/>
      <c r="XN26" s="147"/>
      <c r="XO26" s="147"/>
      <c r="XP26" s="147"/>
      <c r="XQ26" s="147"/>
      <c r="XR26" s="147"/>
      <c r="XS26" s="147"/>
      <c r="XT26" s="147"/>
      <c r="XU26" s="147"/>
      <c r="XV26" s="147"/>
      <c r="XW26" s="147"/>
      <c r="XX26" s="147"/>
      <c r="XY26" s="147"/>
      <c r="XZ26" s="147"/>
      <c r="YA26" s="147"/>
      <c r="YB26" s="147"/>
      <c r="YC26" s="147"/>
      <c r="YD26" s="147"/>
      <c r="YE26" s="147"/>
      <c r="YF26" s="147"/>
      <c r="YG26" s="147"/>
      <c r="YH26" s="147"/>
      <c r="YI26" s="147"/>
      <c r="YJ26" s="147"/>
      <c r="YK26" s="147"/>
      <c r="YL26" s="147"/>
      <c r="YM26" s="147"/>
      <c r="YN26" s="147"/>
      <c r="YO26" s="147"/>
      <c r="YP26" s="147"/>
      <c r="YQ26" s="147"/>
      <c r="YR26" s="147"/>
      <c r="YS26" s="147"/>
      <c r="YT26" s="147"/>
      <c r="YU26" s="147"/>
      <c r="YV26" s="147"/>
      <c r="YW26" s="147"/>
      <c r="YX26" s="147"/>
      <c r="YY26" s="147"/>
      <c r="YZ26" s="147"/>
      <c r="ZA26" s="147"/>
      <c r="ZB26" s="147"/>
      <c r="ZC26" s="147"/>
      <c r="ZD26" s="147"/>
      <c r="ZE26" s="147"/>
      <c r="ZF26" s="147"/>
      <c r="ZG26" s="147"/>
      <c r="ZH26" s="147"/>
      <c r="ZI26" s="147"/>
      <c r="ZJ26" s="147"/>
      <c r="ZK26" s="147"/>
      <c r="ZL26" s="147"/>
      <c r="ZM26" s="147"/>
      <c r="ZN26" s="147"/>
      <c r="ZO26" s="147"/>
      <c r="ZP26" s="147"/>
      <c r="ZQ26" s="147"/>
      <c r="ZR26" s="147"/>
      <c r="ZS26" s="147"/>
      <c r="ZT26" s="147"/>
      <c r="ZU26" s="147"/>
      <c r="ZV26" s="147"/>
      <c r="ZW26" s="147"/>
      <c r="ZX26" s="147"/>
      <c r="ZY26" s="147"/>
      <c r="ZZ26" s="147"/>
      <c r="AAA26" s="147"/>
      <c r="AAB26" s="147"/>
      <c r="AAC26" s="147"/>
      <c r="AAD26" s="147"/>
      <c r="AAE26" s="147"/>
      <c r="AAF26" s="147"/>
      <c r="AAG26" s="147"/>
      <c r="AAH26" s="147"/>
      <c r="AAI26" s="147"/>
      <c r="AAJ26" s="147"/>
      <c r="AAK26" s="147"/>
      <c r="AAL26" s="147"/>
      <c r="AAM26" s="147"/>
      <c r="AAN26" s="147"/>
      <c r="AAO26" s="147"/>
      <c r="AAP26" s="147"/>
      <c r="AAQ26" s="147"/>
      <c r="AAR26" s="147"/>
      <c r="AAS26" s="147"/>
      <c r="AAT26" s="147"/>
      <c r="AAU26" s="147"/>
      <c r="AAV26" s="147"/>
      <c r="AAW26" s="147"/>
      <c r="AAX26" s="147"/>
      <c r="AAY26" s="147"/>
      <c r="AAZ26" s="147"/>
      <c r="ABA26" s="147"/>
      <c r="ABB26" s="147"/>
      <c r="ABC26" s="147"/>
      <c r="ABD26" s="147"/>
      <c r="ABE26" s="147"/>
      <c r="ABF26" s="147"/>
      <c r="ABG26" s="147"/>
      <c r="ABH26" s="147"/>
      <c r="ABI26" s="147"/>
      <c r="ABJ26" s="147"/>
      <c r="ABK26" s="147"/>
      <c r="ABL26" s="147"/>
      <c r="ABM26" s="147"/>
      <c r="ABN26" s="147"/>
      <c r="ABO26" s="147"/>
      <c r="ABP26" s="147"/>
      <c r="ABQ26" s="147"/>
      <c r="ABR26" s="147"/>
      <c r="ABS26" s="147"/>
      <c r="ABT26" s="147"/>
      <c r="ABU26" s="147"/>
      <c r="ABV26" s="147"/>
      <c r="ABW26" s="147"/>
      <c r="ABX26" s="147"/>
      <c r="ABY26" s="147"/>
      <c r="ABZ26" s="147"/>
      <c r="ACA26" s="147"/>
      <c r="ACB26" s="147"/>
      <c r="ACC26" s="147"/>
      <c r="ACD26" s="147"/>
      <c r="ACE26" s="147"/>
      <c r="ACF26" s="147"/>
      <c r="ACG26" s="147"/>
      <c r="ACH26" s="147"/>
      <c r="ACI26" s="147"/>
      <c r="ACJ26" s="147"/>
      <c r="ACK26" s="147"/>
      <c r="ACL26" s="147"/>
      <c r="ACM26" s="147"/>
      <c r="ACN26" s="147"/>
      <c r="ACO26" s="147"/>
      <c r="ACP26" s="147"/>
      <c r="ACQ26" s="147"/>
      <c r="ACR26" s="147"/>
      <c r="ACS26" s="147"/>
      <c r="ACT26" s="147"/>
      <c r="ACU26" s="147"/>
      <c r="ACV26" s="147"/>
      <c r="ACW26" s="147"/>
      <c r="ACX26" s="147"/>
      <c r="ACY26" s="147"/>
      <c r="ACZ26" s="147"/>
      <c r="ADA26" s="147"/>
      <c r="ADB26" s="147"/>
      <c r="ADC26" s="147"/>
      <c r="ADD26" s="147"/>
      <c r="ADE26" s="147"/>
      <c r="ADF26" s="147"/>
      <c r="ADG26" s="147"/>
      <c r="ADH26" s="147"/>
      <c r="ADI26" s="147"/>
      <c r="ADJ26" s="147"/>
      <c r="ADK26" s="147"/>
      <c r="ADL26" s="147"/>
      <c r="ADM26" s="147"/>
      <c r="ADN26" s="147"/>
      <c r="ADO26" s="147"/>
      <c r="ADP26" s="147"/>
      <c r="ADQ26" s="147"/>
      <c r="ADR26" s="147"/>
      <c r="ADS26" s="147"/>
      <c r="ADT26" s="147"/>
      <c r="ADU26" s="147"/>
      <c r="ADV26" s="147"/>
      <c r="ADW26" s="147"/>
      <c r="ADX26" s="147"/>
      <c r="ADY26" s="147"/>
      <c r="ADZ26" s="147"/>
      <c r="AEA26" s="147"/>
      <c r="AEB26" s="147"/>
      <c r="AEC26" s="147"/>
      <c r="AED26" s="147"/>
      <c r="AEE26" s="147"/>
      <c r="AEF26" s="147"/>
      <c r="AEG26" s="147"/>
      <c r="AEH26" s="147"/>
      <c r="AEI26" s="147"/>
      <c r="AEJ26" s="147"/>
      <c r="AEK26" s="147"/>
      <c r="AEL26" s="147"/>
      <c r="AEM26" s="147"/>
      <c r="AEN26" s="147"/>
      <c r="AEO26" s="147"/>
      <c r="AEP26" s="147"/>
      <c r="AEQ26" s="147"/>
      <c r="AER26" s="147"/>
      <c r="AES26" s="147"/>
      <c r="AET26" s="147"/>
      <c r="AEU26" s="147"/>
      <c r="AEV26" s="147"/>
      <c r="AEW26" s="147"/>
      <c r="AEX26" s="147"/>
      <c r="AEY26" s="147"/>
      <c r="AEZ26" s="147"/>
      <c r="AFA26" s="147"/>
      <c r="AFB26" s="147"/>
      <c r="AFC26" s="147"/>
      <c r="AFD26" s="147"/>
      <c r="AFE26" s="147"/>
      <c r="AFF26" s="147"/>
      <c r="AFG26" s="147"/>
      <c r="AFH26" s="147"/>
      <c r="AFI26" s="147"/>
      <c r="AFJ26" s="147"/>
      <c r="AFK26" s="147"/>
      <c r="AFL26" s="147"/>
      <c r="AFM26" s="147"/>
      <c r="AFN26" s="147"/>
      <c r="AFO26" s="147"/>
      <c r="AFP26" s="147"/>
      <c r="AFQ26" s="147"/>
      <c r="AFR26" s="147"/>
      <c r="AFS26" s="147"/>
      <c r="AFT26" s="147"/>
      <c r="AFU26" s="147"/>
      <c r="AFV26" s="147"/>
      <c r="AFW26" s="147"/>
      <c r="AFX26" s="147"/>
      <c r="AFY26" s="147"/>
      <c r="AFZ26" s="147"/>
      <c r="AGA26" s="147"/>
      <c r="AGB26" s="147"/>
      <c r="AGC26" s="147"/>
      <c r="AGD26" s="147"/>
      <c r="AGE26" s="147"/>
      <c r="AGF26" s="147"/>
      <c r="AGG26" s="147"/>
      <c r="AGH26" s="147"/>
      <c r="AGI26" s="147"/>
      <c r="AGJ26" s="147"/>
      <c r="AGK26" s="147"/>
      <c r="AGL26" s="147"/>
      <c r="AGM26" s="147"/>
      <c r="AGN26" s="147"/>
      <c r="AGO26" s="147"/>
      <c r="AGP26" s="147"/>
      <c r="AGQ26" s="147"/>
      <c r="AGR26" s="147"/>
      <c r="AGS26" s="147"/>
      <c r="AGT26" s="147"/>
      <c r="AGU26" s="147"/>
      <c r="AGV26" s="147"/>
      <c r="AGW26" s="147"/>
      <c r="AGX26" s="147"/>
      <c r="AGY26" s="147"/>
      <c r="AGZ26" s="147"/>
      <c r="AHA26" s="147"/>
      <c r="AHB26" s="147"/>
      <c r="AHC26" s="147"/>
      <c r="AHD26" s="147"/>
      <c r="AHE26" s="147"/>
      <c r="AHF26" s="147"/>
      <c r="AHG26" s="147"/>
      <c r="AHH26" s="147"/>
      <c r="AHI26" s="147"/>
      <c r="AHJ26" s="147"/>
      <c r="AHK26" s="147"/>
      <c r="AHL26" s="147"/>
      <c r="AHM26" s="147"/>
      <c r="AHN26" s="147"/>
      <c r="AHO26" s="147"/>
      <c r="AHP26" s="147"/>
      <c r="AHQ26" s="147"/>
      <c r="AHR26" s="147"/>
      <c r="AHS26" s="147"/>
      <c r="AHT26" s="147"/>
      <c r="AHU26" s="147"/>
      <c r="AHV26" s="147"/>
      <c r="AHW26" s="147"/>
      <c r="AHX26" s="147"/>
      <c r="AHY26" s="147"/>
      <c r="AHZ26" s="147"/>
      <c r="AIA26" s="147"/>
      <c r="AIB26" s="147"/>
      <c r="AIC26" s="147"/>
      <c r="AID26" s="147"/>
      <c r="AIE26" s="147"/>
      <c r="AIF26" s="147"/>
      <c r="AIG26" s="147"/>
      <c r="AIH26" s="147"/>
      <c r="AII26" s="147"/>
      <c r="AIJ26" s="147"/>
      <c r="AIK26" s="147"/>
      <c r="AIL26" s="147"/>
      <c r="AIM26" s="147"/>
      <c r="AIN26" s="147"/>
      <c r="AIO26" s="147"/>
      <c r="AIP26" s="147"/>
      <c r="AIQ26" s="147"/>
      <c r="AIR26" s="147"/>
      <c r="AIS26" s="147"/>
      <c r="AIT26" s="147"/>
      <c r="AIU26" s="147"/>
      <c r="AIV26" s="147"/>
      <c r="AIW26" s="147"/>
      <c r="AIX26" s="147"/>
      <c r="AIY26" s="147"/>
      <c r="AIZ26" s="147"/>
      <c r="AJA26" s="147"/>
      <c r="AJB26" s="147"/>
      <c r="AJC26" s="147"/>
      <c r="AJD26" s="147"/>
      <c r="AJE26" s="147"/>
      <c r="AJF26" s="147"/>
      <c r="AJG26" s="147"/>
      <c r="AJH26" s="147"/>
      <c r="AJI26" s="147"/>
      <c r="AJJ26" s="147"/>
      <c r="AJK26" s="147"/>
      <c r="AJL26" s="147"/>
      <c r="AJM26" s="147"/>
      <c r="AJN26" s="147"/>
      <c r="AJO26" s="147"/>
      <c r="AJP26" s="147"/>
      <c r="AJQ26" s="147"/>
      <c r="AJR26" s="147"/>
      <c r="AJS26" s="147"/>
      <c r="AJT26" s="147"/>
      <c r="AJU26" s="147"/>
      <c r="AJV26" s="147"/>
      <c r="AJW26" s="147"/>
      <c r="AJX26" s="147"/>
      <c r="AJY26" s="147"/>
      <c r="AJZ26" s="147"/>
      <c r="AKA26" s="147"/>
      <c r="AKB26" s="147"/>
      <c r="AKC26" s="147"/>
      <c r="AKD26" s="147"/>
      <c r="AKE26" s="147"/>
      <c r="AKF26" s="147"/>
      <c r="AKG26" s="147"/>
      <c r="AKH26" s="147"/>
      <c r="AKI26" s="147"/>
      <c r="AKJ26" s="147"/>
      <c r="AKK26" s="147"/>
      <c r="AKL26" s="147"/>
      <c r="AKM26" s="147"/>
      <c r="AKN26" s="147"/>
      <c r="AKO26" s="147"/>
      <c r="AKP26" s="147"/>
      <c r="AKQ26" s="147"/>
      <c r="AKR26" s="147"/>
      <c r="AKS26" s="147"/>
      <c r="AKT26" s="147"/>
      <c r="AKU26" s="147"/>
      <c r="AKV26" s="147"/>
      <c r="AKW26" s="147"/>
      <c r="AKX26" s="147"/>
      <c r="AKY26" s="147"/>
      <c r="AKZ26" s="147"/>
      <c r="ALA26" s="147"/>
      <c r="ALB26" s="147"/>
      <c r="ALC26" s="147"/>
      <c r="ALD26" s="147"/>
      <c r="ALE26" s="147"/>
      <c r="ALF26" s="147"/>
      <c r="ALG26" s="147"/>
      <c r="ALH26" s="147"/>
      <c r="ALI26" s="147"/>
      <c r="ALJ26" s="147"/>
      <c r="ALK26" s="147"/>
      <c r="ALL26" s="147"/>
      <c r="ALM26" s="147"/>
    </row>
    <row r="27" spans="1:1001">
      <c r="B27" s="168"/>
      <c r="C27" s="168"/>
      <c r="E27" s="165"/>
      <c r="H27" s="168"/>
      <c r="I27" s="168"/>
      <c r="N27" s="168"/>
      <c r="O27" s="168"/>
      <c r="R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G27" s="168"/>
      <c r="AH27" s="168"/>
      <c r="AP27" s="168"/>
      <c r="AQ27" s="168"/>
      <c r="AR27" s="168"/>
      <c r="AS27" s="168"/>
      <c r="AT27" s="168"/>
      <c r="AU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J27" s="168"/>
      <c r="BK27" s="168"/>
      <c r="BL27" s="168"/>
      <c r="BM27" s="168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</row>
    <row r="28" spans="1:1001">
      <c r="C28" s="164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  <c r="VA28" s="147"/>
      <c r="VB28" s="147"/>
      <c r="VC28" s="147"/>
      <c r="VD28" s="147"/>
      <c r="VE28" s="147"/>
      <c r="VF28" s="147"/>
      <c r="VG28" s="147"/>
      <c r="VH28" s="147"/>
      <c r="VI28" s="147"/>
      <c r="VJ28" s="147"/>
      <c r="VK28" s="147"/>
      <c r="VL28" s="147"/>
      <c r="VM28" s="147"/>
      <c r="VN28" s="147"/>
      <c r="VO28" s="147"/>
      <c r="VP28" s="147"/>
      <c r="VQ28" s="147"/>
      <c r="VR28" s="147"/>
      <c r="VS28" s="147"/>
      <c r="VT28" s="147"/>
      <c r="VU28" s="147"/>
      <c r="VV28" s="147"/>
      <c r="VW28" s="147"/>
      <c r="VX28" s="147"/>
      <c r="VY28" s="147"/>
      <c r="VZ28" s="147"/>
      <c r="WA28" s="147"/>
      <c r="WB28" s="147"/>
      <c r="WC28" s="147"/>
      <c r="WD28" s="147"/>
      <c r="WE28" s="147"/>
      <c r="WF28" s="147"/>
      <c r="WG28" s="147"/>
      <c r="WH28" s="147"/>
      <c r="WI28" s="147"/>
      <c r="WJ28" s="147"/>
      <c r="WK28" s="147"/>
      <c r="WL28" s="147"/>
      <c r="WM28" s="147"/>
      <c r="WN28" s="147"/>
      <c r="WO28" s="147"/>
      <c r="WP28" s="147"/>
      <c r="WQ28" s="147"/>
      <c r="WR28" s="147"/>
      <c r="WS28" s="147"/>
      <c r="WT28" s="147"/>
      <c r="WU28" s="147"/>
      <c r="WV28" s="147"/>
      <c r="WW28" s="147"/>
      <c r="WX28" s="147"/>
      <c r="WY28" s="147"/>
      <c r="WZ28" s="147"/>
      <c r="XA28" s="147"/>
      <c r="XB28" s="147"/>
      <c r="XC28" s="147"/>
      <c r="XD28" s="147"/>
      <c r="XE28" s="147"/>
      <c r="XF28" s="147"/>
      <c r="XG28" s="147"/>
      <c r="XH28" s="147"/>
      <c r="XI28" s="147"/>
      <c r="XJ28" s="147"/>
      <c r="XK28" s="147"/>
      <c r="XL28" s="147"/>
      <c r="XM28" s="147"/>
      <c r="XN28" s="147"/>
      <c r="XO28" s="147"/>
      <c r="XP28" s="147"/>
      <c r="XQ28" s="147"/>
      <c r="XR28" s="147"/>
      <c r="XS28" s="147"/>
      <c r="XT28" s="147"/>
      <c r="XU28" s="147"/>
      <c r="XV28" s="147"/>
      <c r="XW28" s="147"/>
      <c r="XX28" s="147"/>
      <c r="XY28" s="147"/>
      <c r="XZ28" s="147"/>
      <c r="YA28" s="147"/>
      <c r="YB28" s="147"/>
      <c r="YC28" s="147"/>
      <c r="YD28" s="147"/>
      <c r="YE28" s="147"/>
      <c r="YF28" s="147"/>
      <c r="YG28" s="147"/>
      <c r="YH28" s="147"/>
      <c r="YI28" s="147"/>
      <c r="YJ28" s="147"/>
      <c r="YK28" s="147"/>
      <c r="YL28" s="147"/>
      <c r="YM28" s="147"/>
      <c r="YN28" s="147"/>
      <c r="YO28" s="147"/>
      <c r="YP28" s="147"/>
      <c r="YQ28" s="147"/>
      <c r="YR28" s="147"/>
      <c r="YS28" s="147"/>
      <c r="YT28" s="147"/>
      <c r="YU28" s="147"/>
      <c r="YV28" s="147"/>
      <c r="YW28" s="147"/>
      <c r="YX28" s="147"/>
      <c r="YY28" s="147"/>
      <c r="YZ28" s="147"/>
      <c r="ZA28" s="147"/>
      <c r="ZB28" s="147"/>
      <c r="ZC28" s="147"/>
      <c r="ZD28" s="147"/>
      <c r="ZE28" s="147"/>
      <c r="ZF28" s="147"/>
      <c r="ZG28" s="147"/>
      <c r="ZH28" s="147"/>
      <c r="ZI28" s="147"/>
      <c r="ZJ28" s="147"/>
      <c r="ZK28" s="147"/>
      <c r="ZL28" s="147"/>
      <c r="ZM28" s="147"/>
      <c r="ZN28" s="147"/>
      <c r="ZO28" s="147"/>
      <c r="ZP28" s="147"/>
      <c r="ZQ28" s="147"/>
      <c r="ZR28" s="147"/>
      <c r="ZS28" s="147"/>
      <c r="ZT28" s="147"/>
      <c r="ZU28" s="147"/>
      <c r="ZV28" s="147"/>
      <c r="ZW28" s="147"/>
      <c r="ZX28" s="147"/>
      <c r="ZY28" s="147"/>
      <c r="ZZ28" s="147"/>
      <c r="AAA28" s="147"/>
      <c r="AAB28" s="147"/>
      <c r="AAC28" s="147"/>
      <c r="AAD28" s="147"/>
      <c r="AAE28" s="147"/>
      <c r="AAF28" s="147"/>
      <c r="AAG28" s="147"/>
      <c r="AAH28" s="147"/>
      <c r="AAI28" s="147"/>
      <c r="AAJ28" s="147"/>
      <c r="AAK28" s="147"/>
      <c r="AAL28" s="147"/>
      <c r="AAM28" s="147"/>
      <c r="AAN28" s="147"/>
      <c r="AAO28" s="147"/>
      <c r="AAP28" s="147"/>
      <c r="AAQ28" s="147"/>
      <c r="AAR28" s="147"/>
      <c r="AAS28" s="147"/>
      <c r="AAT28" s="147"/>
      <c r="AAU28" s="147"/>
      <c r="AAV28" s="147"/>
      <c r="AAW28" s="147"/>
      <c r="AAX28" s="147"/>
      <c r="AAY28" s="147"/>
      <c r="AAZ28" s="147"/>
      <c r="ABA28" s="147"/>
      <c r="ABB28" s="147"/>
      <c r="ABC28" s="147"/>
      <c r="ABD28" s="147"/>
      <c r="ABE28" s="147"/>
      <c r="ABF28" s="147"/>
      <c r="ABG28" s="147"/>
      <c r="ABH28" s="147"/>
      <c r="ABI28" s="147"/>
      <c r="ABJ28" s="147"/>
      <c r="ABK28" s="147"/>
      <c r="ABL28" s="147"/>
      <c r="ABM28" s="147"/>
      <c r="ABN28" s="147"/>
      <c r="ABO28" s="147"/>
      <c r="ABP28" s="147"/>
      <c r="ABQ28" s="147"/>
      <c r="ABR28" s="147"/>
      <c r="ABS28" s="147"/>
      <c r="ABT28" s="147"/>
      <c r="ABU28" s="147"/>
      <c r="ABV28" s="147"/>
      <c r="ABW28" s="147"/>
      <c r="ABX28" s="147"/>
      <c r="ABY28" s="147"/>
      <c r="ABZ28" s="147"/>
      <c r="ACA28" s="147"/>
      <c r="ACB28" s="147"/>
      <c r="ACC28" s="147"/>
      <c r="ACD28" s="147"/>
      <c r="ACE28" s="147"/>
      <c r="ACF28" s="147"/>
      <c r="ACG28" s="147"/>
      <c r="ACH28" s="147"/>
      <c r="ACI28" s="147"/>
      <c r="ACJ28" s="147"/>
      <c r="ACK28" s="147"/>
      <c r="ACL28" s="147"/>
      <c r="ACM28" s="147"/>
      <c r="ACN28" s="147"/>
      <c r="ACO28" s="147"/>
      <c r="ACP28" s="147"/>
      <c r="ACQ28" s="147"/>
      <c r="ACR28" s="147"/>
      <c r="ACS28" s="147"/>
      <c r="ACT28" s="147"/>
      <c r="ACU28" s="147"/>
      <c r="ACV28" s="147"/>
      <c r="ACW28" s="147"/>
      <c r="ACX28" s="147"/>
      <c r="ACY28" s="147"/>
      <c r="ACZ28" s="147"/>
      <c r="ADA28" s="147"/>
      <c r="ADB28" s="147"/>
      <c r="ADC28" s="147"/>
      <c r="ADD28" s="147"/>
      <c r="ADE28" s="147"/>
      <c r="ADF28" s="147"/>
      <c r="ADG28" s="147"/>
      <c r="ADH28" s="147"/>
      <c r="ADI28" s="147"/>
      <c r="ADJ28" s="147"/>
      <c r="ADK28" s="147"/>
      <c r="ADL28" s="147"/>
      <c r="ADM28" s="147"/>
      <c r="ADN28" s="147"/>
      <c r="ADO28" s="147"/>
      <c r="ADP28" s="147"/>
      <c r="ADQ28" s="147"/>
      <c r="ADR28" s="147"/>
      <c r="ADS28" s="147"/>
      <c r="ADT28" s="147"/>
      <c r="ADU28" s="147"/>
      <c r="ADV28" s="147"/>
      <c r="ADW28" s="147"/>
      <c r="ADX28" s="147"/>
      <c r="ADY28" s="147"/>
      <c r="ADZ28" s="147"/>
      <c r="AEA28" s="147"/>
      <c r="AEB28" s="147"/>
      <c r="AEC28" s="147"/>
      <c r="AED28" s="147"/>
      <c r="AEE28" s="147"/>
      <c r="AEF28" s="147"/>
      <c r="AEG28" s="147"/>
      <c r="AEH28" s="147"/>
      <c r="AEI28" s="147"/>
      <c r="AEJ28" s="147"/>
      <c r="AEK28" s="147"/>
      <c r="AEL28" s="147"/>
      <c r="AEM28" s="147"/>
      <c r="AEN28" s="147"/>
      <c r="AEO28" s="147"/>
      <c r="AEP28" s="147"/>
      <c r="AEQ28" s="147"/>
      <c r="AER28" s="147"/>
      <c r="AES28" s="147"/>
      <c r="AET28" s="147"/>
      <c r="AEU28" s="147"/>
      <c r="AEV28" s="147"/>
      <c r="AEW28" s="147"/>
      <c r="AEX28" s="147"/>
      <c r="AEY28" s="147"/>
      <c r="AEZ28" s="147"/>
      <c r="AFA28" s="147"/>
      <c r="AFB28" s="147"/>
      <c r="AFC28" s="147"/>
      <c r="AFD28" s="147"/>
      <c r="AFE28" s="147"/>
      <c r="AFF28" s="147"/>
      <c r="AFG28" s="147"/>
      <c r="AFH28" s="147"/>
      <c r="AFI28" s="147"/>
      <c r="AFJ28" s="147"/>
      <c r="AFK28" s="147"/>
      <c r="AFL28" s="147"/>
      <c r="AFM28" s="147"/>
      <c r="AFN28" s="147"/>
      <c r="AFO28" s="147"/>
      <c r="AFP28" s="147"/>
      <c r="AFQ28" s="147"/>
      <c r="AFR28" s="147"/>
      <c r="AFS28" s="147"/>
      <c r="AFT28" s="147"/>
      <c r="AFU28" s="147"/>
      <c r="AFV28" s="147"/>
      <c r="AFW28" s="147"/>
      <c r="AFX28" s="147"/>
      <c r="AFY28" s="147"/>
      <c r="AFZ28" s="147"/>
      <c r="AGA28" s="147"/>
      <c r="AGB28" s="147"/>
      <c r="AGC28" s="147"/>
      <c r="AGD28" s="147"/>
      <c r="AGE28" s="147"/>
      <c r="AGF28" s="147"/>
      <c r="AGG28" s="147"/>
      <c r="AGH28" s="147"/>
      <c r="AGI28" s="147"/>
      <c r="AGJ28" s="147"/>
      <c r="AGK28" s="147"/>
      <c r="AGL28" s="147"/>
      <c r="AGM28" s="147"/>
      <c r="AGN28" s="147"/>
      <c r="AGO28" s="147"/>
      <c r="AGP28" s="147"/>
      <c r="AGQ28" s="147"/>
      <c r="AGR28" s="147"/>
      <c r="AGS28" s="147"/>
      <c r="AGT28" s="147"/>
      <c r="AGU28" s="147"/>
      <c r="AGV28" s="147"/>
      <c r="AGW28" s="147"/>
      <c r="AGX28" s="147"/>
      <c r="AGY28" s="147"/>
      <c r="AGZ28" s="147"/>
      <c r="AHA28" s="147"/>
      <c r="AHB28" s="147"/>
      <c r="AHC28" s="147"/>
      <c r="AHD28" s="147"/>
      <c r="AHE28" s="147"/>
      <c r="AHF28" s="147"/>
      <c r="AHG28" s="147"/>
      <c r="AHH28" s="147"/>
      <c r="AHI28" s="147"/>
      <c r="AHJ28" s="147"/>
      <c r="AHK28" s="147"/>
      <c r="AHL28" s="147"/>
      <c r="AHM28" s="147"/>
      <c r="AHN28" s="147"/>
      <c r="AHO28" s="147"/>
      <c r="AHP28" s="147"/>
      <c r="AHQ28" s="147"/>
      <c r="AHR28" s="147"/>
      <c r="AHS28" s="147"/>
      <c r="AHT28" s="147"/>
      <c r="AHU28" s="147"/>
      <c r="AHV28" s="147"/>
      <c r="AHW28" s="147"/>
      <c r="AHX28" s="147"/>
      <c r="AHY28" s="147"/>
      <c r="AHZ28" s="147"/>
      <c r="AIA28" s="147"/>
      <c r="AIB28" s="147"/>
      <c r="AIC28" s="147"/>
      <c r="AID28" s="147"/>
      <c r="AIE28" s="147"/>
      <c r="AIF28" s="147"/>
      <c r="AIG28" s="147"/>
      <c r="AIH28" s="147"/>
      <c r="AII28" s="147"/>
      <c r="AIJ28" s="147"/>
      <c r="AIK28" s="147"/>
      <c r="AIL28" s="147"/>
      <c r="AIM28" s="147"/>
      <c r="AIN28" s="147"/>
      <c r="AIO28" s="147"/>
      <c r="AIP28" s="147"/>
      <c r="AIQ28" s="147"/>
      <c r="AIR28" s="147"/>
      <c r="AIS28" s="147"/>
      <c r="AIT28" s="147"/>
      <c r="AIU28" s="147"/>
      <c r="AIV28" s="147"/>
      <c r="AIW28" s="147"/>
      <c r="AIX28" s="147"/>
      <c r="AIY28" s="147"/>
      <c r="AIZ28" s="147"/>
      <c r="AJA28" s="147"/>
      <c r="AJB28" s="147"/>
      <c r="AJC28" s="147"/>
      <c r="AJD28" s="147"/>
      <c r="AJE28" s="147"/>
      <c r="AJF28" s="147"/>
      <c r="AJG28" s="147"/>
      <c r="AJH28" s="147"/>
      <c r="AJI28" s="147"/>
      <c r="AJJ28" s="147"/>
      <c r="AJK28" s="147"/>
      <c r="AJL28" s="147"/>
      <c r="AJM28" s="147"/>
      <c r="AJN28" s="147"/>
      <c r="AJO28" s="147"/>
      <c r="AJP28" s="147"/>
      <c r="AJQ28" s="147"/>
      <c r="AJR28" s="147"/>
      <c r="AJS28" s="147"/>
      <c r="AJT28" s="147"/>
      <c r="AJU28" s="147"/>
      <c r="AJV28" s="147"/>
      <c r="AJW28" s="147"/>
      <c r="AJX28" s="147"/>
      <c r="AJY28" s="147"/>
      <c r="AJZ28" s="147"/>
      <c r="AKA28" s="147"/>
      <c r="AKB28" s="147"/>
      <c r="AKC28" s="147"/>
      <c r="AKD28" s="147"/>
      <c r="AKE28" s="147"/>
      <c r="AKF28" s="147"/>
      <c r="AKG28" s="147"/>
      <c r="AKH28" s="147"/>
      <c r="AKI28" s="147"/>
      <c r="AKJ28" s="147"/>
      <c r="AKK28" s="147"/>
      <c r="AKL28" s="147"/>
      <c r="AKM28" s="147"/>
      <c r="AKN28" s="147"/>
      <c r="AKO28" s="147"/>
      <c r="AKP28" s="147"/>
      <c r="AKQ28" s="147"/>
      <c r="AKR28" s="147"/>
      <c r="AKS28" s="147"/>
      <c r="AKT28" s="147"/>
      <c r="AKU28" s="147"/>
      <c r="AKV28" s="147"/>
      <c r="AKW28" s="147"/>
      <c r="AKX28" s="147"/>
      <c r="AKY28" s="147"/>
      <c r="AKZ28" s="147"/>
      <c r="ALA28" s="147"/>
      <c r="ALB28" s="147"/>
      <c r="ALC28" s="147"/>
      <c r="ALD28" s="147"/>
      <c r="ALE28" s="147"/>
      <c r="ALF28" s="147"/>
      <c r="ALG28" s="147"/>
      <c r="ALH28" s="147"/>
      <c r="ALI28" s="147"/>
      <c r="ALJ28" s="147"/>
      <c r="ALK28" s="147"/>
      <c r="ALL28" s="147"/>
      <c r="ALM28" s="147"/>
    </row>
    <row r="29" spans="1:1001">
      <c r="C29" s="164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  <c r="VA29" s="147"/>
      <c r="VB29" s="147"/>
      <c r="VC29" s="147"/>
      <c r="VD29" s="147"/>
      <c r="VE29" s="147"/>
      <c r="VF29" s="147"/>
      <c r="VG29" s="147"/>
      <c r="VH29" s="147"/>
      <c r="VI29" s="147"/>
      <c r="VJ29" s="147"/>
      <c r="VK29" s="147"/>
      <c r="VL29" s="147"/>
      <c r="VM29" s="147"/>
      <c r="VN29" s="147"/>
      <c r="VO29" s="147"/>
      <c r="VP29" s="147"/>
      <c r="VQ29" s="147"/>
      <c r="VR29" s="147"/>
      <c r="VS29" s="147"/>
      <c r="VT29" s="147"/>
      <c r="VU29" s="147"/>
      <c r="VV29" s="147"/>
      <c r="VW29" s="147"/>
      <c r="VX29" s="147"/>
      <c r="VY29" s="147"/>
      <c r="VZ29" s="147"/>
      <c r="WA29" s="147"/>
      <c r="WB29" s="147"/>
      <c r="WC29" s="147"/>
      <c r="WD29" s="147"/>
      <c r="WE29" s="147"/>
      <c r="WF29" s="147"/>
      <c r="WG29" s="147"/>
      <c r="WH29" s="147"/>
      <c r="WI29" s="147"/>
      <c r="WJ29" s="147"/>
      <c r="WK29" s="147"/>
      <c r="WL29" s="147"/>
      <c r="WM29" s="147"/>
      <c r="WN29" s="147"/>
      <c r="WO29" s="147"/>
      <c r="WP29" s="147"/>
      <c r="WQ29" s="147"/>
      <c r="WR29" s="147"/>
      <c r="WS29" s="147"/>
      <c r="WT29" s="147"/>
      <c r="WU29" s="147"/>
      <c r="WV29" s="147"/>
      <c r="WW29" s="147"/>
      <c r="WX29" s="147"/>
      <c r="WY29" s="147"/>
      <c r="WZ29" s="147"/>
      <c r="XA29" s="147"/>
      <c r="XB29" s="147"/>
      <c r="XC29" s="147"/>
      <c r="XD29" s="147"/>
      <c r="XE29" s="147"/>
      <c r="XF29" s="147"/>
      <c r="XG29" s="147"/>
      <c r="XH29" s="147"/>
      <c r="XI29" s="147"/>
      <c r="XJ29" s="147"/>
      <c r="XK29" s="147"/>
      <c r="XL29" s="147"/>
      <c r="XM29" s="147"/>
      <c r="XN29" s="147"/>
      <c r="XO29" s="147"/>
      <c r="XP29" s="147"/>
      <c r="XQ29" s="147"/>
      <c r="XR29" s="147"/>
      <c r="XS29" s="147"/>
      <c r="XT29" s="147"/>
      <c r="XU29" s="147"/>
      <c r="XV29" s="147"/>
      <c r="XW29" s="147"/>
      <c r="XX29" s="147"/>
      <c r="XY29" s="147"/>
      <c r="XZ29" s="147"/>
      <c r="YA29" s="147"/>
      <c r="YB29" s="147"/>
      <c r="YC29" s="147"/>
      <c r="YD29" s="147"/>
      <c r="YE29" s="147"/>
      <c r="YF29" s="147"/>
      <c r="YG29" s="147"/>
      <c r="YH29" s="147"/>
      <c r="YI29" s="147"/>
      <c r="YJ29" s="147"/>
      <c r="YK29" s="147"/>
      <c r="YL29" s="147"/>
      <c r="YM29" s="147"/>
      <c r="YN29" s="147"/>
      <c r="YO29" s="147"/>
      <c r="YP29" s="147"/>
      <c r="YQ29" s="147"/>
      <c r="YR29" s="147"/>
      <c r="YS29" s="147"/>
      <c r="YT29" s="147"/>
      <c r="YU29" s="147"/>
      <c r="YV29" s="147"/>
      <c r="YW29" s="147"/>
      <c r="YX29" s="147"/>
      <c r="YY29" s="147"/>
      <c r="YZ29" s="147"/>
      <c r="ZA29" s="147"/>
      <c r="ZB29" s="147"/>
      <c r="ZC29" s="147"/>
      <c r="ZD29" s="147"/>
      <c r="ZE29" s="147"/>
      <c r="ZF29" s="147"/>
      <c r="ZG29" s="147"/>
      <c r="ZH29" s="147"/>
      <c r="ZI29" s="147"/>
      <c r="ZJ29" s="147"/>
      <c r="ZK29" s="147"/>
      <c r="ZL29" s="147"/>
      <c r="ZM29" s="147"/>
      <c r="ZN29" s="147"/>
      <c r="ZO29" s="147"/>
      <c r="ZP29" s="147"/>
      <c r="ZQ29" s="147"/>
      <c r="ZR29" s="147"/>
      <c r="ZS29" s="147"/>
      <c r="ZT29" s="147"/>
      <c r="ZU29" s="147"/>
      <c r="ZV29" s="147"/>
      <c r="ZW29" s="147"/>
      <c r="ZX29" s="147"/>
      <c r="ZY29" s="147"/>
      <c r="ZZ29" s="147"/>
      <c r="AAA29" s="147"/>
      <c r="AAB29" s="147"/>
      <c r="AAC29" s="147"/>
      <c r="AAD29" s="147"/>
      <c r="AAE29" s="147"/>
      <c r="AAF29" s="147"/>
      <c r="AAG29" s="147"/>
      <c r="AAH29" s="147"/>
      <c r="AAI29" s="147"/>
      <c r="AAJ29" s="147"/>
      <c r="AAK29" s="147"/>
      <c r="AAL29" s="147"/>
      <c r="AAM29" s="147"/>
      <c r="AAN29" s="147"/>
      <c r="AAO29" s="147"/>
      <c r="AAP29" s="147"/>
      <c r="AAQ29" s="147"/>
      <c r="AAR29" s="147"/>
      <c r="AAS29" s="147"/>
      <c r="AAT29" s="147"/>
      <c r="AAU29" s="147"/>
      <c r="AAV29" s="147"/>
      <c r="AAW29" s="147"/>
      <c r="AAX29" s="147"/>
      <c r="AAY29" s="147"/>
      <c r="AAZ29" s="147"/>
      <c r="ABA29" s="147"/>
      <c r="ABB29" s="147"/>
      <c r="ABC29" s="147"/>
      <c r="ABD29" s="147"/>
      <c r="ABE29" s="147"/>
      <c r="ABF29" s="147"/>
      <c r="ABG29" s="147"/>
      <c r="ABH29" s="147"/>
      <c r="ABI29" s="147"/>
      <c r="ABJ29" s="147"/>
      <c r="ABK29" s="147"/>
      <c r="ABL29" s="147"/>
      <c r="ABM29" s="147"/>
      <c r="ABN29" s="147"/>
      <c r="ABO29" s="147"/>
      <c r="ABP29" s="147"/>
      <c r="ABQ29" s="147"/>
      <c r="ABR29" s="147"/>
      <c r="ABS29" s="147"/>
      <c r="ABT29" s="147"/>
      <c r="ABU29" s="147"/>
      <c r="ABV29" s="147"/>
      <c r="ABW29" s="147"/>
      <c r="ABX29" s="147"/>
      <c r="ABY29" s="147"/>
      <c r="ABZ29" s="147"/>
      <c r="ACA29" s="147"/>
      <c r="ACB29" s="147"/>
      <c r="ACC29" s="147"/>
      <c r="ACD29" s="147"/>
      <c r="ACE29" s="147"/>
      <c r="ACF29" s="147"/>
      <c r="ACG29" s="147"/>
      <c r="ACH29" s="147"/>
      <c r="ACI29" s="147"/>
      <c r="ACJ29" s="147"/>
      <c r="ACK29" s="147"/>
      <c r="ACL29" s="147"/>
      <c r="ACM29" s="147"/>
      <c r="ACN29" s="147"/>
      <c r="ACO29" s="147"/>
      <c r="ACP29" s="147"/>
      <c r="ACQ29" s="147"/>
      <c r="ACR29" s="147"/>
      <c r="ACS29" s="147"/>
      <c r="ACT29" s="147"/>
      <c r="ACU29" s="147"/>
      <c r="ACV29" s="147"/>
      <c r="ACW29" s="147"/>
      <c r="ACX29" s="147"/>
      <c r="ACY29" s="147"/>
      <c r="ACZ29" s="147"/>
      <c r="ADA29" s="147"/>
      <c r="ADB29" s="147"/>
      <c r="ADC29" s="147"/>
      <c r="ADD29" s="147"/>
      <c r="ADE29" s="147"/>
      <c r="ADF29" s="147"/>
      <c r="ADG29" s="147"/>
      <c r="ADH29" s="147"/>
      <c r="ADI29" s="147"/>
      <c r="ADJ29" s="147"/>
      <c r="ADK29" s="147"/>
      <c r="ADL29" s="147"/>
      <c r="ADM29" s="147"/>
      <c r="ADN29" s="147"/>
      <c r="ADO29" s="147"/>
      <c r="ADP29" s="147"/>
      <c r="ADQ29" s="147"/>
      <c r="ADR29" s="147"/>
      <c r="ADS29" s="147"/>
      <c r="ADT29" s="147"/>
      <c r="ADU29" s="147"/>
      <c r="ADV29" s="147"/>
      <c r="ADW29" s="147"/>
      <c r="ADX29" s="147"/>
      <c r="ADY29" s="147"/>
      <c r="ADZ29" s="147"/>
      <c r="AEA29" s="147"/>
      <c r="AEB29" s="147"/>
      <c r="AEC29" s="147"/>
      <c r="AED29" s="147"/>
      <c r="AEE29" s="147"/>
      <c r="AEF29" s="147"/>
      <c r="AEG29" s="147"/>
      <c r="AEH29" s="147"/>
      <c r="AEI29" s="147"/>
      <c r="AEJ29" s="147"/>
      <c r="AEK29" s="147"/>
      <c r="AEL29" s="147"/>
      <c r="AEM29" s="147"/>
      <c r="AEN29" s="147"/>
      <c r="AEO29" s="147"/>
      <c r="AEP29" s="147"/>
      <c r="AEQ29" s="147"/>
      <c r="AER29" s="147"/>
      <c r="AES29" s="147"/>
      <c r="AET29" s="147"/>
      <c r="AEU29" s="147"/>
      <c r="AEV29" s="147"/>
      <c r="AEW29" s="147"/>
      <c r="AEX29" s="147"/>
      <c r="AEY29" s="147"/>
      <c r="AEZ29" s="147"/>
      <c r="AFA29" s="147"/>
      <c r="AFB29" s="147"/>
      <c r="AFC29" s="147"/>
      <c r="AFD29" s="147"/>
      <c r="AFE29" s="147"/>
      <c r="AFF29" s="147"/>
      <c r="AFG29" s="147"/>
      <c r="AFH29" s="147"/>
      <c r="AFI29" s="147"/>
      <c r="AFJ29" s="147"/>
      <c r="AFK29" s="147"/>
      <c r="AFL29" s="147"/>
      <c r="AFM29" s="147"/>
      <c r="AFN29" s="147"/>
      <c r="AFO29" s="147"/>
      <c r="AFP29" s="147"/>
      <c r="AFQ29" s="147"/>
      <c r="AFR29" s="147"/>
      <c r="AFS29" s="147"/>
      <c r="AFT29" s="147"/>
      <c r="AFU29" s="147"/>
      <c r="AFV29" s="147"/>
      <c r="AFW29" s="147"/>
      <c r="AFX29" s="147"/>
      <c r="AFY29" s="147"/>
      <c r="AFZ29" s="147"/>
      <c r="AGA29" s="147"/>
      <c r="AGB29" s="147"/>
      <c r="AGC29" s="147"/>
      <c r="AGD29" s="147"/>
      <c r="AGE29" s="147"/>
      <c r="AGF29" s="147"/>
      <c r="AGG29" s="147"/>
      <c r="AGH29" s="147"/>
      <c r="AGI29" s="147"/>
      <c r="AGJ29" s="147"/>
      <c r="AGK29" s="147"/>
      <c r="AGL29" s="147"/>
      <c r="AGM29" s="147"/>
      <c r="AGN29" s="147"/>
      <c r="AGO29" s="147"/>
      <c r="AGP29" s="147"/>
      <c r="AGQ29" s="147"/>
      <c r="AGR29" s="147"/>
      <c r="AGS29" s="147"/>
      <c r="AGT29" s="147"/>
      <c r="AGU29" s="147"/>
      <c r="AGV29" s="147"/>
      <c r="AGW29" s="147"/>
      <c r="AGX29" s="147"/>
      <c r="AGY29" s="147"/>
      <c r="AGZ29" s="147"/>
      <c r="AHA29" s="147"/>
      <c r="AHB29" s="147"/>
      <c r="AHC29" s="147"/>
      <c r="AHD29" s="147"/>
      <c r="AHE29" s="147"/>
      <c r="AHF29" s="147"/>
      <c r="AHG29" s="147"/>
      <c r="AHH29" s="147"/>
      <c r="AHI29" s="147"/>
      <c r="AHJ29" s="147"/>
      <c r="AHK29" s="147"/>
      <c r="AHL29" s="147"/>
      <c r="AHM29" s="147"/>
      <c r="AHN29" s="147"/>
      <c r="AHO29" s="147"/>
      <c r="AHP29" s="147"/>
      <c r="AHQ29" s="147"/>
      <c r="AHR29" s="147"/>
      <c r="AHS29" s="147"/>
      <c r="AHT29" s="147"/>
      <c r="AHU29" s="147"/>
      <c r="AHV29" s="147"/>
      <c r="AHW29" s="147"/>
      <c r="AHX29" s="147"/>
      <c r="AHY29" s="147"/>
      <c r="AHZ29" s="147"/>
      <c r="AIA29" s="147"/>
      <c r="AIB29" s="147"/>
      <c r="AIC29" s="147"/>
      <c r="AID29" s="147"/>
      <c r="AIE29" s="147"/>
      <c r="AIF29" s="147"/>
      <c r="AIG29" s="147"/>
      <c r="AIH29" s="147"/>
      <c r="AII29" s="147"/>
      <c r="AIJ29" s="147"/>
      <c r="AIK29" s="147"/>
      <c r="AIL29" s="147"/>
      <c r="AIM29" s="147"/>
      <c r="AIN29" s="147"/>
      <c r="AIO29" s="147"/>
      <c r="AIP29" s="147"/>
      <c r="AIQ29" s="147"/>
      <c r="AIR29" s="147"/>
      <c r="AIS29" s="147"/>
      <c r="AIT29" s="147"/>
      <c r="AIU29" s="147"/>
      <c r="AIV29" s="147"/>
      <c r="AIW29" s="147"/>
      <c r="AIX29" s="147"/>
      <c r="AIY29" s="147"/>
      <c r="AIZ29" s="147"/>
      <c r="AJA29" s="147"/>
      <c r="AJB29" s="147"/>
      <c r="AJC29" s="147"/>
      <c r="AJD29" s="147"/>
      <c r="AJE29" s="147"/>
      <c r="AJF29" s="147"/>
      <c r="AJG29" s="147"/>
      <c r="AJH29" s="147"/>
      <c r="AJI29" s="147"/>
      <c r="AJJ29" s="147"/>
      <c r="AJK29" s="147"/>
      <c r="AJL29" s="147"/>
      <c r="AJM29" s="147"/>
      <c r="AJN29" s="147"/>
      <c r="AJO29" s="147"/>
      <c r="AJP29" s="147"/>
      <c r="AJQ29" s="147"/>
      <c r="AJR29" s="147"/>
      <c r="AJS29" s="147"/>
      <c r="AJT29" s="147"/>
      <c r="AJU29" s="147"/>
      <c r="AJV29" s="147"/>
      <c r="AJW29" s="147"/>
      <c r="AJX29" s="147"/>
      <c r="AJY29" s="147"/>
      <c r="AJZ29" s="147"/>
      <c r="AKA29" s="147"/>
      <c r="AKB29" s="147"/>
      <c r="AKC29" s="147"/>
      <c r="AKD29" s="147"/>
      <c r="AKE29" s="147"/>
      <c r="AKF29" s="147"/>
      <c r="AKG29" s="147"/>
      <c r="AKH29" s="147"/>
      <c r="AKI29" s="147"/>
      <c r="AKJ29" s="147"/>
      <c r="AKK29" s="147"/>
      <c r="AKL29" s="147"/>
      <c r="AKM29" s="147"/>
      <c r="AKN29" s="147"/>
      <c r="AKO29" s="147"/>
      <c r="AKP29" s="147"/>
      <c r="AKQ29" s="147"/>
      <c r="AKR29" s="147"/>
      <c r="AKS29" s="147"/>
      <c r="AKT29" s="147"/>
      <c r="AKU29" s="147"/>
      <c r="AKV29" s="147"/>
      <c r="AKW29" s="147"/>
      <c r="AKX29" s="147"/>
      <c r="AKY29" s="147"/>
      <c r="AKZ29" s="147"/>
      <c r="ALA29" s="147"/>
      <c r="ALB29" s="147"/>
      <c r="ALC29" s="147"/>
      <c r="ALD29" s="147"/>
      <c r="ALE29" s="147"/>
      <c r="ALF29" s="147"/>
      <c r="ALG29" s="147"/>
      <c r="ALH29" s="147"/>
      <c r="ALI29" s="147"/>
      <c r="ALJ29" s="147"/>
      <c r="ALK29" s="147"/>
      <c r="ALL29" s="147"/>
      <c r="ALM29" s="147"/>
    </row>
    <row r="30" spans="1:1001">
      <c r="C30" s="164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  <c r="VA30" s="147"/>
      <c r="VB30" s="147"/>
      <c r="VC30" s="147"/>
      <c r="VD30" s="147"/>
      <c r="VE30" s="147"/>
      <c r="VF30" s="147"/>
      <c r="VG30" s="147"/>
      <c r="VH30" s="147"/>
      <c r="VI30" s="147"/>
      <c r="VJ30" s="147"/>
      <c r="VK30" s="147"/>
      <c r="VL30" s="147"/>
      <c r="VM30" s="147"/>
      <c r="VN30" s="147"/>
      <c r="VO30" s="147"/>
      <c r="VP30" s="147"/>
      <c r="VQ30" s="147"/>
      <c r="VR30" s="147"/>
      <c r="VS30" s="147"/>
      <c r="VT30" s="147"/>
      <c r="VU30" s="147"/>
      <c r="VV30" s="147"/>
      <c r="VW30" s="147"/>
      <c r="VX30" s="147"/>
      <c r="VY30" s="147"/>
      <c r="VZ30" s="147"/>
      <c r="WA30" s="147"/>
      <c r="WB30" s="147"/>
      <c r="WC30" s="147"/>
      <c r="WD30" s="147"/>
      <c r="WE30" s="147"/>
      <c r="WF30" s="147"/>
      <c r="WG30" s="147"/>
      <c r="WH30" s="147"/>
      <c r="WI30" s="147"/>
      <c r="WJ30" s="147"/>
      <c r="WK30" s="147"/>
      <c r="WL30" s="147"/>
      <c r="WM30" s="147"/>
      <c r="WN30" s="147"/>
      <c r="WO30" s="147"/>
      <c r="WP30" s="147"/>
      <c r="WQ30" s="147"/>
      <c r="WR30" s="147"/>
      <c r="WS30" s="147"/>
      <c r="WT30" s="147"/>
      <c r="WU30" s="147"/>
      <c r="WV30" s="147"/>
      <c r="WW30" s="147"/>
      <c r="WX30" s="147"/>
      <c r="WY30" s="147"/>
      <c r="WZ30" s="147"/>
      <c r="XA30" s="147"/>
      <c r="XB30" s="147"/>
      <c r="XC30" s="147"/>
      <c r="XD30" s="147"/>
      <c r="XE30" s="147"/>
      <c r="XF30" s="147"/>
      <c r="XG30" s="147"/>
      <c r="XH30" s="147"/>
      <c r="XI30" s="147"/>
      <c r="XJ30" s="147"/>
      <c r="XK30" s="147"/>
      <c r="XL30" s="147"/>
      <c r="XM30" s="147"/>
      <c r="XN30" s="147"/>
      <c r="XO30" s="147"/>
      <c r="XP30" s="147"/>
      <c r="XQ30" s="147"/>
      <c r="XR30" s="147"/>
      <c r="XS30" s="147"/>
      <c r="XT30" s="147"/>
      <c r="XU30" s="147"/>
      <c r="XV30" s="147"/>
      <c r="XW30" s="147"/>
      <c r="XX30" s="147"/>
      <c r="XY30" s="147"/>
      <c r="XZ30" s="147"/>
      <c r="YA30" s="147"/>
      <c r="YB30" s="147"/>
      <c r="YC30" s="147"/>
      <c r="YD30" s="147"/>
      <c r="YE30" s="147"/>
      <c r="YF30" s="147"/>
      <c r="YG30" s="147"/>
      <c r="YH30" s="147"/>
      <c r="YI30" s="147"/>
      <c r="YJ30" s="147"/>
      <c r="YK30" s="147"/>
      <c r="YL30" s="147"/>
      <c r="YM30" s="147"/>
      <c r="YN30" s="147"/>
      <c r="YO30" s="147"/>
      <c r="YP30" s="147"/>
      <c r="YQ30" s="147"/>
      <c r="YR30" s="147"/>
      <c r="YS30" s="147"/>
      <c r="YT30" s="147"/>
      <c r="YU30" s="147"/>
      <c r="YV30" s="147"/>
      <c r="YW30" s="147"/>
      <c r="YX30" s="147"/>
      <c r="YY30" s="147"/>
      <c r="YZ30" s="147"/>
      <c r="ZA30" s="147"/>
      <c r="ZB30" s="147"/>
      <c r="ZC30" s="147"/>
      <c r="ZD30" s="147"/>
      <c r="ZE30" s="147"/>
      <c r="ZF30" s="147"/>
      <c r="ZG30" s="147"/>
      <c r="ZH30" s="147"/>
      <c r="ZI30" s="147"/>
      <c r="ZJ30" s="147"/>
      <c r="ZK30" s="147"/>
      <c r="ZL30" s="147"/>
      <c r="ZM30" s="147"/>
      <c r="ZN30" s="147"/>
      <c r="ZO30" s="147"/>
      <c r="ZP30" s="147"/>
      <c r="ZQ30" s="147"/>
      <c r="ZR30" s="147"/>
      <c r="ZS30" s="147"/>
      <c r="ZT30" s="147"/>
      <c r="ZU30" s="147"/>
      <c r="ZV30" s="147"/>
      <c r="ZW30" s="147"/>
      <c r="ZX30" s="147"/>
      <c r="ZY30" s="147"/>
      <c r="ZZ30" s="147"/>
      <c r="AAA30" s="147"/>
      <c r="AAB30" s="147"/>
      <c r="AAC30" s="147"/>
      <c r="AAD30" s="147"/>
      <c r="AAE30" s="147"/>
      <c r="AAF30" s="147"/>
      <c r="AAG30" s="147"/>
      <c r="AAH30" s="147"/>
      <c r="AAI30" s="147"/>
      <c r="AAJ30" s="147"/>
      <c r="AAK30" s="147"/>
      <c r="AAL30" s="147"/>
      <c r="AAM30" s="147"/>
      <c r="AAN30" s="147"/>
      <c r="AAO30" s="147"/>
      <c r="AAP30" s="147"/>
      <c r="AAQ30" s="147"/>
      <c r="AAR30" s="147"/>
      <c r="AAS30" s="147"/>
      <c r="AAT30" s="147"/>
      <c r="AAU30" s="147"/>
      <c r="AAV30" s="147"/>
      <c r="AAW30" s="147"/>
      <c r="AAX30" s="147"/>
      <c r="AAY30" s="147"/>
      <c r="AAZ30" s="147"/>
      <c r="ABA30" s="147"/>
      <c r="ABB30" s="147"/>
      <c r="ABC30" s="147"/>
      <c r="ABD30" s="147"/>
      <c r="ABE30" s="147"/>
      <c r="ABF30" s="147"/>
      <c r="ABG30" s="147"/>
      <c r="ABH30" s="147"/>
      <c r="ABI30" s="147"/>
      <c r="ABJ30" s="147"/>
      <c r="ABK30" s="147"/>
      <c r="ABL30" s="147"/>
      <c r="ABM30" s="147"/>
      <c r="ABN30" s="147"/>
      <c r="ABO30" s="147"/>
      <c r="ABP30" s="147"/>
      <c r="ABQ30" s="147"/>
      <c r="ABR30" s="147"/>
      <c r="ABS30" s="147"/>
      <c r="ABT30" s="147"/>
      <c r="ABU30" s="147"/>
      <c r="ABV30" s="147"/>
      <c r="ABW30" s="147"/>
      <c r="ABX30" s="147"/>
      <c r="ABY30" s="147"/>
      <c r="ABZ30" s="147"/>
      <c r="ACA30" s="147"/>
      <c r="ACB30" s="147"/>
      <c r="ACC30" s="147"/>
      <c r="ACD30" s="147"/>
      <c r="ACE30" s="147"/>
      <c r="ACF30" s="147"/>
      <c r="ACG30" s="147"/>
      <c r="ACH30" s="147"/>
      <c r="ACI30" s="147"/>
      <c r="ACJ30" s="147"/>
      <c r="ACK30" s="147"/>
      <c r="ACL30" s="147"/>
      <c r="ACM30" s="147"/>
      <c r="ACN30" s="147"/>
      <c r="ACO30" s="147"/>
      <c r="ACP30" s="147"/>
      <c r="ACQ30" s="147"/>
      <c r="ACR30" s="147"/>
      <c r="ACS30" s="147"/>
      <c r="ACT30" s="147"/>
      <c r="ACU30" s="147"/>
      <c r="ACV30" s="147"/>
      <c r="ACW30" s="147"/>
      <c r="ACX30" s="147"/>
      <c r="ACY30" s="147"/>
      <c r="ACZ30" s="147"/>
      <c r="ADA30" s="147"/>
      <c r="ADB30" s="147"/>
      <c r="ADC30" s="147"/>
      <c r="ADD30" s="147"/>
      <c r="ADE30" s="147"/>
      <c r="ADF30" s="147"/>
      <c r="ADG30" s="147"/>
      <c r="ADH30" s="147"/>
      <c r="ADI30" s="147"/>
      <c r="ADJ30" s="147"/>
      <c r="ADK30" s="147"/>
      <c r="ADL30" s="147"/>
      <c r="ADM30" s="147"/>
      <c r="ADN30" s="147"/>
      <c r="ADO30" s="147"/>
      <c r="ADP30" s="147"/>
      <c r="ADQ30" s="147"/>
      <c r="ADR30" s="147"/>
      <c r="ADS30" s="147"/>
      <c r="ADT30" s="147"/>
      <c r="ADU30" s="147"/>
      <c r="ADV30" s="147"/>
      <c r="ADW30" s="147"/>
      <c r="ADX30" s="147"/>
      <c r="ADY30" s="147"/>
      <c r="ADZ30" s="147"/>
      <c r="AEA30" s="147"/>
      <c r="AEB30" s="147"/>
      <c r="AEC30" s="147"/>
      <c r="AED30" s="147"/>
      <c r="AEE30" s="147"/>
      <c r="AEF30" s="147"/>
      <c r="AEG30" s="147"/>
      <c r="AEH30" s="147"/>
      <c r="AEI30" s="147"/>
      <c r="AEJ30" s="147"/>
      <c r="AEK30" s="147"/>
      <c r="AEL30" s="147"/>
      <c r="AEM30" s="147"/>
      <c r="AEN30" s="147"/>
      <c r="AEO30" s="147"/>
      <c r="AEP30" s="147"/>
      <c r="AEQ30" s="147"/>
      <c r="AER30" s="147"/>
      <c r="AES30" s="147"/>
      <c r="AET30" s="147"/>
      <c r="AEU30" s="147"/>
      <c r="AEV30" s="147"/>
      <c r="AEW30" s="147"/>
      <c r="AEX30" s="147"/>
      <c r="AEY30" s="147"/>
      <c r="AEZ30" s="147"/>
      <c r="AFA30" s="147"/>
      <c r="AFB30" s="147"/>
      <c r="AFC30" s="147"/>
      <c r="AFD30" s="147"/>
      <c r="AFE30" s="147"/>
      <c r="AFF30" s="147"/>
      <c r="AFG30" s="147"/>
      <c r="AFH30" s="147"/>
      <c r="AFI30" s="147"/>
      <c r="AFJ30" s="147"/>
      <c r="AFK30" s="147"/>
      <c r="AFL30" s="147"/>
      <c r="AFM30" s="147"/>
      <c r="AFN30" s="147"/>
      <c r="AFO30" s="147"/>
      <c r="AFP30" s="147"/>
      <c r="AFQ30" s="147"/>
      <c r="AFR30" s="147"/>
      <c r="AFS30" s="147"/>
      <c r="AFT30" s="147"/>
      <c r="AFU30" s="147"/>
      <c r="AFV30" s="147"/>
      <c r="AFW30" s="147"/>
      <c r="AFX30" s="147"/>
      <c r="AFY30" s="147"/>
      <c r="AFZ30" s="147"/>
      <c r="AGA30" s="147"/>
      <c r="AGB30" s="147"/>
      <c r="AGC30" s="147"/>
      <c r="AGD30" s="147"/>
      <c r="AGE30" s="147"/>
      <c r="AGF30" s="147"/>
      <c r="AGG30" s="147"/>
      <c r="AGH30" s="147"/>
      <c r="AGI30" s="147"/>
      <c r="AGJ30" s="147"/>
      <c r="AGK30" s="147"/>
      <c r="AGL30" s="147"/>
      <c r="AGM30" s="147"/>
      <c r="AGN30" s="147"/>
      <c r="AGO30" s="147"/>
      <c r="AGP30" s="147"/>
      <c r="AGQ30" s="147"/>
      <c r="AGR30" s="147"/>
      <c r="AGS30" s="147"/>
      <c r="AGT30" s="147"/>
      <c r="AGU30" s="147"/>
      <c r="AGV30" s="147"/>
      <c r="AGW30" s="147"/>
      <c r="AGX30" s="147"/>
      <c r="AGY30" s="147"/>
      <c r="AGZ30" s="147"/>
      <c r="AHA30" s="147"/>
      <c r="AHB30" s="147"/>
      <c r="AHC30" s="147"/>
      <c r="AHD30" s="147"/>
      <c r="AHE30" s="147"/>
      <c r="AHF30" s="147"/>
      <c r="AHG30" s="147"/>
      <c r="AHH30" s="147"/>
      <c r="AHI30" s="147"/>
      <c r="AHJ30" s="147"/>
      <c r="AHK30" s="147"/>
      <c r="AHL30" s="147"/>
      <c r="AHM30" s="147"/>
      <c r="AHN30" s="147"/>
      <c r="AHO30" s="147"/>
      <c r="AHP30" s="147"/>
      <c r="AHQ30" s="147"/>
      <c r="AHR30" s="147"/>
      <c r="AHS30" s="147"/>
      <c r="AHT30" s="147"/>
      <c r="AHU30" s="147"/>
      <c r="AHV30" s="147"/>
      <c r="AHW30" s="147"/>
      <c r="AHX30" s="147"/>
      <c r="AHY30" s="147"/>
      <c r="AHZ30" s="147"/>
      <c r="AIA30" s="147"/>
      <c r="AIB30" s="147"/>
      <c r="AIC30" s="147"/>
      <c r="AID30" s="147"/>
      <c r="AIE30" s="147"/>
      <c r="AIF30" s="147"/>
      <c r="AIG30" s="147"/>
      <c r="AIH30" s="147"/>
      <c r="AII30" s="147"/>
      <c r="AIJ30" s="147"/>
      <c r="AIK30" s="147"/>
      <c r="AIL30" s="147"/>
      <c r="AIM30" s="147"/>
      <c r="AIN30" s="147"/>
      <c r="AIO30" s="147"/>
      <c r="AIP30" s="147"/>
      <c r="AIQ30" s="147"/>
      <c r="AIR30" s="147"/>
      <c r="AIS30" s="147"/>
      <c r="AIT30" s="147"/>
      <c r="AIU30" s="147"/>
      <c r="AIV30" s="147"/>
      <c r="AIW30" s="147"/>
      <c r="AIX30" s="147"/>
      <c r="AIY30" s="147"/>
      <c r="AIZ30" s="147"/>
      <c r="AJA30" s="147"/>
      <c r="AJB30" s="147"/>
      <c r="AJC30" s="147"/>
      <c r="AJD30" s="147"/>
      <c r="AJE30" s="147"/>
      <c r="AJF30" s="147"/>
      <c r="AJG30" s="147"/>
      <c r="AJH30" s="147"/>
      <c r="AJI30" s="147"/>
      <c r="AJJ30" s="147"/>
      <c r="AJK30" s="147"/>
      <c r="AJL30" s="147"/>
      <c r="AJM30" s="147"/>
      <c r="AJN30" s="147"/>
      <c r="AJO30" s="147"/>
      <c r="AJP30" s="147"/>
      <c r="AJQ30" s="147"/>
      <c r="AJR30" s="147"/>
      <c r="AJS30" s="147"/>
      <c r="AJT30" s="147"/>
      <c r="AJU30" s="147"/>
      <c r="AJV30" s="147"/>
      <c r="AJW30" s="147"/>
      <c r="AJX30" s="147"/>
      <c r="AJY30" s="147"/>
      <c r="AJZ30" s="147"/>
      <c r="AKA30" s="147"/>
      <c r="AKB30" s="147"/>
      <c r="AKC30" s="147"/>
      <c r="AKD30" s="147"/>
      <c r="AKE30" s="147"/>
      <c r="AKF30" s="147"/>
      <c r="AKG30" s="147"/>
      <c r="AKH30" s="147"/>
      <c r="AKI30" s="147"/>
      <c r="AKJ30" s="147"/>
      <c r="AKK30" s="147"/>
      <c r="AKL30" s="147"/>
      <c r="AKM30" s="147"/>
      <c r="AKN30" s="147"/>
      <c r="AKO30" s="147"/>
      <c r="AKP30" s="147"/>
      <c r="AKQ30" s="147"/>
      <c r="AKR30" s="147"/>
      <c r="AKS30" s="147"/>
      <c r="AKT30" s="147"/>
      <c r="AKU30" s="147"/>
      <c r="AKV30" s="147"/>
      <c r="AKW30" s="147"/>
      <c r="AKX30" s="147"/>
      <c r="AKY30" s="147"/>
      <c r="AKZ30" s="147"/>
      <c r="ALA30" s="147"/>
      <c r="ALB30" s="147"/>
      <c r="ALC30" s="147"/>
      <c r="ALD30" s="147"/>
      <c r="ALE30" s="147"/>
      <c r="ALF30" s="147"/>
      <c r="ALG30" s="147"/>
      <c r="ALH30" s="147"/>
      <c r="ALI30" s="147"/>
      <c r="ALJ30" s="147"/>
      <c r="ALK30" s="147"/>
      <c r="ALL30" s="147"/>
      <c r="ALM30" s="147"/>
    </row>
    <row r="31" spans="1:1001">
      <c r="C31" s="164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  <c r="ALL31" s="147"/>
      <c r="ALM31" s="147"/>
    </row>
    <row r="32" spans="1:1001">
      <c r="C32" s="164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  <c r="VA32" s="147"/>
      <c r="VB32" s="147"/>
      <c r="VC32" s="147"/>
      <c r="VD32" s="147"/>
      <c r="VE32" s="147"/>
      <c r="VF32" s="147"/>
      <c r="VG32" s="147"/>
      <c r="VH32" s="147"/>
      <c r="VI32" s="147"/>
      <c r="VJ32" s="147"/>
      <c r="VK32" s="147"/>
      <c r="VL32" s="147"/>
      <c r="VM32" s="147"/>
      <c r="VN32" s="147"/>
      <c r="VO32" s="147"/>
      <c r="VP32" s="147"/>
      <c r="VQ32" s="147"/>
      <c r="VR32" s="147"/>
      <c r="VS32" s="147"/>
      <c r="VT32" s="147"/>
      <c r="VU32" s="147"/>
      <c r="VV32" s="147"/>
      <c r="VW32" s="147"/>
      <c r="VX32" s="147"/>
      <c r="VY32" s="147"/>
      <c r="VZ32" s="147"/>
      <c r="WA32" s="147"/>
      <c r="WB32" s="147"/>
      <c r="WC32" s="147"/>
      <c r="WD32" s="147"/>
      <c r="WE32" s="147"/>
      <c r="WF32" s="147"/>
      <c r="WG32" s="147"/>
      <c r="WH32" s="147"/>
      <c r="WI32" s="147"/>
      <c r="WJ32" s="147"/>
      <c r="WK32" s="147"/>
      <c r="WL32" s="147"/>
      <c r="WM32" s="147"/>
      <c r="WN32" s="147"/>
      <c r="WO32" s="147"/>
      <c r="WP32" s="147"/>
      <c r="WQ32" s="147"/>
      <c r="WR32" s="147"/>
      <c r="WS32" s="147"/>
      <c r="WT32" s="147"/>
      <c r="WU32" s="147"/>
      <c r="WV32" s="147"/>
      <c r="WW32" s="147"/>
      <c r="WX32" s="147"/>
      <c r="WY32" s="147"/>
      <c r="WZ32" s="147"/>
      <c r="XA32" s="147"/>
      <c r="XB32" s="147"/>
      <c r="XC32" s="147"/>
      <c r="XD32" s="147"/>
      <c r="XE32" s="147"/>
      <c r="XF32" s="147"/>
      <c r="XG32" s="147"/>
      <c r="XH32" s="147"/>
      <c r="XI32" s="147"/>
      <c r="XJ32" s="147"/>
      <c r="XK32" s="147"/>
      <c r="XL32" s="147"/>
      <c r="XM32" s="147"/>
      <c r="XN32" s="147"/>
      <c r="XO32" s="147"/>
      <c r="XP32" s="147"/>
      <c r="XQ32" s="147"/>
      <c r="XR32" s="147"/>
      <c r="XS32" s="147"/>
      <c r="XT32" s="147"/>
      <c r="XU32" s="147"/>
      <c r="XV32" s="147"/>
      <c r="XW32" s="147"/>
      <c r="XX32" s="147"/>
      <c r="XY32" s="147"/>
      <c r="XZ32" s="147"/>
      <c r="YA32" s="147"/>
      <c r="YB32" s="147"/>
      <c r="YC32" s="147"/>
      <c r="YD32" s="147"/>
      <c r="YE32" s="147"/>
      <c r="YF32" s="147"/>
      <c r="YG32" s="147"/>
      <c r="YH32" s="147"/>
      <c r="YI32" s="147"/>
      <c r="YJ32" s="147"/>
      <c r="YK32" s="147"/>
      <c r="YL32" s="147"/>
      <c r="YM32" s="147"/>
      <c r="YN32" s="147"/>
      <c r="YO32" s="147"/>
      <c r="YP32" s="147"/>
      <c r="YQ32" s="147"/>
      <c r="YR32" s="147"/>
      <c r="YS32" s="147"/>
      <c r="YT32" s="147"/>
      <c r="YU32" s="147"/>
      <c r="YV32" s="147"/>
      <c r="YW32" s="147"/>
      <c r="YX32" s="147"/>
      <c r="YY32" s="147"/>
      <c r="YZ32" s="147"/>
      <c r="ZA32" s="147"/>
      <c r="ZB32" s="147"/>
      <c r="ZC32" s="147"/>
      <c r="ZD32" s="147"/>
      <c r="ZE32" s="147"/>
      <c r="ZF32" s="147"/>
      <c r="ZG32" s="147"/>
      <c r="ZH32" s="147"/>
      <c r="ZI32" s="147"/>
      <c r="ZJ32" s="147"/>
      <c r="ZK32" s="147"/>
      <c r="ZL32" s="147"/>
      <c r="ZM32" s="147"/>
      <c r="ZN32" s="147"/>
      <c r="ZO32" s="147"/>
      <c r="ZP32" s="147"/>
      <c r="ZQ32" s="147"/>
      <c r="ZR32" s="147"/>
      <c r="ZS32" s="147"/>
      <c r="ZT32" s="147"/>
      <c r="ZU32" s="147"/>
      <c r="ZV32" s="147"/>
      <c r="ZW32" s="147"/>
      <c r="ZX32" s="147"/>
      <c r="ZY32" s="147"/>
      <c r="ZZ32" s="147"/>
      <c r="AAA32" s="147"/>
      <c r="AAB32" s="147"/>
      <c r="AAC32" s="147"/>
      <c r="AAD32" s="147"/>
      <c r="AAE32" s="147"/>
      <c r="AAF32" s="147"/>
      <c r="AAG32" s="147"/>
      <c r="AAH32" s="147"/>
      <c r="AAI32" s="147"/>
      <c r="AAJ32" s="147"/>
      <c r="AAK32" s="147"/>
      <c r="AAL32" s="147"/>
      <c r="AAM32" s="147"/>
      <c r="AAN32" s="147"/>
      <c r="AAO32" s="147"/>
      <c r="AAP32" s="147"/>
      <c r="AAQ32" s="147"/>
      <c r="AAR32" s="147"/>
      <c r="AAS32" s="147"/>
      <c r="AAT32" s="147"/>
      <c r="AAU32" s="147"/>
      <c r="AAV32" s="147"/>
      <c r="AAW32" s="147"/>
      <c r="AAX32" s="147"/>
      <c r="AAY32" s="147"/>
      <c r="AAZ32" s="147"/>
      <c r="ABA32" s="147"/>
      <c r="ABB32" s="147"/>
      <c r="ABC32" s="147"/>
      <c r="ABD32" s="147"/>
      <c r="ABE32" s="147"/>
      <c r="ABF32" s="147"/>
      <c r="ABG32" s="147"/>
      <c r="ABH32" s="147"/>
      <c r="ABI32" s="147"/>
      <c r="ABJ32" s="147"/>
      <c r="ABK32" s="147"/>
      <c r="ABL32" s="147"/>
      <c r="ABM32" s="147"/>
      <c r="ABN32" s="147"/>
      <c r="ABO32" s="147"/>
      <c r="ABP32" s="147"/>
      <c r="ABQ32" s="147"/>
      <c r="ABR32" s="147"/>
      <c r="ABS32" s="147"/>
      <c r="ABT32" s="147"/>
      <c r="ABU32" s="147"/>
      <c r="ABV32" s="147"/>
      <c r="ABW32" s="147"/>
      <c r="ABX32" s="147"/>
      <c r="ABY32" s="147"/>
      <c r="ABZ32" s="147"/>
      <c r="ACA32" s="147"/>
      <c r="ACB32" s="147"/>
      <c r="ACC32" s="147"/>
      <c r="ACD32" s="147"/>
      <c r="ACE32" s="147"/>
      <c r="ACF32" s="147"/>
      <c r="ACG32" s="147"/>
      <c r="ACH32" s="147"/>
      <c r="ACI32" s="147"/>
      <c r="ACJ32" s="147"/>
      <c r="ACK32" s="147"/>
      <c r="ACL32" s="147"/>
      <c r="ACM32" s="147"/>
      <c r="ACN32" s="147"/>
      <c r="ACO32" s="147"/>
      <c r="ACP32" s="147"/>
      <c r="ACQ32" s="147"/>
      <c r="ACR32" s="147"/>
      <c r="ACS32" s="147"/>
      <c r="ACT32" s="147"/>
      <c r="ACU32" s="147"/>
      <c r="ACV32" s="147"/>
      <c r="ACW32" s="147"/>
      <c r="ACX32" s="147"/>
      <c r="ACY32" s="147"/>
      <c r="ACZ32" s="147"/>
      <c r="ADA32" s="147"/>
      <c r="ADB32" s="147"/>
      <c r="ADC32" s="147"/>
      <c r="ADD32" s="147"/>
      <c r="ADE32" s="147"/>
      <c r="ADF32" s="147"/>
      <c r="ADG32" s="147"/>
      <c r="ADH32" s="147"/>
      <c r="ADI32" s="147"/>
      <c r="ADJ32" s="147"/>
      <c r="ADK32" s="147"/>
      <c r="ADL32" s="147"/>
      <c r="ADM32" s="147"/>
      <c r="ADN32" s="147"/>
      <c r="ADO32" s="147"/>
      <c r="ADP32" s="147"/>
      <c r="ADQ32" s="147"/>
      <c r="ADR32" s="147"/>
      <c r="ADS32" s="147"/>
      <c r="ADT32" s="147"/>
      <c r="ADU32" s="147"/>
      <c r="ADV32" s="147"/>
      <c r="ADW32" s="147"/>
      <c r="ADX32" s="147"/>
      <c r="ADY32" s="147"/>
      <c r="ADZ32" s="147"/>
      <c r="AEA32" s="147"/>
      <c r="AEB32" s="147"/>
      <c r="AEC32" s="147"/>
      <c r="AED32" s="147"/>
      <c r="AEE32" s="147"/>
      <c r="AEF32" s="147"/>
      <c r="AEG32" s="147"/>
      <c r="AEH32" s="147"/>
      <c r="AEI32" s="147"/>
      <c r="AEJ32" s="147"/>
      <c r="AEK32" s="147"/>
      <c r="AEL32" s="147"/>
      <c r="AEM32" s="147"/>
      <c r="AEN32" s="147"/>
      <c r="AEO32" s="147"/>
      <c r="AEP32" s="147"/>
      <c r="AEQ32" s="147"/>
      <c r="AER32" s="147"/>
      <c r="AES32" s="147"/>
      <c r="AET32" s="147"/>
      <c r="AEU32" s="147"/>
      <c r="AEV32" s="147"/>
      <c r="AEW32" s="147"/>
      <c r="AEX32" s="147"/>
      <c r="AEY32" s="147"/>
      <c r="AEZ32" s="147"/>
      <c r="AFA32" s="147"/>
      <c r="AFB32" s="147"/>
      <c r="AFC32" s="147"/>
      <c r="AFD32" s="147"/>
      <c r="AFE32" s="147"/>
      <c r="AFF32" s="147"/>
      <c r="AFG32" s="147"/>
      <c r="AFH32" s="147"/>
      <c r="AFI32" s="147"/>
      <c r="AFJ32" s="147"/>
      <c r="AFK32" s="147"/>
      <c r="AFL32" s="147"/>
      <c r="AFM32" s="147"/>
      <c r="AFN32" s="147"/>
      <c r="AFO32" s="147"/>
      <c r="AFP32" s="147"/>
      <c r="AFQ32" s="147"/>
      <c r="AFR32" s="147"/>
      <c r="AFS32" s="147"/>
      <c r="AFT32" s="147"/>
      <c r="AFU32" s="147"/>
      <c r="AFV32" s="147"/>
      <c r="AFW32" s="147"/>
      <c r="AFX32" s="147"/>
      <c r="AFY32" s="147"/>
      <c r="AFZ32" s="147"/>
      <c r="AGA32" s="147"/>
      <c r="AGB32" s="147"/>
      <c r="AGC32" s="147"/>
      <c r="AGD32" s="147"/>
      <c r="AGE32" s="147"/>
      <c r="AGF32" s="147"/>
      <c r="AGG32" s="147"/>
      <c r="AGH32" s="147"/>
      <c r="AGI32" s="147"/>
      <c r="AGJ32" s="147"/>
      <c r="AGK32" s="147"/>
      <c r="AGL32" s="147"/>
      <c r="AGM32" s="147"/>
      <c r="AGN32" s="147"/>
      <c r="AGO32" s="147"/>
      <c r="AGP32" s="147"/>
      <c r="AGQ32" s="147"/>
      <c r="AGR32" s="147"/>
      <c r="AGS32" s="147"/>
      <c r="AGT32" s="147"/>
      <c r="AGU32" s="147"/>
      <c r="AGV32" s="147"/>
      <c r="AGW32" s="147"/>
      <c r="AGX32" s="147"/>
      <c r="AGY32" s="147"/>
      <c r="AGZ32" s="147"/>
      <c r="AHA32" s="147"/>
      <c r="AHB32" s="147"/>
      <c r="AHC32" s="147"/>
      <c r="AHD32" s="147"/>
      <c r="AHE32" s="147"/>
      <c r="AHF32" s="147"/>
      <c r="AHG32" s="147"/>
      <c r="AHH32" s="147"/>
      <c r="AHI32" s="147"/>
      <c r="AHJ32" s="147"/>
      <c r="AHK32" s="147"/>
      <c r="AHL32" s="147"/>
      <c r="AHM32" s="147"/>
      <c r="AHN32" s="147"/>
      <c r="AHO32" s="147"/>
      <c r="AHP32" s="147"/>
      <c r="AHQ32" s="147"/>
      <c r="AHR32" s="147"/>
      <c r="AHS32" s="147"/>
      <c r="AHT32" s="147"/>
      <c r="AHU32" s="147"/>
      <c r="AHV32" s="147"/>
      <c r="AHW32" s="147"/>
      <c r="AHX32" s="147"/>
      <c r="AHY32" s="147"/>
      <c r="AHZ32" s="147"/>
      <c r="AIA32" s="147"/>
      <c r="AIB32" s="147"/>
      <c r="AIC32" s="147"/>
      <c r="AID32" s="147"/>
      <c r="AIE32" s="147"/>
      <c r="AIF32" s="147"/>
      <c r="AIG32" s="147"/>
      <c r="AIH32" s="147"/>
      <c r="AII32" s="147"/>
      <c r="AIJ32" s="147"/>
      <c r="AIK32" s="147"/>
      <c r="AIL32" s="147"/>
      <c r="AIM32" s="147"/>
      <c r="AIN32" s="147"/>
      <c r="AIO32" s="147"/>
      <c r="AIP32" s="147"/>
      <c r="AIQ32" s="147"/>
      <c r="AIR32" s="147"/>
      <c r="AIS32" s="147"/>
      <c r="AIT32" s="147"/>
      <c r="AIU32" s="147"/>
      <c r="AIV32" s="147"/>
      <c r="AIW32" s="147"/>
      <c r="AIX32" s="147"/>
      <c r="AIY32" s="147"/>
      <c r="AIZ32" s="147"/>
      <c r="AJA32" s="147"/>
      <c r="AJB32" s="147"/>
      <c r="AJC32" s="147"/>
      <c r="AJD32" s="147"/>
      <c r="AJE32" s="147"/>
      <c r="AJF32" s="147"/>
      <c r="AJG32" s="147"/>
      <c r="AJH32" s="147"/>
      <c r="AJI32" s="147"/>
      <c r="AJJ32" s="147"/>
      <c r="AJK32" s="147"/>
      <c r="AJL32" s="147"/>
      <c r="AJM32" s="147"/>
      <c r="AJN32" s="147"/>
      <c r="AJO32" s="147"/>
      <c r="AJP32" s="147"/>
      <c r="AJQ32" s="147"/>
      <c r="AJR32" s="147"/>
      <c r="AJS32" s="147"/>
      <c r="AJT32" s="147"/>
      <c r="AJU32" s="147"/>
      <c r="AJV32" s="147"/>
      <c r="AJW32" s="147"/>
      <c r="AJX32" s="147"/>
      <c r="AJY32" s="147"/>
      <c r="AJZ32" s="147"/>
      <c r="AKA32" s="147"/>
      <c r="AKB32" s="147"/>
      <c r="AKC32" s="147"/>
      <c r="AKD32" s="147"/>
      <c r="AKE32" s="147"/>
      <c r="AKF32" s="147"/>
      <c r="AKG32" s="147"/>
      <c r="AKH32" s="147"/>
      <c r="AKI32" s="147"/>
      <c r="AKJ32" s="147"/>
      <c r="AKK32" s="147"/>
      <c r="AKL32" s="147"/>
      <c r="AKM32" s="147"/>
      <c r="AKN32" s="147"/>
      <c r="AKO32" s="147"/>
      <c r="AKP32" s="147"/>
      <c r="AKQ32" s="147"/>
      <c r="AKR32" s="147"/>
      <c r="AKS32" s="147"/>
      <c r="AKT32" s="147"/>
      <c r="AKU32" s="147"/>
      <c r="AKV32" s="147"/>
      <c r="AKW32" s="147"/>
      <c r="AKX32" s="147"/>
      <c r="AKY32" s="147"/>
      <c r="AKZ32" s="147"/>
      <c r="ALA32" s="147"/>
      <c r="ALB32" s="147"/>
      <c r="ALC32" s="147"/>
      <c r="ALD32" s="147"/>
      <c r="ALE32" s="147"/>
      <c r="ALF32" s="147"/>
      <c r="ALG32" s="147"/>
      <c r="ALH32" s="147"/>
      <c r="ALI32" s="147"/>
      <c r="ALJ32" s="147"/>
      <c r="ALK32" s="147"/>
      <c r="ALL32" s="147"/>
      <c r="ALM32" s="147"/>
    </row>
    <row r="33" spans="3:3" s="147" customFormat="1">
      <c r="C33" s="164"/>
    </row>
    <row r="34" spans="3:3" s="147" customFormat="1">
      <c r="C34" s="164"/>
    </row>
    <row r="35" spans="3:3" s="147" customFormat="1">
      <c r="C35" s="164"/>
    </row>
    <row r="36" spans="3:3" s="147" customFormat="1">
      <c r="C36" s="164"/>
    </row>
    <row r="37" spans="3:3" s="147" customFormat="1">
      <c r="C37" s="164"/>
    </row>
    <row r="38" spans="3:3" s="147" customFormat="1">
      <c r="C38" s="164"/>
    </row>
    <row r="39" spans="3:3" s="147" customFormat="1">
      <c r="C39" s="164"/>
    </row>
    <row r="40" spans="3:3" s="147" customFormat="1">
      <c r="C40" s="164"/>
    </row>
    <row r="41" spans="3:3" s="147" customFormat="1">
      <c r="C41" s="164"/>
    </row>
    <row r="42" spans="3:3" s="147" customFormat="1">
      <c r="C42" s="164"/>
    </row>
    <row r="43" spans="3:3" s="147" customFormat="1">
      <c r="C43" s="169"/>
    </row>
  </sheetData>
  <mergeCells count="32">
    <mergeCell ref="Y7:Z7"/>
    <mergeCell ref="AQ6:AS7"/>
    <mergeCell ref="AT6:AU7"/>
    <mergeCell ref="AV6:AW7"/>
    <mergeCell ref="AX6:AY7"/>
    <mergeCell ref="AB7:AC7"/>
    <mergeCell ref="E7:F7"/>
    <mergeCell ref="H7:I7"/>
    <mergeCell ref="K7:L7"/>
    <mergeCell ref="N7:O7"/>
    <mergeCell ref="R7:S7"/>
    <mergeCell ref="A4:BP4"/>
    <mergeCell ref="B6:C6"/>
    <mergeCell ref="E6:F6"/>
    <mergeCell ref="H6:I6"/>
    <mergeCell ref="K6:L6"/>
    <mergeCell ref="N6:O6"/>
    <mergeCell ref="R6:S6"/>
    <mergeCell ref="V6:W7"/>
    <mergeCell ref="Y6:Z6"/>
    <mergeCell ref="AB6:AC6"/>
    <mergeCell ref="AD6:AE7"/>
    <mergeCell ref="BC6:BD7"/>
    <mergeCell ref="AL6:AN7"/>
    <mergeCell ref="BL6:BM7"/>
    <mergeCell ref="B7:C7"/>
    <mergeCell ref="AJ6:AJ7"/>
    <mergeCell ref="BE6:BF7"/>
    <mergeCell ref="BG6:BH7"/>
    <mergeCell ref="BJ6:BK7"/>
    <mergeCell ref="AZ6:BA7"/>
    <mergeCell ref="AO6:AP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V19"/>
  <sheetViews>
    <sheetView workbookViewId="0">
      <selection activeCell="Q3" sqref="Q3:R3"/>
    </sheetView>
  </sheetViews>
  <sheetFormatPr defaultRowHeight="12"/>
  <cols>
    <col min="1" max="1" width="12.875" style="338" customWidth="1"/>
    <col min="2" max="2" width="6.125" style="338" customWidth="1"/>
    <col min="3" max="3" width="6" style="338" customWidth="1"/>
    <col min="4" max="4" width="5.25" style="338" customWidth="1"/>
    <col min="5" max="5" width="5.625" style="338" customWidth="1"/>
    <col min="6" max="6" width="5.375" style="338" customWidth="1"/>
    <col min="7" max="8" width="5.75" style="338" customWidth="1"/>
    <col min="9" max="9" width="6.25" style="338" customWidth="1"/>
    <col min="10" max="10" width="5.625" style="338" customWidth="1"/>
    <col min="11" max="11" width="6.5" style="338" customWidth="1"/>
    <col min="12" max="12" width="6" style="338" customWidth="1"/>
    <col min="13" max="13" width="5.375" style="338" customWidth="1"/>
    <col min="14" max="14" width="7.25" style="338" customWidth="1"/>
    <col min="15" max="15" width="6.25" style="338" customWidth="1"/>
    <col min="16" max="16" width="5.125" style="338" customWidth="1"/>
    <col min="17" max="17" width="4.5" style="338" customWidth="1"/>
    <col min="18" max="18" width="4.75" style="338" customWidth="1"/>
    <col min="19" max="19" width="4.875" style="338" customWidth="1"/>
    <col min="20" max="20" width="5.375" style="338" customWidth="1"/>
    <col min="21" max="21" width="5.125" style="338" customWidth="1"/>
    <col min="22" max="22" width="5.25" style="338" customWidth="1"/>
    <col min="23" max="16384" width="9" style="338"/>
  </cols>
  <sheetData>
    <row r="3" spans="1:22" ht="26.25" customHeight="1">
      <c r="A3" s="339" t="s">
        <v>89</v>
      </c>
      <c r="B3" s="577" t="s">
        <v>90</v>
      </c>
      <c r="C3" s="578"/>
      <c r="D3" s="340" t="s">
        <v>17</v>
      </c>
      <c r="E3" s="577" t="s">
        <v>91</v>
      </c>
      <c r="F3" s="578"/>
      <c r="G3" s="340" t="s">
        <v>17</v>
      </c>
      <c r="H3" s="579" t="s">
        <v>92</v>
      </c>
      <c r="I3" s="580"/>
      <c r="J3" s="340" t="s">
        <v>17</v>
      </c>
      <c r="K3" s="579" t="s">
        <v>93</v>
      </c>
      <c r="L3" s="580"/>
      <c r="M3" s="340" t="s">
        <v>17</v>
      </c>
      <c r="N3" s="577" t="s">
        <v>11</v>
      </c>
      <c r="O3" s="578"/>
      <c r="P3" s="340" t="s">
        <v>17</v>
      </c>
      <c r="Q3" s="579" t="s">
        <v>94</v>
      </c>
      <c r="R3" s="580"/>
      <c r="S3" s="340" t="s">
        <v>17</v>
      </c>
      <c r="T3" s="577" t="s">
        <v>95</v>
      </c>
      <c r="U3" s="578"/>
      <c r="V3" s="340" t="s">
        <v>17</v>
      </c>
    </row>
    <row r="4" spans="1:22">
      <c r="A4" s="339"/>
      <c r="B4" s="341">
        <v>2014</v>
      </c>
      <c r="C4" s="341">
        <v>2015</v>
      </c>
      <c r="D4" s="341" t="s">
        <v>3</v>
      </c>
      <c r="E4" s="341">
        <v>2014</v>
      </c>
      <c r="F4" s="341">
        <v>2015</v>
      </c>
      <c r="G4" s="341" t="s">
        <v>3</v>
      </c>
      <c r="H4" s="341">
        <v>2014</v>
      </c>
      <c r="I4" s="341">
        <v>2015</v>
      </c>
      <c r="J4" s="341" t="s">
        <v>3</v>
      </c>
      <c r="K4" s="341">
        <v>2014</v>
      </c>
      <c r="L4" s="341">
        <v>2015</v>
      </c>
      <c r="M4" s="341" t="s">
        <v>3</v>
      </c>
      <c r="N4" s="341">
        <v>2014</v>
      </c>
      <c r="O4" s="341">
        <v>2015</v>
      </c>
      <c r="P4" s="341" t="s">
        <v>3</v>
      </c>
      <c r="Q4" s="341">
        <v>2014</v>
      </c>
      <c r="R4" s="341">
        <v>2015</v>
      </c>
      <c r="S4" s="341" t="s">
        <v>3</v>
      </c>
      <c r="T4" s="341">
        <v>2014</v>
      </c>
      <c r="U4" s="341">
        <v>2015</v>
      </c>
      <c r="V4" s="341" t="s">
        <v>3</v>
      </c>
    </row>
    <row r="5" spans="1:22">
      <c r="A5" s="339" t="s">
        <v>59</v>
      </c>
      <c r="B5" s="339">
        <v>801.26</v>
      </c>
      <c r="C5" s="339">
        <v>1328.18</v>
      </c>
      <c r="D5" s="342">
        <f>C5/B5*100</f>
        <v>165.76142575443677</v>
      </c>
      <c r="E5" s="339">
        <v>13.95</v>
      </c>
      <c r="F5" s="339">
        <v>145.13</v>
      </c>
      <c r="G5" s="342">
        <f>F5/E5*100</f>
        <v>1040.3584229390681</v>
      </c>
      <c r="H5" s="339">
        <v>41.04</v>
      </c>
      <c r="I5" s="339">
        <v>29.97</v>
      </c>
      <c r="J5" s="342">
        <f>I5/H5*100</f>
        <v>73.026315789473685</v>
      </c>
      <c r="K5" s="339">
        <v>191.07</v>
      </c>
      <c r="L5" s="339">
        <v>588.55999999999995</v>
      </c>
      <c r="M5" s="342">
        <f>L5/K5*100</f>
        <v>308.03370492489665</v>
      </c>
      <c r="N5" s="339">
        <v>332.15</v>
      </c>
      <c r="O5" s="339">
        <v>486</v>
      </c>
      <c r="P5" s="342">
        <f>O5/N5*100</f>
        <v>146.31943399066688</v>
      </c>
      <c r="Q5" s="339"/>
      <c r="R5" s="339"/>
      <c r="S5" s="342"/>
      <c r="T5" s="339">
        <v>1878.4</v>
      </c>
      <c r="U5" s="339">
        <v>3000</v>
      </c>
      <c r="V5" s="342">
        <f>U5/T5*100</f>
        <v>159.71039182282794</v>
      </c>
    </row>
    <row r="6" spans="1:22">
      <c r="A6" s="339" t="s">
        <v>61</v>
      </c>
      <c r="B6" s="339">
        <v>4.4400000000000004</v>
      </c>
      <c r="C6" s="339">
        <v>9.08</v>
      </c>
      <c r="D6" s="342">
        <f t="shared" ref="D6:D19" si="0">C6/B6*100</f>
        <v>204.5045045045045</v>
      </c>
      <c r="E6" s="339">
        <v>10.1</v>
      </c>
      <c r="F6" s="339">
        <v>10.64</v>
      </c>
      <c r="G6" s="342">
        <f t="shared" ref="G6:G19" si="1">F6/E6*100</f>
        <v>105.34653465346535</v>
      </c>
      <c r="H6" s="339">
        <v>0.3</v>
      </c>
      <c r="I6" s="339">
        <v>0.71</v>
      </c>
      <c r="J6" s="342">
        <f t="shared" ref="J6:J19" si="2">I6/H6*100</f>
        <v>236.66666666666666</v>
      </c>
      <c r="K6" s="339">
        <v>20.97</v>
      </c>
      <c r="L6" s="339">
        <v>41</v>
      </c>
      <c r="M6" s="342">
        <f t="shared" ref="M6:M19" si="3">L6/K6*100</f>
        <v>195.517405817835</v>
      </c>
      <c r="N6" s="339">
        <v>102.03</v>
      </c>
      <c r="O6" s="339">
        <v>140.16</v>
      </c>
      <c r="P6" s="342">
        <f t="shared" ref="P6:P19" si="4">O6/N6*100</f>
        <v>137.37136136430462</v>
      </c>
      <c r="Q6" s="339"/>
      <c r="R6" s="339">
        <v>2</v>
      </c>
      <c r="S6" s="342"/>
      <c r="T6" s="339">
        <v>267.39999999999998</v>
      </c>
      <c r="U6" s="339">
        <v>356</v>
      </c>
      <c r="V6" s="342">
        <f t="shared" ref="V6:V19" si="5">U6/T6*100</f>
        <v>133.1338818249813</v>
      </c>
    </row>
    <row r="7" spans="1:22">
      <c r="A7" s="339" t="s">
        <v>62</v>
      </c>
      <c r="B7" s="339">
        <v>57.92</v>
      </c>
      <c r="C7" s="339">
        <v>113.63</v>
      </c>
      <c r="D7" s="342">
        <f t="shared" si="0"/>
        <v>196.18439226519337</v>
      </c>
      <c r="E7" s="339">
        <v>1.97</v>
      </c>
      <c r="F7" s="339">
        <v>6.14</v>
      </c>
      <c r="G7" s="342">
        <f t="shared" si="1"/>
        <v>311.67512690355329</v>
      </c>
      <c r="H7" s="339">
        <v>0.76</v>
      </c>
      <c r="I7" s="339">
        <v>6.23</v>
      </c>
      <c r="J7" s="342">
        <f t="shared" si="2"/>
        <v>819.73684210526324</v>
      </c>
      <c r="K7" s="339">
        <v>109.51</v>
      </c>
      <c r="L7" s="339">
        <v>117.2</v>
      </c>
      <c r="M7" s="342">
        <f t="shared" si="3"/>
        <v>107.02218975436033</v>
      </c>
      <c r="N7" s="339">
        <v>125.91</v>
      </c>
      <c r="O7" s="339">
        <v>172.15</v>
      </c>
      <c r="P7" s="342">
        <f t="shared" si="4"/>
        <v>136.7246445874037</v>
      </c>
      <c r="Q7" s="339">
        <v>1.55</v>
      </c>
      <c r="R7" s="339">
        <v>1.7</v>
      </c>
      <c r="S7" s="342">
        <f t="shared" ref="S7:S19" si="6">R7/Q7*100</f>
        <v>109.6774193548387</v>
      </c>
      <c r="T7" s="339">
        <v>415</v>
      </c>
      <c r="U7" s="339">
        <v>475</v>
      </c>
      <c r="V7" s="342">
        <f t="shared" si="5"/>
        <v>114.45783132530121</v>
      </c>
    </row>
    <row r="8" spans="1:22">
      <c r="A8" s="339" t="s">
        <v>63</v>
      </c>
      <c r="B8" s="339">
        <v>201.88</v>
      </c>
      <c r="C8" s="339">
        <v>285.73</v>
      </c>
      <c r="D8" s="342">
        <f t="shared" si="0"/>
        <v>141.53457499504657</v>
      </c>
      <c r="E8" s="339">
        <v>28.02</v>
      </c>
      <c r="F8" s="339">
        <v>201.16</v>
      </c>
      <c r="G8" s="342">
        <f t="shared" si="1"/>
        <v>717.91577444682378</v>
      </c>
      <c r="H8" s="339">
        <v>16.54</v>
      </c>
      <c r="I8" s="339">
        <v>25.2</v>
      </c>
      <c r="J8" s="342">
        <f t="shared" si="2"/>
        <v>152.35792019347039</v>
      </c>
      <c r="K8" s="339">
        <v>83.22</v>
      </c>
      <c r="L8" s="339">
        <v>251.62</v>
      </c>
      <c r="M8" s="342">
        <f t="shared" si="3"/>
        <v>302.35520307618361</v>
      </c>
      <c r="N8" s="339">
        <v>340.83</v>
      </c>
      <c r="O8" s="339">
        <v>467.71</v>
      </c>
      <c r="P8" s="342">
        <f t="shared" si="4"/>
        <v>137.22676994396033</v>
      </c>
      <c r="Q8" s="339"/>
      <c r="R8" s="339">
        <v>2.86</v>
      </c>
      <c r="S8" s="342"/>
      <c r="T8" s="339">
        <v>1200.5</v>
      </c>
      <c r="U8" s="339">
        <v>1714</v>
      </c>
      <c r="V8" s="342">
        <f t="shared" si="5"/>
        <v>142.77384423157017</v>
      </c>
    </row>
    <row r="9" spans="1:22">
      <c r="A9" s="339" t="s">
        <v>64</v>
      </c>
      <c r="B9" s="339">
        <v>13.95</v>
      </c>
      <c r="C9" s="339">
        <v>17.82</v>
      </c>
      <c r="D9" s="342">
        <f t="shared" si="0"/>
        <v>127.74193548387099</v>
      </c>
      <c r="E9" s="339">
        <v>21.79</v>
      </c>
      <c r="F9" s="339">
        <v>34.96</v>
      </c>
      <c r="G9" s="342">
        <f t="shared" si="1"/>
        <v>160.44056906838</v>
      </c>
      <c r="H9" s="339">
        <v>-0.08</v>
      </c>
      <c r="I9" s="339">
        <v>2.44</v>
      </c>
      <c r="J9" s="342"/>
      <c r="K9" s="339">
        <v>10.93</v>
      </c>
      <c r="L9" s="339">
        <v>31.76</v>
      </c>
      <c r="M9" s="342">
        <f t="shared" si="3"/>
        <v>290.57639524245201</v>
      </c>
      <c r="N9" s="339">
        <v>166.07</v>
      </c>
      <c r="O9" s="339">
        <v>227</v>
      </c>
      <c r="P9" s="342">
        <f t="shared" si="4"/>
        <v>136.68934786535797</v>
      </c>
      <c r="Q9" s="339">
        <v>4.41</v>
      </c>
      <c r="R9" s="339">
        <v>9.4499999999999993</v>
      </c>
      <c r="S9" s="342">
        <f t="shared" si="6"/>
        <v>214.28571428571428</v>
      </c>
      <c r="T9" s="339">
        <v>430.5</v>
      </c>
      <c r="U9" s="339">
        <v>580</v>
      </c>
      <c r="V9" s="342">
        <f t="shared" si="5"/>
        <v>134.72706155632986</v>
      </c>
    </row>
    <row r="10" spans="1:22">
      <c r="A10" s="339" t="s">
        <v>66</v>
      </c>
      <c r="B10" s="339">
        <v>72.3</v>
      </c>
      <c r="C10" s="339">
        <v>55.06</v>
      </c>
      <c r="D10" s="342">
        <f t="shared" si="0"/>
        <v>76.154910096818824</v>
      </c>
      <c r="E10" s="339"/>
      <c r="F10" s="339"/>
      <c r="G10" s="342"/>
      <c r="H10" s="339">
        <v>1.02</v>
      </c>
      <c r="I10" s="339">
        <v>1.77</v>
      </c>
      <c r="J10" s="342">
        <f t="shared" si="2"/>
        <v>173.52941176470588</v>
      </c>
      <c r="K10" s="339">
        <v>64.55</v>
      </c>
      <c r="L10" s="339">
        <v>171.07</v>
      </c>
      <c r="M10" s="342">
        <f t="shared" si="3"/>
        <v>265.01936483346242</v>
      </c>
      <c r="N10" s="339">
        <v>147.62</v>
      </c>
      <c r="O10" s="339">
        <v>202.62</v>
      </c>
      <c r="P10" s="342">
        <f t="shared" si="4"/>
        <v>137.25782414307005</v>
      </c>
      <c r="Q10" s="339"/>
      <c r="R10" s="339">
        <v>3.87</v>
      </c>
      <c r="S10" s="342"/>
      <c r="T10" s="339">
        <v>432.4</v>
      </c>
      <c r="U10" s="339">
        <v>542</v>
      </c>
      <c r="V10" s="342">
        <f t="shared" si="5"/>
        <v>125.34690101757633</v>
      </c>
    </row>
    <row r="11" spans="1:22">
      <c r="A11" s="339" t="s">
        <v>67</v>
      </c>
      <c r="B11" s="339">
        <v>28.5</v>
      </c>
      <c r="C11" s="339">
        <v>32.909999999999997</v>
      </c>
      <c r="D11" s="342">
        <f t="shared" si="0"/>
        <v>115.4736842105263</v>
      </c>
      <c r="E11" s="339">
        <v>11.85</v>
      </c>
      <c r="F11" s="339">
        <v>105.32</v>
      </c>
      <c r="G11" s="342">
        <f t="shared" si="1"/>
        <v>888.77637130801691</v>
      </c>
      <c r="H11" s="339">
        <v>1.64</v>
      </c>
      <c r="I11" s="339">
        <v>0.48</v>
      </c>
      <c r="J11" s="342">
        <f t="shared" si="2"/>
        <v>29.268292682926827</v>
      </c>
      <c r="K11" s="339">
        <v>72.430000000000007</v>
      </c>
      <c r="L11" s="339">
        <v>32.54</v>
      </c>
      <c r="M11" s="342">
        <f t="shared" si="3"/>
        <v>44.926135579179892</v>
      </c>
      <c r="N11" s="339">
        <v>188.87</v>
      </c>
      <c r="O11" s="339">
        <v>102.07</v>
      </c>
      <c r="P11" s="342">
        <f t="shared" si="4"/>
        <v>54.042463069836387</v>
      </c>
      <c r="Q11" s="339"/>
      <c r="R11" s="339"/>
      <c r="S11" s="342"/>
      <c r="T11" s="339">
        <v>314.39999999999998</v>
      </c>
      <c r="U11" s="339">
        <v>433</v>
      </c>
      <c r="V11" s="342">
        <f t="shared" si="5"/>
        <v>137.72264631043259</v>
      </c>
    </row>
    <row r="12" spans="1:22">
      <c r="A12" s="339" t="s">
        <v>68</v>
      </c>
      <c r="B12" s="339">
        <v>19.899999999999999</v>
      </c>
      <c r="C12" s="339">
        <v>25.33</v>
      </c>
      <c r="D12" s="342">
        <f t="shared" si="0"/>
        <v>127.28643216080403</v>
      </c>
      <c r="E12" s="339">
        <v>11.08</v>
      </c>
      <c r="F12" s="339">
        <v>24.36</v>
      </c>
      <c r="G12" s="342">
        <f t="shared" si="1"/>
        <v>219.85559566787001</v>
      </c>
      <c r="H12" s="339">
        <v>2.88</v>
      </c>
      <c r="I12" s="339">
        <v>1.33</v>
      </c>
      <c r="J12" s="342">
        <f t="shared" si="2"/>
        <v>46.180555555555557</v>
      </c>
      <c r="K12" s="339">
        <v>23.63</v>
      </c>
      <c r="L12" s="339">
        <v>64.849999999999994</v>
      </c>
      <c r="M12" s="342">
        <f t="shared" si="3"/>
        <v>274.43927211172235</v>
      </c>
      <c r="N12" s="339">
        <v>84.66</v>
      </c>
      <c r="O12" s="339">
        <v>123.4</v>
      </c>
      <c r="P12" s="342">
        <f t="shared" si="4"/>
        <v>145.75950862272623</v>
      </c>
      <c r="Q12" s="339">
        <v>2.2999999999999998</v>
      </c>
      <c r="R12" s="339">
        <v>1</v>
      </c>
      <c r="S12" s="342">
        <f t="shared" si="6"/>
        <v>43.478260869565219</v>
      </c>
      <c r="T12" s="339">
        <v>453.9</v>
      </c>
      <c r="U12" s="339">
        <v>636</v>
      </c>
      <c r="V12" s="342">
        <f t="shared" si="5"/>
        <v>140.11896893588897</v>
      </c>
    </row>
    <row r="13" spans="1:22">
      <c r="A13" s="339" t="s">
        <v>70</v>
      </c>
      <c r="B13" s="339">
        <v>7.5</v>
      </c>
      <c r="C13" s="339">
        <v>5.15</v>
      </c>
      <c r="D13" s="342">
        <f t="shared" si="0"/>
        <v>68.666666666666671</v>
      </c>
      <c r="E13" s="339"/>
      <c r="F13" s="339">
        <v>8.14</v>
      </c>
      <c r="G13" s="342"/>
      <c r="H13" s="339">
        <v>1.71</v>
      </c>
      <c r="I13" s="339">
        <v>3.26</v>
      </c>
      <c r="J13" s="342">
        <f t="shared" si="2"/>
        <v>190.64327485380116</v>
      </c>
      <c r="K13" s="339">
        <v>42.55</v>
      </c>
      <c r="L13" s="339">
        <v>68.010000000000005</v>
      </c>
      <c r="M13" s="342">
        <f t="shared" si="3"/>
        <v>159.83548766157466</v>
      </c>
      <c r="N13" s="339">
        <v>202.98</v>
      </c>
      <c r="O13" s="339">
        <v>277.27</v>
      </c>
      <c r="P13" s="342">
        <f t="shared" si="4"/>
        <v>136.59966499162479</v>
      </c>
      <c r="Q13" s="339"/>
      <c r="R13" s="339">
        <v>2.6</v>
      </c>
      <c r="S13" s="342"/>
      <c r="T13" s="339">
        <v>360.9</v>
      </c>
      <c r="U13" s="339">
        <v>461</v>
      </c>
      <c r="V13" s="342">
        <f t="shared" si="5"/>
        <v>127.73621501801054</v>
      </c>
    </row>
    <row r="14" spans="1:22">
      <c r="A14" s="339" t="s">
        <v>71</v>
      </c>
      <c r="B14" s="339">
        <v>14.28</v>
      </c>
      <c r="C14" s="339">
        <v>20.91</v>
      </c>
      <c r="D14" s="342">
        <f t="shared" si="0"/>
        <v>146.42857142857144</v>
      </c>
      <c r="E14" s="339">
        <v>3.62</v>
      </c>
      <c r="F14" s="339">
        <v>1.43</v>
      </c>
      <c r="G14" s="342">
        <f t="shared" si="1"/>
        <v>39.502762430939228</v>
      </c>
      <c r="H14" s="339">
        <v>1.41</v>
      </c>
      <c r="I14" s="339">
        <v>0.28000000000000003</v>
      </c>
      <c r="J14" s="342">
        <f t="shared" si="2"/>
        <v>19.858156028368796</v>
      </c>
      <c r="K14" s="339">
        <v>11.29</v>
      </c>
      <c r="L14" s="339">
        <v>23.76</v>
      </c>
      <c r="M14" s="342">
        <f t="shared" si="3"/>
        <v>210.45172719220551</v>
      </c>
      <c r="N14" s="339">
        <v>65.12</v>
      </c>
      <c r="O14" s="339">
        <v>71.599999999999994</v>
      </c>
      <c r="P14" s="342">
        <f t="shared" si="4"/>
        <v>109.95085995085994</v>
      </c>
      <c r="Q14" s="339"/>
      <c r="R14" s="339"/>
      <c r="S14" s="342"/>
      <c r="T14" s="339">
        <v>448.4</v>
      </c>
      <c r="U14" s="339">
        <v>566</v>
      </c>
      <c r="V14" s="342">
        <f t="shared" si="5"/>
        <v>126.22658340767173</v>
      </c>
    </row>
    <row r="15" spans="1:22">
      <c r="A15" s="339" t="s">
        <v>72</v>
      </c>
      <c r="B15" s="339">
        <v>15.01</v>
      </c>
      <c r="C15" s="339">
        <v>61.58</v>
      </c>
      <c r="D15" s="342">
        <f t="shared" si="0"/>
        <v>410.25982678214524</v>
      </c>
      <c r="E15" s="339">
        <v>2.19</v>
      </c>
      <c r="F15" s="339">
        <v>16.600000000000001</v>
      </c>
      <c r="G15" s="342">
        <f t="shared" si="1"/>
        <v>757.9908675799087</v>
      </c>
      <c r="H15" s="339">
        <v>0.4</v>
      </c>
      <c r="I15" s="339">
        <v>1.26</v>
      </c>
      <c r="J15" s="342">
        <f t="shared" si="2"/>
        <v>315</v>
      </c>
      <c r="K15" s="339">
        <v>79.63</v>
      </c>
      <c r="L15" s="339">
        <v>48.36</v>
      </c>
      <c r="M15" s="342">
        <f t="shared" si="3"/>
        <v>60.730880321486879</v>
      </c>
      <c r="N15" s="339">
        <v>54.27</v>
      </c>
      <c r="O15" s="339">
        <v>91.41</v>
      </c>
      <c r="P15" s="342">
        <f t="shared" si="4"/>
        <v>168.43559977888333</v>
      </c>
      <c r="Q15" s="339"/>
      <c r="R15" s="339"/>
      <c r="S15" s="342"/>
      <c r="T15" s="339">
        <v>342.9</v>
      </c>
      <c r="U15" s="339">
        <v>392</v>
      </c>
      <c r="V15" s="342">
        <f t="shared" si="5"/>
        <v>114.31904345290174</v>
      </c>
    </row>
    <row r="16" spans="1:22">
      <c r="A16" s="339" t="s">
        <v>73</v>
      </c>
      <c r="B16" s="339">
        <v>51.79</v>
      </c>
      <c r="C16" s="339">
        <v>55.1</v>
      </c>
      <c r="D16" s="342">
        <f t="shared" si="0"/>
        <v>106.39119521143078</v>
      </c>
      <c r="E16" s="339">
        <v>1.52</v>
      </c>
      <c r="F16" s="339">
        <v>4.72</v>
      </c>
      <c r="G16" s="342">
        <f t="shared" si="1"/>
        <v>310.5263157894737</v>
      </c>
      <c r="H16" s="339">
        <v>3.41</v>
      </c>
      <c r="I16" s="339">
        <v>9.6199999999999992</v>
      </c>
      <c r="J16" s="342">
        <f t="shared" si="2"/>
        <v>282.11143695014658</v>
      </c>
      <c r="K16" s="339">
        <v>47.48</v>
      </c>
      <c r="L16" s="339">
        <v>98.29</v>
      </c>
      <c r="M16" s="342">
        <f t="shared" si="3"/>
        <v>207.01347935973041</v>
      </c>
      <c r="N16" s="339">
        <v>340.83</v>
      </c>
      <c r="O16" s="339">
        <v>321.45999999999998</v>
      </c>
      <c r="P16" s="342">
        <f t="shared" si="4"/>
        <v>94.31681483437491</v>
      </c>
      <c r="Q16" s="339"/>
      <c r="R16" s="339"/>
      <c r="S16" s="342"/>
      <c r="T16" s="339">
        <v>907.4</v>
      </c>
      <c r="U16" s="339">
        <v>1245</v>
      </c>
      <c r="V16" s="342">
        <f t="shared" si="5"/>
        <v>137.20520167511572</v>
      </c>
    </row>
    <row r="17" spans="1:22">
      <c r="A17" s="339" t="s">
        <v>74</v>
      </c>
      <c r="B17" s="339">
        <v>13.99</v>
      </c>
      <c r="C17" s="339">
        <v>37.24</v>
      </c>
      <c r="D17" s="342">
        <f t="shared" si="0"/>
        <v>266.19013581129377</v>
      </c>
      <c r="E17" s="339"/>
      <c r="F17" s="339">
        <v>140.93</v>
      </c>
      <c r="G17" s="342"/>
      <c r="H17" s="339">
        <v>7.0000000000000007E-2</v>
      </c>
      <c r="I17" s="339">
        <v>0.76</v>
      </c>
      <c r="J17" s="342">
        <f t="shared" si="2"/>
        <v>1085.7142857142856</v>
      </c>
      <c r="K17" s="339">
        <v>4.68</v>
      </c>
      <c r="L17" s="339">
        <v>83.72</v>
      </c>
      <c r="M17" s="342">
        <f t="shared" si="3"/>
        <v>1788.8888888888889</v>
      </c>
      <c r="N17" s="339">
        <v>80.319999999999993</v>
      </c>
      <c r="O17" s="339">
        <v>56.37</v>
      </c>
      <c r="P17" s="342">
        <f t="shared" si="4"/>
        <v>70.18177290836654</v>
      </c>
      <c r="Q17" s="339"/>
      <c r="R17" s="339"/>
      <c r="S17" s="342"/>
      <c r="T17" s="339">
        <v>176</v>
      </c>
      <c r="U17" s="339">
        <v>254</v>
      </c>
      <c r="V17" s="342">
        <f t="shared" si="5"/>
        <v>144.31818181818181</v>
      </c>
    </row>
    <row r="18" spans="1:22">
      <c r="A18" s="339" t="s">
        <v>75</v>
      </c>
      <c r="B18" s="339">
        <v>19.8</v>
      </c>
      <c r="C18" s="339">
        <v>35.76</v>
      </c>
      <c r="D18" s="342">
        <f t="shared" si="0"/>
        <v>180.60606060606059</v>
      </c>
      <c r="E18" s="339">
        <v>0.25</v>
      </c>
      <c r="F18" s="339">
        <v>21.63</v>
      </c>
      <c r="G18" s="342">
        <f t="shared" si="1"/>
        <v>8652</v>
      </c>
      <c r="H18" s="339">
        <v>3.67</v>
      </c>
      <c r="I18" s="339">
        <v>5.97</v>
      </c>
      <c r="J18" s="342">
        <f t="shared" si="2"/>
        <v>162.67029972752042</v>
      </c>
      <c r="K18" s="339">
        <v>9.98</v>
      </c>
      <c r="L18" s="339">
        <v>20.65</v>
      </c>
      <c r="M18" s="342">
        <f t="shared" si="3"/>
        <v>206.9138276553106</v>
      </c>
      <c r="N18" s="339">
        <v>64.040000000000006</v>
      </c>
      <c r="O18" s="339">
        <v>88.36</v>
      </c>
      <c r="P18" s="342">
        <f t="shared" si="4"/>
        <v>137.97626483447846</v>
      </c>
      <c r="Q18" s="339"/>
      <c r="R18" s="339"/>
      <c r="S18" s="342"/>
      <c r="T18" s="339">
        <v>445.9</v>
      </c>
      <c r="U18" s="339">
        <v>594</v>
      </c>
      <c r="V18" s="342">
        <f t="shared" si="5"/>
        <v>133.21372505045974</v>
      </c>
    </row>
    <row r="19" spans="1:22">
      <c r="A19" s="339" t="s">
        <v>16</v>
      </c>
      <c r="B19" s="339">
        <v>1322.58</v>
      </c>
      <c r="C19" s="339">
        <v>2083.52</v>
      </c>
      <c r="D19" s="342">
        <f t="shared" si="0"/>
        <v>157.53451587049557</v>
      </c>
      <c r="E19" s="339">
        <v>106.38</v>
      </c>
      <c r="F19" s="339">
        <v>721.21</v>
      </c>
      <c r="G19" s="342">
        <f t="shared" si="1"/>
        <v>677.95638277871785</v>
      </c>
      <c r="H19" s="339">
        <v>74.819999999999993</v>
      </c>
      <c r="I19" s="339">
        <v>89.33</v>
      </c>
      <c r="J19" s="342">
        <f t="shared" si="2"/>
        <v>119.39321037155841</v>
      </c>
      <c r="K19" s="339">
        <v>771.98</v>
      </c>
      <c r="L19" s="339">
        <v>1641.46</v>
      </c>
      <c r="M19" s="342">
        <f t="shared" si="3"/>
        <v>212.62986087722479</v>
      </c>
      <c r="N19" s="339">
        <v>2295.75</v>
      </c>
      <c r="O19" s="339">
        <v>2827.64</v>
      </c>
      <c r="P19" s="342">
        <f t="shared" si="4"/>
        <v>123.16846346509855</v>
      </c>
      <c r="Q19" s="339">
        <v>8.26</v>
      </c>
      <c r="R19" s="339">
        <v>23.48</v>
      </c>
      <c r="S19" s="342">
        <f t="shared" si="6"/>
        <v>284.26150121065376</v>
      </c>
      <c r="T19" s="339">
        <v>8074</v>
      </c>
      <c r="U19" s="339">
        <v>11248</v>
      </c>
      <c r="V19" s="342">
        <f t="shared" si="5"/>
        <v>139.311369829081</v>
      </c>
    </row>
  </sheetData>
  <mergeCells count="7">
    <mergeCell ref="T3:U3"/>
    <mergeCell ref="E3:F3"/>
    <mergeCell ref="B3:C3"/>
    <mergeCell ref="H3:I3"/>
    <mergeCell ref="K3:L3"/>
    <mergeCell ref="N3:O3"/>
    <mergeCell ref="Q3:R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LP43"/>
  <sheetViews>
    <sheetView workbookViewId="0">
      <selection sqref="A1:XFD1048576"/>
    </sheetView>
  </sheetViews>
  <sheetFormatPr defaultRowHeight="11.25"/>
  <cols>
    <col min="1" max="1" width="17.125" style="146" customWidth="1"/>
    <col min="2" max="2" width="8.75" style="146" customWidth="1"/>
    <col min="3" max="3" width="8.5" style="146" customWidth="1"/>
    <col min="4" max="4" width="5.375" style="146" customWidth="1"/>
    <col min="5" max="5" width="6.125" style="146" customWidth="1"/>
    <col min="6" max="6" width="7.875" style="146" customWidth="1"/>
    <col min="7" max="7" width="5.75" style="146" customWidth="1"/>
    <col min="8" max="8" width="6.625" style="146" customWidth="1"/>
    <col min="9" max="9" width="8.625" style="146" customWidth="1"/>
    <col min="10" max="10" width="5.375" style="146" customWidth="1"/>
    <col min="11" max="11" width="7.125" style="146" customWidth="1"/>
    <col min="12" max="12" width="8.375" style="146" customWidth="1"/>
    <col min="13" max="13" width="4.5" style="146" customWidth="1"/>
    <col min="14" max="14" width="5.875" style="146" customWidth="1"/>
    <col min="15" max="15" width="7.625" style="146" customWidth="1"/>
    <col min="16" max="16" width="5.625" style="146" customWidth="1"/>
    <col min="17" max="17" width="10.375" style="146" customWidth="1"/>
    <col min="18" max="18" width="17.5" style="146" customWidth="1"/>
    <col min="19" max="19" width="7.375" style="146" customWidth="1"/>
    <col min="20" max="20" width="7.5" style="146" customWidth="1"/>
    <col min="21" max="21" width="4.875" style="146" customWidth="1"/>
    <col min="22" max="22" width="18.875" style="146" hidden="1" customWidth="1"/>
    <col min="23" max="23" width="5.625" style="146" customWidth="1"/>
    <col min="24" max="24" width="7.5" style="146" customWidth="1"/>
    <col min="25" max="25" width="6.375" style="146" customWidth="1"/>
    <col min="26" max="26" width="8.125" style="146" customWidth="1"/>
    <col min="27" max="27" width="7.75" style="146" customWidth="1"/>
    <col min="28" max="29" width="4.75" style="146" customWidth="1"/>
    <col min="30" max="30" width="5.875" style="146" customWidth="1"/>
    <col min="31" max="31" width="4.75" style="146" customWidth="1"/>
    <col min="32" max="32" width="3.625" style="146" customWidth="1"/>
    <col min="33" max="33" width="10.625" style="146" customWidth="1"/>
    <col min="34" max="34" width="10" style="146" customWidth="1"/>
    <col min="35" max="35" width="6.625" style="146" customWidth="1"/>
    <col min="36" max="36" width="7" style="146" customWidth="1"/>
    <col min="37" max="37" width="21.125" style="146" hidden="1" customWidth="1"/>
    <col min="38" max="38" width="15.75" style="146" customWidth="1"/>
    <col min="39" max="39" width="7.75" style="146" customWidth="1"/>
    <col min="40" max="40" width="5.75" style="146" customWidth="1"/>
    <col min="41" max="41" width="4.75" style="146" customWidth="1"/>
    <col min="42" max="42" width="4.625" style="146" hidden="1" customWidth="1"/>
    <col min="43" max="43" width="4.375" style="146" hidden="1" customWidth="1"/>
    <col min="44" max="46" width="6.125" style="146" customWidth="1"/>
    <col min="47" max="47" width="5.75" style="146" customWidth="1"/>
    <col min="48" max="50" width="5.125" style="146" customWidth="1"/>
    <col min="51" max="51" width="6.125" style="146" customWidth="1"/>
    <col min="52" max="52" width="6.625" style="146" customWidth="1"/>
    <col min="53" max="53" width="5.625" style="146" customWidth="1"/>
    <col min="54" max="54" width="4.75" style="146" customWidth="1"/>
    <col min="55" max="55" width="6" style="146" hidden="1" customWidth="1"/>
    <col min="56" max="56" width="5.625" style="146" customWidth="1"/>
    <col min="57" max="57" width="3.5" style="146" customWidth="1"/>
    <col min="58" max="58" width="5.625" style="146" customWidth="1"/>
    <col min="59" max="59" width="4.75" style="146" customWidth="1"/>
    <col min="60" max="60" width="5.625" style="146" customWidth="1"/>
    <col min="61" max="61" width="6.375" style="146" customWidth="1"/>
    <col min="62" max="62" width="18.75" style="146" customWidth="1"/>
    <col min="63" max="63" width="5.625" style="146" customWidth="1"/>
    <col min="64" max="66" width="6.375" style="146" customWidth="1"/>
    <col min="67" max="67" width="9.25" style="146" customWidth="1"/>
    <col min="68" max="68" width="8.875" style="146" customWidth="1"/>
    <col min="69" max="69" width="12" style="146" customWidth="1"/>
    <col min="70" max="70" width="11.875" style="146" customWidth="1"/>
    <col min="71" max="71" width="5.875" style="146" customWidth="1"/>
    <col min="72" max="72" width="8.75" style="146" customWidth="1"/>
    <col min="73" max="83" width="12.125" style="146" customWidth="1"/>
    <col min="84" max="84" width="12.5" style="146" customWidth="1"/>
    <col min="85" max="1004" width="8.5" style="146" customWidth="1"/>
    <col min="1005" max="1005" width="9" style="147" customWidth="1"/>
    <col min="1006" max="16384" width="9" style="147"/>
  </cols>
  <sheetData>
    <row r="1" spans="1:1004"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  <c r="ALN1" s="147"/>
      <c r="ALO1" s="147"/>
      <c r="ALP1" s="147"/>
    </row>
    <row r="2" spans="1:1004"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  <c r="ALN2" s="147"/>
      <c r="ALO2" s="147"/>
      <c r="ALP2" s="147"/>
    </row>
    <row r="3" spans="1:1004"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  <c r="ALN3" s="147"/>
      <c r="ALO3" s="147"/>
      <c r="ALP3" s="147"/>
    </row>
    <row r="4" spans="1:1004">
      <c r="A4" s="535" t="s">
        <v>96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BO4" s="535"/>
      <c r="BP4" s="535"/>
      <c r="BQ4" s="535"/>
      <c r="BR4" s="535"/>
      <c r="BS4" s="535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</row>
    <row r="5" spans="1:1004" ht="12" thickBo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</row>
    <row r="6" spans="1:1004" s="150" customFormat="1" ht="21.75">
      <c r="A6" s="170" t="s">
        <v>1</v>
      </c>
      <c r="B6" s="536" t="s">
        <v>2</v>
      </c>
      <c r="C6" s="537"/>
      <c r="D6" s="171" t="s">
        <v>3</v>
      </c>
      <c r="E6" s="536" t="s">
        <v>4</v>
      </c>
      <c r="F6" s="537"/>
      <c r="G6" s="183" t="s">
        <v>3</v>
      </c>
      <c r="H6" s="539" t="s">
        <v>5</v>
      </c>
      <c r="I6" s="546"/>
      <c r="J6" s="183" t="s">
        <v>3</v>
      </c>
      <c r="K6" s="539" t="s">
        <v>6</v>
      </c>
      <c r="L6" s="546"/>
      <c r="M6" s="183" t="s">
        <v>3</v>
      </c>
      <c r="N6" s="539" t="s">
        <v>6</v>
      </c>
      <c r="O6" s="546"/>
      <c r="P6" s="183" t="s">
        <v>3</v>
      </c>
      <c r="Q6" s="352" t="s">
        <v>97</v>
      </c>
      <c r="R6" s="217" t="s">
        <v>1</v>
      </c>
      <c r="S6" s="539" t="s">
        <v>8</v>
      </c>
      <c r="T6" s="546"/>
      <c r="U6" s="183" t="s">
        <v>3</v>
      </c>
      <c r="V6" s="171" t="s">
        <v>1</v>
      </c>
      <c r="W6" s="542" t="s">
        <v>78</v>
      </c>
      <c r="X6" s="547"/>
      <c r="Y6" s="183" t="s">
        <v>3</v>
      </c>
      <c r="Z6" s="539" t="s">
        <v>11</v>
      </c>
      <c r="AA6" s="546"/>
      <c r="AB6" s="183" t="s">
        <v>3</v>
      </c>
      <c r="AC6" s="539" t="s">
        <v>12</v>
      </c>
      <c r="AD6" s="546"/>
      <c r="AE6" s="542" t="s">
        <v>14</v>
      </c>
      <c r="AF6" s="547"/>
      <c r="AG6" s="354" t="s">
        <v>16</v>
      </c>
      <c r="AH6" s="352" t="s">
        <v>16</v>
      </c>
      <c r="AI6" s="171" t="s">
        <v>3</v>
      </c>
      <c r="AJ6" s="186" t="s">
        <v>17</v>
      </c>
      <c r="AK6" s="549" t="s">
        <v>1</v>
      </c>
      <c r="AL6" s="217" t="s">
        <v>1</v>
      </c>
      <c r="AM6" s="551" t="s">
        <v>18</v>
      </c>
      <c r="AN6" s="552"/>
      <c r="AO6" s="553"/>
      <c r="AP6" s="572" t="s">
        <v>19</v>
      </c>
      <c r="AQ6" s="573"/>
      <c r="AR6" s="559" t="s">
        <v>21</v>
      </c>
      <c r="AS6" s="576"/>
      <c r="AT6" s="560"/>
      <c r="AU6" s="542" t="s">
        <v>22</v>
      </c>
      <c r="AV6" s="547"/>
      <c r="AW6" s="551" t="s">
        <v>23</v>
      </c>
      <c r="AX6" s="553"/>
      <c r="AY6" s="542" t="s">
        <v>24</v>
      </c>
      <c r="AZ6" s="547"/>
      <c r="BA6" s="559" t="s">
        <v>79</v>
      </c>
      <c r="BB6" s="560"/>
      <c r="BC6" s="272"/>
      <c r="BD6" s="559" t="s">
        <v>83</v>
      </c>
      <c r="BE6" s="560"/>
      <c r="BF6" s="559" t="s">
        <v>86</v>
      </c>
      <c r="BG6" s="560"/>
      <c r="BH6" s="559" t="s">
        <v>87</v>
      </c>
      <c r="BI6" s="560"/>
      <c r="BJ6" s="217" t="s">
        <v>1</v>
      </c>
      <c r="BK6" s="559" t="s">
        <v>88</v>
      </c>
      <c r="BL6" s="560"/>
      <c r="BM6" s="585" t="s">
        <v>34</v>
      </c>
      <c r="BN6" s="586"/>
      <c r="BO6" s="559" t="s">
        <v>36</v>
      </c>
      <c r="BP6" s="560"/>
      <c r="BQ6" s="289" t="s">
        <v>16</v>
      </c>
      <c r="BR6" s="290" t="s">
        <v>16</v>
      </c>
      <c r="BS6" s="284" t="s">
        <v>37</v>
      </c>
      <c r="BT6" s="334"/>
      <c r="BU6" s="149"/>
      <c r="BV6" s="149"/>
      <c r="BW6" s="149"/>
      <c r="BX6" s="149"/>
      <c r="BY6" s="149"/>
      <c r="BZ6" s="149"/>
      <c r="CA6" s="149"/>
      <c r="CB6" s="149"/>
      <c r="CC6" s="147"/>
      <c r="CD6" s="147"/>
      <c r="CE6" s="147"/>
      <c r="CF6" s="147"/>
      <c r="CG6" s="147"/>
      <c r="CH6" s="147"/>
      <c r="CI6" s="147"/>
      <c r="CJ6" s="147"/>
      <c r="CK6" s="147"/>
    </row>
    <row r="7" spans="1:1004" s="150" customFormat="1" ht="36" customHeight="1" thickBot="1">
      <c r="A7" s="173"/>
      <c r="B7" s="563" t="s">
        <v>38</v>
      </c>
      <c r="C7" s="564"/>
      <c r="D7" s="151" t="s">
        <v>39</v>
      </c>
      <c r="E7" s="563" t="s">
        <v>40</v>
      </c>
      <c r="F7" s="564"/>
      <c r="G7" s="184" t="s">
        <v>39</v>
      </c>
      <c r="H7" s="566" t="s">
        <v>38</v>
      </c>
      <c r="I7" s="589"/>
      <c r="J7" s="184" t="s">
        <v>39</v>
      </c>
      <c r="K7" s="568" t="s">
        <v>81</v>
      </c>
      <c r="L7" s="590"/>
      <c r="M7" s="184" t="s">
        <v>39</v>
      </c>
      <c r="N7" s="568" t="s">
        <v>80</v>
      </c>
      <c r="O7" s="590"/>
      <c r="P7" s="184" t="s">
        <v>39</v>
      </c>
      <c r="Q7" s="184" t="s">
        <v>98</v>
      </c>
      <c r="R7" s="218"/>
      <c r="S7" s="591" t="s">
        <v>44</v>
      </c>
      <c r="T7" s="592"/>
      <c r="U7" s="254" t="s">
        <v>39</v>
      </c>
      <c r="V7" s="152"/>
      <c r="W7" s="583"/>
      <c r="X7" s="584"/>
      <c r="Y7" s="254" t="s">
        <v>39</v>
      </c>
      <c r="Z7" s="593"/>
      <c r="AA7" s="594"/>
      <c r="AB7" s="254" t="s">
        <v>39</v>
      </c>
      <c r="AC7" s="557"/>
      <c r="AD7" s="558"/>
      <c r="AE7" s="544"/>
      <c r="AF7" s="548"/>
      <c r="AG7" s="358" t="s">
        <v>47</v>
      </c>
      <c r="AH7" s="254" t="s">
        <v>47</v>
      </c>
      <c r="AI7" s="359" t="s">
        <v>39</v>
      </c>
      <c r="AJ7" s="161" t="s">
        <v>48</v>
      </c>
      <c r="AK7" s="550"/>
      <c r="AL7" s="363"/>
      <c r="AM7" s="595"/>
      <c r="AN7" s="597"/>
      <c r="AO7" s="596"/>
      <c r="AP7" s="598"/>
      <c r="AQ7" s="599"/>
      <c r="AR7" s="581"/>
      <c r="AS7" s="600"/>
      <c r="AT7" s="582"/>
      <c r="AU7" s="583"/>
      <c r="AV7" s="584"/>
      <c r="AW7" s="595"/>
      <c r="AX7" s="596"/>
      <c r="AY7" s="583"/>
      <c r="AZ7" s="584"/>
      <c r="BA7" s="581"/>
      <c r="BB7" s="582"/>
      <c r="BC7" s="273"/>
      <c r="BD7" s="581"/>
      <c r="BE7" s="582"/>
      <c r="BF7" s="581"/>
      <c r="BG7" s="582"/>
      <c r="BH7" s="581"/>
      <c r="BI7" s="582"/>
      <c r="BJ7" s="363"/>
      <c r="BK7" s="581"/>
      <c r="BL7" s="582"/>
      <c r="BM7" s="587"/>
      <c r="BN7" s="588"/>
      <c r="BO7" s="581"/>
      <c r="BP7" s="582"/>
      <c r="BQ7" s="275" t="s">
        <v>49</v>
      </c>
      <c r="BR7" s="281" t="s">
        <v>49</v>
      </c>
      <c r="BS7" s="383" t="s">
        <v>3</v>
      </c>
      <c r="BT7" s="384" t="s">
        <v>50</v>
      </c>
      <c r="BU7" s="149"/>
      <c r="BV7" s="149"/>
      <c r="BW7" s="149"/>
      <c r="BX7" s="149"/>
      <c r="BY7" s="149"/>
      <c r="BZ7" s="149"/>
      <c r="CA7" s="149"/>
      <c r="CB7" s="149"/>
      <c r="CC7" s="147"/>
      <c r="CD7" s="147"/>
      <c r="CE7" s="147"/>
      <c r="CF7" s="147"/>
      <c r="CG7" s="147"/>
      <c r="CH7" s="147"/>
      <c r="CI7" s="147"/>
      <c r="CJ7" s="147"/>
      <c r="CK7" s="147"/>
    </row>
    <row r="8" spans="1:1004" s="150" customFormat="1" ht="12" thickBot="1">
      <c r="A8" s="175"/>
      <c r="B8" s="335" t="s">
        <v>51</v>
      </c>
      <c r="C8" s="336" t="s">
        <v>52</v>
      </c>
      <c r="D8" s="156" t="s">
        <v>53</v>
      </c>
      <c r="E8" s="335" t="s">
        <v>54</v>
      </c>
      <c r="F8" s="336" t="s">
        <v>52</v>
      </c>
      <c r="G8" s="185" t="s">
        <v>53</v>
      </c>
      <c r="H8" s="214" t="s">
        <v>54</v>
      </c>
      <c r="I8" s="234" t="s">
        <v>52</v>
      </c>
      <c r="J8" s="185" t="s">
        <v>53</v>
      </c>
      <c r="K8" s="335" t="s">
        <v>54</v>
      </c>
      <c r="L8" s="336" t="s">
        <v>52</v>
      </c>
      <c r="M8" s="185" t="s">
        <v>53</v>
      </c>
      <c r="N8" s="335" t="s">
        <v>54</v>
      </c>
      <c r="O8" s="336" t="s">
        <v>52</v>
      </c>
      <c r="P8" s="185" t="s">
        <v>53</v>
      </c>
      <c r="Q8" s="185" t="s">
        <v>52</v>
      </c>
      <c r="R8" s="219"/>
      <c r="S8" s="343" t="s">
        <v>54</v>
      </c>
      <c r="T8" s="345" t="s">
        <v>52</v>
      </c>
      <c r="U8" s="346" t="s">
        <v>53</v>
      </c>
      <c r="V8" s="160"/>
      <c r="W8" s="343" t="s">
        <v>54</v>
      </c>
      <c r="X8" s="345" t="s">
        <v>52</v>
      </c>
      <c r="Y8" s="346" t="s">
        <v>55</v>
      </c>
      <c r="Z8" s="343" t="s">
        <v>54</v>
      </c>
      <c r="AA8" s="345" t="s">
        <v>52</v>
      </c>
      <c r="AB8" s="346" t="s">
        <v>55</v>
      </c>
      <c r="AC8" s="233" t="s">
        <v>56</v>
      </c>
      <c r="AD8" s="234" t="s">
        <v>52</v>
      </c>
      <c r="AE8" s="233" t="s">
        <v>56</v>
      </c>
      <c r="AF8" s="234" t="s">
        <v>52</v>
      </c>
      <c r="AG8" s="360" t="s">
        <v>57</v>
      </c>
      <c r="AH8" s="361" t="s">
        <v>52</v>
      </c>
      <c r="AI8" s="362" t="s">
        <v>53</v>
      </c>
      <c r="AJ8" s="344" t="s">
        <v>58</v>
      </c>
      <c r="AK8" s="357"/>
      <c r="AL8" s="369"/>
      <c r="AM8" s="370" t="s">
        <v>56</v>
      </c>
      <c r="AN8" s="371" t="s">
        <v>52</v>
      </c>
      <c r="AO8" s="346" t="s">
        <v>3</v>
      </c>
      <c r="AP8" s="372" t="s">
        <v>56</v>
      </c>
      <c r="AQ8" s="373" t="s">
        <v>52</v>
      </c>
      <c r="AR8" s="370" t="s">
        <v>56</v>
      </c>
      <c r="AS8" s="371" t="s">
        <v>52</v>
      </c>
      <c r="AT8" s="344" t="s">
        <v>3</v>
      </c>
      <c r="AU8" s="370" t="s">
        <v>56</v>
      </c>
      <c r="AV8" s="344" t="s">
        <v>52</v>
      </c>
      <c r="AW8" s="370" t="s">
        <v>56</v>
      </c>
      <c r="AX8" s="344" t="s">
        <v>52</v>
      </c>
      <c r="AY8" s="370" t="s">
        <v>56</v>
      </c>
      <c r="AZ8" s="346" t="s">
        <v>52</v>
      </c>
      <c r="BA8" s="379" t="s">
        <v>56</v>
      </c>
      <c r="BB8" s="380" t="s">
        <v>52</v>
      </c>
      <c r="BC8" s="381"/>
      <c r="BD8" s="379" t="s">
        <v>56</v>
      </c>
      <c r="BE8" s="380" t="s">
        <v>52</v>
      </c>
      <c r="BF8" s="382" t="s">
        <v>56</v>
      </c>
      <c r="BG8" s="388" t="s">
        <v>52</v>
      </c>
      <c r="BH8" s="379" t="s">
        <v>56</v>
      </c>
      <c r="BI8" s="380" t="s">
        <v>52</v>
      </c>
      <c r="BJ8" s="369"/>
      <c r="BK8" s="379" t="s">
        <v>56</v>
      </c>
      <c r="BL8" s="433" t="s">
        <v>52</v>
      </c>
      <c r="BM8" s="440" t="s">
        <v>56</v>
      </c>
      <c r="BN8" s="388" t="s">
        <v>52</v>
      </c>
      <c r="BO8" s="435" t="s">
        <v>56</v>
      </c>
      <c r="BP8" s="388" t="s">
        <v>52</v>
      </c>
      <c r="BQ8" s="379" t="s">
        <v>56</v>
      </c>
      <c r="BR8" s="388" t="s">
        <v>52</v>
      </c>
      <c r="BS8" s="389"/>
      <c r="BT8" s="390"/>
      <c r="CC8" s="147"/>
      <c r="CD8" s="147"/>
      <c r="CE8" s="147"/>
      <c r="CF8" s="147"/>
      <c r="CG8" s="147"/>
      <c r="CH8" s="147"/>
      <c r="CI8" s="147"/>
      <c r="CJ8" s="147"/>
      <c r="CK8" s="147"/>
    </row>
    <row r="9" spans="1:1004">
      <c r="A9" s="173" t="s">
        <v>59</v>
      </c>
      <c r="B9" s="197">
        <v>4106</v>
      </c>
      <c r="C9" s="198">
        <v>1603.88732</v>
      </c>
      <c r="D9" s="52">
        <f t="shared" ref="D9:D23" si="0">C9/B9*100</f>
        <v>39.062038967364835</v>
      </c>
      <c r="E9" s="207">
        <v>21</v>
      </c>
      <c r="F9" s="198">
        <v>145.12361999999999</v>
      </c>
      <c r="G9" s="229">
        <f t="shared" ref="G9:G16" si="1">F9/E9*100</f>
        <v>691.06485714285714</v>
      </c>
      <c r="H9" s="207">
        <v>510</v>
      </c>
      <c r="I9" s="198">
        <v>43.473599999999998</v>
      </c>
      <c r="J9" s="229">
        <f t="shared" ref="J9:J23" si="2">I9/H9*100</f>
        <v>8.5242352941176467</v>
      </c>
      <c r="K9" s="207">
        <v>821</v>
      </c>
      <c r="L9" s="198">
        <v>427.20864</v>
      </c>
      <c r="M9" s="229">
        <f t="shared" ref="M9:M23" si="3">L9/K9*100</f>
        <v>52.035157125456763</v>
      </c>
      <c r="N9" s="207">
        <v>349</v>
      </c>
      <c r="O9" s="198">
        <v>244.33355</v>
      </c>
      <c r="P9" s="229">
        <f t="shared" ref="P9:P23" si="4">O9/N9*100</f>
        <v>70.009613180515757</v>
      </c>
      <c r="Q9" s="229">
        <f>L9+O9</f>
        <v>671.54219000000001</v>
      </c>
      <c r="R9" s="218" t="s">
        <v>59</v>
      </c>
      <c r="S9" s="207"/>
      <c r="T9" s="198"/>
      <c r="U9" s="229"/>
      <c r="V9" s="152" t="s">
        <v>60</v>
      </c>
      <c r="W9" s="207"/>
      <c r="X9" s="350"/>
      <c r="Y9" s="229"/>
      <c r="Z9" s="207">
        <v>1511.9386300000001</v>
      </c>
      <c r="AA9" s="198">
        <v>616.95235000000002</v>
      </c>
      <c r="AB9" s="229">
        <f t="shared" ref="AB9:AB23" si="5">AA9/Z9*100</f>
        <v>40.805383086216928</v>
      </c>
      <c r="AC9" s="207"/>
      <c r="AD9" s="198"/>
      <c r="AE9" s="235"/>
      <c r="AF9" s="240"/>
      <c r="AG9" s="355">
        <f t="shared" ref="AG9:AG22" si="6">B9+E9+H9+K9+N9+S9+W9+Z9+AC9+AE9</f>
        <v>7318.9386300000006</v>
      </c>
      <c r="AH9" s="353">
        <f t="shared" ref="AH9:AH22" si="7">C9+F9+I9+L9+O9+T9+X9+AA9+AD9+AF9</f>
        <v>3080.9790800000001</v>
      </c>
      <c r="AI9" s="245">
        <v>92.719950040545797</v>
      </c>
      <c r="AJ9" s="56">
        <v>-632.82918999999902</v>
      </c>
      <c r="AK9" s="154" t="s">
        <v>60</v>
      </c>
      <c r="AL9" s="218" t="s">
        <v>59</v>
      </c>
      <c r="AM9" s="364">
        <v>8402</v>
      </c>
      <c r="AN9" s="365">
        <v>3660</v>
      </c>
      <c r="AO9" s="366">
        <f>AN9/AM9*100</f>
        <v>43.561056891216374</v>
      </c>
      <c r="AP9" s="367"/>
      <c r="AQ9" s="368"/>
      <c r="AR9" s="262"/>
      <c r="AS9" s="64"/>
      <c r="AT9" s="187"/>
      <c r="AU9" s="374">
        <v>565</v>
      </c>
      <c r="AV9" s="375">
        <v>283</v>
      </c>
      <c r="AW9" s="337"/>
      <c r="AX9" s="174"/>
      <c r="AY9" s="207">
        <v>330.4</v>
      </c>
      <c r="AZ9" s="376">
        <v>99.12</v>
      </c>
      <c r="BA9" s="377">
        <v>3276</v>
      </c>
      <c r="BB9" s="378"/>
      <c r="BC9" s="77"/>
      <c r="BD9" s="377"/>
      <c r="BE9" s="378"/>
      <c r="BF9" s="377">
        <v>268</v>
      </c>
      <c r="BG9" s="378"/>
      <c r="BH9" s="377">
        <v>1504</v>
      </c>
      <c r="BI9" s="378"/>
      <c r="BJ9" s="218" t="s">
        <v>59</v>
      </c>
      <c r="BK9" s="377"/>
      <c r="BL9" s="429"/>
      <c r="BM9" s="438">
        <v>27</v>
      </c>
      <c r="BN9" s="439">
        <v>27</v>
      </c>
      <c r="BO9" s="432">
        <f>AM9+AR9+AU9+AW9+AY9+BA9+BF9+BH9+BK9+BM9+BD9</f>
        <v>14372.4</v>
      </c>
      <c r="BP9" s="385">
        <f>AN9+AS9+AV9+AX9+AZ9+BB9+BE9+BG9+BI9+BL9+BN9</f>
        <v>4069.12</v>
      </c>
      <c r="BQ9" s="292">
        <f t="shared" ref="BQ9:BQ22" si="8">AG9+BO9</f>
        <v>21691.338629999998</v>
      </c>
      <c r="BR9" s="293">
        <f t="shared" ref="BR9:BR22" si="9">AH9+BP9</f>
        <v>7150.09908</v>
      </c>
      <c r="BS9" s="386">
        <v>98.163786759973206</v>
      </c>
      <c r="BT9" s="387">
        <f t="shared" ref="BT9:BT22" si="10">BR9-BQ9</f>
        <v>-14541.239549999998</v>
      </c>
      <c r="BU9" s="86"/>
      <c r="BV9" s="86"/>
      <c r="BW9" s="86"/>
      <c r="BX9" s="86"/>
      <c r="BY9" s="86"/>
      <c r="BZ9" s="86"/>
      <c r="CA9" s="86"/>
      <c r="CB9" s="86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  <c r="ALN9" s="147"/>
      <c r="ALO9" s="147"/>
      <c r="ALP9" s="147"/>
    </row>
    <row r="10" spans="1:1004">
      <c r="A10" s="175" t="s">
        <v>61</v>
      </c>
      <c r="B10" s="199">
        <v>92</v>
      </c>
      <c r="C10" s="200">
        <v>10.93224</v>
      </c>
      <c r="D10" s="52">
        <f t="shared" si="0"/>
        <v>11.882869565217391</v>
      </c>
      <c r="E10" s="208">
        <v>78.599999999999994</v>
      </c>
      <c r="F10" s="200">
        <v>10.641500000000001</v>
      </c>
      <c r="G10" s="229">
        <f t="shared" si="1"/>
        <v>13.538804071246821</v>
      </c>
      <c r="H10" s="208">
        <v>10</v>
      </c>
      <c r="I10" s="347">
        <v>1.0799300000000001</v>
      </c>
      <c r="J10" s="229">
        <f t="shared" si="2"/>
        <v>10.799300000000001</v>
      </c>
      <c r="K10" s="208">
        <v>579</v>
      </c>
      <c r="L10" s="200">
        <v>62.117109999999997</v>
      </c>
      <c r="M10" s="229">
        <f t="shared" si="3"/>
        <v>10.728343696027633</v>
      </c>
      <c r="N10" s="208"/>
      <c r="O10" s="200"/>
      <c r="P10" s="229"/>
      <c r="Q10" s="229">
        <f t="shared" ref="Q10:Q23" si="11">L10+O10</f>
        <v>62.117109999999997</v>
      </c>
      <c r="R10" s="219" t="s">
        <v>61</v>
      </c>
      <c r="S10" s="208"/>
      <c r="T10" s="200"/>
      <c r="U10" s="230"/>
      <c r="V10" s="160" t="s">
        <v>61</v>
      </c>
      <c r="W10" s="208"/>
      <c r="X10" s="268">
        <v>2</v>
      </c>
      <c r="Y10" s="229"/>
      <c r="Z10" s="208">
        <v>465.87371000000002</v>
      </c>
      <c r="AA10" s="200">
        <v>177.92984000000001</v>
      </c>
      <c r="AB10" s="229">
        <f t="shared" si="5"/>
        <v>38.192719653573072</v>
      </c>
      <c r="AC10" s="235"/>
      <c r="AD10" s="236"/>
      <c r="AE10" s="241"/>
      <c r="AF10" s="236"/>
      <c r="AG10" s="355">
        <f t="shared" si="6"/>
        <v>1225.47371</v>
      </c>
      <c r="AH10" s="353">
        <f t="shared" si="7"/>
        <v>264.70062000000001</v>
      </c>
      <c r="AI10" s="246">
        <v>47.702426680010497</v>
      </c>
      <c r="AJ10" s="95">
        <v>-803.70439999999996</v>
      </c>
      <c r="AK10" s="154" t="s">
        <v>61</v>
      </c>
      <c r="AL10" s="219" t="s">
        <v>61</v>
      </c>
      <c r="AM10" s="255">
        <v>1149</v>
      </c>
      <c r="AN10" s="58">
        <v>468</v>
      </c>
      <c r="AO10" s="256">
        <f t="shared" ref="AO10:AO22" si="12">AN10/AM10*100</f>
        <v>40.731070496083547</v>
      </c>
      <c r="AP10" s="59"/>
      <c r="AQ10" s="260"/>
      <c r="AR10" s="263"/>
      <c r="AS10" s="97"/>
      <c r="AT10" s="187"/>
      <c r="AU10" s="266">
        <v>16</v>
      </c>
      <c r="AV10" s="267">
        <v>4</v>
      </c>
      <c r="AW10" s="208">
        <v>2.6</v>
      </c>
      <c r="AX10" s="268">
        <v>1.3</v>
      </c>
      <c r="AY10" s="208">
        <v>66</v>
      </c>
      <c r="AZ10" s="271">
        <v>19.8</v>
      </c>
      <c r="BA10" s="279"/>
      <c r="BB10" s="280"/>
      <c r="BC10" s="75"/>
      <c r="BD10" s="279"/>
      <c r="BE10" s="280"/>
      <c r="BF10" s="279"/>
      <c r="BG10" s="280"/>
      <c r="BH10" s="279"/>
      <c r="BI10" s="280"/>
      <c r="BJ10" s="219" t="s">
        <v>61</v>
      </c>
      <c r="BK10" s="279"/>
      <c r="BL10" s="430"/>
      <c r="BM10" s="436">
        <v>23</v>
      </c>
      <c r="BN10" s="437">
        <v>23</v>
      </c>
      <c r="BO10" s="432">
        <f t="shared" ref="BO10:BO22" si="13">AM10+AR10+AU10+AW10+AY10+BA10+BF10+BH10+BK10+BM10+BD10</f>
        <v>1256.5999999999999</v>
      </c>
      <c r="BP10" s="385">
        <f t="shared" ref="BP10:BP22" si="14">AN10+AS10+AV10+AX10+AZ10+BB10+BE10+BG10+BI10+BL10+BN10</f>
        <v>516.1</v>
      </c>
      <c r="BQ10" s="292">
        <f t="shared" si="8"/>
        <v>2482.0737099999997</v>
      </c>
      <c r="BR10" s="293">
        <f t="shared" si="9"/>
        <v>780.80061999999998</v>
      </c>
      <c r="BS10" s="286">
        <v>71.781934568292598</v>
      </c>
      <c r="BT10" s="193">
        <f t="shared" si="10"/>
        <v>-1701.2730899999997</v>
      </c>
      <c r="BU10" s="86"/>
      <c r="BV10" s="86"/>
      <c r="BW10" s="86"/>
      <c r="BX10" s="86"/>
      <c r="BY10" s="86"/>
      <c r="BZ10" s="86"/>
      <c r="CA10" s="86"/>
      <c r="CB10" s="86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  <c r="ALL10" s="147"/>
      <c r="ALM10" s="147"/>
      <c r="ALN10" s="147"/>
      <c r="ALO10" s="147"/>
      <c r="ALP10" s="147"/>
    </row>
    <row r="11" spans="1:1004">
      <c r="A11" s="175" t="s">
        <v>62</v>
      </c>
      <c r="B11" s="199">
        <v>202</v>
      </c>
      <c r="C11" s="200">
        <v>107.79136</v>
      </c>
      <c r="D11" s="52">
        <f t="shared" si="0"/>
        <v>53.362059405940585</v>
      </c>
      <c r="E11" s="208">
        <v>1</v>
      </c>
      <c r="F11" s="200">
        <v>6.141</v>
      </c>
      <c r="G11" s="229">
        <f t="shared" si="1"/>
        <v>614.1</v>
      </c>
      <c r="H11" s="208">
        <v>37</v>
      </c>
      <c r="I11" s="200">
        <v>7.1493799999999998</v>
      </c>
      <c r="J11" s="229">
        <f t="shared" si="2"/>
        <v>19.322648648648649</v>
      </c>
      <c r="K11" s="208">
        <v>498</v>
      </c>
      <c r="L11" s="200">
        <v>147.36869999999999</v>
      </c>
      <c r="M11" s="229">
        <f t="shared" si="3"/>
        <v>29.592108433734936</v>
      </c>
      <c r="N11" s="208">
        <v>37</v>
      </c>
      <c r="O11" s="200">
        <v>1.7423999999999999</v>
      </c>
      <c r="P11" s="229">
        <f t="shared" si="4"/>
        <v>4.7091891891891891</v>
      </c>
      <c r="Q11" s="229">
        <f t="shared" si="11"/>
        <v>149.11109999999999</v>
      </c>
      <c r="R11" s="219" t="s">
        <v>62</v>
      </c>
      <c r="S11" s="208">
        <v>174</v>
      </c>
      <c r="T11" s="200"/>
      <c r="U11" s="229"/>
      <c r="V11" s="160" t="s">
        <v>62</v>
      </c>
      <c r="W11" s="208">
        <v>5</v>
      </c>
      <c r="X11" s="268">
        <v>2.1</v>
      </c>
      <c r="Y11" s="229">
        <f>X11/W11*100</f>
        <v>42.000000000000007</v>
      </c>
      <c r="Z11" s="208">
        <v>572.21442999999999</v>
      </c>
      <c r="AA11" s="200">
        <v>218.54426000000001</v>
      </c>
      <c r="AB11" s="229">
        <f t="shared" si="5"/>
        <v>38.192720865148402</v>
      </c>
      <c r="AC11" s="223"/>
      <c r="AD11" s="236">
        <v>0.3</v>
      </c>
      <c r="AE11" s="241"/>
      <c r="AF11" s="236"/>
      <c r="AG11" s="355">
        <f t="shared" si="6"/>
        <v>1526.21443</v>
      </c>
      <c r="AH11" s="353">
        <f t="shared" si="7"/>
        <v>491.13709999999998</v>
      </c>
      <c r="AI11" s="246">
        <v>100.54190186352</v>
      </c>
      <c r="AJ11" s="57">
        <v>8.4740500000004904</v>
      </c>
      <c r="AK11" s="154" t="s">
        <v>62</v>
      </c>
      <c r="AL11" s="219" t="s">
        <v>62</v>
      </c>
      <c r="AM11" s="255">
        <v>1506</v>
      </c>
      <c r="AN11" s="58">
        <v>605</v>
      </c>
      <c r="AO11" s="256">
        <f t="shared" si="12"/>
        <v>40.172642762284191</v>
      </c>
      <c r="AP11" s="59"/>
      <c r="AQ11" s="260"/>
      <c r="AR11" s="263"/>
      <c r="AS11" s="97"/>
      <c r="AT11" s="187"/>
      <c r="AU11" s="266">
        <v>25</v>
      </c>
      <c r="AV11" s="267">
        <v>7</v>
      </c>
      <c r="AW11" s="208">
        <v>6.8</v>
      </c>
      <c r="AX11" s="268">
        <v>3.4</v>
      </c>
      <c r="AY11" s="210">
        <v>66</v>
      </c>
      <c r="AZ11" s="271">
        <v>19.8</v>
      </c>
      <c r="BA11" s="279"/>
      <c r="BB11" s="280"/>
      <c r="BC11" s="75"/>
      <c r="BD11" s="279">
        <v>9</v>
      </c>
      <c r="BE11" s="280"/>
      <c r="BF11" s="279"/>
      <c r="BG11" s="280"/>
      <c r="BH11" s="279"/>
      <c r="BI11" s="280"/>
      <c r="BJ11" s="219" t="s">
        <v>62</v>
      </c>
      <c r="BK11" s="279"/>
      <c r="BL11" s="430"/>
      <c r="BM11" s="436">
        <v>15</v>
      </c>
      <c r="BN11" s="437">
        <v>15</v>
      </c>
      <c r="BO11" s="432">
        <f t="shared" si="13"/>
        <v>1627.8</v>
      </c>
      <c r="BP11" s="385">
        <f t="shared" si="14"/>
        <v>650.19999999999993</v>
      </c>
      <c r="BQ11" s="292">
        <f t="shared" si="8"/>
        <v>3154.0144300000002</v>
      </c>
      <c r="BR11" s="293">
        <f t="shared" si="9"/>
        <v>1141.3371</v>
      </c>
      <c r="BS11" s="286">
        <v>100.080230971342</v>
      </c>
      <c r="BT11" s="193">
        <f t="shared" si="10"/>
        <v>-2012.6773300000002</v>
      </c>
      <c r="BU11" s="86"/>
      <c r="BV11" s="86"/>
      <c r="BW11" s="86"/>
      <c r="BX11" s="86"/>
      <c r="BY11" s="86"/>
      <c r="BZ11" s="86"/>
      <c r="CA11" s="86"/>
      <c r="CB11" s="86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  <c r="ALL11" s="147"/>
      <c r="ALM11" s="147"/>
      <c r="ALN11" s="147"/>
      <c r="ALO11" s="147"/>
      <c r="ALP11" s="147"/>
    </row>
    <row r="12" spans="1:1004">
      <c r="A12" s="175" t="s">
        <v>63</v>
      </c>
      <c r="B12" s="199">
        <v>992.59299999999996</v>
      </c>
      <c r="C12" s="200">
        <v>368.53980999999999</v>
      </c>
      <c r="D12" s="52">
        <f t="shared" si="0"/>
        <v>37.12899546944216</v>
      </c>
      <c r="E12" s="208">
        <v>220</v>
      </c>
      <c r="F12" s="200">
        <v>201.16594000000001</v>
      </c>
      <c r="G12" s="229">
        <f t="shared" si="1"/>
        <v>91.439063636363642</v>
      </c>
      <c r="H12" s="208">
        <v>122</v>
      </c>
      <c r="I12" s="200">
        <v>29.381779999999999</v>
      </c>
      <c r="J12" s="229">
        <f t="shared" si="2"/>
        <v>24.083426229508195</v>
      </c>
      <c r="K12" s="208">
        <v>494</v>
      </c>
      <c r="L12" s="200">
        <v>158.78415000000001</v>
      </c>
      <c r="M12" s="229">
        <f t="shared" si="3"/>
        <v>32.142540485829961</v>
      </c>
      <c r="N12" s="208">
        <v>116</v>
      </c>
      <c r="O12" s="200">
        <v>301.41257000000002</v>
      </c>
      <c r="P12" s="229">
        <f t="shared" si="4"/>
        <v>259.83842241379313</v>
      </c>
      <c r="Q12" s="229">
        <f t="shared" si="11"/>
        <v>460.19672000000003</v>
      </c>
      <c r="R12" s="219" t="s">
        <v>63</v>
      </c>
      <c r="S12" s="208">
        <v>16.43928</v>
      </c>
      <c r="T12" s="200"/>
      <c r="U12" s="229"/>
      <c r="V12" s="160" t="s">
        <v>63</v>
      </c>
      <c r="W12" s="208"/>
      <c r="X12" s="268">
        <v>2.86</v>
      </c>
      <c r="Y12" s="230"/>
      <c r="Z12" s="208">
        <v>1554.6003000000001</v>
      </c>
      <c r="AA12" s="200">
        <v>593.74410999999998</v>
      </c>
      <c r="AB12" s="229">
        <f t="shared" si="5"/>
        <v>38.192718089659444</v>
      </c>
      <c r="AC12" s="224"/>
      <c r="AD12" s="236"/>
      <c r="AE12" s="241"/>
      <c r="AF12" s="236"/>
      <c r="AG12" s="355">
        <f t="shared" si="6"/>
        <v>3515.63258</v>
      </c>
      <c r="AH12" s="353">
        <f t="shared" si="7"/>
        <v>1655.8883599999999</v>
      </c>
      <c r="AI12" s="246">
        <v>61.018581512025101</v>
      </c>
      <c r="AJ12" s="95">
        <v>-1997.0582199999999</v>
      </c>
      <c r="AK12" s="154" t="s">
        <v>63</v>
      </c>
      <c r="AL12" s="219" t="s">
        <v>63</v>
      </c>
      <c r="AM12" s="255">
        <v>5046</v>
      </c>
      <c r="AN12" s="58">
        <v>2154</v>
      </c>
      <c r="AO12" s="256">
        <f t="shared" si="12"/>
        <v>42.687277051129605</v>
      </c>
      <c r="AP12" s="59"/>
      <c r="AQ12" s="260"/>
      <c r="AR12" s="263">
        <v>50</v>
      </c>
      <c r="AS12" s="97"/>
      <c r="AT12" s="187">
        <f t="shared" ref="AT12:AT23" si="15">AS12/AR12*100</f>
        <v>0</v>
      </c>
      <c r="AU12" s="266">
        <v>67</v>
      </c>
      <c r="AV12" s="267">
        <v>17</v>
      </c>
      <c r="AW12" s="208">
        <v>16.3</v>
      </c>
      <c r="AX12" s="268">
        <v>8.15</v>
      </c>
      <c r="AY12" s="208">
        <v>165.2</v>
      </c>
      <c r="AZ12" s="271">
        <v>49.56</v>
      </c>
      <c r="BA12" s="279"/>
      <c r="BB12" s="280"/>
      <c r="BC12" s="75"/>
      <c r="BD12" s="279"/>
      <c r="BE12" s="280"/>
      <c r="BF12" s="279"/>
      <c r="BG12" s="280"/>
      <c r="BH12" s="279"/>
      <c r="BI12" s="280"/>
      <c r="BJ12" s="219" t="s">
        <v>63</v>
      </c>
      <c r="BK12" s="279"/>
      <c r="BL12" s="430"/>
      <c r="BM12" s="436">
        <v>27</v>
      </c>
      <c r="BN12" s="437">
        <v>27</v>
      </c>
      <c r="BO12" s="432">
        <f t="shared" si="13"/>
        <v>5371.5</v>
      </c>
      <c r="BP12" s="385">
        <f t="shared" si="14"/>
        <v>2255.71</v>
      </c>
      <c r="BQ12" s="292">
        <f t="shared" si="8"/>
        <v>8887.1325799999995</v>
      </c>
      <c r="BR12" s="293">
        <f t="shared" si="9"/>
        <v>3911.59836</v>
      </c>
      <c r="BS12" s="286">
        <v>81.962919043173599</v>
      </c>
      <c r="BT12" s="193">
        <f t="shared" si="10"/>
        <v>-4975.5342199999996</v>
      </c>
      <c r="BU12" s="86"/>
      <c r="BV12" s="86"/>
      <c r="BW12" s="86"/>
      <c r="BX12" s="86"/>
      <c r="BY12" s="86"/>
      <c r="BZ12" s="86"/>
      <c r="CA12" s="86"/>
      <c r="CB12" s="86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  <c r="ALL12" s="147"/>
      <c r="ALM12" s="147"/>
      <c r="ALN12" s="147"/>
      <c r="ALO12" s="147"/>
      <c r="ALP12" s="147"/>
    </row>
    <row r="13" spans="1:1004">
      <c r="A13" s="175" t="s">
        <v>64</v>
      </c>
      <c r="B13" s="199">
        <v>55</v>
      </c>
      <c r="C13" s="200">
        <v>19.335560000000001</v>
      </c>
      <c r="D13" s="52">
        <f t="shared" si="0"/>
        <v>35.155563636363638</v>
      </c>
      <c r="E13" s="208">
        <v>20</v>
      </c>
      <c r="F13" s="200">
        <v>34.968400000000003</v>
      </c>
      <c r="G13" s="229">
        <f t="shared" si="1"/>
        <v>174.84200000000001</v>
      </c>
      <c r="H13" s="208">
        <v>20</v>
      </c>
      <c r="I13" s="200">
        <v>2.6250599999999999</v>
      </c>
      <c r="J13" s="229">
        <f t="shared" si="2"/>
        <v>13.125300000000001</v>
      </c>
      <c r="K13" s="208">
        <v>401</v>
      </c>
      <c r="L13" s="200">
        <v>43.110379999999999</v>
      </c>
      <c r="M13" s="229">
        <f t="shared" si="3"/>
        <v>10.750718204488779</v>
      </c>
      <c r="N13" s="208"/>
      <c r="O13" s="200"/>
      <c r="P13" s="229"/>
      <c r="Q13" s="229">
        <f t="shared" si="11"/>
        <v>43.110379999999999</v>
      </c>
      <c r="R13" s="219" t="s">
        <v>64</v>
      </c>
      <c r="S13" s="208"/>
      <c r="T13" s="200"/>
      <c r="U13" s="230"/>
      <c r="V13" s="160" t="s">
        <v>65</v>
      </c>
      <c r="W13" s="231">
        <v>15</v>
      </c>
      <c r="X13" s="268">
        <v>11.1</v>
      </c>
      <c r="Y13" s="229">
        <f>X13/W13*100</f>
        <v>74</v>
      </c>
      <c r="Z13" s="208">
        <v>754.51284999999996</v>
      </c>
      <c r="AA13" s="200">
        <v>288.16896000000003</v>
      </c>
      <c r="AB13" s="229">
        <f t="shared" si="5"/>
        <v>38.192717327478256</v>
      </c>
      <c r="AC13" s="224"/>
      <c r="AD13" s="236"/>
      <c r="AE13" s="241"/>
      <c r="AF13" s="236"/>
      <c r="AG13" s="355">
        <f t="shared" si="6"/>
        <v>1265.5128500000001</v>
      </c>
      <c r="AH13" s="353">
        <f t="shared" si="7"/>
        <v>399.30835999999999</v>
      </c>
      <c r="AI13" s="246">
        <v>71.878163893580606</v>
      </c>
      <c r="AJ13" s="57">
        <v>-469.52780000000001</v>
      </c>
      <c r="AK13" s="154" t="s">
        <v>65</v>
      </c>
      <c r="AL13" s="219" t="s">
        <v>64</v>
      </c>
      <c r="AM13" s="255">
        <v>1802</v>
      </c>
      <c r="AN13" s="58">
        <v>730</v>
      </c>
      <c r="AO13" s="256">
        <f t="shared" si="12"/>
        <v>40.510543840177583</v>
      </c>
      <c r="AP13" s="59"/>
      <c r="AQ13" s="260"/>
      <c r="AR13" s="263">
        <v>24</v>
      </c>
      <c r="AS13" s="97"/>
      <c r="AT13" s="187">
        <f t="shared" si="15"/>
        <v>0</v>
      </c>
      <c r="AU13" s="266">
        <v>23</v>
      </c>
      <c r="AV13" s="267">
        <v>6</v>
      </c>
      <c r="AW13" s="208">
        <v>7.3</v>
      </c>
      <c r="AX13" s="268">
        <v>3.65</v>
      </c>
      <c r="AY13" s="208">
        <v>66</v>
      </c>
      <c r="AZ13" s="271">
        <v>19.8</v>
      </c>
      <c r="BA13" s="279"/>
      <c r="BB13" s="280"/>
      <c r="BC13" s="75"/>
      <c r="BD13" s="279">
        <v>9</v>
      </c>
      <c r="BE13" s="280"/>
      <c r="BF13" s="279"/>
      <c r="BG13" s="280"/>
      <c r="BH13" s="279"/>
      <c r="BI13" s="280"/>
      <c r="BJ13" s="219" t="s">
        <v>64</v>
      </c>
      <c r="BK13" s="279">
        <v>317</v>
      </c>
      <c r="BL13" s="430"/>
      <c r="BM13" s="436">
        <v>23</v>
      </c>
      <c r="BN13" s="437">
        <v>23</v>
      </c>
      <c r="BO13" s="432">
        <f t="shared" si="13"/>
        <v>2271.3000000000002</v>
      </c>
      <c r="BP13" s="385">
        <f t="shared" si="14"/>
        <v>782.44999999999993</v>
      </c>
      <c r="BQ13" s="292">
        <f t="shared" si="8"/>
        <v>3536.8128500000003</v>
      </c>
      <c r="BR13" s="293">
        <f t="shared" si="9"/>
        <v>1181.7583599999998</v>
      </c>
      <c r="BS13" s="286">
        <v>87.266075796941905</v>
      </c>
      <c r="BT13" s="193">
        <f t="shared" si="10"/>
        <v>-2355.0544900000004</v>
      </c>
      <c r="BU13" s="86"/>
      <c r="BV13" s="86"/>
      <c r="BW13" s="86"/>
      <c r="BX13" s="86"/>
      <c r="BY13" s="86"/>
      <c r="BZ13" s="86"/>
      <c r="CA13" s="86"/>
      <c r="CB13" s="86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147"/>
      <c r="ACO13" s="147"/>
      <c r="ACP13" s="147"/>
      <c r="ACQ13" s="147"/>
      <c r="ACR13" s="147"/>
      <c r="ACS13" s="147"/>
      <c r="ACT13" s="147"/>
      <c r="ACU13" s="147"/>
      <c r="ACV13" s="147"/>
      <c r="ACW13" s="147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  <c r="ALL13" s="147"/>
      <c r="ALM13" s="147"/>
      <c r="ALN13" s="147"/>
      <c r="ALO13" s="147"/>
      <c r="ALP13" s="147"/>
    </row>
    <row r="14" spans="1:1004">
      <c r="A14" s="175" t="s">
        <v>66</v>
      </c>
      <c r="B14" s="199">
        <v>304.3</v>
      </c>
      <c r="C14" s="200">
        <v>59.293489999999998</v>
      </c>
      <c r="D14" s="52">
        <f t="shared" si="0"/>
        <v>19.48520867564903</v>
      </c>
      <c r="E14" s="208">
        <v>1</v>
      </c>
      <c r="F14" s="200"/>
      <c r="G14" s="229">
        <f t="shared" si="1"/>
        <v>0</v>
      </c>
      <c r="H14" s="208">
        <v>32</v>
      </c>
      <c r="I14" s="200">
        <v>3.1371799999999999</v>
      </c>
      <c r="J14" s="229">
        <f t="shared" si="2"/>
        <v>9.8036874999999988</v>
      </c>
      <c r="K14" s="208">
        <v>602</v>
      </c>
      <c r="L14" s="200">
        <v>196.47971999999999</v>
      </c>
      <c r="M14" s="229">
        <f t="shared" si="3"/>
        <v>32.637827242524914</v>
      </c>
      <c r="N14" s="208">
        <v>2</v>
      </c>
      <c r="O14" s="200">
        <v>7.0000000000000001E-3</v>
      </c>
      <c r="P14" s="229">
        <f t="shared" si="4"/>
        <v>0.35000000000000003</v>
      </c>
      <c r="Q14" s="229">
        <f t="shared" si="11"/>
        <v>196.48671999999999</v>
      </c>
      <c r="R14" s="219" t="s">
        <v>66</v>
      </c>
      <c r="S14" s="208"/>
      <c r="T14" s="200"/>
      <c r="U14" s="230"/>
      <c r="V14" s="160" t="s">
        <v>66</v>
      </c>
      <c r="W14" s="207"/>
      <c r="X14" s="268">
        <v>3.87</v>
      </c>
      <c r="Y14" s="229"/>
      <c r="Z14" s="208">
        <v>673.49134000000004</v>
      </c>
      <c r="AA14" s="200">
        <v>257.22465999999997</v>
      </c>
      <c r="AB14" s="229">
        <f t="shared" si="5"/>
        <v>38.192719746032658</v>
      </c>
      <c r="AC14" s="224"/>
      <c r="AD14" s="236"/>
      <c r="AE14" s="241"/>
      <c r="AF14" s="236"/>
      <c r="AG14" s="355">
        <f t="shared" si="6"/>
        <v>1614.79134</v>
      </c>
      <c r="AH14" s="353">
        <f t="shared" si="7"/>
        <v>520.01205000000004</v>
      </c>
      <c r="AI14" s="246">
        <v>157.71825815144999</v>
      </c>
      <c r="AJ14" s="95">
        <v>1401.1182200000001</v>
      </c>
      <c r="AK14" s="154" t="s">
        <v>66</v>
      </c>
      <c r="AL14" s="219" t="s">
        <v>66</v>
      </c>
      <c r="AM14" s="255">
        <v>1692</v>
      </c>
      <c r="AN14" s="58">
        <v>702</v>
      </c>
      <c r="AO14" s="256">
        <f t="shared" si="12"/>
        <v>41.48936170212766</v>
      </c>
      <c r="AP14" s="59"/>
      <c r="AQ14" s="260"/>
      <c r="AR14" s="263">
        <v>17</v>
      </c>
      <c r="AS14" s="97"/>
      <c r="AT14" s="187">
        <f t="shared" si="15"/>
        <v>0</v>
      </c>
      <c r="AU14" s="266">
        <v>22</v>
      </c>
      <c r="AV14" s="267">
        <v>6</v>
      </c>
      <c r="AW14" s="208">
        <v>4.5999999999999996</v>
      </c>
      <c r="AX14" s="268">
        <v>2.2999999999999998</v>
      </c>
      <c r="AY14" s="208">
        <v>66</v>
      </c>
      <c r="AZ14" s="271">
        <v>19.8</v>
      </c>
      <c r="BA14" s="279"/>
      <c r="BB14" s="280"/>
      <c r="BC14" s="75"/>
      <c r="BD14" s="279"/>
      <c r="BE14" s="280"/>
      <c r="BF14" s="279"/>
      <c r="BG14" s="280"/>
      <c r="BH14" s="279"/>
      <c r="BI14" s="280"/>
      <c r="BJ14" s="219" t="s">
        <v>66</v>
      </c>
      <c r="BK14" s="279"/>
      <c r="BL14" s="430"/>
      <c r="BM14" s="436">
        <v>19</v>
      </c>
      <c r="BN14" s="437">
        <v>19</v>
      </c>
      <c r="BO14" s="432">
        <f t="shared" si="13"/>
        <v>1820.6</v>
      </c>
      <c r="BP14" s="385">
        <f t="shared" si="14"/>
        <v>749.09999999999991</v>
      </c>
      <c r="BQ14" s="292">
        <f t="shared" si="8"/>
        <v>3435.3913400000001</v>
      </c>
      <c r="BR14" s="293">
        <f t="shared" si="9"/>
        <v>1269.11205</v>
      </c>
      <c r="BS14" s="286">
        <v>131.97284613961</v>
      </c>
      <c r="BT14" s="193">
        <f t="shared" si="10"/>
        <v>-2166.2792900000004</v>
      </c>
      <c r="BU14" s="86"/>
      <c r="BV14" s="86"/>
      <c r="BW14" s="86"/>
      <c r="BX14" s="86"/>
      <c r="BY14" s="86"/>
      <c r="BZ14" s="86"/>
      <c r="CA14" s="86"/>
      <c r="CB14" s="86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  <c r="ALL14" s="147"/>
      <c r="ALM14" s="147"/>
      <c r="ALN14" s="147"/>
      <c r="ALO14" s="147"/>
      <c r="ALP14" s="147"/>
    </row>
    <row r="15" spans="1:1004">
      <c r="A15" s="175" t="s">
        <v>67</v>
      </c>
      <c r="B15" s="199">
        <v>122</v>
      </c>
      <c r="C15" s="200">
        <v>36.505800000000001</v>
      </c>
      <c r="D15" s="52">
        <f t="shared" si="0"/>
        <v>29.922786885245898</v>
      </c>
      <c r="E15" s="209">
        <v>46</v>
      </c>
      <c r="F15" s="200">
        <v>105.32483000000001</v>
      </c>
      <c r="G15" s="229">
        <f t="shared" si="1"/>
        <v>228.96702173913047</v>
      </c>
      <c r="H15" s="208">
        <v>44</v>
      </c>
      <c r="I15" s="198">
        <v>2.2472599999999998</v>
      </c>
      <c r="J15" s="229">
        <f t="shared" si="2"/>
        <v>5.1074090909090906</v>
      </c>
      <c r="K15" s="208">
        <v>951</v>
      </c>
      <c r="L15" s="200">
        <v>40.804630000000003</v>
      </c>
      <c r="M15" s="229">
        <f t="shared" si="3"/>
        <v>4.2907076761303902</v>
      </c>
      <c r="N15" s="208">
        <v>5</v>
      </c>
      <c r="O15" s="200">
        <v>7.0000000000000001E-3</v>
      </c>
      <c r="P15" s="229">
        <f t="shared" si="4"/>
        <v>0.13999999999999999</v>
      </c>
      <c r="Q15" s="229">
        <f t="shared" si="11"/>
        <v>40.811630000000001</v>
      </c>
      <c r="R15" s="219" t="s">
        <v>67</v>
      </c>
      <c r="S15" s="208"/>
      <c r="T15" s="200"/>
      <c r="U15" s="230"/>
      <c r="V15" s="160" t="s">
        <v>67</v>
      </c>
      <c r="W15" s="208">
        <v>5</v>
      </c>
      <c r="X15" s="268"/>
      <c r="Y15" s="229">
        <f>X15/W15*100</f>
        <v>0</v>
      </c>
      <c r="Z15" s="208">
        <v>339.27760000000001</v>
      </c>
      <c r="AA15" s="200">
        <v>129.57933</v>
      </c>
      <c r="AB15" s="229">
        <f t="shared" si="5"/>
        <v>38.192715935269526</v>
      </c>
      <c r="AC15" s="224"/>
      <c r="AD15" s="236"/>
      <c r="AE15" s="241"/>
      <c r="AF15" s="236"/>
      <c r="AG15" s="355">
        <f t="shared" si="6"/>
        <v>1512.2775999999999</v>
      </c>
      <c r="AH15" s="353">
        <f t="shared" si="7"/>
        <v>314.46885000000003</v>
      </c>
      <c r="AI15" s="246">
        <v>74.4539693743302</v>
      </c>
      <c r="AJ15" s="57">
        <v>-689.11464999999998</v>
      </c>
      <c r="AK15" s="154" t="s">
        <v>67</v>
      </c>
      <c r="AL15" s="219" t="s">
        <v>67</v>
      </c>
      <c r="AM15" s="255">
        <v>1387</v>
      </c>
      <c r="AN15" s="58">
        <v>553</v>
      </c>
      <c r="AO15" s="256">
        <f t="shared" si="12"/>
        <v>39.870223503965391</v>
      </c>
      <c r="AP15" s="59"/>
      <c r="AQ15" s="260"/>
      <c r="AR15" s="263"/>
      <c r="AS15" s="97"/>
      <c r="AT15" s="187"/>
      <c r="AU15" s="266">
        <v>23</v>
      </c>
      <c r="AV15" s="267">
        <v>6</v>
      </c>
      <c r="AW15" s="208">
        <v>4.7</v>
      </c>
      <c r="AX15" s="268">
        <v>2.35</v>
      </c>
      <c r="AY15" s="208">
        <v>66</v>
      </c>
      <c r="AZ15" s="271">
        <v>19.8</v>
      </c>
      <c r="BA15" s="279"/>
      <c r="BB15" s="280"/>
      <c r="BC15" s="75"/>
      <c r="BD15" s="279"/>
      <c r="BE15" s="280"/>
      <c r="BF15" s="279"/>
      <c r="BG15" s="280"/>
      <c r="BH15" s="279"/>
      <c r="BI15" s="280"/>
      <c r="BJ15" s="219" t="s">
        <v>67</v>
      </c>
      <c r="BK15" s="279"/>
      <c r="BL15" s="430"/>
      <c r="BM15" s="436">
        <v>27</v>
      </c>
      <c r="BN15" s="437">
        <v>27</v>
      </c>
      <c r="BO15" s="432">
        <f t="shared" si="13"/>
        <v>1507.7</v>
      </c>
      <c r="BP15" s="385">
        <f t="shared" si="14"/>
        <v>608.15</v>
      </c>
      <c r="BQ15" s="292">
        <f t="shared" si="8"/>
        <v>3019.9776000000002</v>
      </c>
      <c r="BR15" s="293">
        <f t="shared" si="9"/>
        <v>922.61885000000007</v>
      </c>
      <c r="BS15" s="286">
        <v>83.943611843961605</v>
      </c>
      <c r="BT15" s="193">
        <f t="shared" si="10"/>
        <v>-2097.3587500000003</v>
      </c>
      <c r="BU15" s="86"/>
      <c r="BV15" s="86"/>
      <c r="BW15" s="86"/>
      <c r="BX15" s="86"/>
      <c r="BY15" s="86"/>
      <c r="BZ15" s="86"/>
      <c r="CA15" s="86"/>
      <c r="CB15" s="86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  <c r="ALL15" s="147"/>
      <c r="ALM15" s="147"/>
      <c r="ALN15" s="147"/>
      <c r="ALO15" s="147"/>
      <c r="ALP15" s="147"/>
    </row>
    <row r="16" spans="1:1004">
      <c r="A16" s="175" t="s">
        <v>68</v>
      </c>
      <c r="B16" s="242">
        <v>83.485690000000005</v>
      </c>
      <c r="C16" s="200">
        <v>25.644439999999999</v>
      </c>
      <c r="D16" s="52">
        <f t="shared" si="0"/>
        <v>30.717168415329621</v>
      </c>
      <c r="E16" s="207">
        <v>40</v>
      </c>
      <c r="F16" s="198">
        <v>24.56645</v>
      </c>
      <c r="G16" s="229">
        <f t="shared" si="1"/>
        <v>61.416125000000001</v>
      </c>
      <c r="H16" s="208">
        <v>64.957899999999995</v>
      </c>
      <c r="I16" s="200">
        <v>1.3939299999999999</v>
      </c>
      <c r="J16" s="229">
        <f t="shared" si="2"/>
        <v>2.1458975736592469</v>
      </c>
      <c r="K16" s="208">
        <v>242</v>
      </c>
      <c r="L16" s="200">
        <v>54.414299999999997</v>
      </c>
      <c r="M16" s="229">
        <f t="shared" si="3"/>
        <v>22.485247933884299</v>
      </c>
      <c r="N16" s="208">
        <v>21</v>
      </c>
      <c r="O16" s="200">
        <v>15.807</v>
      </c>
      <c r="P16" s="229">
        <f t="shared" si="4"/>
        <v>75.271428571428572</v>
      </c>
      <c r="Q16" s="229">
        <f t="shared" si="11"/>
        <v>70.221299999999999</v>
      </c>
      <c r="R16" s="219" t="s">
        <v>68</v>
      </c>
      <c r="S16" s="208"/>
      <c r="T16" s="200"/>
      <c r="U16" s="230"/>
      <c r="V16" s="160" t="s">
        <v>69</v>
      </c>
      <c r="W16" s="208"/>
      <c r="X16" s="268">
        <v>1</v>
      </c>
      <c r="Y16" s="229"/>
      <c r="Z16" s="208">
        <v>410.17140999999998</v>
      </c>
      <c r="AA16" s="200">
        <v>156.65558999999999</v>
      </c>
      <c r="AB16" s="229">
        <f t="shared" si="5"/>
        <v>38.19271313912396</v>
      </c>
      <c r="AC16" s="224"/>
      <c r="AD16" s="236"/>
      <c r="AE16" s="242"/>
      <c r="AF16" s="200"/>
      <c r="AG16" s="355">
        <f t="shared" si="6"/>
        <v>861.61500000000001</v>
      </c>
      <c r="AH16" s="353">
        <f t="shared" si="7"/>
        <v>279.48170999999996</v>
      </c>
      <c r="AI16" s="246">
        <v>91.233401360331598</v>
      </c>
      <c r="AJ16" s="95">
        <v>-84.151720000000097</v>
      </c>
      <c r="AK16" s="154" t="s">
        <v>69</v>
      </c>
      <c r="AL16" s="219" t="s">
        <v>68</v>
      </c>
      <c r="AM16" s="255">
        <v>1955</v>
      </c>
      <c r="AN16" s="58">
        <v>796</v>
      </c>
      <c r="AO16" s="256">
        <f t="shared" si="12"/>
        <v>40.716112531969308</v>
      </c>
      <c r="AP16" s="59"/>
      <c r="AQ16" s="260"/>
      <c r="AR16" s="263">
        <v>22</v>
      </c>
      <c r="AS16" s="97"/>
      <c r="AT16" s="187">
        <f t="shared" si="15"/>
        <v>0</v>
      </c>
      <c r="AU16" s="266">
        <v>21</v>
      </c>
      <c r="AV16" s="267"/>
      <c r="AW16" s="208">
        <v>3.7</v>
      </c>
      <c r="AX16" s="268">
        <v>1.85</v>
      </c>
      <c r="AY16" s="208">
        <v>66</v>
      </c>
      <c r="AZ16" s="271">
        <v>19.8</v>
      </c>
      <c r="BA16" s="279"/>
      <c r="BB16" s="280"/>
      <c r="BC16" s="75"/>
      <c r="BD16" s="279"/>
      <c r="BE16" s="280"/>
      <c r="BF16" s="279"/>
      <c r="BG16" s="280"/>
      <c r="BH16" s="279"/>
      <c r="BI16" s="280"/>
      <c r="BJ16" s="219" t="s">
        <v>68</v>
      </c>
      <c r="BK16" s="279"/>
      <c r="BL16" s="430"/>
      <c r="BM16" s="436">
        <v>15</v>
      </c>
      <c r="BN16" s="437">
        <v>15</v>
      </c>
      <c r="BO16" s="432">
        <f t="shared" si="13"/>
        <v>2082.6999999999998</v>
      </c>
      <c r="BP16" s="385">
        <f t="shared" si="14"/>
        <v>832.65</v>
      </c>
      <c r="BQ16" s="292">
        <f t="shared" si="8"/>
        <v>2944.3149999999996</v>
      </c>
      <c r="BR16" s="293">
        <f t="shared" si="9"/>
        <v>1112.1317099999999</v>
      </c>
      <c r="BS16" s="286">
        <v>97.220434065848806</v>
      </c>
      <c r="BT16" s="193">
        <f t="shared" si="10"/>
        <v>-1832.1832899999997</v>
      </c>
      <c r="BU16" s="86"/>
      <c r="BV16" s="86"/>
      <c r="BW16" s="86"/>
      <c r="BX16" s="86"/>
      <c r="BY16" s="86"/>
      <c r="BZ16" s="86"/>
      <c r="CA16" s="86"/>
      <c r="CB16" s="86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  <c r="ALN16" s="147"/>
      <c r="ALO16" s="147"/>
      <c r="ALP16" s="147"/>
    </row>
    <row r="17" spans="1:1004">
      <c r="A17" s="175" t="s">
        <v>70</v>
      </c>
      <c r="B17" s="199">
        <v>167.4</v>
      </c>
      <c r="C17" s="200">
        <v>8.7318800000000003</v>
      </c>
      <c r="D17" s="52">
        <f t="shared" si="0"/>
        <v>5.2161768219832734</v>
      </c>
      <c r="E17" s="208"/>
      <c r="F17" s="200">
        <v>8.1449999999999996</v>
      </c>
      <c r="G17" s="229"/>
      <c r="H17" s="208">
        <v>24</v>
      </c>
      <c r="I17" s="200">
        <v>3.6827100000000002</v>
      </c>
      <c r="J17" s="229">
        <f t="shared" si="2"/>
        <v>15.344625000000001</v>
      </c>
      <c r="K17" s="208">
        <v>356</v>
      </c>
      <c r="L17" s="200">
        <v>69.330259999999996</v>
      </c>
      <c r="M17" s="229">
        <f t="shared" si="3"/>
        <v>19.474792134831461</v>
      </c>
      <c r="N17" s="208">
        <v>3</v>
      </c>
      <c r="O17" s="200">
        <v>1.74871</v>
      </c>
      <c r="P17" s="229">
        <f t="shared" si="4"/>
        <v>58.290333333333336</v>
      </c>
      <c r="Q17" s="229">
        <f t="shared" si="11"/>
        <v>71.078969999999998</v>
      </c>
      <c r="R17" s="219" t="s">
        <v>70</v>
      </c>
      <c r="S17" s="208"/>
      <c r="T17" s="200"/>
      <c r="U17" s="230"/>
      <c r="V17" s="160" t="s">
        <v>70</v>
      </c>
      <c r="W17" s="208">
        <v>0.6</v>
      </c>
      <c r="X17" s="268">
        <v>2.6</v>
      </c>
      <c r="Y17" s="229">
        <f>X17/W17*100</f>
        <v>433.33333333333337</v>
      </c>
      <c r="Z17" s="208">
        <v>921.61972000000003</v>
      </c>
      <c r="AA17" s="200">
        <v>351.99158999999997</v>
      </c>
      <c r="AB17" s="229">
        <f t="shared" si="5"/>
        <v>38.192714669777246</v>
      </c>
      <c r="AC17" s="224"/>
      <c r="AD17" s="236">
        <v>1.5</v>
      </c>
      <c r="AE17" s="242"/>
      <c r="AF17" s="200"/>
      <c r="AG17" s="355">
        <f t="shared" si="6"/>
        <v>1472.6197200000001</v>
      </c>
      <c r="AH17" s="353">
        <f t="shared" si="7"/>
        <v>447.73014999999998</v>
      </c>
      <c r="AI17" s="246">
        <v>88.982982745378294</v>
      </c>
      <c r="AJ17" s="57">
        <v>-179.15575999999999</v>
      </c>
      <c r="AK17" s="154" t="s">
        <v>70</v>
      </c>
      <c r="AL17" s="219" t="s">
        <v>70</v>
      </c>
      <c r="AM17" s="255">
        <v>1468</v>
      </c>
      <c r="AN17" s="58">
        <v>591</v>
      </c>
      <c r="AO17" s="256">
        <f t="shared" si="12"/>
        <v>40.258855585831057</v>
      </c>
      <c r="AP17" s="59"/>
      <c r="AQ17" s="260"/>
      <c r="AR17" s="263"/>
      <c r="AS17" s="97"/>
      <c r="AT17" s="187"/>
      <c r="AU17" s="266">
        <v>23</v>
      </c>
      <c r="AV17" s="267">
        <v>6</v>
      </c>
      <c r="AW17" s="208">
        <v>6</v>
      </c>
      <c r="AX17" s="268">
        <v>3</v>
      </c>
      <c r="AY17" s="208">
        <v>66</v>
      </c>
      <c r="AZ17" s="271">
        <v>19.8</v>
      </c>
      <c r="BA17" s="279"/>
      <c r="BB17" s="280"/>
      <c r="BC17" s="75"/>
      <c r="BD17" s="279">
        <v>9</v>
      </c>
      <c r="BE17" s="280"/>
      <c r="BF17" s="279"/>
      <c r="BG17" s="280"/>
      <c r="BH17" s="279"/>
      <c r="BI17" s="280"/>
      <c r="BJ17" s="219" t="s">
        <v>70</v>
      </c>
      <c r="BK17" s="279"/>
      <c r="BL17" s="430"/>
      <c r="BM17" s="436">
        <v>15</v>
      </c>
      <c r="BN17" s="437">
        <v>15</v>
      </c>
      <c r="BO17" s="432">
        <f t="shared" si="13"/>
        <v>1587</v>
      </c>
      <c r="BP17" s="385">
        <f t="shared" si="14"/>
        <v>634.79999999999995</v>
      </c>
      <c r="BQ17" s="292">
        <f t="shared" si="8"/>
        <v>3059.6197200000001</v>
      </c>
      <c r="BR17" s="293">
        <f t="shared" si="9"/>
        <v>1082.53015</v>
      </c>
      <c r="BS17" s="286">
        <v>94.744428437199005</v>
      </c>
      <c r="BT17" s="193">
        <f t="shared" si="10"/>
        <v>-1977.0895700000001</v>
      </c>
      <c r="BU17" s="86"/>
      <c r="BV17" s="86"/>
      <c r="BW17" s="86"/>
      <c r="BX17" s="86"/>
      <c r="BY17" s="86"/>
      <c r="BZ17" s="86"/>
      <c r="CA17" s="86"/>
      <c r="CB17" s="86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  <c r="ALN17" s="147"/>
      <c r="ALO17" s="147"/>
      <c r="ALP17" s="147"/>
    </row>
    <row r="18" spans="1:1004">
      <c r="A18" s="175" t="s">
        <v>71</v>
      </c>
      <c r="B18" s="199">
        <v>61</v>
      </c>
      <c r="C18" s="200">
        <v>19.293030000000002</v>
      </c>
      <c r="D18" s="52">
        <f t="shared" si="0"/>
        <v>31.627918032786891</v>
      </c>
      <c r="E18" s="208">
        <v>4</v>
      </c>
      <c r="F18" s="200">
        <v>1.43144</v>
      </c>
      <c r="G18" s="229">
        <f t="shared" ref="G18:G23" si="16">F18/E18*100</f>
        <v>35.786000000000001</v>
      </c>
      <c r="H18" s="208">
        <v>19</v>
      </c>
      <c r="I18" s="200">
        <v>0.51385999999999998</v>
      </c>
      <c r="J18" s="229">
        <f t="shared" si="2"/>
        <v>2.7045263157894737</v>
      </c>
      <c r="K18" s="208">
        <v>286</v>
      </c>
      <c r="L18" s="200">
        <v>32.329270000000001</v>
      </c>
      <c r="M18" s="229">
        <f t="shared" si="3"/>
        <v>11.30394055944056</v>
      </c>
      <c r="N18" s="208">
        <v>5</v>
      </c>
      <c r="O18" s="200"/>
      <c r="P18" s="229">
        <f t="shared" si="4"/>
        <v>0</v>
      </c>
      <c r="Q18" s="229">
        <f t="shared" si="11"/>
        <v>32.329270000000001</v>
      </c>
      <c r="R18" s="219" t="s">
        <v>71</v>
      </c>
      <c r="S18" s="208">
        <v>68.8</v>
      </c>
      <c r="T18" s="200">
        <v>8.1356000000000002</v>
      </c>
      <c r="U18" s="230"/>
      <c r="V18" s="160" t="s">
        <v>71</v>
      </c>
      <c r="W18" s="208"/>
      <c r="X18" s="268"/>
      <c r="Y18" s="230"/>
      <c r="Z18" s="208">
        <v>238.00068999999999</v>
      </c>
      <c r="AA18" s="200">
        <v>90.898949999999999</v>
      </c>
      <c r="AB18" s="229">
        <f t="shared" si="5"/>
        <v>38.192725407644829</v>
      </c>
      <c r="AC18" s="224"/>
      <c r="AD18" s="236"/>
      <c r="AE18" s="242"/>
      <c r="AF18" s="200"/>
      <c r="AG18" s="355">
        <f t="shared" si="6"/>
        <v>681.80069000000003</v>
      </c>
      <c r="AH18" s="353">
        <f t="shared" si="7"/>
        <v>152.60214999999999</v>
      </c>
      <c r="AI18" s="246">
        <v>76.104077990160107</v>
      </c>
      <c r="AJ18" s="95">
        <v>-204.57490000000001</v>
      </c>
      <c r="AK18" s="154" t="s">
        <v>71</v>
      </c>
      <c r="AL18" s="219" t="s">
        <v>71</v>
      </c>
      <c r="AM18" s="255">
        <v>1756</v>
      </c>
      <c r="AN18" s="58">
        <v>706</v>
      </c>
      <c r="AO18" s="256">
        <f t="shared" si="12"/>
        <v>40.205011389521637</v>
      </c>
      <c r="AP18" s="59"/>
      <c r="AQ18" s="260"/>
      <c r="AR18" s="263">
        <v>20</v>
      </c>
      <c r="AS18" s="97"/>
      <c r="AT18" s="187">
        <f t="shared" si="15"/>
        <v>0</v>
      </c>
      <c r="AU18" s="266">
        <v>19</v>
      </c>
      <c r="AV18" s="267">
        <v>5</v>
      </c>
      <c r="AW18" s="208">
        <v>5</v>
      </c>
      <c r="AX18" s="268">
        <v>2.5</v>
      </c>
      <c r="AY18" s="208">
        <v>66</v>
      </c>
      <c r="AZ18" s="271">
        <v>19.8</v>
      </c>
      <c r="BA18" s="279"/>
      <c r="BB18" s="280"/>
      <c r="BC18" s="75"/>
      <c r="BD18" s="279"/>
      <c r="BE18" s="280"/>
      <c r="BF18" s="279"/>
      <c r="BG18" s="280"/>
      <c r="BH18" s="279"/>
      <c r="BI18" s="280"/>
      <c r="BJ18" s="219" t="s">
        <v>71</v>
      </c>
      <c r="BK18" s="279">
        <v>1357</v>
      </c>
      <c r="BL18" s="430"/>
      <c r="BM18" s="436">
        <v>25</v>
      </c>
      <c r="BN18" s="437">
        <v>25</v>
      </c>
      <c r="BO18" s="432">
        <f t="shared" si="13"/>
        <v>3248</v>
      </c>
      <c r="BP18" s="385">
        <f t="shared" si="14"/>
        <v>758.3</v>
      </c>
      <c r="BQ18" s="292">
        <f t="shared" si="8"/>
        <v>3929.80069</v>
      </c>
      <c r="BR18" s="293">
        <f t="shared" si="9"/>
        <v>910.90214999999989</v>
      </c>
      <c r="BS18" s="286">
        <v>93.041925670757706</v>
      </c>
      <c r="BT18" s="193">
        <f t="shared" si="10"/>
        <v>-3018.8985400000001</v>
      </c>
      <c r="BU18" s="86"/>
      <c r="BV18" s="86"/>
      <c r="BW18" s="86"/>
      <c r="BX18" s="86"/>
      <c r="BY18" s="86"/>
      <c r="BZ18" s="86"/>
      <c r="CA18" s="86"/>
      <c r="CB18" s="86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  <c r="ALN18" s="147"/>
      <c r="ALO18" s="147"/>
      <c r="ALP18" s="147"/>
    </row>
    <row r="19" spans="1:1004">
      <c r="A19" s="175" t="s">
        <v>72</v>
      </c>
      <c r="B19" s="199">
        <v>115</v>
      </c>
      <c r="C19" s="200">
        <v>63.659129999999998</v>
      </c>
      <c r="D19" s="52">
        <f t="shared" si="0"/>
        <v>55.355765217391308</v>
      </c>
      <c r="E19" s="208">
        <v>59</v>
      </c>
      <c r="F19" s="200">
        <v>16.752320000000001</v>
      </c>
      <c r="G19" s="229">
        <f t="shared" si="16"/>
        <v>28.393762711864408</v>
      </c>
      <c r="H19" s="208">
        <v>53.3</v>
      </c>
      <c r="I19" s="200">
        <v>1.45601</v>
      </c>
      <c r="J19" s="229">
        <f t="shared" si="2"/>
        <v>2.7317260787992499</v>
      </c>
      <c r="K19" s="199">
        <v>815</v>
      </c>
      <c r="L19" s="200">
        <v>39.894550000000002</v>
      </c>
      <c r="M19" s="229">
        <f t="shared" si="3"/>
        <v>4.8950368098159514</v>
      </c>
      <c r="N19" s="208">
        <v>1</v>
      </c>
      <c r="O19" s="200">
        <v>23.72898</v>
      </c>
      <c r="P19" s="229">
        <f t="shared" si="4"/>
        <v>2372.8980000000001</v>
      </c>
      <c r="Q19" s="229">
        <f t="shared" si="11"/>
        <v>63.623530000000002</v>
      </c>
      <c r="R19" s="219" t="s">
        <v>72</v>
      </c>
      <c r="S19" s="208"/>
      <c r="T19" s="200"/>
      <c r="U19" s="229"/>
      <c r="V19" s="160" t="s">
        <v>72</v>
      </c>
      <c r="W19" s="208"/>
      <c r="X19" s="268"/>
      <c r="Y19" s="229"/>
      <c r="Z19" s="208">
        <v>303.83067999999997</v>
      </c>
      <c r="AA19" s="200">
        <v>116.04123</v>
      </c>
      <c r="AB19" s="229">
        <f t="shared" si="5"/>
        <v>38.192729582147535</v>
      </c>
      <c r="AC19" s="224"/>
      <c r="AD19" s="236"/>
      <c r="AE19" s="242"/>
      <c r="AF19" s="200"/>
      <c r="AG19" s="355">
        <f t="shared" si="6"/>
        <v>1347.13068</v>
      </c>
      <c r="AH19" s="353">
        <f t="shared" si="7"/>
        <v>261.53222</v>
      </c>
      <c r="AI19" s="246">
        <v>63.634181550164101</v>
      </c>
      <c r="AJ19" s="57">
        <v>-535.82997</v>
      </c>
      <c r="AK19" s="154" t="s">
        <v>72</v>
      </c>
      <c r="AL19" s="219" t="s">
        <v>72</v>
      </c>
      <c r="AM19" s="255">
        <v>1246</v>
      </c>
      <c r="AN19" s="58">
        <v>492</v>
      </c>
      <c r="AO19" s="256">
        <f t="shared" si="12"/>
        <v>39.486356340288928</v>
      </c>
      <c r="AP19" s="59"/>
      <c r="AQ19" s="260"/>
      <c r="AR19" s="263"/>
      <c r="AS19" s="97"/>
      <c r="AT19" s="187"/>
      <c r="AU19" s="266">
        <v>19</v>
      </c>
      <c r="AV19" s="267">
        <v>5</v>
      </c>
      <c r="AW19" s="208">
        <v>6</v>
      </c>
      <c r="AX19" s="268">
        <v>3</v>
      </c>
      <c r="AY19" s="208">
        <v>66</v>
      </c>
      <c r="AZ19" s="271">
        <v>19.8</v>
      </c>
      <c r="BA19" s="279"/>
      <c r="BB19" s="280"/>
      <c r="BC19" s="75"/>
      <c r="BD19" s="279"/>
      <c r="BE19" s="280"/>
      <c r="BF19" s="279"/>
      <c r="BG19" s="280"/>
      <c r="BH19" s="279"/>
      <c r="BI19" s="280"/>
      <c r="BJ19" s="219" t="s">
        <v>72</v>
      </c>
      <c r="BK19" s="279"/>
      <c r="BL19" s="430"/>
      <c r="BM19" s="436">
        <v>21</v>
      </c>
      <c r="BN19" s="437">
        <v>21</v>
      </c>
      <c r="BO19" s="432">
        <f t="shared" si="13"/>
        <v>1358</v>
      </c>
      <c r="BP19" s="385">
        <f t="shared" si="14"/>
        <v>540.79999999999995</v>
      </c>
      <c r="BQ19" s="292">
        <f t="shared" si="8"/>
        <v>2705.1306800000002</v>
      </c>
      <c r="BR19" s="293">
        <f t="shared" si="9"/>
        <v>802.33222000000001</v>
      </c>
      <c r="BS19" s="286">
        <v>82.449895255513596</v>
      </c>
      <c r="BT19" s="193">
        <f t="shared" si="10"/>
        <v>-1902.7984600000002</v>
      </c>
      <c r="BU19" s="86"/>
      <c r="BV19" s="86"/>
      <c r="BW19" s="86"/>
      <c r="BX19" s="86"/>
      <c r="BY19" s="86"/>
      <c r="BZ19" s="86"/>
      <c r="CA19" s="86"/>
      <c r="CB19" s="86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  <c r="ALN19" s="147"/>
      <c r="ALO19" s="147"/>
      <c r="ALP19" s="147"/>
    </row>
    <row r="20" spans="1:1004">
      <c r="A20" s="175" t="s">
        <v>73</v>
      </c>
      <c r="B20" s="199">
        <v>171</v>
      </c>
      <c r="C20" s="200">
        <v>59.027239999999999</v>
      </c>
      <c r="D20" s="52">
        <f t="shared" si="0"/>
        <v>34.518853801169591</v>
      </c>
      <c r="E20" s="208">
        <v>20</v>
      </c>
      <c r="F20" s="200">
        <v>4.7234999999999996</v>
      </c>
      <c r="G20" s="229">
        <f t="shared" si="16"/>
        <v>23.617499999999996</v>
      </c>
      <c r="H20" s="208">
        <v>132</v>
      </c>
      <c r="I20" s="200">
        <v>14.890359999999999</v>
      </c>
      <c r="J20" s="229">
        <f t="shared" si="2"/>
        <v>11.280575757575757</v>
      </c>
      <c r="K20" s="208">
        <v>574</v>
      </c>
      <c r="L20" s="200">
        <v>135.26284999999999</v>
      </c>
      <c r="M20" s="229">
        <f t="shared" si="3"/>
        <v>23.56495644599303</v>
      </c>
      <c r="N20" s="208">
        <v>19</v>
      </c>
      <c r="O20" s="200">
        <v>-1.8580000000000001</v>
      </c>
      <c r="P20" s="229">
        <f t="shared" si="4"/>
        <v>-9.7789473684210542</v>
      </c>
      <c r="Q20" s="229">
        <f t="shared" si="11"/>
        <v>133.40484999999998</v>
      </c>
      <c r="R20" s="219" t="s">
        <v>73</v>
      </c>
      <c r="S20" s="208"/>
      <c r="T20" s="200"/>
      <c r="U20" s="230"/>
      <c r="V20" s="160" t="s">
        <v>73</v>
      </c>
      <c r="W20" s="208"/>
      <c r="X20" s="268"/>
      <c r="Y20" s="229"/>
      <c r="Z20" s="208">
        <v>1068.4712099999999</v>
      </c>
      <c r="AA20" s="200">
        <v>408.07819000000001</v>
      </c>
      <c r="AB20" s="229">
        <f t="shared" si="5"/>
        <v>38.192717424739975</v>
      </c>
      <c r="AC20" s="224"/>
      <c r="AD20" s="236"/>
      <c r="AE20" s="242"/>
      <c r="AF20" s="200"/>
      <c r="AG20" s="355">
        <f t="shared" si="6"/>
        <v>1984.4712099999999</v>
      </c>
      <c r="AH20" s="353">
        <f t="shared" si="7"/>
        <v>620.12414000000001</v>
      </c>
      <c r="AI20" s="246">
        <v>83.775152627712799</v>
      </c>
      <c r="AJ20" s="95">
        <v>-479.74732</v>
      </c>
      <c r="AK20" s="154" t="s">
        <v>73</v>
      </c>
      <c r="AL20" s="219" t="s">
        <v>73</v>
      </c>
      <c r="AM20" s="255">
        <v>3692</v>
      </c>
      <c r="AN20" s="58">
        <v>1565</v>
      </c>
      <c r="AO20" s="256">
        <f t="shared" si="12"/>
        <v>42.388949079089919</v>
      </c>
      <c r="AP20" s="59"/>
      <c r="AQ20" s="260"/>
      <c r="AR20" s="263">
        <v>51</v>
      </c>
      <c r="AS20" s="97"/>
      <c r="AT20" s="187">
        <f t="shared" si="15"/>
        <v>0</v>
      </c>
      <c r="AU20" s="266">
        <v>46</v>
      </c>
      <c r="AV20" s="267">
        <v>12</v>
      </c>
      <c r="AW20" s="208">
        <v>11.9</v>
      </c>
      <c r="AX20" s="268">
        <v>5.95</v>
      </c>
      <c r="AY20" s="208">
        <v>165.2</v>
      </c>
      <c r="AZ20" s="271">
        <v>49.56</v>
      </c>
      <c r="BA20" s="279"/>
      <c r="BB20" s="280"/>
      <c r="BC20" s="75"/>
      <c r="BD20" s="279"/>
      <c r="BE20" s="280"/>
      <c r="BF20" s="279"/>
      <c r="BG20" s="280"/>
      <c r="BH20" s="279"/>
      <c r="BI20" s="280"/>
      <c r="BJ20" s="219" t="s">
        <v>73</v>
      </c>
      <c r="BK20" s="279">
        <v>423</v>
      </c>
      <c r="BL20" s="430"/>
      <c r="BM20" s="436">
        <v>27</v>
      </c>
      <c r="BN20" s="437">
        <v>27</v>
      </c>
      <c r="BO20" s="432">
        <f t="shared" si="13"/>
        <v>4416.1000000000004</v>
      </c>
      <c r="BP20" s="385">
        <f t="shared" si="14"/>
        <v>1659.51</v>
      </c>
      <c r="BQ20" s="292">
        <f t="shared" si="8"/>
        <v>6400.5712100000001</v>
      </c>
      <c r="BR20" s="293">
        <f t="shared" si="9"/>
        <v>2279.6341400000001</v>
      </c>
      <c r="BS20" s="286">
        <v>93.205836201602906</v>
      </c>
      <c r="BT20" s="193">
        <f t="shared" si="10"/>
        <v>-4120.9370699999999</v>
      </c>
      <c r="BU20" s="86"/>
      <c r="BV20" s="86"/>
      <c r="BW20" s="86"/>
      <c r="BX20" s="86"/>
      <c r="BY20" s="86"/>
      <c r="BZ20" s="86"/>
      <c r="CA20" s="86"/>
      <c r="CB20" s="86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  <c r="ALL20" s="147"/>
      <c r="ALM20" s="147"/>
      <c r="ALN20" s="147"/>
      <c r="ALO20" s="147"/>
      <c r="ALP20" s="147"/>
    </row>
    <row r="21" spans="1:1004">
      <c r="A21" s="175" t="s">
        <v>74</v>
      </c>
      <c r="B21" s="199">
        <v>86</v>
      </c>
      <c r="C21" s="200">
        <v>39.512129999999999</v>
      </c>
      <c r="D21" s="52">
        <f t="shared" si="0"/>
        <v>45.944337209302326</v>
      </c>
      <c r="E21" s="208">
        <v>10.8</v>
      </c>
      <c r="F21" s="200">
        <v>140.935</v>
      </c>
      <c r="G21" s="229">
        <f t="shared" si="16"/>
        <v>1304.9537037037035</v>
      </c>
      <c r="H21" s="208">
        <v>50</v>
      </c>
      <c r="I21" s="200">
        <v>0.93200000000000005</v>
      </c>
      <c r="J21" s="229">
        <f t="shared" si="2"/>
        <v>1.8640000000000001</v>
      </c>
      <c r="K21" s="208">
        <v>208</v>
      </c>
      <c r="L21" s="200">
        <v>26.344860000000001</v>
      </c>
      <c r="M21" s="229">
        <f t="shared" si="3"/>
        <v>12.665798076923076</v>
      </c>
      <c r="N21" s="208">
        <v>70</v>
      </c>
      <c r="O21" s="200">
        <v>64.350999999999999</v>
      </c>
      <c r="P21" s="229">
        <f t="shared" si="4"/>
        <v>91.93</v>
      </c>
      <c r="Q21" s="229">
        <f t="shared" si="11"/>
        <v>90.695859999999996</v>
      </c>
      <c r="R21" s="219" t="s">
        <v>74</v>
      </c>
      <c r="S21" s="208"/>
      <c r="T21" s="200"/>
      <c r="U21" s="230"/>
      <c r="V21" s="160" t="s">
        <v>74</v>
      </c>
      <c r="W21" s="208">
        <v>1</v>
      </c>
      <c r="X21" s="268"/>
      <c r="Y21" s="229">
        <f>X21/W21*100</f>
        <v>0</v>
      </c>
      <c r="Z21" s="208">
        <v>187.36224000000001</v>
      </c>
      <c r="AA21" s="200">
        <v>71.558700000000002</v>
      </c>
      <c r="AB21" s="229">
        <f t="shared" si="5"/>
        <v>38.192700941235543</v>
      </c>
      <c r="AC21" s="224"/>
      <c r="AD21" s="236"/>
      <c r="AE21" s="242"/>
      <c r="AF21" s="200"/>
      <c r="AG21" s="355">
        <f t="shared" si="6"/>
        <v>613.16224</v>
      </c>
      <c r="AH21" s="353">
        <f t="shared" si="7"/>
        <v>343.63369</v>
      </c>
      <c r="AI21" s="246">
        <v>60.169679429457098</v>
      </c>
      <c r="AJ21" s="57">
        <v>-498.06142999999997</v>
      </c>
      <c r="AK21" s="154" t="s">
        <v>74</v>
      </c>
      <c r="AL21" s="219" t="s">
        <v>74</v>
      </c>
      <c r="AM21" s="255">
        <v>799</v>
      </c>
      <c r="AN21" s="58">
        <v>304</v>
      </c>
      <c r="AO21" s="256">
        <f t="shared" si="12"/>
        <v>38.047559449311642</v>
      </c>
      <c r="AP21" s="59"/>
      <c r="AQ21" s="260"/>
      <c r="AR21" s="263"/>
      <c r="AS21" s="97"/>
      <c r="AT21" s="187"/>
      <c r="AU21" s="266">
        <v>11</v>
      </c>
      <c r="AV21" s="267">
        <v>3</v>
      </c>
      <c r="AW21" s="208">
        <v>2.6</v>
      </c>
      <c r="AX21" s="268">
        <v>1.3</v>
      </c>
      <c r="AY21" s="208">
        <v>66</v>
      </c>
      <c r="AZ21" s="271">
        <v>19.8</v>
      </c>
      <c r="BA21" s="279"/>
      <c r="BB21" s="280"/>
      <c r="BC21" s="75"/>
      <c r="BD21" s="279"/>
      <c r="BE21" s="280"/>
      <c r="BF21" s="279"/>
      <c r="BG21" s="280"/>
      <c r="BH21" s="279"/>
      <c r="BI21" s="280"/>
      <c r="BJ21" s="219" t="s">
        <v>74</v>
      </c>
      <c r="BK21" s="279"/>
      <c r="BL21" s="430"/>
      <c r="BM21" s="436">
        <v>15</v>
      </c>
      <c r="BN21" s="437">
        <v>15</v>
      </c>
      <c r="BO21" s="432">
        <f t="shared" si="13"/>
        <v>893.6</v>
      </c>
      <c r="BP21" s="385">
        <f t="shared" si="14"/>
        <v>343.1</v>
      </c>
      <c r="BQ21" s="292">
        <f t="shared" si="8"/>
        <v>1506.76224</v>
      </c>
      <c r="BR21" s="293">
        <f t="shared" si="9"/>
        <v>686.73369000000002</v>
      </c>
      <c r="BS21" s="286">
        <v>77.929742315826701</v>
      </c>
      <c r="BT21" s="193">
        <f t="shared" si="10"/>
        <v>-820.02855</v>
      </c>
      <c r="BU21" s="86"/>
      <c r="BV21" s="86"/>
      <c r="BW21" s="86"/>
      <c r="BX21" s="86"/>
      <c r="BY21" s="86"/>
      <c r="BZ21" s="86"/>
      <c r="CA21" s="86"/>
      <c r="CB21" s="86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  <c r="VA21" s="147"/>
      <c r="VB21" s="147"/>
      <c r="VC21" s="147"/>
      <c r="VD21" s="147"/>
      <c r="VE21" s="147"/>
      <c r="VF21" s="147"/>
      <c r="VG21" s="147"/>
      <c r="VH21" s="147"/>
      <c r="VI21" s="147"/>
      <c r="VJ21" s="147"/>
      <c r="VK21" s="147"/>
      <c r="VL21" s="147"/>
      <c r="VM21" s="147"/>
      <c r="VN21" s="147"/>
      <c r="VO21" s="147"/>
      <c r="VP21" s="147"/>
      <c r="VQ21" s="147"/>
      <c r="VR21" s="147"/>
      <c r="VS21" s="147"/>
      <c r="VT21" s="147"/>
      <c r="VU21" s="147"/>
      <c r="VV21" s="147"/>
      <c r="VW21" s="147"/>
      <c r="VX21" s="147"/>
      <c r="VY21" s="147"/>
      <c r="VZ21" s="147"/>
      <c r="WA21" s="147"/>
      <c r="WB21" s="147"/>
      <c r="WC21" s="147"/>
      <c r="WD21" s="147"/>
      <c r="WE21" s="147"/>
      <c r="WF21" s="147"/>
      <c r="WG21" s="147"/>
      <c r="WH21" s="147"/>
      <c r="WI21" s="147"/>
      <c r="WJ21" s="147"/>
      <c r="WK21" s="147"/>
      <c r="WL21" s="147"/>
      <c r="WM21" s="147"/>
      <c r="WN21" s="147"/>
      <c r="WO21" s="147"/>
      <c r="WP21" s="147"/>
      <c r="WQ21" s="147"/>
      <c r="WR21" s="147"/>
      <c r="WS21" s="147"/>
      <c r="WT21" s="147"/>
      <c r="WU21" s="147"/>
      <c r="WV21" s="147"/>
      <c r="WW21" s="147"/>
      <c r="WX21" s="147"/>
      <c r="WY21" s="147"/>
      <c r="WZ21" s="147"/>
      <c r="XA21" s="147"/>
      <c r="XB21" s="147"/>
      <c r="XC21" s="147"/>
      <c r="XD21" s="147"/>
      <c r="XE21" s="147"/>
      <c r="XF21" s="147"/>
      <c r="XG21" s="147"/>
      <c r="XH21" s="147"/>
      <c r="XI21" s="147"/>
      <c r="XJ21" s="147"/>
      <c r="XK21" s="147"/>
      <c r="XL21" s="147"/>
      <c r="XM21" s="147"/>
      <c r="XN21" s="147"/>
      <c r="XO21" s="147"/>
      <c r="XP21" s="147"/>
      <c r="XQ21" s="147"/>
      <c r="XR21" s="147"/>
      <c r="XS21" s="147"/>
      <c r="XT21" s="147"/>
      <c r="XU21" s="147"/>
      <c r="XV21" s="147"/>
      <c r="XW21" s="147"/>
      <c r="XX21" s="147"/>
      <c r="XY21" s="147"/>
      <c r="XZ21" s="147"/>
      <c r="YA21" s="147"/>
      <c r="YB21" s="147"/>
      <c r="YC21" s="147"/>
      <c r="YD21" s="147"/>
      <c r="YE21" s="147"/>
      <c r="YF21" s="147"/>
      <c r="YG21" s="147"/>
      <c r="YH21" s="147"/>
      <c r="YI21" s="147"/>
      <c r="YJ21" s="147"/>
      <c r="YK21" s="147"/>
      <c r="YL21" s="147"/>
      <c r="YM21" s="147"/>
      <c r="YN21" s="147"/>
      <c r="YO21" s="147"/>
      <c r="YP21" s="147"/>
      <c r="YQ21" s="147"/>
      <c r="YR21" s="147"/>
      <c r="YS21" s="147"/>
      <c r="YT21" s="147"/>
      <c r="YU21" s="147"/>
      <c r="YV21" s="147"/>
      <c r="YW21" s="147"/>
      <c r="YX21" s="147"/>
      <c r="YY21" s="147"/>
      <c r="YZ21" s="147"/>
      <c r="ZA21" s="147"/>
      <c r="ZB21" s="147"/>
      <c r="ZC21" s="147"/>
      <c r="ZD21" s="147"/>
      <c r="ZE21" s="147"/>
      <c r="ZF21" s="147"/>
      <c r="ZG21" s="147"/>
      <c r="ZH21" s="147"/>
      <c r="ZI21" s="147"/>
      <c r="ZJ21" s="147"/>
      <c r="ZK21" s="147"/>
      <c r="ZL21" s="147"/>
      <c r="ZM21" s="147"/>
      <c r="ZN21" s="147"/>
      <c r="ZO21" s="147"/>
      <c r="ZP21" s="147"/>
      <c r="ZQ21" s="147"/>
      <c r="ZR21" s="147"/>
      <c r="ZS21" s="147"/>
      <c r="ZT21" s="147"/>
      <c r="ZU21" s="147"/>
      <c r="ZV21" s="147"/>
      <c r="ZW21" s="147"/>
      <c r="ZX21" s="147"/>
      <c r="ZY21" s="147"/>
      <c r="ZZ21" s="147"/>
      <c r="AAA21" s="147"/>
      <c r="AAB21" s="147"/>
      <c r="AAC21" s="147"/>
      <c r="AAD21" s="147"/>
      <c r="AAE21" s="147"/>
      <c r="AAF21" s="147"/>
      <c r="AAG21" s="147"/>
      <c r="AAH21" s="147"/>
      <c r="AAI21" s="147"/>
      <c r="AAJ21" s="147"/>
      <c r="AAK21" s="147"/>
      <c r="AAL21" s="147"/>
      <c r="AAM21" s="147"/>
      <c r="AAN21" s="147"/>
      <c r="AAO21" s="147"/>
      <c r="AAP21" s="147"/>
      <c r="AAQ21" s="147"/>
      <c r="AAR21" s="147"/>
      <c r="AAS21" s="147"/>
      <c r="AAT21" s="147"/>
      <c r="AAU21" s="147"/>
      <c r="AAV21" s="147"/>
      <c r="AAW21" s="147"/>
      <c r="AAX21" s="147"/>
      <c r="AAY21" s="147"/>
      <c r="AAZ21" s="147"/>
      <c r="ABA21" s="147"/>
      <c r="ABB21" s="147"/>
      <c r="ABC21" s="147"/>
      <c r="ABD21" s="147"/>
      <c r="ABE21" s="147"/>
      <c r="ABF21" s="147"/>
      <c r="ABG21" s="147"/>
      <c r="ABH21" s="147"/>
      <c r="ABI21" s="147"/>
      <c r="ABJ21" s="147"/>
      <c r="ABK21" s="147"/>
      <c r="ABL21" s="147"/>
      <c r="ABM21" s="147"/>
      <c r="ABN21" s="147"/>
      <c r="ABO21" s="147"/>
      <c r="ABP21" s="147"/>
      <c r="ABQ21" s="147"/>
      <c r="ABR21" s="147"/>
      <c r="ABS21" s="147"/>
      <c r="ABT21" s="147"/>
      <c r="ABU21" s="147"/>
      <c r="ABV21" s="147"/>
      <c r="ABW21" s="147"/>
      <c r="ABX21" s="147"/>
      <c r="ABY21" s="147"/>
      <c r="ABZ21" s="147"/>
      <c r="ACA21" s="147"/>
      <c r="ACB21" s="147"/>
      <c r="ACC21" s="147"/>
      <c r="ACD21" s="147"/>
      <c r="ACE21" s="147"/>
      <c r="ACF21" s="147"/>
      <c r="ACG21" s="147"/>
      <c r="ACH21" s="147"/>
      <c r="ACI21" s="147"/>
      <c r="ACJ21" s="147"/>
      <c r="ACK21" s="147"/>
      <c r="ACL21" s="147"/>
      <c r="ACM21" s="147"/>
      <c r="ACN21" s="147"/>
      <c r="ACO21" s="147"/>
      <c r="ACP21" s="147"/>
      <c r="ACQ21" s="147"/>
      <c r="ACR21" s="147"/>
      <c r="ACS21" s="147"/>
      <c r="ACT21" s="147"/>
      <c r="ACU21" s="147"/>
      <c r="ACV21" s="147"/>
      <c r="ACW21" s="147"/>
      <c r="ACX21" s="147"/>
      <c r="ACY21" s="147"/>
      <c r="ACZ21" s="147"/>
      <c r="ADA21" s="147"/>
      <c r="ADB21" s="147"/>
      <c r="ADC21" s="147"/>
      <c r="ADD21" s="147"/>
      <c r="ADE21" s="147"/>
      <c r="ADF21" s="147"/>
      <c r="ADG21" s="147"/>
      <c r="ADH21" s="147"/>
      <c r="ADI21" s="147"/>
      <c r="ADJ21" s="147"/>
      <c r="ADK21" s="147"/>
      <c r="ADL21" s="147"/>
      <c r="ADM21" s="147"/>
      <c r="ADN21" s="147"/>
      <c r="ADO21" s="147"/>
      <c r="ADP21" s="147"/>
      <c r="ADQ21" s="147"/>
      <c r="ADR21" s="147"/>
      <c r="ADS21" s="147"/>
      <c r="ADT21" s="147"/>
      <c r="ADU21" s="147"/>
      <c r="ADV21" s="147"/>
      <c r="ADW21" s="147"/>
      <c r="ADX21" s="147"/>
      <c r="ADY21" s="147"/>
      <c r="ADZ21" s="147"/>
      <c r="AEA21" s="147"/>
      <c r="AEB21" s="147"/>
      <c r="AEC21" s="147"/>
      <c r="AED21" s="147"/>
      <c r="AEE21" s="147"/>
      <c r="AEF21" s="147"/>
      <c r="AEG21" s="147"/>
      <c r="AEH21" s="147"/>
      <c r="AEI21" s="147"/>
      <c r="AEJ21" s="147"/>
      <c r="AEK21" s="147"/>
      <c r="AEL21" s="147"/>
      <c r="AEM21" s="147"/>
      <c r="AEN21" s="147"/>
      <c r="AEO21" s="147"/>
      <c r="AEP21" s="147"/>
      <c r="AEQ21" s="147"/>
      <c r="AER21" s="147"/>
      <c r="AES21" s="147"/>
      <c r="AET21" s="147"/>
      <c r="AEU21" s="147"/>
      <c r="AEV21" s="147"/>
      <c r="AEW21" s="147"/>
      <c r="AEX21" s="147"/>
      <c r="AEY21" s="147"/>
      <c r="AEZ21" s="147"/>
      <c r="AFA21" s="147"/>
      <c r="AFB21" s="147"/>
      <c r="AFC21" s="147"/>
      <c r="AFD21" s="147"/>
      <c r="AFE21" s="147"/>
      <c r="AFF21" s="147"/>
      <c r="AFG21" s="147"/>
      <c r="AFH21" s="147"/>
      <c r="AFI21" s="147"/>
      <c r="AFJ21" s="147"/>
      <c r="AFK21" s="147"/>
      <c r="AFL21" s="147"/>
      <c r="AFM21" s="147"/>
      <c r="AFN21" s="147"/>
      <c r="AFO21" s="147"/>
      <c r="AFP21" s="147"/>
      <c r="AFQ21" s="147"/>
      <c r="AFR21" s="147"/>
      <c r="AFS21" s="147"/>
      <c r="AFT21" s="147"/>
      <c r="AFU21" s="147"/>
      <c r="AFV21" s="147"/>
      <c r="AFW21" s="147"/>
      <c r="AFX21" s="147"/>
      <c r="AFY21" s="147"/>
      <c r="AFZ21" s="147"/>
      <c r="AGA21" s="147"/>
      <c r="AGB21" s="147"/>
      <c r="AGC21" s="147"/>
      <c r="AGD21" s="147"/>
      <c r="AGE21" s="147"/>
      <c r="AGF21" s="147"/>
      <c r="AGG21" s="147"/>
      <c r="AGH21" s="147"/>
      <c r="AGI21" s="147"/>
      <c r="AGJ21" s="147"/>
      <c r="AGK21" s="147"/>
      <c r="AGL21" s="147"/>
      <c r="AGM21" s="147"/>
      <c r="AGN21" s="147"/>
      <c r="AGO21" s="147"/>
      <c r="AGP21" s="147"/>
      <c r="AGQ21" s="147"/>
      <c r="AGR21" s="147"/>
      <c r="AGS21" s="147"/>
      <c r="AGT21" s="147"/>
      <c r="AGU21" s="147"/>
      <c r="AGV21" s="147"/>
      <c r="AGW21" s="147"/>
      <c r="AGX21" s="147"/>
      <c r="AGY21" s="147"/>
      <c r="AGZ21" s="147"/>
      <c r="AHA21" s="147"/>
      <c r="AHB21" s="147"/>
      <c r="AHC21" s="147"/>
      <c r="AHD21" s="147"/>
      <c r="AHE21" s="147"/>
      <c r="AHF21" s="147"/>
      <c r="AHG21" s="147"/>
      <c r="AHH21" s="147"/>
      <c r="AHI21" s="147"/>
      <c r="AHJ21" s="147"/>
      <c r="AHK21" s="147"/>
      <c r="AHL21" s="147"/>
      <c r="AHM21" s="147"/>
      <c r="AHN21" s="147"/>
      <c r="AHO21" s="147"/>
      <c r="AHP21" s="147"/>
      <c r="AHQ21" s="147"/>
      <c r="AHR21" s="147"/>
      <c r="AHS21" s="147"/>
      <c r="AHT21" s="147"/>
      <c r="AHU21" s="147"/>
      <c r="AHV21" s="147"/>
      <c r="AHW21" s="147"/>
      <c r="AHX21" s="147"/>
      <c r="AHY21" s="147"/>
      <c r="AHZ21" s="147"/>
      <c r="AIA21" s="147"/>
      <c r="AIB21" s="147"/>
      <c r="AIC21" s="147"/>
      <c r="AID21" s="147"/>
      <c r="AIE21" s="147"/>
      <c r="AIF21" s="147"/>
      <c r="AIG21" s="147"/>
      <c r="AIH21" s="147"/>
      <c r="AII21" s="147"/>
      <c r="AIJ21" s="147"/>
      <c r="AIK21" s="147"/>
      <c r="AIL21" s="147"/>
      <c r="AIM21" s="147"/>
      <c r="AIN21" s="147"/>
      <c r="AIO21" s="147"/>
      <c r="AIP21" s="147"/>
      <c r="AIQ21" s="147"/>
      <c r="AIR21" s="147"/>
      <c r="AIS21" s="147"/>
      <c r="AIT21" s="147"/>
      <c r="AIU21" s="147"/>
      <c r="AIV21" s="147"/>
      <c r="AIW21" s="147"/>
      <c r="AIX21" s="147"/>
      <c r="AIY21" s="147"/>
      <c r="AIZ21" s="147"/>
      <c r="AJA21" s="147"/>
      <c r="AJB21" s="147"/>
      <c r="AJC21" s="147"/>
      <c r="AJD21" s="147"/>
      <c r="AJE21" s="147"/>
      <c r="AJF21" s="147"/>
      <c r="AJG21" s="147"/>
      <c r="AJH21" s="147"/>
      <c r="AJI21" s="147"/>
      <c r="AJJ21" s="147"/>
      <c r="AJK21" s="147"/>
      <c r="AJL21" s="147"/>
      <c r="AJM21" s="147"/>
      <c r="AJN21" s="147"/>
      <c r="AJO21" s="147"/>
      <c r="AJP21" s="147"/>
      <c r="AJQ21" s="147"/>
      <c r="AJR21" s="147"/>
      <c r="AJS21" s="147"/>
      <c r="AJT21" s="147"/>
      <c r="AJU21" s="147"/>
      <c r="AJV21" s="147"/>
      <c r="AJW21" s="147"/>
      <c r="AJX21" s="147"/>
      <c r="AJY21" s="147"/>
      <c r="AJZ21" s="147"/>
      <c r="AKA21" s="147"/>
      <c r="AKB21" s="147"/>
      <c r="AKC21" s="147"/>
      <c r="AKD21" s="147"/>
      <c r="AKE21" s="147"/>
      <c r="AKF21" s="147"/>
      <c r="AKG21" s="147"/>
      <c r="AKH21" s="147"/>
      <c r="AKI21" s="147"/>
      <c r="AKJ21" s="147"/>
      <c r="AKK21" s="147"/>
      <c r="AKL21" s="147"/>
      <c r="AKM21" s="147"/>
      <c r="AKN21" s="147"/>
      <c r="AKO21" s="147"/>
      <c r="AKP21" s="147"/>
      <c r="AKQ21" s="147"/>
      <c r="AKR21" s="147"/>
      <c r="AKS21" s="147"/>
      <c r="AKT21" s="147"/>
      <c r="AKU21" s="147"/>
      <c r="AKV21" s="147"/>
      <c r="AKW21" s="147"/>
      <c r="AKX21" s="147"/>
      <c r="AKY21" s="147"/>
      <c r="AKZ21" s="147"/>
      <c r="ALA21" s="147"/>
      <c r="ALB21" s="147"/>
      <c r="ALC21" s="147"/>
      <c r="ALD21" s="147"/>
      <c r="ALE21" s="147"/>
      <c r="ALF21" s="147"/>
      <c r="ALG21" s="147"/>
      <c r="ALH21" s="147"/>
      <c r="ALI21" s="147"/>
      <c r="ALJ21" s="147"/>
      <c r="ALK21" s="147"/>
      <c r="ALL21" s="147"/>
      <c r="ALM21" s="147"/>
      <c r="ALN21" s="147"/>
      <c r="ALO21" s="147"/>
      <c r="ALP21" s="147"/>
    </row>
    <row r="22" spans="1:1004" ht="12" thickBot="1">
      <c r="A22" s="178" t="s">
        <v>75</v>
      </c>
      <c r="B22" s="201">
        <v>122</v>
      </c>
      <c r="C22" s="202">
        <v>36.899610000000003</v>
      </c>
      <c r="D22" s="391">
        <f t="shared" si="0"/>
        <v>30.245581967213113</v>
      </c>
      <c r="E22" s="210">
        <v>14</v>
      </c>
      <c r="F22" s="202">
        <v>21.773409999999998</v>
      </c>
      <c r="G22" s="356">
        <f t="shared" si="16"/>
        <v>155.52435714285713</v>
      </c>
      <c r="H22" s="210">
        <v>54</v>
      </c>
      <c r="I22" s="202">
        <v>5.9741200000000001</v>
      </c>
      <c r="J22" s="356">
        <f t="shared" si="2"/>
        <v>11.063185185185185</v>
      </c>
      <c r="K22" s="216">
        <v>281</v>
      </c>
      <c r="L22" s="348">
        <v>20.63964</v>
      </c>
      <c r="M22" s="356">
        <f t="shared" si="3"/>
        <v>7.3450676156583627</v>
      </c>
      <c r="N22" s="216">
        <v>1</v>
      </c>
      <c r="O22" s="348">
        <v>1.9640000000000001E-2</v>
      </c>
      <c r="P22" s="356">
        <f t="shared" si="4"/>
        <v>1.9640000000000002</v>
      </c>
      <c r="Q22" s="356">
        <f t="shared" si="11"/>
        <v>20.659279999999999</v>
      </c>
      <c r="R22" s="220" t="s">
        <v>75</v>
      </c>
      <c r="S22" s="216"/>
      <c r="T22" s="349"/>
      <c r="U22" s="392"/>
      <c r="V22" s="163" t="s">
        <v>75</v>
      </c>
      <c r="W22" s="232">
        <v>10</v>
      </c>
      <c r="X22" s="351"/>
      <c r="Y22" s="356">
        <f>X22/W22*100</f>
        <v>0</v>
      </c>
      <c r="Z22" s="232">
        <v>293.7029</v>
      </c>
      <c r="AA22" s="349">
        <v>112.17319999999999</v>
      </c>
      <c r="AB22" s="356">
        <f t="shared" si="5"/>
        <v>38.192745117600133</v>
      </c>
      <c r="AC22" s="237"/>
      <c r="AD22" s="238"/>
      <c r="AE22" s="393"/>
      <c r="AF22" s="348"/>
      <c r="AG22" s="394">
        <f t="shared" si="6"/>
        <v>775.7029</v>
      </c>
      <c r="AH22" s="347">
        <f t="shared" si="7"/>
        <v>197.47962000000001</v>
      </c>
      <c r="AI22" s="247">
        <v>99.611577062884507</v>
      </c>
      <c r="AJ22" s="95">
        <v>-5.2049799999999804</v>
      </c>
      <c r="AK22" s="395" t="s">
        <v>75</v>
      </c>
      <c r="AL22" s="220" t="s">
        <v>75</v>
      </c>
      <c r="AM22" s="257">
        <v>1843</v>
      </c>
      <c r="AN22" s="122">
        <v>734</v>
      </c>
      <c r="AO22" s="396">
        <f t="shared" si="12"/>
        <v>39.826370048833425</v>
      </c>
      <c r="AP22" s="397"/>
      <c r="AQ22" s="398"/>
      <c r="AR22" s="264">
        <v>16</v>
      </c>
      <c r="AS22" s="126"/>
      <c r="AT22" s="399">
        <f t="shared" si="15"/>
        <v>0</v>
      </c>
      <c r="AU22" s="400">
        <v>20</v>
      </c>
      <c r="AV22" s="401">
        <v>5</v>
      </c>
      <c r="AW22" s="210">
        <v>4.4000000000000004</v>
      </c>
      <c r="AX22" s="269">
        <v>2.2000000000000002</v>
      </c>
      <c r="AY22" s="210">
        <v>66</v>
      </c>
      <c r="AZ22" s="269">
        <v>19.8</v>
      </c>
      <c r="BA22" s="275"/>
      <c r="BB22" s="276"/>
      <c r="BC22" s="101"/>
      <c r="BD22" s="275"/>
      <c r="BE22" s="276"/>
      <c r="BF22" s="275"/>
      <c r="BG22" s="276"/>
      <c r="BH22" s="275"/>
      <c r="BI22" s="276"/>
      <c r="BJ22" s="220" t="s">
        <v>75</v>
      </c>
      <c r="BK22" s="275"/>
      <c r="BL22" s="431"/>
      <c r="BM22" s="441">
        <v>15</v>
      </c>
      <c r="BN22" s="442">
        <v>15</v>
      </c>
      <c r="BO22" s="432">
        <f t="shared" si="13"/>
        <v>1964.4</v>
      </c>
      <c r="BP22" s="385">
        <f t="shared" si="14"/>
        <v>776</v>
      </c>
      <c r="BQ22" s="402">
        <f t="shared" si="8"/>
        <v>2740.1028999999999</v>
      </c>
      <c r="BR22" s="403">
        <f t="shared" si="9"/>
        <v>973.47962000000007</v>
      </c>
      <c r="BS22" s="287">
        <v>99.851740763812899</v>
      </c>
      <c r="BT22" s="404">
        <f t="shared" si="10"/>
        <v>-1766.6232799999998</v>
      </c>
      <c r="BU22" s="86"/>
      <c r="BV22" s="86"/>
      <c r="BW22" s="86"/>
      <c r="BX22" s="86"/>
      <c r="BY22" s="86"/>
      <c r="BZ22" s="86"/>
      <c r="CA22" s="86"/>
      <c r="CB22" s="86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  <c r="VA22" s="147"/>
      <c r="VB22" s="147"/>
      <c r="VC22" s="147"/>
      <c r="VD22" s="147"/>
      <c r="VE22" s="147"/>
      <c r="VF22" s="147"/>
      <c r="VG22" s="147"/>
      <c r="VH22" s="147"/>
      <c r="VI22" s="147"/>
      <c r="VJ22" s="147"/>
      <c r="VK22" s="147"/>
      <c r="VL22" s="147"/>
      <c r="VM22" s="147"/>
      <c r="VN22" s="147"/>
      <c r="VO22" s="147"/>
      <c r="VP22" s="147"/>
      <c r="VQ22" s="147"/>
      <c r="VR22" s="147"/>
      <c r="VS22" s="147"/>
      <c r="VT22" s="147"/>
      <c r="VU22" s="147"/>
      <c r="VV22" s="147"/>
      <c r="VW22" s="147"/>
      <c r="VX22" s="147"/>
      <c r="VY22" s="147"/>
      <c r="VZ22" s="147"/>
      <c r="WA22" s="147"/>
      <c r="WB22" s="147"/>
      <c r="WC22" s="147"/>
      <c r="WD22" s="147"/>
      <c r="WE22" s="147"/>
      <c r="WF22" s="147"/>
      <c r="WG22" s="147"/>
      <c r="WH22" s="147"/>
      <c r="WI22" s="147"/>
      <c r="WJ22" s="147"/>
      <c r="WK22" s="147"/>
      <c r="WL22" s="147"/>
      <c r="WM22" s="147"/>
      <c r="WN22" s="147"/>
      <c r="WO22" s="147"/>
      <c r="WP22" s="147"/>
      <c r="WQ22" s="147"/>
      <c r="WR22" s="147"/>
      <c r="WS22" s="147"/>
      <c r="WT22" s="147"/>
      <c r="WU22" s="147"/>
      <c r="WV22" s="147"/>
      <c r="WW22" s="147"/>
      <c r="WX22" s="147"/>
      <c r="WY22" s="147"/>
      <c r="WZ22" s="147"/>
      <c r="XA22" s="147"/>
      <c r="XB22" s="147"/>
      <c r="XC22" s="147"/>
      <c r="XD22" s="147"/>
      <c r="XE22" s="147"/>
      <c r="XF22" s="147"/>
      <c r="XG22" s="147"/>
      <c r="XH22" s="147"/>
      <c r="XI22" s="147"/>
      <c r="XJ22" s="147"/>
      <c r="XK22" s="147"/>
      <c r="XL22" s="147"/>
      <c r="XM22" s="147"/>
      <c r="XN22" s="147"/>
      <c r="XO22" s="147"/>
      <c r="XP22" s="147"/>
      <c r="XQ22" s="147"/>
      <c r="XR22" s="147"/>
      <c r="XS22" s="147"/>
      <c r="XT22" s="147"/>
      <c r="XU22" s="147"/>
      <c r="XV22" s="147"/>
      <c r="XW22" s="147"/>
      <c r="XX22" s="147"/>
      <c r="XY22" s="147"/>
      <c r="XZ22" s="147"/>
      <c r="YA22" s="147"/>
      <c r="YB22" s="147"/>
      <c r="YC22" s="147"/>
      <c r="YD22" s="147"/>
      <c r="YE22" s="147"/>
      <c r="YF22" s="147"/>
      <c r="YG22" s="147"/>
      <c r="YH22" s="147"/>
      <c r="YI22" s="147"/>
      <c r="YJ22" s="147"/>
      <c r="YK22" s="147"/>
      <c r="YL22" s="147"/>
      <c r="YM22" s="147"/>
      <c r="YN22" s="147"/>
      <c r="YO22" s="147"/>
      <c r="YP22" s="147"/>
      <c r="YQ22" s="147"/>
      <c r="YR22" s="147"/>
      <c r="YS22" s="147"/>
      <c r="YT22" s="147"/>
      <c r="YU22" s="147"/>
      <c r="YV22" s="147"/>
      <c r="YW22" s="147"/>
      <c r="YX22" s="147"/>
      <c r="YY22" s="147"/>
      <c r="YZ22" s="147"/>
      <c r="ZA22" s="147"/>
      <c r="ZB22" s="147"/>
      <c r="ZC22" s="147"/>
      <c r="ZD22" s="147"/>
      <c r="ZE22" s="147"/>
      <c r="ZF22" s="147"/>
      <c r="ZG22" s="147"/>
      <c r="ZH22" s="147"/>
      <c r="ZI22" s="147"/>
      <c r="ZJ22" s="147"/>
      <c r="ZK22" s="147"/>
      <c r="ZL22" s="147"/>
      <c r="ZM22" s="147"/>
      <c r="ZN22" s="147"/>
      <c r="ZO22" s="147"/>
      <c r="ZP22" s="147"/>
      <c r="ZQ22" s="147"/>
      <c r="ZR22" s="147"/>
      <c r="ZS22" s="147"/>
      <c r="ZT22" s="147"/>
      <c r="ZU22" s="147"/>
      <c r="ZV22" s="147"/>
      <c r="ZW22" s="147"/>
      <c r="ZX22" s="147"/>
      <c r="ZY22" s="147"/>
      <c r="ZZ22" s="147"/>
      <c r="AAA22" s="147"/>
      <c r="AAB22" s="147"/>
      <c r="AAC22" s="147"/>
      <c r="AAD22" s="147"/>
      <c r="AAE22" s="147"/>
      <c r="AAF22" s="147"/>
      <c r="AAG22" s="147"/>
      <c r="AAH22" s="147"/>
      <c r="AAI22" s="147"/>
      <c r="AAJ22" s="147"/>
      <c r="AAK22" s="147"/>
      <c r="AAL22" s="147"/>
      <c r="AAM22" s="147"/>
      <c r="AAN22" s="147"/>
      <c r="AAO22" s="147"/>
      <c r="AAP22" s="147"/>
      <c r="AAQ22" s="147"/>
      <c r="AAR22" s="147"/>
      <c r="AAS22" s="147"/>
      <c r="AAT22" s="147"/>
      <c r="AAU22" s="147"/>
      <c r="AAV22" s="147"/>
      <c r="AAW22" s="147"/>
      <c r="AAX22" s="147"/>
      <c r="AAY22" s="147"/>
      <c r="AAZ22" s="147"/>
      <c r="ABA22" s="147"/>
      <c r="ABB22" s="147"/>
      <c r="ABC22" s="147"/>
      <c r="ABD22" s="147"/>
      <c r="ABE22" s="147"/>
      <c r="ABF22" s="147"/>
      <c r="ABG22" s="147"/>
      <c r="ABH22" s="147"/>
      <c r="ABI22" s="147"/>
      <c r="ABJ22" s="147"/>
      <c r="ABK22" s="147"/>
      <c r="ABL22" s="147"/>
      <c r="ABM22" s="147"/>
      <c r="ABN22" s="147"/>
      <c r="ABO22" s="147"/>
      <c r="ABP22" s="147"/>
      <c r="ABQ22" s="147"/>
      <c r="ABR22" s="147"/>
      <c r="ABS22" s="147"/>
      <c r="ABT22" s="147"/>
      <c r="ABU22" s="147"/>
      <c r="ABV22" s="147"/>
      <c r="ABW22" s="147"/>
      <c r="ABX22" s="147"/>
      <c r="ABY22" s="147"/>
      <c r="ABZ22" s="147"/>
      <c r="ACA22" s="147"/>
      <c r="ACB22" s="147"/>
      <c r="ACC22" s="147"/>
      <c r="ACD22" s="147"/>
      <c r="ACE22" s="147"/>
      <c r="ACF22" s="147"/>
      <c r="ACG22" s="147"/>
      <c r="ACH22" s="147"/>
      <c r="ACI22" s="147"/>
      <c r="ACJ22" s="147"/>
      <c r="ACK22" s="147"/>
      <c r="ACL22" s="147"/>
      <c r="ACM22" s="147"/>
      <c r="ACN22" s="147"/>
      <c r="ACO22" s="147"/>
      <c r="ACP22" s="147"/>
      <c r="ACQ22" s="147"/>
      <c r="ACR22" s="147"/>
      <c r="ACS22" s="147"/>
      <c r="ACT22" s="147"/>
      <c r="ACU22" s="147"/>
      <c r="ACV22" s="147"/>
      <c r="ACW22" s="147"/>
      <c r="ACX22" s="147"/>
      <c r="ACY22" s="147"/>
      <c r="ACZ22" s="147"/>
      <c r="ADA22" s="147"/>
      <c r="ADB22" s="147"/>
      <c r="ADC22" s="147"/>
      <c r="ADD22" s="147"/>
      <c r="ADE22" s="147"/>
      <c r="ADF22" s="147"/>
      <c r="ADG22" s="147"/>
      <c r="ADH22" s="147"/>
      <c r="ADI22" s="147"/>
      <c r="ADJ22" s="147"/>
      <c r="ADK22" s="147"/>
      <c r="ADL22" s="147"/>
      <c r="ADM22" s="147"/>
      <c r="ADN22" s="147"/>
      <c r="ADO22" s="147"/>
      <c r="ADP22" s="147"/>
      <c r="ADQ22" s="147"/>
      <c r="ADR22" s="147"/>
      <c r="ADS22" s="147"/>
      <c r="ADT22" s="147"/>
      <c r="ADU22" s="147"/>
      <c r="ADV22" s="147"/>
      <c r="ADW22" s="147"/>
      <c r="ADX22" s="147"/>
      <c r="ADY22" s="147"/>
      <c r="ADZ22" s="147"/>
      <c r="AEA22" s="147"/>
      <c r="AEB22" s="147"/>
      <c r="AEC22" s="147"/>
      <c r="AED22" s="147"/>
      <c r="AEE22" s="147"/>
      <c r="AEF22" s="147"/>
      <c r="AEG22" s="147"/>
      <c r="AEH22" s="147"/>
      <c r="AEI22" s="147"/>
      <c r="AEJ22" s="147"/>
      <c r="AEK22" s="147"/>
      <c r="AEL22" s="147"/>
      <c r="AEM22" s="147"/>
      <c r="AEN22" s="147"/>
      <c r="AEO22" s="147"/>
      <c r="AEP22" s="147"/>
      <c r="AEQ22" s="147"/>
      <c r="AER22" s="147"/>
      <c r="AES22" s="147"/>
      <c r="AET22" s="147"/>
      <c r="AEU22" s="147"/>
      <c r="AEV22" s="147"/>
      <c r="AEW22" s="147"/>
      <c r="AEX22" s="147"/>
      <c r="AEY22" s="147"/>
      <c r="AEZ22" s="147"/>
      <c r="AFA22" s="147"/>
      <c r="AFB22" s="147"/>
      <c r="AFC22" s="147"/>
      <c r="AFD22" s="147"/>
      <c r="AFE22" s="147"/>
      <c r="AFF22" s="147"/>
      <c r="AFG22" s="147"/>
      <c r="AFH22" s="147"/>
      <c r="AFI22" s="147"/>
      <c r="AFJ22" s="147"/>
      <c r="AFK22" s="147"/>
      <c r="AFL22" s="147"/>
      <c r="AFM22" s="147"/>
      <c r="AFN22" s="147"/>
      <c r="AFO22" s="147"/>
      <c r="AFP22" s="147"/>
      <c r="AFQ22" s="147"/>
      <c r="AFR22" s="147"/>
      <c r="AFS22" s="147"/>
      <c r="AFT22" s="147"/>
      <c r="AFU22" s="147"/>
      <c r="AFV22" s="147"/>
      <c r="AFW22" s="147"/>
      <c r="AFX22" s="147"/>
      <c r="AFY22" s="147"/>
      <c r="AFZ22" s="147"/>
      <c r="AGA22" s="147"/>
      <c r="AGB22" s="147"/>
      <c r="AGC22" s="147"/>
      <c r="AGD22" s="147"/>
      <c r="AGE22" s="147"/>
      <c r="AGF22" s="147"/>
      <c r="AGG22" s="147"/>
      <c r="AGH22" s="147"/>
      <c r="AGI22" s="147"/>
      <c r="AGJ22" s="147"/>
      <c r="AGK22" s="147"/>
      <c r="AGL22" s="147"/>
      <c r="AGM22" s="147"/>
      <c r="AGN22" s="147"/>
      <c r="AGO22" s="147"/>
      <c r="AGP22" s="147"/>
      <c r="AGQ22" s="147"/>
      <c r="AGR22" s="147"/>
      <c r="AGS22" s="147"/>
      <c r="AGT22" s="147"/>
      <c r="AGU22" s="147"/>
      <c r="AGV22" s="147"/>
      <c r="AGW22" s="147"/>
      <c r="AGX22" s="147"/>
      <c r="AGY22" s="147"/>
      <c r="AGZ22" s="147"/>
      <c r="AHA22" s="147"/>
      <c r="AHB22" s="147"/>
      <c r="AHC22" s="147"/>
      <c r="AHD22" s="147"/>
      <c r="AHE22" s="147"/>
      <c r="AHF22" s="147"/>
      <c r="AHG22" s="147"/>
      <c r="AHH22" s="147"/>
      <c r="AHI22" s="147"/>
      <c r="AHJ22" s="147"/>
      <c r="AHK22" s="147"/>
      <c r="AHL22" s="147"/>
      <c r="AHM22" s="147"/>
      <c r="AHN22" s="147"/>
      <c r="AHO22" s="147"/>
      <c r="AHP22" s="147"/>
      <c r="AHQ22" s="147"/>
      <c r="AHR22" s="147"/>
      <c r="AHS22" s="147"/>
      <c r="AHT22" s="147"/>
      <c r="AHU22" s="147"/>
      <c r="AHV22" s="147"/>
      <c r="AHW22" s="147"/>
      <c r="AHX22" s="147"/>
      <c r="AHY22" s="147"/>
      <c r="AHZ22" s="147"/>
      <c r="AIA22" s="147"/>
      <c r="AIB22" s="147"/>
      <c r="AIC22" s="147"/>
      <c r="AID22" s="147"/>
      <c r="AIE22" s="147"/>
      <c r="AIF22" s="147"/>
      <c r="AIG22" s="147"/>
      <c r="AIH22" s="147"/>
      <c r="AII22" s="147"/>
      <c r="AIJ22" s="147"/>
      <c r="AIK22" s="147"/>
      <c r="AIL22" s="147"/>
      <c r="AIM22" s="147"/>
      <c r="AIN22" s="147"/>
      <c r="AIO22" s="147"/>
      <c r="AIP22" s="147"/>
      <c r="AIQ22" s="147"/>
      <c r="AIR22" s="147"/>
      <c r="AIS22" s="147"/>
      <c r="AIT22" s="147"/>
      <c r="AIU22" s="147"/>
      <c r="AIV22" s="147"/>
      <c r="AIW22" s="147"/>
      <c r="AIX22" s="147"/>
      <c r="AIY22" s="147"/>
      <c r="AIZ22" s="147"/>
      <c r="AJA22" s="147"/>
      <c r="AJB22" s="147"/>
      <c r="AJC22" s="147"/>
      <c r="AJD22" s="147"/>
      <c r="AJE22" s="147"/>
      <c r="AJF22" s="147"/>
      <c r="AJG22" s="147"/>
      <c r="AJH22" s="147"/>
      <c r="AJI22" s="147"/>
      <c r="AJJ22" s="147"/>
      <c r="AJK22" s="147"/>
      <c r="AJL22" s="147"/>
      <c r="AJM22" s="147"/>
      <c r="AJN22" s="147"/>
      <c r="AJO22" s="147"/>
      <c r="AJP22" s="147"/>
      <c r="AJQ22" s="147"/>
      <c r="AJR22" s="147"/>
      <c r="AJS22" s="147"/>
      <c r="AJT22" s="147"/>
      <c r="AJU22" s="147"/>
      <c r="AJV22" s="147"/>
      <c r="AJW22" s="147"/>
      <c r="AJX22" s="147"/>
      <c r="AJY22" s="147"/>
      <c r="AJZ22" s="147"/>
      <c r="AKA22" s="147"/>
      <c r="AKB22" s="147"/>
      <c r="AKC22" s="147"/>
      <c r="AKD22" s="147"/>
      <c r="AKE22" s="147"/>
      <c r="AKF22" s="147"/>
      <c r="AKG22" s="147"/>
      <c r="AKH22" s="147"/>
      <c r="AKI22" s="147"/>
      <c r="AKJ22" s="147"/>
      <c r="AKK22" s="147"/>
      <c r="AKL22" s="147"/>
      <c r="AKM22" s="147"/>
      <c r="AKN22" s="147"/>
      <c r="AKO22" s="147"/>
      <c r="AKP22" s="147"/>
      <c r="AKQ22" s="147"/>
      <c r="AKR22" s="147"/>
      <c r="AKS22" s="147"/>
      <c r="AKT22" s="147"/>
      <c r="AKU22" s="147"/>
      <c r="AKV22" s="147"/>
      <c r="AKW22" s="147"/>
      <c r="AKX22" s="147"/>
      <c r="AKY22" s="147"/>
      <c r="AKZ22" s="147"/>
      <c r="ALA22" s="147"/>
      <c r="ALB22" s="147"/>
      <c r="ALC22" s="147"/>
      <c r="ALD22" s="147"/>
      <c r="ALE22" s="147"/>
      <c r="ALF22" s="147"/>
      <c r="ALG22" s="147"/>
      <c r="ALH22" s="147"/>
      <c r="ALI22" s="147"/>
      <c r="ALJ22" s="147"/>
      <c r="ALK22" s="147"/>
      <c r="ALL22" s="147"/>
      <c r="ALM22" s="147"/>
      <c r="ALN22" s="147"/>
      <c r="ALO22" s="147"/>
      <c r="ALP22" s="147"/>
    </row>
    <row r="23" spans="1:1004" ht="12" thickBot="1">
      <c r="A23" s="405" t="s">
        <v>16</v>
      </c>
      <c r="B23" s="406">
        <f>SUM(B9:B22)</f>
        <v>6679.7786900000001</v>
      </c>
      <c r="C23" s="407">
        <f>SUM(C9:C22)</f>
        <v>2459.0530399999998</v>
      </c>
      <c r="D23" s="408">
        <f t="shared" si="0"/>
        <v>36.813390893942923</v>
      </c>
      <c r="E23" s="409">
        <f>SUM(E9:E22)</f>
        <v>535.4</v>
      </c>
      <c r="F23" s="407">
        <f>SUM(F9:F22)</f>
        <v>721.69240999999988</v>
      </c>
      <c r="G23" s="410">
        <f t="shared" si="16"/>
        <v>134.79499626447515</v>
      </c>
      <c r="H23" s="411">
        <f>SUM(H9:H22)</f>
        <v>1172.2579000000001</v>
      </c>
      <c r="I23" s="407">
        <f>SUM(I9:I22)</f>
        <v>117.93718</v>
      </c>
      <c r="J23" s="410">
        <f t="shared" si="2"/>
        <v>10.060685451554646</v>
      </c>
      <c r="K23" s="409">
        <f>SUM(K9:K22)</f>
        <v>7108</v>
      </c>
      <c r="L23" s="407">
        <f>SUM(L9:L22)</f>
        <v>1454.0890599999998</v>
      </c>
      <c r="M23" s="410">
        <f t="shared" si="3"/>
        <v>20.457077377602698</v>
      </c>
      <c r="N23" s="409">
        <f>SUM(N9:N22)</f>
        <v>629</v>
      </c>
      <c r="O23" s="407">
        <f>SUM(O9:O22)</f>
        <v>651.29984999999988</v>
      </c>
      <c r="P23" s="410">
        <f t="shared" si="4"/>
        <v>103.54528616852143</v>
      </c>
      <c r="Q23" s="445">
        <f t="shared" si="11"/>
        <v>2105.3889099999997</v>
      </c>
      <c r="R23" s="360" t="s">
        <v>16</v>
      </c>
      <c r="S23" s="406">
        <f>SUM(S9:S22)</f>
        <v>259.23928000000001</v>
      </c>
      <c r="T23" s="407">
        <f>SUM(T9:T22)</f>
        <v>8.1356000000000002</v>
      </c>
      <c r="U23" s="410"/>
      <c r="V23" s="412">
        <f>SUM(V9:V22)</f>
        <v>0</v>
      </c>
      <c r="W23" s="409">
        <f>SUM(W9:W22)</f>
        <v>36.6</v>
      </c>
      <c r="X23" s="407">
        <f>SUM(X9:X22)</f>
        <v>25.53</v>
      </c>
      <c r="Y23" s="410">
        <f>X23/W23*100</f>
        <v>69.754098360655732</v>
      </c>
      <c r="Z23" s="406">
        <f>SUM(Z9:Z22)</f>
        <v>9295.0677100000012</v>
      </c>
      <c r="AA23" s="407">
        <f>SUM(AA9:AA22)</f>
        <v>3589.5409599999998</v>
      </c>
      <c r="AB23" s="410">
        <f t="shared" si="5"/>
        <v>38.617695663886664</v>
      </c>
      <c r="AC23" s="411">
        <f t="shared" ref="AC23:AI23" si="17">SUM(AC9:AC22)</f>
        <v>0</v>
      </c>
      <c r="AD23" s="413">
        <f t="shared" si="17"/>
        <v>1.8</v>
      </c>
      <c r="AE23" s="409">
        <f t="shared" si="17"/>
        <v>0</v>
      </c>
      <c r="AF23" s="414">
        <f t="shared" si="17"/>
        <v>0</v>
      </c>
      <c r="AG23" s="415">
        <f t="shared" si="17"/>
        <v>25715.343580000001</v>
      </c>
      <c r="AH23" s="416">
        <f t="shared" si="17"/>
        <v>9029.0781000000006</v>
      </c>
      <c r="AI23" s="417">
        <f t="shared" si="17"/>
        <v>1169.5443042815507</v>
      </c>
      <c r="AJ23" s="418">
        <v>-5.2049799999999804</v>
      </c>
      <c r="AK23" s="419">
        <f>SUM(AK9:AK22)</f>
        <v>0</v>
      </c>
      <c r="AL23" s="360" t="s">
        <v>16</v>
      </c>
      <c r="AM23" s="420">
        <f>SUM(AM9:AM22)</f>
        <v>33743</v>
      </c>
      <c r="AN23" s="421">
        <f>SUM(AN9:AN22)</f>
        <v>14060</v>
      </c>
      <c r="AO23" s="422">
        <v>100</v>
      </c>
      <c r="AP23" s="423">
        <f>SUM(AP9:AP22)</f>
        <v>0</v>
      </c>
      <c r="AQ23" s="419">
        <f>SUM(AQ9:AQ22)</f>
        <v>0</v>
      </c>
      <c r="AR23" s="411">
        <f>SUM(AR9:AR22)</f>
        <v>200</v>
      </c>
      <c r="AS23" s="424">
        <f>SUM(AS9:AS22)</f>
        <v>0</v>
      </c>
      <c r="AT23" s="425">
        <f t="shared" si="15"/>
        <v>0</v>
      </c>
      <c r="AU23" s="411">
        <f t="shared" ref="AU23:BB23" si="18">SUM(AU9:AU22)</f>
        <v>900</v>
      </c>
      <c r="AV23" s="414">
        <f t="shared" si="18"/>
        <v>365</v>
      </c>
      <c r="AW23" s="411">
        <f t="shared" si="18"/>
        <v>81.900000000000006</v>
      </c>
      <c r="AX23" s="414">
        <f t="shared" si="18"/>
        <v>40.950000000000003</v>
      </c>
      <c r="AY23" s="411">
        <f t="shared" si="18"/>
        <v>1386.8</v>
      </c>
      <c r="AZ23" s="414">
        <f t="shared" si="18"/>
        <v>416.04000000000008</v>
      </c>
      <c r="BA23" s="411">
        <f t="shared" si="18"/>
        <v>3276</v>
      </c>
      <c r="BB23" s="414">
        <f t="shared" si="18"/>
        <v>0</v>
      </c>
      <c r="BC23" s="426"/>
      <c r="BD23" s="411">
        <f t="shared" ref="BD23:BR23" si="19">SUM(BD9:BD22)</f>
        <v>27</v>
      </c>
      <c r="BE23" s="414">
        <f t="shared" si="19"/>
        <v>0</v>
      </c>
      <c r="BF23" s="411">
        <f t="shared" si="19"/>
        <v>268</v>
      </c>
      <c r="BG23" s="414">
        <f t="shared" si="19"/>
        <v>0</v>
      </c>
      <c r="BH23" s="411">
        <f t="shared" si="19"/>
        <v>1504</v>
      </c>
      <c r="BI23" s="414">
        <f t="shared" si="19"/>
        <v>0</v>
      </c>
      <c r="BJ23" s="360" t="s">
        <v>16</v>
      </c>
      <c r="BK23" s="411">
        <f t="shared" ref="BK23:BN23" si="20">SUM(BK9:BK22)</f>
        <v>2097</v>
      </c>
      <c r="BL23" s="434">
        <f t="shared" si="20"/>
        <v>0</v>
      </c>
      <c r="BM23" s="411">
        <f t="shared" si="20"/>
        <v>294</v>
      </c>
      <c r="BN23" s="428">
        <f t="shared" si="20"/>
        <v>294</v>
      </c>
      <c r="BO23" s="423">
        <f t="shared" si="19"/>
        <v>43777.7</v>
      </c>
      <c r="BP23" s="407">
        <f t="shared" si="19"/>
        <v>15175.989999999998</v>
      </c>
      <c r="BQ23" s="443">
        <f t="shared" si="19"/>
        <v>69493.043580000012</v>
      </c>
      <c r="BR23" s="444">
        <f t="shared" si="19"/>
        <v>24205.068099999997</v>
      </c>
      <c r="BS23" s="427">
        <v>99.851740763812899</v>
      </c>
      <c r="BT23" s="414">
        <f>SUM(BT9:BT22)</f>
        <v>-45287.975479999994</v>
      </c>
      <c r="BU23" s="86"/>
      <c r="BV23" s="86"/>
      <c r="BW23" s="86"/>
      <c r="BX23" s="86"/>
      <c r="BY23" s="86"/>
      <c r="BZ23" s="86"/>
      <c r="CA23" s="86"/>
      <c r="CB23" s="86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  <c r="ALL23" s="147"/>
      <c r="ALM23" s="147"/>
      <c r="ALN23" s="147"/>
      <c r="ALO23" s="147"/>
      <c r="ALP23" s="147"/>
    </row>
    <row r="24" spans="1:1004">
      <c r="AH24" s="164"/>
      <c r="BQ24" s="165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  <c r="VA24" s="147"/>
      <c r="VB24" s="147"/>
      <c r="VC24" s="147"/>
      <c r="VD24" s="147"/>
      <c r="VE24" s="147"/>
      <c r="VF24" s="147"/>
      <c r="VG24" s="147"/>
      <c r="VH24" s="147"/>
      <c r="VI24" s="147"/>
      <c r="VJ24" s="147"/>
      <c r="VK24" s="147"/>
      <c r="VL24" s="147"/>
      <c r="VM24" s="147"/>
      <c r="VN24" s="147"/>
      <c r="VO24" s="147"/>
      <c r="VP24" s="147"/>
      <c r="VQ24" s="147"/>
      <c r="VR24" s="147"/>
      <c r="VS24" s="147"/>
      <c r="VT24" s="147"/>
      <c r="VU24" s="147"/>
      <c r="VV24" s="147"/>
      <c r="VW24" s="147"/>
      <c r="VX24" s="147"/>
      <c r="VY24" s="147"/>
      <c r="VZ24" s="147"/>
      <c r="WA24" s="147"/>
      <c r="WB24" s="147"/>
      <c r="WC24" s="147"/>
      <c r="WD24" s="147"/>
      <c r="WE24" s="147"/>
      <c r="WF24" s="147"/>
      <c r="WG24" s="147"/>
      <c r="WH24" s="147"/>
      <c r="WI24" s="147"/>
      <c r="WJ24" s="147"/>
      <c r="WK24" s="147"/>
      <c r="WL24" s="147"/>
      <c r="WM24" s="147"/>
      <c r="WN24" s="147"/>
      <c r="WO24" s="147"/>
      <c r="WP24" s="147"/>
      <c r="WQ24" s="147"/>
      <c r="WR24" s="147"/>
      <c r="WS24" s="147"/>
      <c r="WT24" s="147"/>
      <c r="WU24" s="147"/>
      <c r="WV24" s="147"/>
      <c r="WW24" s="147"/>
      <c r="WX24" s="147"/>
      <c r="WY24" s="147"/>
      <c r="WZ24" s="147"/>
      <c r="XA24" s="147"/>
      <c r="XB24" s="147"/>
      <c r="XC24" s="147"/>
      <c r="XD24" s="147"/>
      <c r="XE24" s="147"/>
      <c r="XF24" s="147"/>
      <c r="XG24" s="147"/>
      <c r="XH24" s="147"/>
      <c r="XI24" s="147"/>
      <c r="XJ24" s="147"/>
      <c r="XK24" s="147"/>
      <c r="XL24" s="147"/>
      <c r="XM24" s="147"/>
      <c r="XN24" s="147"/>
      <c r="XO24" s="147"/>
      <c r="XP24" s="147"/>
      <c r="XQ24" s="147"/>
      <c r="XR24" s="147"/>
      <c r="XS24" s="147"/>
      <c r="XT24" s="147"/>
      <c r="XU24" s="147"/>
      <c r="XV24" s="147"/>
      <c r="XW24" s="147"/>
      <c r="XX24" s="147"/>
      <c r="XY24" s="147"/>
      <c r="XZ24" s="147"/>
      <c r="YA24" s="147"/>
      <c r="YB24" s="147"/>
      <c r="YC24" s="147"/>
      <c r="YD24" s="147"/>
      <c r="YE24" s="147"/>
      <c r="YF24" s="147"/>
      <c r="YG24" s="147"/>
      <c r="YH24" s="147"/>
      <c r="YI24" s="147"/>
      <c r="YJ24" s="147"/>
      <c r="YK24" s="147"/>
      <c r="YL24" s="147"/>
      <c r="YM24" s="147"/>
      <c r="YN24" s="147"/>
      <c r="YO24" s="147"/>
      <c r="YP24" s="147"/>
      <c r="YQ24" s="147"/>
      <c r="YR24" s="147"/>
      <c r="YS24" s="147"/>
      <c r="YT24" s="147"/>
      <c r="YU24" s="147"/>
      <c r="YV24" s="147"/>
      <c r="YW24" s="147"/>
      <c r="YX24" s="147"/>
      <c r="YY24" s="147"/>
      <c r="YZ24" s="147"/>
      <c r="ZA24" s="147"/>
      <c r="ZB24" s="147"/>
      <c r="ZC24" s="147"/>
      <c r="ZD24" s="147"/>
      <c r="ZE24" s="147"/>
      <c r="ZF24" s="147"/>
      <c r="ZG24" s="147"/>
      <c r="ZH24" s="147"/>
      <c r="ZI24" s="147"/>
      <c r="ZJ24" s="147"/>
      <c r="ZK24" s="147"/>
      <c r="ZL24" s="147"/>
      <c r="ZM24" s="147"/>
      <c r="ZN24" s="147"/>
      <c r="ZO24" s="147"/>
      <c r="ZP24" s="147"/>
      <c r="ZQ24" s="147"/>
      <c r="ZR24" s="147"/>
      <c r="ZS24" s="147"/>
      <c r="ZT24" s="147"/>
      <c r="ZU24" s="147"/>
      <c r="ZV24" s="147"/>
      <c r="ZW24" s="147"/>
      <c r="ZX24" s="147"/>
      <c r="ZY24" s="147"/>
      <c r="ZZ24" s="147"/>
      <c r="AAA24" s="147"/>
      <c r="AAB24" s="147"/>
      <c r="AAC24" s="147"/>
      <c r="AAD24" s="147"/>
      <c r="AAE24" s="147"/>
      <c r="AAF24" s="147"/>
      <c r="AAG24" s="147"/>
      <c r="AAH24" s="147"/>
      <c r="AAI24" s="147"/>
      <c r="AAJ24" s="147"/>
      <c r="AAK24" s="147"/>
      <c r="AAL24" s="147"/>
      <c r="AAM24" s="147"/>
      <c r="AAN24" s="147"/>
      <c r="AAO24" s="147"/>
      <c r="AAP24" s="147"/>
      <c r="AAQ24" s="147"/>
      <c r="AAR24" s="147"/>
      <c r="AAS24" s="147"/>
      <c r="AAT24" s="147"/>
      <c r="AAU24" s="147"/>
      <c r="AAV24" s="147"/>
      <c r="AAW24" s="147"/>
      <c r="AAX24" s="147"/>
      <c r="AAY24" s="147"/>
      <c r="AAZ24" s="147"/>
      <c r="ABA24" s="147"/>
      <c r="ABB24" s="147"/>
      <c r="ABC24" s="147"/>
      <c r="ABD24" s="147"/>
      <c r="ABE24" s="147"/>
      <c r="ABF24" s="147"/>
      <c r="ABG24" s="147"/>
      <c r="ABH24" s="147"/>
      <c r="ABI24" s="147"/>
      <c r="ABJ24" s="147"/>
      <c r="ABK24" s="147"/>
      <c r="ABL24" s="147"/>
      <c r="ABM24" s="147"/>
      <c r="ABN24" s="147"/>
      <c r="ABO24" s="147"/>
      <c r="ABP24" s="147"/>
      <c r="ABQ24" s="147"/>
      <c r="ABR24" s="147"/>
      <c r="ABS24" s="147"/>
      <c r="ABT24" s="147"/>
      <c r="ABU24" s="147"/>
      <c r="ABV24" s="147"/>
      <c r="ABW24" s="147"/>
      <c r="ABX24" s="147"/>
      <c r="ABY24" s="147"/>
      <c r="ABZ24" s="147"/>
      <c r="ACA24" s="147"/>
      <c r="ACB24" s="147"/>
      <c r="ACC24" s="147"/>
      <c r="ACD24" s="147"/>
      <c r="ACE24" s="147"/>
      <c r="ACF24" s="147"/>
      <c r="ACG24" s="147"/>
      <c r="ACH24" s="147"/>
      <c r="ACI24" s="147"/>
      <c r="ACJ24" s="147"/>
      <c r="ACK24" s="147"/>
      <c r="ACL24" s="147"/>
      <c r="ACM24" s="147"/>
      <c r="ACN24" s="147"/>
      <c r="ACO24" s="147"/>
      <c r="ACP24" s="147"/>
      <c r="ACQ24" s="147"/>
      <c r="ACR24" s="147"/>
      <c r="ACS24" s="147"/>
      <c r="ACT24" s="147"/>
      <c r="ACU24" s="147"/>
      <c r="ACV24" s="147"/>
      <c r="ACW24" s="147"/>
      <c r="ACX24" s="147"/>
      <c r="ACY24" s="147"/>
      <c r="ACZ24" s="147"/>
      <c r="ADA24" s="147"/>
      <c r="ADB24" s="147"/>
      <c r="ADC24" s="147"/>
      <c r="ADD24" s="147"/>
      <c r="ADE24" s="147"/>
      <c r="ADF24" s="147"/>
      <c r="ADG24" s="147"/>
      <c r="ADH24" s="147"/>
      <c r="ADI24" s="147"/>
      <c r="ADJ24" s="147"/>
      <c r="ADK24" s="147"/>
      <c r="ADL24" s="147"/>
      <c r="ADM24" s="147"/>
      <c r="ADN24" s="147"/>
      <c r="ADO24" s="147"/>
      <c r="ADP24" s="147"/>
      <c r="ADQ24" s="147"/>
      <c r="ADR24" s="147"/>
      <c r="ADS24" s="147"/>
      <c r="ADT24" s="147"/>
      <c r="ADU24" s="147"/>
      <c r="ADV24" s="147"/>
      <c r="ADW24" s="147"/>
      <c r="ADX24" s="147"/>
      <c r="ADY24" s="147"/>
      <c r="ADZ24" s="147"/>
      <c r="AEA24" s="147"/>
      <c r="AEB24" s="147"/>
      <c r="AEC24" s="147"/>
      <c r="AED24" s="147"/>
      <c r="AEE24" s="147"/>
      <c r="AEF24" s="147"/>
      <c r="AEG24" s="147"/>
      <c r="AEH24" s="147"/>
      <c r="AEI24" s="147"/>
      <c r="AEJ24" s="147"/>
      <c r="AEK24" s="147"/>
      <c r="AEL24" s="147"/>
      <c r="AEM24" s="147"/>
      <c r="AEN24" s="147"/>
      <c r="AEO24" s="147"/>
      <c r="AEP24" s="147"/>
      <c r="AEQ24" s="147"/>
      <c r="AER24" s="147"/>
      <c r="AES24" s="147"/>
      <c r="AET24" s="147"/>
      <c r="AEU24" s="147"/>
      <c r="AEV24" s="147"/>
      <c r="AEW24" s="147"/>
      <c r="AEX24" s="147"/>
      <c r="AEY24" s="147"/>
      <c r="AEZ24" s="147"/>
      <c r="AFA24" s="147"/>
      <c r="AFB24" s="147"/>
      <c r="AFC24" s="147"/>
      <c r="AFD24" s="147"/>
      <c r="AFE24" s="147"/>
      <c r="AFF24" s="147"/>
      <c r="AFG24" s="147"/>
      <c r="AFH24" s="147"/>
      <c r="AFI24" s="147"/>
      <c r="AFJ24" s="147"/>
      <c r="AFK24" s="147"/>
      <c r="AFL24" s="147"/>
      <c r="AFM24" s="147"/>
      <c r="AFN24" s="147"/>
      <c r="AFO24" s="147"/>
      <c r="AFP24" s="147"/>
      <c r="AFQ24" s="147"/>
      <c r="AFR24" s="147"/>
      <c r="AFS24" s="147"/>
      <c r="AFT24" s="147"/>
      <c r="AFU24" s="147"/>
      <c r="AFV24" s="147"/>
      <c r="AFW24" s="147"/>
      <c r="AFX24" s="147"/>
      <c r="AFY24" s="147"/>
      <c r="AFZ24" s="147"/>
      <c r="AGA24" s="147"/>
      <c r="AGB24" s="147"/>
      <c r="AGC24" s="147"/>
      <c r="AGD24" s="147"/>
      <c r="AGE24" s="147"/>
      <c r="AGF24" s="147"/>
      <c r="AGG24" s="147"/>
      <c r="AGH24" s="147"/>
      <c r="AGI24" s="147"/>
      <c r="AGJ24" s="147"/>
      <c r="AGK24" s="147"/>
      <c r="AGL24" s="147"/>
      <c r="AGM24" s="147"/>
      <c r="AGN24" s="147"/>
      <c r="AGO24" s="147"/>
      <c r="AGP24" s="147"/>
      <c r="AGQ24" s="147"/>
      <c r="AGR24" s="147"/>
      <c r="AGS24" s="147"/>
      <c r="AGT24" s="147"/>
      <c r="AGU24" s="147"/>
      <c r="AGV24" s="147"/>
      <c r="AGW24" s="147"/>
      <c r="AGX24" s="147"/>
      <c r="AGY24" s="147"/>
      <c r="AGZ24" s="147"/>
      <c r="AHA24" s="147"/>
      <c r="AHB24" s="147"/>
      <c r="AHC24" s="147"/>
      <c r="AHD24" s="147"/>
      <c r="AHE24" s="147"/>
      <c r="AHF24" s="147"/>
      <c r="AHG24" s="147"/>
      <c r="AHH24" s="147"/>
      <c r="AHI24" s="147"/>
      <c r="AHJ24" s="147"/>
      <c r="AHK24" s="147"/>
      <c r="AHL24" s="147"/>
      <c r="AHM24" s="147"/>
      <c r="AHN24" s="147"/>
      <c r="AHO24" s="147"/>
      <c r="AHP24" s="147"/>
      <c r="AHQ24" s="147"/>
      <c r="AHR24" s="147"/>
      <c r="AHS24" s="147"/>
      <c r="AHT24" s="147"/>
      <c r="AHU24" s="147"/>
      <c r="AHV24" s="147"/>
      <c r="AHW24" s="147"/>
      <c r="AHX24" s="147"/>
      <c r="AHY24" s="147"/>
      <c r="AHZ24" s="147"/>
      <c r="AIA24" s="147"/>
      <c r="AIB24" s="147"/>
      <c r="AIC24" s="147"/>
      <c r="AID24" s="147"/>
      <c r="AIE24" s="147"/>
      <c r="AIF24" s="147"/>
      <c r="AIG24" s="147"/>
      <c r="AIH24" s="147"/>
      <c r="AII24" s="147"/>
      <c r="AIJ24" s="147"/>
      <c r="AIK24" s="147"/>
      <c r="AIL24" s="147"/>
      <c r="AIM24" s="147"/>
      <c r="AIN24" s="147"/>
      <c r="AIO24" s="147"/>
      <c r="AIP24" s="147"/>
      <c r="AIQ24" s="147"/>
      <c r="AIR24" s="147"/>
      <c r="AIS24" s="147"/>
      <c r="AIT24" s="147"/>
      <c r="AIU24" s="147"/>
      <c r="AIV24" s="147"/>
      <c r="AIW24" s="147"/>
      <c r="AIX24" s="147"/>
      <c r="AIY24" s="147"/>
      <c r="AIZ24" s="147"/>
      <c r="AJA24" s="147"/>
      <c r="AJB24" s="147"/>
      <c r="AJC24" s="147"/>
      <c r="AJD24" s="147"/>
      <c r="AJE24" s="147"/>
      <c r="AJF24" s="147"/>
      <c r="AJG24" s="147"/>
      <c r="AJH24" s="147"/>
      <c r="AJI24" s="147"/>
      <c r="AJJ24" s="147"/>
      <c r="AJK24" s="147"/>
      <c r="AJL24" s="147"/>
      <c r="AJM24" s="147"/>
      <c r="AJN24" s="147"/>
      <c r="AJO24" s="147"/>
      <c r="AJP24" s="147"/>
      <c r="AJQ24" s="147"/>
      <c r="AJR24" s="147"/>
      <c r="AJS24" s="147"/>
      <c r="AJT24" s="147"/>
      <c r="AJU24" s="147"/>
      <c r="AJV24" s="147"/>
      <c r="AJW24" s="147"/>
      <c r="AJX24" s="147"/>
      <c r="AJY24" s="147"/>
      <c r="AJZ24" s="147"/>
      <c r="AKA24" s="147"/>
      <c r="AKB24" s="147"/>
      <c r="AKC24" s="147"/>
      <c r="AKD24" s="147"/>
      <c r="AKE24" s="147"/>
      <c r="AKF24" s="147"/>
      <c r="AKG24" s="147"/>
      <c r="AKH24" s="147"/>
      <c r="AKI24" s="147"/>
      <c r="AKJ24" s="147"/>
      <c r="AKK24" s="147"/>
      <c r="AKL24" s="147"/>
      <c r="AKM24" s="147"/>
      <c r="AKN24" s="147"/>
      <c r="AKO24" s="147"/>
      <c r="AKP24" s="147"/>
      <c r="AKQ24" s="147"/>
      <c r="AKR24" s="147"/>
      <c r="AKS24" s="147"/>
      <c r="AKT24" s="147"/>
      <c r="AKU24" s="147"/>
      <c r="AKV24" s="147"/>
      <c r="AKW24" s="147"/>
      <c r="AKX24" s="147"/>
      <c r="AKY24" s="147"/>
      <c r="AKZ24" s="147"/>
      <c r="ALA24" s="147"/>
      <c r="ALB24" s="147"/>
      <c r="ALC24" s="147"/>
      <c r="ALD24" s="147"/>
      <c r="ALE24" s="147"/>
      <c r="ALF24" s="147"/>
      <c r="ALG24" s="147"/>
      <c r="ALH24" s="147"/>
      <c r="ALI24" s="147"/>
      <c r="ALJ24" s="147"/>
      <c r="ALK24" s="147"/>
      <c r="ALL24" s="147"/>
      <c r="ALM24" s="147"/>
      <c r="ALN24" s="147"/>
      <c r="ALO24" s="147"/>
      <c r="ALP24" s="147"/>
    </row>
    <row r="25" spans="1:1004">
      <c r="D25" s="166"/>
      <c r="E25" s="166"/>
      <c r="F25" s="166"/>
      <c r="G25" s="166"/>
      <c r="AG25" s="164"/>
      <c r="AH25" s="165"/>
      <c r="BQ25" s="141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  <c r="VA25" s="147"/>
      <c r="VB25" s="147"/>
      <c r="VC25" s="147"/>
      <c r="VD25" s="147"/>
      <c r="VE25" s="147"/>
      <c r="VF25" s="147"/>
      <c r="VG25" s="147"/>
      <c r="VH25" s="147"/>
      <c r="VI25" s="147"/>
      <c r="VJ25" s="147"/>
      <c r="VK25" s="147"/>
      <c r="VL25" s="147"/>
      <c r="VM25" s="147"/>
      <c r="VN25" s="147"/>
      <c r="VO25" s="147"/>
      <c r="VP25" s="147"/>
      <c r="VQ25" s="147"/>
      <c r="VR25" s="147"/>
      <c r="VS25" s="147"/>
      <c r="VT25" s="147"/>
      <c r="VU25" s="147"/>
      <c r="VV25" s="147"/>
      <c r="VW25" s="147"/>
      <c r="VX25" s="147"/>
      <c r="VY25" s="147"/>
      <c r="VZ25" s="147"/>
      <c r="WA25" s="147"/>
      <c r="WB25" s="147"/>
      <c r="WC25" s="147"/>
      <c r="WD25" s="147"/>
      <c r="WE25" s="147"/>
      <c r="WF25" s="147"/>
      <c r="WG25" s="147"/>
      <c r="WH25" s="147"/>
      <c r="WI25" s="147"/>
      <c r="WJ25" s="147"/>
      <c r="WK25" s="147"/>
      <c r="WL25" s="147"/>
      <c r="WM25" s="147"/>
      <c r="WN25" s="147"/>
      <c r="WO25" s="147"/>
      <c r="WP25" s="147"/>
      <c r="WQ25" s="147"/>
      <c r="WR25" s="147"/>
      <c r="WS25" s="147"/>
      <c r="WT25" s="147"/>
      <c r="WU25" s="147"/>
      <c r="WV25" s="147"/>
      <c r="WW25" s="147"/>
      <c r="WX25" s="147"/>
      <c r="WY25" s="147"/>
      <c r="WZ25" s="147"/>
      <c r="XA25" s="147"/>
      <c r="XB25" s="147"/>
      <c r="XC25" s="147"/>
      <c r="XD25" s="147"/>
      <c r="XE25" s="147"/>
      <c r="XF25" s="147"/>
      <c r="XG25" s="147"/>
      <c r="XH25" s="147"/>
      <c r="XI25" s="147"/>
      <c r="XJ25" s="147"/>
      <c r="XK25" s="147"/>
      <c r="XL25" s="147"/>
      <c r="XM25" s="147"/>
      <c r="XN25" s="147"/>
      <c r="XO25" s="147"/>
      <c r="XP25" s="147"/>
      <c r="XQ25" s="147"/>
      <c r="XR25" s="147"/>
      <c r="XS25" s="147"/>
      <c r="XT25" s="147"/>
      <c r="XU25" s="147"/>
      <c r="XV25" s="147"/>
      <c r="XW25" s="147"/>
      <c r="XX25" s="147"/>
      <c r="XY25" s="147"/>
      <c r="XZ25" s="147"/>
      <c r="YA25" s="147"/>
      <c r="YB25" s="147"/>
      <c r="YC25" s="147"/>
      <c r="YD25" s="147"/>
      <c r="YE25" s="147"/>
      <c r="YF25" s="147"/>
      <c r="YG25" s="147"/>
      <c r="YH25" s="147"/>
      <c r="YI25" s="147"/>
      <c r="YJ25" s="147"/>
      <c r="YK25" s="147"/>
      <c r="YL25" s="147"/>
      <c r="YM25" s="147"/>
      <c r="YN25" s="147"/>
      <c r="YO25" s="147"/>
      <c r="YP25" s="147"/>
      <c r="YQ25" s="147"/>
      <c r="YR25" s="147"/>
      <c r="YS25" s="147"/>
      <c r="YT25" s="147"/>
      <c r="YU25" s="147"/>
      <c r="YV25" s="147"/>
      <c r="YW25" s="147"/>
      <c r="YX25" s="147"/>
      <c r="YY25" s="147"/>
      <c r="YZ25" s="147"/>
      <c r="ZA25" s="147"/>
      <c r="ZB25" s="147"/>
      <c r="ZC25" s="147"/>
      <c r="ZD25" s="147"/>
      <c r="ZE25" s="147"/>
      <c r="ZF25" s="147"/>
      <c r="ZG25" s="147"/>
      <c r="ZH25" s="147"/>
      <c r="ZI25" s="147"/>
      <c r="ZJ25" s="147"/>
      <c r="ZK25" s="147"/>
      <c r="ZL25" s="147"/>
      <c r="ZM25" s="147"/>
      <c r="ZN25" s="147"/>
      <c r="ZO25" s="147"/>
      <c r="ZP25" s="147"/>
      <c r="ZQ25" s="147"/>
      <c r="ZR25" s="147"/>
      <c r="ZS25" s="147"/>
      <c r="ZT25" s="147"/>
      <c r="ZU25" s="147"/>
      <c r="ZV25" s="147"/>
      <c r="ZW25" s="147"/>
      <c r="ZX25" s="147"/>
      <c r="ZY25" s="147"/>
      <c r="ZZ25" s="147"/>
      <c r="AAA25" s="147"/>
      <c r="AAB25" s="147"/>
      <c r="AAC25" s="147"/>
      <c r="AAD25" s="147"/>
      <c r="AAE25" s="147"/>
      <c r="AAF25" s="147"/>
      <c r="AAG25" s="147"/>
      <c r="AAH25" s="147"/>
      <c r="AAI25" s="147"/>
      <c r="AAJ25" s="147"/>
      <c r="AAK25" s="147"/>
      <c r="AAL25" s="147"/>
      <c r="AAM25" s="147"/>
      <c r="AAN25" s="147"/>
      <c r="AAO25" s="147"/>
      <c r="AAP25" s="147"/>
      <c r="AAQ25" s="147"/>
      <c r="AAR25" s="147"/>
      <c r="AAS25" s="147"/>
      <c r="AAT25" s="147"/>
      <c r="AAU25" s="147"/>
      <c r="AAV25" s="147"/>
      <c r="AAW25" s="147"/>
      <c r="AAX25" s="147"/>
      <c r="AAY25" s="147"/>
      <c r="AAZ25" s="147"/>
      <c r="ABA25" s="147"/>
      <c r="ABB25" s="147"/>
      <c r="ABC25" s="147"/>
      <c r="ABD25" s="147"/>
      <c r="ABE25" s="147"/>
      <c r="ABF25" s="147"/>
      <c r="ABG25" s="147"/>
      <c r="ABH25" s="147"/>
      <c r="ABI25" s="147"/>
      <c r="ABJ25" s="147"/>
      <c r="ABK25" s="147"/>
      <c r="ABL25" s="147"/>
      <c r="ABM25" s="147"/>
      <c r="ABN25" s="147"/>
      <c r="ABO25" s="147"/>
      <c r="ABP25" s="147"/>
      <c r="ABQ25" s="147"/>
      <c r="ABR25" s="147"/>
      <c r="ABS25" s="147"/>
      <c r="ABT25" s="147"/>
      <c r="ABU25" s="147"/>
      <c r="ABV25" s="147"/>
      <c r="ABW25" s="147"/>
      <c r="ABX25" s="147"/>
      <c r="ABY25" s="147"/>
      <c r="ABZ25" s="147"/>
      <c r="ACA25" s="147"/>
      <c r="ACB25" s="147"/>
      <c r="ACC25" s="147"/>
      <c r="ACD25" s="147"/>
      <c r="ACE25" s="147"/>
      <c r="ACF25" s="147"/>
      <c r="ACG25" s="147"/>
      <c r="ACH25" s="147"/>
      <c r="ACI25" s="147"/>
      <c r="ACJ25" s="147"/>
      <c r="ACK25" s="147"/>
      <c r="ACL25" s="147"/>
      <c r="ACM25" s="147"/>
      <c r="ACN25" s="147"/>
      <c r="ACO25" s="147"/>
      <c r="ACP25" s="147"/>
      <c r="ACQ25" s="147"/>
      <c r="ACR25" s="147"/>
      <c r="ACS25" s="147"/>
      <c r="ACT25" s="147"/>
      <c r="ACU25" s="147"/>
      <c r="ACV25" s="147"/>
      <c r="ACW25" s="147"/>
      <c r="ACX25" s="147"/>
      <c r="ACY25" s="147"/>
      <c r="ACZ25" s="147"/>
      <c r="ADA25" s="147"/>
      <c r="ADB25" s="147"/>
      <c r="ADC25" s="147"/>
      <c r="ADD25" s="147"/>
      <c r="ADE25" s="147"/>
      <c r="ADF25" s="147"/>
      <c r="ADG25" s="147"/>
      <c r="ADH25" s="147"/>
      <c r="ADI25" s="147"/>
      <c r="ADJ25" s="147"/>
      <c r="ADK25" s="147"/>
      <c r="ADL25" s="147"/>
      <c r="ADM25" s="147"/>
      <c r="ADN25" s="147"/>
      <c r="ADO25" s="147"/>
      <c r="ADP25" s="147"/>
      <c r="ADQ25" s="147"/>
      <c r="ADR25" s="147"/>
      <c r="ADS25" s="147"/>
      <c r="ADT25" s="147"/>
      <c r="ADU25" s="147"/>
      <c r="ADV25" s="147"/>
      <c r="ADW25" s="147"/>
      <c r="ADX25" s="147"/>
      <c r="ADY25" s="147"/>
      <c r="ADZ25" s="147"/>
      <c r="AEA25" s="147"/>
      <c r="AEB25" s="147"/>
      <c r="AEC25" s="147"/>
      <c r="AED25" s="147"/>
      <c r="AEE25" s="147"/>
      <c r="AEF25" s="147"/>
      <c r="AEG25" s="147"/>
      <c r="AEH25" s="147"/>
      <c r="AEI25" s="147"/>
      <c r="AEJ25" s="147"/>
      <c r="AEK25" s="147"/>
      <c r="AEL25" s="147"/>
      <c r="AEM25" s="147"/>
      <c r="AEN25" s="147"/>
      <c r="AEO25" s="147"/>
      <c r="AEP25" s="147"/>
      <c r="AEQ25" s="147"/>
      <c r="AER25" s="147"/>
      <c r="AES25" s="147"/>
      <c r="AET25" s="147"/>
      <c r="AEU25" s="147"/>
      <c r="AEV25" s="147"/>
      <c r="AEW25" s="147"/>
      <c r="AEX25" s="147"/>
      <c r="AEY25" s="147"/>
      <c r="AEZ25" s="147"/>
      <c r="AFA25" s="147"/>
      <c r="AFB25" s="147"/>
      <c r="AFC25" s="147"/>
      <c r="AFD25" s="147"/>
      <c r="AFE25" s="147"/>
      <c r="AFF25" s="147"/>
      <c r="AFG25" s="147"/>
      <c r="AFH25" s="147"/>
      <c r="AFI25" s="147"/>
      <c r="AFJ25" s="147"/>
      <c r="AFK25" s="147"/>
      <c r="AFL25" s="147"/>
      <c r="AFM25" s="147"/>
      <c r="AFN25" s="147"/>
      <c r="AFO25" s="147"/>
      <c r="AFP25" s="147"/>
      <c r="AFQ25" s="147"/>
      <c r="AFR25" s="147"/>
      <c r="AFS25" s="147"/>
      <c r="AFT25" s="147"/>
      <c r="AFU25" s="147"/>
      <c r="AFV25" s="147"/>
      <c r="AFW25" s="147"/>
      <c r="AFX25" s="147"/>
      <c r="AFY25" s="147"/>
      <c r="AFZ25" s="147"/>
      <c r="AGA25" s="147"/>
      <c r="AGB25" s="147"/>
      <c r="AGC25" s="147"/>
      <c r="AGD25" s="147"/>
      <c r="AGE25" s="147"/>
      <c r="AGF25" s="147"/>
      <c r="AGG25" s="147"/>
      <c r="AGH25" s="147"/>
      <c r="AGI25" s="147"/>
      <c r="AGJ25" s="147"/>
      <c r="AGK25" s="147"/>
      <c r="AGL25" s="147"/>
      <c r="AGM25" s="147"/>
      <c r="AGN25" s="147"/>
      <c r="AGO25" s="147"/>
      <c r="AGP25" s="147"/>
      <c r="AGQ25" s="147"/>
      <c r="AGR25" s="147"/>
      <c r="AGS25" s="147"/>
      <c r="AGT25" s="147"/>
      <c r="AGU25" s="147"/>
      <c r="AGV25" s="147"/>
      <c r="AGW25" s="147"/>
      <c r="AGX25" s="147"/>
      <c r="AGY25" s="147"/>
      <c r="AGZ25" s="147"/>
      <c r="AHA25" s="147"/>
      <c r="AHB25" s="147"/>
      <c r="AHC25" s="147"/>
      <c r="AHD25" s="147"/>
      <c r="AHE25" s="147"/>
      <c r="AHF25" s="147"/>
      <c r="AHG25" s="147"/>
      <c r="AHH25" s="147"/>
      <c r="AHI25" s="147"/>
      <c r="AHJ25" s="147"/>
      <c r="AHK25" s="147"/>
      <c r="AHL25" s="147"/>
      <c r="AHM25" s="147"/>
      <c r="AHN25" s="147"/>
      <c r="AHO25" s="147"/>
      <c r="AHP25" s="147"/>
      <c r="AHQ25" s="147"/>
      <c r="AHR25" s="147"/>
      <c r="AHS25" s="147"/>
      <c r="AHT25" s="147"/>
      <c r="AHU25" s="147"/>
      <c r="AHV25" s="147"/>
      <c r="AHW25" s="147"/>
      <c r="AHX25" s="147"/>
      <c r="AHY25" s="147"/>
      <c r="AHZ25" s="147"/>
      <c r="AIA25" s="147"/>
      <c r="AIB25" s="147"/>
      <c r="AIC25" s="147"/>
      <c r="AID25" s="147"/>
      <c r="AIE25" s="147"/>
      <c r="AIF25" s="147"/>
      <c r="AIG25" s="147"/>
      <c r="AIH25" s="147"/>
      <c r="AII25" s="147"/>
      <c r="AIJ25" s="147"/>
      <c r="AIK25" s="147"/>
      <c r="AIL25" s="147"/>
      <c r="AIM25" s="147"/>
      <c r="AIN25" s="147"/>
      <c r="AIO25" s="147"/>
      <c r="AIP25" s="147"/>
      <c r="AIQ25" s="147"/>
      <c r="AIR25" s="147"/>
      <c r="AIS25" s="147"/>
      <c r="AIT25" s="147"/>
      <c r="AIU25" s="147"/>
      <c r="AIV25" s="147"/>
      <c r="AIW25" s="147"/>
      <c r="AIX25" s="147"/>
      <c r="AIY25" s="147"/>
      <c r="AIZ25" s="147"/>
      <c r="AJA25" s="147"/>
      <c r="AJB25" s="147"/>
      <c r="AJC25" s="147"/>
      <c r="AJD25" s="147"/>
      <c r="AJE25" s="147"/>
      <c r="AJF25" s="147"/>
      <c r="AJG25" s="147"/>
      <c r="AJH25" s="147"/>
      <c r="AJI25" s="147"/>
      <c r="AJJ25" s="147"/>
      <c r="AJK25" s="147"/>
      <c r="AJL25" s="147"/>
      <c r="AJM25" s="147"/>
      <c r="AJN25" s="147"/>
      <c r="AJO25" s="147"/>
      <c r="AJP25" s="147"/>
      <c r="AJQ25" s="147"/>
      <c r="AJR25" s="147"/>
      <c r="AJS25" s="147"/>
      <c r="AJT25" s="147"/>
      <c r="AJU25" s="147"/>
      <c r="AJV25" s="147"/>
      <c r="AJW25" s="147"/>
      <c r="AJX25" s="147"/>
      <c r="AJY25" s="147"/>
      <c r="AJZ25" s="147"/>
      <c r="AKA25" s="147"/>
      <c r="AKB25" s="147"/>
      <c r="AKC25" s="147"/>
      <c r="AKD25" s="147"/>
      <c r="AKE25" s="147"/>
      <c r="AKF25" s="147"/>
      <c r="AKG25" s="147"/>
      <c r="AKH25" s="147"/>
      <c r="AKI25" s="147"/>
      <c r="AKJ25" s="147"/>
      <c r="AKK25" s="147"/>
      <c r="AKL25" s="147"/>
      <c r="AKM25" s="147"/>
      <c r="AKN25" s="147"/>
      <c r="AKO25" s="147"/>
      <c r="AKP25" s="147"/>
      <c r="AKQ25" s="147"/>
      <c r="AKR25" s="147"/>
      <c r="AKS25" s="147"/>
      <c r="AKT25" s="147"/>
      <c r="AKU25" s="147"/>
      <c r="AKV25" s="147"/>
      <c r="AKW25" s="147"/>
      <c r="AKX25" s="147"/>
      <c r="AKY25" s="147"/>
      <c r="AKZ25" s="147"/>
      <c r="ALA25" s="147"/>
      <c r="ALB25" s="147"/>
      <c r="ALC25" s="147"/>
      <c r="ALD25" s="147"/>
      <c r="ALE25" s="147"/>
      <c r="ALF25" s="147"/>
      <c r="ALG25" s="147"/>
      <c r="ALH25" s="147"/>
      <c r="ALI25" s="147"/>
      <c r="ALJ25" s="147"/>
      <c r="ALK25" s="147"/>
      <c r="ALL25" s="147"/>
      <c r="ALM25" s="147"/>
      <c r="ALN25" s="147"/>
      <c r="ALO25" s="147"/>
      <c r="ALP25" s="147"/>
    </row>
    <row r="26" spans="1:1004" ht="12.75">
      <c r="A26" s="1" t="s">
        <v>76</v>
      </c>
      <c r="C26" s="16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  <c r="VA26" s="147"/>
      <c r="VB26" s="147"/>
      <c r="VC26" s="147"/>
      <c r="VD26" s="147"/>
      <c r="VE26" s="147"/>
      <c r="VF26" s="147"/>
      <c r="VG26" s="147"/>
      <c r="VH26" s="147"/>
      <c r="VI26" s="147"/>
      <c r="VJ26" s="147"/>
      <c r="VK26" s="147"/>
      <c r="VL26" s="147"/>
      <c r="VM26" s="147"/>
      <c r="VN26" s="147"/>
      <c r="VO26" s="147"/>
      <c r="VP26" s="147"/>
      <c r="VQ26" s="147"/>
      <c r="VR26" s="147"/>
      <c r="VS26" s="147"/>
      <c r="VT26" s="147"/>
      <c r="VU26" s="147"/>
      <c r="VV26" s="147"/>
      <c r="VW26" s="147"/>
      <c r="VX26" s="147"/>
      <c r="VY26" s="147"/>
      <c r="VZ26" s="147"/>
      <c r="WA26" s="147"/>
      <c r="WB26" s="147"/>
      <c r="WC26" s="147"/>
      <c r="WD26" s="147"/>
      <c r="WE26" s="147"/>
      <c r="WF26" s="147"/>
      <c r="WG26" s="147"/>
      <c r="WH26" s="147"/>
      <c r="WI26" s="147"/>
      <c r="WJ26" s="147"/>
      <c r="WK26" s="147"/>
      <c r="WL26" s="147"/>
      <c r="WM26" s="147"/>
      <c r="WN26" s="147"/>
      <c r="WO26" s="147"/>
      <c r="WP26" s="147"/>
      <c r="WQ26" s="147"/>
      <c r="WR26" s="147"/>
      <c r="WS26" s="147"/>
      <c r="WT26" s="147"/>
      <c r="WU26" s="147"/>
      <c r="WV26" s="147"/>
      <c r="WW26" s="147"/>
      <c r="WX26" s="147"/>
      <c r="WY26" s="147"/>
      <c r="WZ26" s="147"/>
      <c r="XA26" s="147"/>
      <c r="XB26" s="147"/>
      <c r="XC26" s="147"/>
      <c r="XD26" s="147"/>
      <c r="XE26" s="147"/>
      <c r="XF26" s="147"/>
      <c r="XG26" s="147"/>
      <c r="XH26" s="147"/>
      <c r="XI26" s="147"/>
      <c r="XJ26" s="147"/>
      <c r="XK26" s="147"/>
      <c r="XL26" s="147"/>
      <c r="XM26" s="147"/>
      <c r="XN26" s="147"/>
      <c r="XO26" s="147"/>
      <c r="XP26" s="147"/>
      <c r="XQ26" s="147"/>
      <c r="XR26" s="147"/>
      <c r="XS26" s="147"/>
      <c r="XT26" s="147"/>
      <c r="XU26" s="147"/>
      <c r="XV26" s="147"/>
      <c r="XW26" s="147"/>
      <c r="XX26" s="147"/>
      <c r="XY26" s="147"/>
      <c r="XZ26" s="147"/>
      <c r="YA26" s="147"/>
      <c r="YB26" s="147"/>
      <c r="YC26" s="147"/>
      <c r="YD26" s="147"/>
      <c r="YE26" s="147"/>
      <c r="YF26" s="147"/>
      <c r="YG26" s="147"/>
      <c r="YH26" s="147"/>
      <c r="YI26" s="147"/>
      <c r="YJ26" s="147"/>
      <c r="YK26" s="147"/>
      <c r="YL26" s="147"/>
      <c r="YM26" s="147"/>
      <c r="YN26" s="147"/>
      <c r="YO26" s="147"/>
      <c r="YP26" s="147"/>
      <c r="YQ26" s="147"/>
      <c r="YR26" s="147"/>
      <c r="YS26" s="147"/>
      <c r="YT26" s="147"/>
      <c r="YU26" s="147"/>
      <c r="YV26" s="147"/>
      <c r="YW26" s="147"/>
      <c r="YX26" s="147"/>
      <c r="YY26" s="147"/>
      <c r="YZ26" s="147"/>
      <c r="ZA26" s="147"/>
      <c r="ZB26" s="147"/>
      <c r="ZC26" s="147"/>
      <c r="ZD26" s="147"/>
      <c r="ZE26" s="147"/>
      <c r="ZF26" s="147"/>
      <c r="ZG26" s="147"/>
      <c r="ZH26" s="147"/>
      <c r="ZI26" s="147"/>
      <c r="ZJ26" s="147"/>
      <c r="ZK26" s="147"/>
      <c r="ZL26" s="147"/>
      <c r="ZM26" s="147"/>
      <c r="ZN26" s="147"/>
      <c r="ZO26" s="147"/>
      <c r="ZP26" s="147"/>
      <c r="ZQ26" s="147"/>
      <c r="ZR26" s="147"/>
      <c r="ZS26" s="147"/>
      <c r="ZT26" s="147"/>
      <c r="ZU26" s="147"/>
      <c r="ZV26" s="147"/>
      <c r="ZW26" s="147"/>
      <c r="ZX26" s="147"/>
      <c r="ZY26" s="147"/>
      <c r="ZZ26" s="147"/>
      <c r="AAA26" s="147"/>
      <c r="AAB26" s="147"/>
      <c r="AAC26" s="147"/>
      <c r="AAD26" s="147"/>
      <c r="AAE26" s="147"/>
      <c r="AAF26" s="147"/>
      <c r="AAG26" s="147"/>
      <c r="AAH26" s="147"/>
      <c r="AAI26" s="147"/>
      <c r="AAJ26" s="147"/>
      <c r="AAK26" s="147"/>
      <c r="AAL26" s="147"/>
      <c r="AAM26" s="147"/>
      <c r="AAN26" s="147"/>
      <c r="AAO26" s="147"/>
      <c r="AAP26" s="147"/>
      <c r="AAQ26" s="147"/>
      <c r="AAR26" s="147"/>
      <c r="AAS26" s="147"/>
      <c r="AAT26" s="147"/>
      <c r="AAU26" s="147"/>
      <c r="AAV26" s="147"/>
      <c r="AAW26" s="147"/>
      <c r="AAX26" s="147"/>
      <c r="AAY26" s="147"/>
      <c r="AAZ26" s="147"/>
      <c r="ABA26" s="147"/>
      <c r="ABB26" s="147"/>
      <c r="ABC26" s="147"/>
      <c r="ABD26" s="147"/>
      <c r="ABE26" s="147"/>
      <c r="ABF26" s="147"/>
      <c r="ABG26" s="147"/>
      <c r="ABH26" s="147"/>
      <c r="ABI26" s="147"/>
      <c r="ABJ26" s="147"/>
      <c r="ABK26" s="147"/>
      <c r="ABL26" s="147"/>
      <c r="ABM26" s="147"/>
      <c r="ABN26" s="147"/>
      <c r="ABO26" s="147"/>
      <c r="ABP26" s="147"/>
      <c r="ABQ26" s="147"/>
      <c r="ABR26" s="147"/>
      <c r="ABS26" s="147"/>
      <c r="ABT26" s="147"/>
      <c r="ABU26" s="147"/>
      <c r="ABV26" s="147"/>
      <c r="ABW26" s="147"/>
      <c r="ABX26" s="147"/>
      <c r="ABY26" s="147"/>
      <c r="ABZ26" s="147"/>
      <c r="ACA26" s="147"/>
      <c r="ACB26" s="147"/>
      <c r="ACC26" s="147"/>
      <c r="ACD26" s="147"/>
      <c r="ACE26" s="147"/>
      <c r="ACF26" s="147"/>
      <c r="ACG26" s="147"/>
      <c r="ACH26" s="147"/>
      <c r="ACI26" s="147"/>
      <c r="ACJ26" s="147"/>
      <c r="ACK26" s="147"/>
      <c r="ACL26" s="147"/>
      <c r="ACM26" s="147"/>
      <c r="ACN26" s="147"/>
      <c r="ACO26" s="147"/>
      <c r="ACP26" s="147"/>
      <c r="ACQ26" s="147"/>
      <c r="ACR26" s="147"/>
      <c r="ACS26" s="147"/>
      <c r="ACT26" s="147"/>
      <c r="ACU26" s="147"/>
      <c r="ACV26" s="147"/>
      <c r="ACW26" s="147"/>
      <c r="ACX26" s="147"/>
      <c r="ACY26" s="147"/>
      <c r="ACZ26" s="147"/>
      <c r="ADA26" s="147"/>
      <c r="ADB26" s="147"/>
      <c r="ADC26" s="147"/>
      <c r="ADD26" s="147"/>
      <c r="ADE26" s="147"/>
      <c r="ADF26" s="147"/>
      <c r="ADG26" s="147"/>
      <c r="ADH26" s="147"/>
      <c r="ADI26" s="147"/>
      <c r="ADJ26" s="147"/>
      <c r="ADK26" s="147"/>
      <c r="ADL26" s="147"/>
      <c r="ADM26" s="147"/>
      <c r="ADN26" s="147"/>
      <c r="ADO26" s="147"/>
      <c r="ADP26" s="147"/>
      <c r="ADQ26" s="147"/>
      <c r="ADR26" s="147"/>
      <c r="ADS26" s="147"/>
      <c r="ADT26" s="147"/>
      <c r="ADU26" s="147"/>
      <c r="ADV26" s="147"/>
      <c r="ADW26" s="147"/>
      <c r="ADX26" s="147"/>
      <c r="ADY26" s="147"/>
      <c r="ADZ26" s="147"/>
      <c r="AEA26" s="147"/>
      <c r="AEB26" s="147"/>
      <c r="AEC26" s="147"/>
      <c r="AED26" s="147"/>
      <c r="AEE26" s="147"/>
      <c r="AEF26" s="147"/>
      <c r="AEG26" s="147"/>
      <c r="AEH26" s="147"/>
      <c r="AEI26" s="147"/>
      <c r="AEJ26" s="147"/>
      <c r="AEK26" s="147"/>
      <c r="AEL26" s="147"/>
      <c r="AEM26" s="147"/>
      <c r="AEN26" s="147"/>
      <c r="AEO26" s="147"/>
      <c r="AEP26" s="147"/>
      <c r="AEQ26" s="147"/>
      <c r="AER26" s="147"/>
      <c r="AES26" s="147"/>
      <c r="AET26" s="147"/>
      <c r="AEU26" s="147"/>
      <c r="AEV26" s="147"/>
      <c r="AEW26" s="147"/>
      <c r="AEX26" s="147"/>
      <c r="AEY26" s="147"/>
      <c r="AEZ26" s="147"/>
      <c r="AFA26" s="147"/>
      <c r="AFB26" s="147"/>
      <c r="AFC26" s="147"/>
      <c r="AFD26" s="147"/>
      <c r="AFE26" s="147"/>
      <c r="AFF26" s="147"/>
      <c r="AFG26" s="147"/>
      <c r="AFH26" s="147"/>
      <c r="AFI26" s="147"/>
      <c r="AFJ26" s="147"/>
      <c r="AFK26" s="147"/>
      <c r="AFL26" s="147"/>
      <c r="AFM26" s="147"/>
      <c r="AFN26" s="147"/>
      <c r="AFO26" s="147"/>
      <c r="AFP26" s="147"/>
      <c r="AFQ26" s="147"/>
      <c r="AFR26" s="147"/>
      <c r="AFS26" s="147"/>
      <c r="AFT26" s="147"/>
      <c r="AFU26" s="147"/>
      <c r="AFV26" s="147"/>
      <c r="AFW26" s="147"/>
      <c r="AFX26" s="147"/>
      <c r="AFY26" s="147"/>
      <c r="AFZ26" s="147"/>
      <c r="AGA26" s="147"/>
      <c r="AGB26" s="147"/>
      <c r="AGC26" s="147"/>
      <c r="AGD26" s="147"/>
      <c r="AGE26" s="147"/>
      <c r="AGF26" s="147"/>
      <c r="AGG26" s="147"/>
      <c r="AGH26" s="147"/>
      <c r="AGI26" s="147"/>
      <c r="AGJ26" s="147"/>
      <c r="AGK26" s="147"/>
      <c r="AGL26" s="147"/>
      <c r="AGM26" s="147"/>
      <c r="AGN26" s="147"/>
      <c r="AGO26" s="147"/>
      <c r="AGP26" s="147"/>
      <c r="AGQ26" s="147"/>
      <c r="AGR26" s="147"/>
      <c r="AGS26" s="147"/>
      <c r="AGT26" s="147"/>
      <c r="AGU26" s="147"/>
      <c r="AGV26" s="147"/>
      <c r="AGW26" s="147"/>
      <c r="AGX26" s="147"/>
      <c r="AGY26" s="147"/>
      <c r="AGZ26" s="147"/>
      <c r="AHA26" s="147"/>
      <c r="AHB26" s="147"/>
      <c r="AHC26" s="147"/>
      <c r="AHD26" s="147"/>
      <c r="AHE26" s="147"/>
      <c r="AHF26" s="147"/>
      <c r="AHG26" s="147"/>
      <c r="AHH26" s="147"/>
      <c r="AHI26" s="147"/>
      <c r="AHJ26" s="147"/>
      <c r="AHK26" s="147"/>
      <c r="AHL26" s="147"/>
      <c r="AHM26" s="147"/>
      <c r="AHN26" s="147"/>
      <c r="AHO26" s="147"/>
      <c r="AHP26" s="147"/>
      <c r="AHQ26" s="147"/>
      <c r="AHR26" s="147"/>
      <c r="AHS26" s="147"/>
      <c r="AHT26" s="147"/>
      <c r="AHU26" s="147"/>
      <c r="AHV26" s="147"/>
      <c r="AHW26" s="147"/>
      <c r="AHX26" s="147"/>
      <c r="AHY26" s="147"/>
      <c r="AHZ26" s="147"/>
      <c r="AIA26" s="147"/>
      <c r="AIB26" s="147"/>
      <c r="AIC26" s="147"/>
      <c r="AID26" s="147"/>
      <c r="AIE26" s="147"/>
      <c r="AIF26" s="147"/>
      <c r="AIG26" s="147"/>
      <c r="AIH26" s="147"/>
      <c r="AII26" s="147"/>
      <c r="AIJ26" s="147"/>
      <c r="AIK26" s="147"/>
      <c r="AIL26" s="147"/>
      <c r="AIM26" s="147"/>
      <c r="AIN26" s="147"/>
      <c r="AIO26" s="147"/>
      <c r="AIP26" s="147"/>
      <c r="AIQ26" s="147"/>
      <c r="AIR26" s="147"/>
      <c r="AIS26" s="147"/>
      <c r="AIT26" s="147"/>
      <c r="AIU26" s="147"/>
      <c r="AIV26" s="147"/>
      <c r="AIW26" s="147"/>
      <c r="AIX26" s="147"/>
      <c r="AIY26" s="147"/>
      <c r="AIZ26" s="147"/>
      <c r="AJA26" s="147"/>
      <c r="AJB26" s="147"/>
      <c r="AJC26" s="147"/>
      <c r="AJD26" s="147"/>
      <c r="AJE26" s="147"/>
      <c r="AJF26" s="147"/>
      <c r="AJG26" s="147"/>
      <c r="AJH26" s="147"/>
      <c r="AJI26" s="147"/>
      <c r="AJJ26" s="147"/>
      <c r="AJK26" s="147"/>
      <c r="AJL26" s="147"/>
      <c r="AJM26" s="147"/>
      <c r="AJN26" s="147"/>
      <c r="AJO26" s="147"/>
      <c r="AJP26" s="147"/>
      <c r="AJQ26" s="147"/>
      <c r="AJR26" s="147"/>
      <c r="AJS26" s="147"/>
      <c r="AJT26" s="147"/>
      <c r="AJU26" s="147"/>
      <c r="AJV26" s="147"/>
      <c r="AJW26" s="147"/>
      <c r="AJX26" s="147"/>
      <c r="AJY26" s="147"/>
      <c r="AJZ26" s="147"/>
      <c r="AKA26" s="147"/>
      <c r="AKB26" s="147"/>
      <c r="AKC26" s="147"/>
      <c r="AKD26" s="147"/>
      <c r="AKE26" s="147"/>
      <c r="AKF26" s="147"/>
      <c r="AKG26" s="147"/>
      <c r="AKH26" s="147"/>
      <c r="AKI26" s="147"/>
      <c r="AKJ26" s="147"/>
      <c r="AKK26" s="147"/>
      <c r="AKL26" s="147"/>
      <c r="AKM26" s="147"/>
      <c r="AKN26" s="147"/>
      <c r="AKO26" s="147"/>
      <c r="AKP26" s="147"/>
      <c r="AKQ26" s="147"/>
      <c r="AKR26" s="147"/>
      <c r="AKS26" s="147"/>
      <c r="AKT26" s="147"/>
      <c r="AKU26" s="147"/>
      <c r="AKV26" s="147"/>
      <c r="AKW26" s="147"/>
      <c r="AKX26" s="147"/>
      <c r="AKY26" s="147"/>
      <c r="AKZ26" s="147"/>
      <c r="ALA26" s="147"/>
      <c r="ALB26" s="147"/>
      <c r="ALC26" s="147"/>
      <c r="ALD26" s="147"/>
      <c r="ALE26" s="147"/>
      <c r="ALF26" s="147"/>
      <c r="ALG26" s="147"/>
      <c r="ALH26" s="147"/>
      <c r="ALI26" s="147"/>
      <c r="ALJ26" s="147"/>
      <c r="ALK26" s="147"/>
      <c r="ALL26" s="147"/>
      <c r="ALM26" s="147"/>
      <c r="ALN26" s="147"/>
      <c r="ALO26" s="147"/>
      <c r="ALP26" s="147"/>
    </row>
    <row r="27" spans="1:1004">
      <c r="B27" s="168"/>
      <c r="C27" s="168"/>
      <c r="E27" s="165"/>
      <c r="H27" s="168"/>
      <c r="I27" s="168"/>
      <c r="N27" s="168"/>
      <c r="O27" s="168"/>
      <c r="S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H27" s="168"/>
      <c r="AI27" s="168"/>
      <c r="AQ27" s="168"/>
      <c r="AR27" s="168"/>
      <c r="AS27" s="168"/>
      <c r="AT27" s="168"/>
      <c r="AU27" s="168"/>
      <c r="AV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K27" s="168"/>
      <c r="BL27" s="168"/>
      <c r="BM27" s="168"/>
      <c r="BN27" s="168"/>
      <c r="BO27" s="168"/>
      <c r="BP27" s="168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  <c r="ALN27" s="147"/>
      <c r="ALO27" s="147"/>
      <c r="ALP27" s="147"/>
    </row>
    <row r="28" spans="1:1004">
      <c r="C28" s="164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  <c r="VA28" s="147"/>
      <c r="VB28" s="147"/>
      <c r="VC28" s="147"/>
      <c r="VD28" s="147"/>
      <c r="VE28" s="147"/>
      <c r="VF28" s="147"/>
      <c r="VG28" s="147"/>
      <c r="VH28" s="147"/>
      <c r="VI28" s="147"/>
      <c r="VJ28" s="147"/>
      <c r="VK28" s="147"/>
      <c r="VL28" s="147"/>
      <c r="VM28" s="147"/>
      <c r="VN28" s="147"/>
      <c r="VO28" s="147"/>
      <c r="VP28" s="147"/>
      <c r="VQ28" s="147"/>
      <c r="VR28" s="147"/>
      <c r="VS28" s="147"/>
      <c r="VT28" s="147"/>
      <c r="VU28" s="147"/>
      <c r="VV28" s="147"/>
      <c r="VW28" s="147"/>
      <c r="VX28" s="147"/>
      <c r="VY28" s="147"/>
      <c r="VZ28" s="147"/>
      <c r="WA28" s="147"/>
      <c r="WB28" s="147"/>
      <c r="WC28" s="147"/>
      <c r="WD28" s="147"/>
      <c r="WE28" s="147"/>
      <c r="WF28" s="147"/>
      <c r="WG28" s="147"/>
      <c r="WH28" s="147"/>
      <c r="WI28" s="147"/>
      <c r="WJ28" s="147"/>
      <c r="WK28" s="147"/>
      <c r="WL28" s="147"/>
      <c r="WM28" s="147"/>
      <c r="WN28" s="147"/>
      <c r="WO28" s="147"/>
      <c r="WP28" s="147"/>
      <c r="WQ28" s="147"/>
      <c r="WR28" s="147"/>
      <c r="WS28" s="147"/>
      <c r="WT28" s="147"/>
      <c r="WU28" s="147"/>
      <c r="WV28" s="147"/>
      <c r="WW28" s="147"/>
      <c r="WX28" s="147"/>
      <c r="WY28" s="147"/>
      <c r="WZ28" s="147"/>
      <c r="XA28" s="147"/>
      <c r="XB28" s="147"/>
      <c r="XC28" s="147"/>
      <c r="XD28" s="147"/>
      <c r="XE28" s="147"/>
      <c r="XF28" s="147"/>
      <c r="XG28" s="147"/>
      <c r="XH28" s="147"/>
      <c r="XI28" s="147"/>
      <c r="XJ28" s="147"/>
      <c r="XK28" s="147"/>
      <c r="XL28" s="147"/>
      <c r="XM28" s="147"/>
      <c r="XN28" s="147"/>
      <c r="XO28" s="147"/>
      <c r="XP28" s="147"/>
      <c r="XQ28" s="147"/>
      <c r="XR28" s="147"/>
      <c r="XS28" s="147"/>
      <c r="XT28" s="147"/>
      <c r="XU28" s="147"/>
      <c r="XV28" s="147"/>
      <c r="XW28" s="147"/>
      <c r="XX28" s="147"/>
      <c r="XY28" s="147"/>
      <c r="XZ28" s="147"/>
      <c r="YA28" s="147"/>
      <c r="YB28" s="147"/>
      <c r="YC28" s="147"/>
      <c r="YD28" s="147"/>
      <c r="YE28" s="147"/>
      <c r="YF28" s="147"/>
      <c r="YG28" s="147"/>
      <c r="YH28" s="147"/>
      <c r="YI28" s="147"/>
      <c r="YJ28" s="147"/>
      <c r="YK28" s="147"/>
      <c r="YL28" s="147"/>
      <c r="YM28" s="147"/>
      <c r="YN28" s="147"/>
      <c r="YO28" s="147"/>
      <c r="YP28" s="147"/>
      <c r="YQ28" s="147"/>
      <c r="YR28" s="147"/>
      <c r="YS28" s="147"/>
      <c r="YT28" s="147"/>
      <c r="YU28" s="147"/>
      <c r="YV28" s="147"/>
      <c r="YW28" s="147"/>
      <c r="YX28" s="147"/>
      <c r="YY28" s="147"/>
      <c r="YZ28" s="147"/>
      <c r="ZA28" s="147"/>
      <c r="ZB28" s="147"/>
      <c r="ZC28" s="147"/>
      <c r="ZD28" s="147"/>
      <c r="ZE28" s="147"/>
      <c r="ZF28" s="147"/>
      <c r="ZG28" s="147"/>
      <c r="ZH28" s="147"/>
      <c r="ZI28" s="147"/>
      <c r="ZJ28" s="147"/>
      <c r="ZK28" s="147"/>
      <c r="ZL28" s="147"/>
      <c r="ZM28" s="147"/>
      <c r="ZN28" s="147"/>
      <c r="ZO28" s="147"/>
      <c r="ZP28" s="147"/>
      <c r="ZQ28" s="147"/>
      <c r="ZR28" s="147"/>
      <c r="ZS28" s="147"/>
      <c r="ZT28" s="147"/>
      <c r="ZU28" s="147"/>
      <c r="ZV28" s="147"/>
      <c r="ZW28" s="147"/>
      <c r="ZX28" s="147"/>
      <c r="ZY28" s="147"/>
      <c r="ZZ28" s="147"/>
      <c r="AAA28" s="147"/>
      <c r="AAB28" s="147"/>
      <c r="AAC28" s="147"/>
      <c r="AAD28" s="147"/>
      <c r="AAE28" s="147"/>
      <c r="AAF28" s="147"/>
      <c r="AAG28" s="147"/>
      <c r="AAH28" s="147"/>
      <c r="AAI28" s="147"/>
      <c r="AAJ28" s="147"/>
      <c r="AAK28" s="147"/>
      <c r="AAL28" s="147"/>
      <c r="AAM28" s="147"/>
      <c r="AAN28" s="147"/>
      <c r="AAO28" s="147"/>
      <c r="AAP28" s="147"/>
      <c r="AAQ28" s="147"/>
      <c r="AAR28" s="147"/>
      <c r="AAS28" s="147"/>
      <c r="AAT28" s="147"/>
      <c r="AAU28" s="147"/>
      <c r="AAV28" s="147"/>
      <c r="AAW28" s="147"/>
      <c r="AAX28" s="147"/>
      <c r="AAY28" s="147"/>
      <c r="AAZ28" s="147"/>
      <c r="ABA28" s="147"/>
      <c r="ABB28" s="147"/>
      <c r="ABC28" s="147"/>
      <c r="ABD28" s="147"/>
      <c r="ABE28" s="147"/>
      <c r="ABF28" s="147"/>
      <c r="ABG28" s="147"/>
      <c r="ABH28" s="147"/>
      <c r="ABI28" s="147"/>
      <c r="ABJ28" s="147"/>
      <c r="ABK28" s="147"/>
      <c r="ABL28" s="147"/>
      <c r="ABM28" s="147"/>
      <c r="ABN28" s="147"/>
      <c r="ABO28" s="147"/>
      <c r="ABP28" s="147"/>
      <c r="ABQ28" s="147"/>
      <c r="ABR28" s="147"/>
      <c r="ABS28" s="147"/>
      <c r="ABT28" s="147"/>
      <c r="ABU28" s="147"/>
      <c r="ABV28" s="147"/>
      <c r="ABW28" s="147"/>
      <c r="ABX28" s="147"/>
      <c r="ABY28" s="147"/>
      <c r="ABZ28" s="147"/>
      <c r="ACA28" s="147"/>
      <c r="ACB28" s="147"/>
      <c r="ACC28" s="147"/>
      <c r="ACD28" s="147"/>
      <c r="ACE28" s="147"/>
      <c r="ACF28" s="147"/>
      <c r="ACG28" s="147"/>
      <c r="ACH28" s="147"/>
      <c r="ACI28" s="147"/>
      <c r="ACJ28" s="147"/>
      <c r="ACK28" s="147"/>
      <c r="ACL28" s="147"/>
      <c r="ACM28" s="147"/>
      <c r="ACN28" s="147"/>
      <c r="ACO28" s="147"/>
      <c r="ACP28" s="147"/>
      <c r="ACQ28" s="147"/>
      <c r="ACR28" s="147"/>
      <c r="ACS28" s="147"/>
      <c r="ACT28" s="147"/>
      <c r="ACU28" s="147"/>
      <c r="ACV28" s="147"/>
      <c r="ACW28" s="147"/>
      <c r="ACX28" s="147"/>
      <c r="ACY28" s="147"/>
      <c r="ACZ28" s="147"/>
      <c r="ADA28" s="147"/>
      <c r="ADB28" s="147"/>
      <c r="ADC28" s="147"/>
      <c r="ADD28" s="147"/>
      <c r="ADE28" s="147"/>
      <c r="ADF28" s="147"/>
      <c r="ADG28" s="147"/>
      <c r="ADH28" s="147"/>
      <c r="ADI28" s="147"/>
      <c r="ADJ28" s="147"/>
      <c r="ADK28" s="147"/>
      <c r="ADL28" s="147"/>
      <c r="ADM28" s="147"/>
      <c r="ADN28" s="147"/>
      <c r="ADO28" s="147"/>
      <c r="ADP28" s="147"/>
      <c r="ADQ28" s="147"/>
      <c r="ADR28" s="147"/>
      <c r="ADS28" s="147"/>
      <c r="ADT28" s="147"/>
      <c r="ADU28" s="147"/>
      <c r="ADV28" s="147"/>
      <c r="ADW28" s="147"/>
      <c r="ADX28" s="147"/>
      <c r="ADY28" s="147"/>
      <c r="ADZ28" s="147"/>
      <c r="AEA28" s="147"/>
      <c r="AEB28" s="147"/>
      <c r="AEC28" s="147"/>
      <c r="AED28" s="147"/>
      <c r="AEE28" s="147"/>
      <c r="AEF28" s="147"/>
      <c r="AEG28" s="147"/>
      <c r="AEH28" s="147"/>
      <c r="AEI28" s="147"/>
      <c r="AEJ28" s="147"/>
      <c r="AEK28" s="147"/>
      <c r="AEL28" s="147"/>
      <c r="AEM28" s="147"/>
      <c r="AEN28" s="147"/>
      <c r="AEO28" s="147"/>
      <c r="AEP28" s="147"/>
      <c r="AEQ28" s="147"/>
      <c r="AER28" s="147"/>
      <c r="AES28" s="147"/>
      <c r="AET28" s="147"/>
      <c r="AEU28" s="147"/>
      <c r="AEV28" s="147"/>
      <c r="AEW28" s="147"/>
      <c r="AEX28" s="147"/>
      <c r="AEY28" s="147"/>
      <c r="AEZ28" s="147"/>
      <c r="AFA28" s="147"/>
      <c r="AFB28" s="147"/>
      <c r="AFC28" s="147"/>
      <c r="AFD28" s="147"/>
      <c r="AFE28" s="147"/>
      <c r="AFF28" s="147"/>
      <c r="AFG28" s="147"/>
      <c r="AFH28" s="147"/>
      <c r="AFI28" s="147"/>
      <c r="AFJ28" s="147"/>
      <c r="AFK28" s="147"/>
      <c r="AFL28" s="147"/>
      <c r="AFM28" s="147"/>
      <c r="AFN28" s="147"/>
      <c r="AFO28" s="147"/>
      <c r="AFP28" s="147"/>
      <c r="AFQ28" s="147"/>
      <c r="AFR28" s="147"/>
      <c r="AFS28" s="147"/>
      <c r="AFT28" s="147"/>
      <c r="AFU28" s="147"/>
      <c r="AFV28" s="147"/>
      <c r="AFW28" s="147"/>
      <c r="AFX28" s="147"/>
      <c r="AFY28" s="147"/>
      <c r="AFZ28" s="147"/>
      <c r="AGA28" s="147"/>
      <c r="AGB28" s="147"/>
      <c r="AGC28" s="147"/>
      <c r="AGD28" s="147"/>
      <c r="AGE28" s="147"/>
      <c r="AGF28" s="147"/>
      <c r="AGG28" s="147"/>
      <c r="AGH28" s="147"/>
      <c r="AGI28" s="147"/>
      <c r="AGJ28" s="147"/>
      <c r="AGK28" s="147"/>
      <c r="AGL28" s="147"/>
      <c r="AGM28" s="147"/>
      <c r="AGN28" s="147"/>
      <c r="AGO28" s="147"/>
      <c r="AGP28" s="147"/>
      <c r="AGQ28" s="147"/>
      <c r="AGR28" s="147"/>
      <c r="AGS28" s="147"/>
      <c r="AGT28" s="147"/>
      <c r="AGU28" s="147"/>
      <c r="AGV28" s="147"/>
      <c r="AGW28" s="147"/>
      <c r="AGX28" s="147"/>
      <c r="AGY28" s="147"/>
      <c r="AGZ28" s="147"/>
      <c r="AHA28" s="147"/>
      <c r="AHB28" s="147"/>
      <c r="AHC28" s="147"/>
      <c r="AHD28" s="147"/>
      <c r="AHE28" s="147"/>
      <c r="AHF28" s="147"/>
      <c r="AHG28" s="147"/>
      <c r="AHH28" s="147"/>
      <c r="AHI28" s="147"/>
      <c r="AHJ28" s="147"/>
      <c r="AHK28" s="147"/>
      <c r="AHL28" s="147"/>
      <c r="AHM28" s="147"/>
      <c r="AHN28" s="147"/>
      <c r="AHO28" s="147"/>
      <c r="AHP28" s="147"/>
      <c r="AHQ28" s="147"/>
      <c r="AHR28" s="147"/>
      <c r="AHS28" s="147"/>
      <c r="AHT28" s="147"/>
      <c r="AHU28" s="147"/>
      <c r="AHV28" s="147"/>
      <c r="AHW28" s="147"/>
      <c r="AHX28" s="147"/>
      <c r="AHY28" s="147"/>
      <c r="AHZ28" s="147"/>
      <c r="AIA28" s="147"/>
      <c r="AIB28" s="147"/>
      <c r="AIC28" s="147"/>
      <c r="AID28" s="147"/>
      <c r="AIE28" s="147"/>
      <c r="AIF28" s="147"/>
      <c r="AIG28" s="147"/>
      <c r="AIH28" s="147"/>
      <c r="AII28" s="147"/>
      <c r="AIJ28" s="147"/>
      <c r="AIK28" s="147"/>
      <c r="AIL28" s="147"/>
      <c r="AIM28" s="147"/>
      <c r="AIN28" s="147"/>
      <c r="AIO28" s="147"/>
      <c r="AIP28" s="147"/>
      <c r="AIQ28" s="147"/>
      <c r="AIR28" s="147"/>
      <c r="AIS28" s="147"/>
      <c r="AIT28" s="147"/>
      <c r="AIU28" s="147"/>
      <c r="AIV28" s="147"/>
      <c r="AIW28" s="147"/>
      <c r="AIX28" s="147"/>
      <c r="AIY28" s="147"/>
      <c r="AIZ28" s="147"/>
      <c r="AJA28" s="147"/>
      <c r="AJB28" s="147"/>
      <c r="AJC28" s="147"/>
      <c r="AJD28" s="147"/>
      <c r="AJE28" s="147"/>
      <c r="AJF28" s="147"/>
      <c r="AJG28" s="147"/>
      <c r="AJH28" s="147"/>
      <c r="AJI28" s="147"/>
      <c r="AJJ28" s="147"/>
      <c r="AJK28" s="147"/>
      <c r="AJL28" s="147"/>
      <c r="AJM28" s="147"/>
      <c r="AJN28" s="147"/>
      <c r="AJO28" s="147"/>
      <c r="AJP28" s="147"/>
      <c r="AJQ28" s="147"/>
      <c r="AJR28" s="147"/>
      <c r="AJS28" s="147"/>
      <c r="AJT28" s="147"/>
      <c r="AJU28" s="147"/>
      <c r="AJV28" s="147"/>
      <c r="AJW28" s="147"/>
      <c r="AJX28" s="147"/>
      <c r="AJY28" s="147"/>
      <c r="AJZ28" s="147"/>
      <c r="AKA28" s="147"/>
      <c r="AKB28" s="147"/>
      <c r="AKC28" s="147"/>
      <c r="AKD28" s="147"/>
      <c r="AKE28" s="147"/>
      <c r="AKF28" s="147"/>
      <c r="AKG28" s="147"/>
      <c r="AKH28" s="147"/>
      <c r="AKI28" s="147"/>
      <c r="AKJ28" s="147"/>
      <c r="AKK28" s="147"/>
      <c r="AKL28" s="147"/>
      <c r="AKM28" s="147"/>
      <c r="AKN28" s="147"/>
      <c r="AKO28" s="147"/>
      <c r="AKP28" s="147"/>
      <c r="AKQ28" s="147"/>
      <c r="AKR28" s="147"/>
      <c r="AKS28" s="147"/>
      <c r="AKT28" s="147"/>
      <c r="AKU28" s="147"/>
      <c r="AKV28" s="147"/>
      <c r="AKW28" s="147"/>
      <c r="AKX28" s="147"/>
      <c r="AKY28" s="147"/>
      <c r="AKZ28" s="147"/>
      <c r="ALA28" s="147"/>
      <c r="ALB28" s="147"/>
      <c r="ALC28" s="147"/>
      <c r="ALD28" s="147"/>
      <c r="ALE28" s="147"/>
      <c r="ALF28" s="147"/>
      <c r="ALG28" s="147"/>
      <c r="ALH28" s="147"/>
      <c r="ALI28" s="147"/>
      <c r="ALJ28" s="147"/>
      <c r="ALK28" s="147"/>
      <c r="ALL28" s="147"/>
      <c r="ALM28" s="147"/>
      <c r="ALN28" s="147"/>
      <c r="ALO28" s="147"/>
      <c r="ALP28" s="147"/>
    </row>
    <row r="29" spans="1:1004">
      <c r="C29" s="164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  <c r="VA29" s="147"/>
      <c r="VB29" s="147"/>
      <c r="VC29" s="147"/>
      <c r="VD29" s="147"/>
      <c r="VE29" s="147"/>
      <c r="VF29" s="147"/>
      <c r="VG29" s="147"/>
      <c r="VH29" s="147"/>
      <c r="VI29" s="147"/>
      <c r="VJ29" s="147"/>
      <c r="VK29" s="147"/>
      <c r="VL29" s="147"/>
      <c r="VM29" s="147"/>
      <c r="VN29" s="147"/>
      <c r="VO29" s="147"/>
      <c r="VP29" s="147"/>
      <c r="VQ29" s="147"/>
      <c r="VR29" s="147"/>
      <c r="VS29" s="147"/>
      <c r="VT29" s="147"/>
      <c r="VU29" s="147"/>
      <c r="VV29" s="147"/>
      <c r="VW29" s="147"/>
      <c r="VX29" s="147"/>
      <c r="VY29" s="147"/>
      <c r="VZ29" s="147"/>
      <c r="WA29" s="147"/>
      <c r="WB29" s="147"/>
      <c r="WC29" s="147"/>
      <c r="WD29" s="147"/>
      <c r="WE29" s="147"/>
      <c r="WF29" s="147"/>
      <c r="WG29" s="147"/>
      <c r="WH29" s="147"/>
      <c r="WI29" s="147"/>
      <c r="WJ29" s="147"/>
      <c r="WK29" s="147"/>
      <c r="WL29" s="147"/>
      <c r="WM29" s="147"/>
      <c r="WN29" s="147"/>
      <c r="WO29" s="147"/>
      <c r="WP29" s="147"/>
      <c r="WQ29" s="147"/>
      <c r="WR29" s="147"/>
      <c r="WS29" s="147"/>
      <c r="WT29" s="147"/>
      <c r="WU29" s="147"/>
      <c r="WV29" s="147"/>
      <c r="WW29" s="147"/>
      <c r="WX29" s="147"/>
      <c r="WY29" s="147"/>
      <c r="WZ29" s="147"/>
      <c r="XA29" s="147"/>
      <c r="XB29" s="147"/>
      <c r="XC29" s="147"/>
      <c r="XD29" s="147"/>
      <c r="XE29" s="147"/>
      <c r="XF29" s="147"/>
      <c r="XG29" s="147"/>
      <c r="XH29" s="147"/>
      <c r="XI29" s="147"/>
      <c r="XJ29" s="147"/>
      <c r="XK29" s="147"/>
      <c r="XL29" s="147"/>
      <c r="XM29" s="147"/>
      <c r="XN29" s="147"/>
      <c r="XO29" s="147"/>
      <c r="XP29" s="147"/>
      <c r="XQ29" s="147"/>
      <c r="XR29" s="147"/>
      <c r="XS29" s="147"/>
      <c r="XT29" s="147"/>
      <c r="XU29" s="147"/>
      <c r="XV29" s="147"/>
      <c r="XW29" s="147"/>
      <c r="XX29" s="147"/>
      <c r="XY29" s="147"/>
      <c r="XZ29" s="147"/>
      <c r="YA29" s="147"/>
      <c r="YB29" s="147"/>
      <c r="YC29" s="147"/>
      <c r="YD29" s="147"/>
      <c r="YE29" s="147"/>
      <c r="YF29" s="147"/>
      <c r="YG29" s="147"/>
      <c r="YH29" s="147"/>
      <c r="YI29" s="147"/>
      <c r="YJ29" s="147"/>
      <c r="YK29" s="147"/>
      <c r="YL29" s="147"/>
      <c r="YM29" s="147"/>
      <c r="YN29" s="147"/>
      <c r="YO29" s="147"/>
      <c r="YP29" s="147"/>
      <c r="YQ29" s="147"/>
      <c r="YR29" s="147"/>
      <c r="YS29" s="147"/>
      <c r="YT29" s="147"/>
      <c r="YU29" s="147"/>
      <c r="YV29" s="147"/>
      <c r="YW29" s="147"/>
      <c r="YX29" s="147"/>
      <c r="YY29" s="147"/>
      <c r="YZ29" s="147"/>
      <c r="ZA29" s="147"/>
      <c r="ZB29" s="147"/>
      <c r="ZC29" s="147"/>
      <c r="ZD29" s="147"/>
      <c r="ZE29" s="147"/>
      <c r="ZF29" s="147"/>
      <c r="ZG29" s="147"/>
      <c r="ZH29" s="147"/>
      <c r="ZI29" s="147"/>
      <c r="ZJ29" s="147"/>
      <c r="ZK29" s="147"/>
      <c r="ZL29" s="147"/>
      <c r="ZM29" s="147"/>
      <c r="ZN29" s="147"/>
      <c r="ZO29" s="147"/>
      <c r="ZP29" s="147"/>
      <c r="ZQ29" s="147"/>
      <c r="ZR29" s="147"/>
      <c r="ZS29" s="147"/>
      <c r="ZT29" s="147"/>
      <c r="ZU29" s="147"/>
      <c r="ZV29" s="147"/>
      <c r="ZW29" s="147"/>
      <c r="ZX29" s="147"/>
      <c r="ZY29" s="147"/>
      <c r="ZZ29" s="147"/>
      <c r="AAA29" s="147"/>
      <c r="AAB29" s="147"/>
      <c r="AAC29" s="147"/>
      <c r="AAD29" s="147"/>
      <c r="AAE29" s="147"/>
      <c r="AAF29" s="147"/>
      <c r="AAG29" s="147"/>
      <c r="AAH29" s="147"/>
      <c r="AAI29" s="147"/>
      <c r="AAJ29" s="147"/>
      <c r="AAK29" s="147"/>
      <c r="AAL29" s="147"/>
      <c r="AAM29" s="147"/>
      <c r="AAN29" s="147"/>
      <c r="AAO29" s="147"/>
      <c r="AAP29" s="147"/>
      <c r="AAQ29" s="147"/>
      <c r="AAR29" s="147"/>
      <c r="AAS29" s="147"/>
      <c r="AAT29" s="147"/>
      <c r="AAU29" s="147"/>
      <c r="AAV29" s="147"/>
      <c r="AAW29" s="147"/>
      <c r="AAX29" s="147"/>
      <c r="AAY29" s="147"/>
      <c r="AAZ29" s="147"/>
      <c r="ABA29" s="147"/>
      <c r="ABB29" s="147"/>
      <c r="ABC29" s="147"/>
      <c r="ABD29" s="147"/>
      <c r="ABE29" s="147"/>
      <c r="ABF29" s="147"/>
      <c r="ABG29" s="147"/>
      <c r="ABH29" s="147"/>
      <c r="ABI29" s="147"/>
      <c r="ABJ29" s="147"/>
      <c r="ABK29" s="147"/>
      <c r="ABL29" s="147"/>
      <c r="ABM29" s="147"/>
      <c r="ABN29" s="147"/>
      <c r="ABO29" s="147"/>
      <c r="ABP29" s="147"/>
      <c r="ABQ29" s="147"/>
      <c r="ABR29" s="147"/>
      <c r="ABS29" s="147"/>
      <c r="ABT29" s="147"/>
      <c r="ABU29" s="147"/>
      <c r="ABV29" s="147"/>
      <c r="ABW29" s="147"/>
      <c r="ABX29" s="147"/>
      <c r="ABY29" s="147"/>
      <c r="ABZ29" s="147"/>
      <c r="ACA29" s="147"/>
      <c r="ACB29" s="147"/>
      <c r="ACC29" s="147"/>
      <c r="ACD29" s="147"/>
      <c r="ACE29" s="147"/>
      <c r="ACF29" s="147"/>
      <c r="ACG29" s="147"/>
      <c r="ACH29" s="147"/>
      <c r="ACI29" s="147"/>
      <c r="ACJ29" s="147"/>
      <c r="ACK29" s="147"/>
      <c r="ACL29" s="147"/>
      <c r="ACM29" s="147"/>
      <c r="ACN29" s="147"/>
      <c r="ACO29" s="147"/>
      <c r="ACP29" s="147"/>
      <c r="ACQ29" s="147"/>
      <c r="ACR29" s="147"/>
      <c r="ACS29" s="147"/>
      <c r="ACT29" s="147"/>
      <c r="ACU29" s="147"/>
      <c r="ACV29" s="147"/>
      <c r="ACW29" s="147"/>
      <c r="ACX29" s="147"/>
      <c r="ACY29" s="147"/>
      <c r="ACZ29" s="147"/>
      <c r="ADA29" s="147"/>
      <c r="ADB29" s="147"/>
      <c r="ADC29" s="147"/>
      <c r="ADD29" s="147"/>
      <c r="ADE29" s="147"/>
      <c r="ADF29" s="147"/>
      <c r="ADG29" s="147"/>
      <c r="ADH29" s="147"/>
      <c r="ADI29" s="147"/>
      <c r="ADJ29" s="147"/>
      <c r="ADK29" s="147"/>
      <c r="ADL29" s="147"/>
      <c r="ADM29" s="147"/>
      <c r="ADN29" s="147"/>
      <c r="ADO29" s="147"/>
      <c r="ADP29" s="147"/>
      <c r="ADQ29" s="147"/>
      <c r="ADR29" s="147"/>
      <c r="ADS29" s="147"/>
      <c r="ADT29" s="147"/>
      <c r="ADU29" s="147"/>
      <c r="ADV29" s="147"/>
      <c r="ADW29" s="147"/>
      <c r="ADX29" s="147"/>
      <c r="ADY29" s="147"/>
      <c r="ADZ29" s="147"/>
      <c r="AEA29" s="147"/>
      <c r="AEB29" s="147"/>
      <c r="AEC29" s="147"/>
      <c r="AED29" s="147"/>
      <c r="AEE29" s="147"/>
      <c r="AEF29" s="147"/>
      <c r="AEG29" s="147"/>
      <c r="AEH29" s="147"/>
      <c r="AEI29" s="147"/>
      <c r="AEJ29" s="147"/>
      <c r="AEK29" s="147"/>
      <c r="AEL29" s="147"/>
      <c r="AEM29" s="147"/>
      <c r="AEN29" s="147"/>
      <c r="AEO29" s="147"/>
      <c r="AEP29" s="147"/>
      <c r="AEQ29" s="147"/>
      <c r="AER29" s="147"/>
      <c r="AES29" s="147"/>
      <c r="AET29" s="147"/>
      <c r="AEU29" s="147"/>
      <c r="AEV29" s="147"/>
      <c r="AEW29" s="147"/>
      <c r="AEX29" s="147"/>
      <c r="AEY29" s="147"/>
      <c r="AEZ29" s="147"/>
      <c r="AFA29" s="147"/>
      <c r="AFB29" s="147"/>
      <c r="AFC29" s="147"/>
      <c r="AFD29" s="147"/>
      <c r="AFE29" s="147"/>
      <c r="AFF29" s="147"/>
      <c r="AFG29" s="147"/>
      <c r="AFH29" s="147"/>
      <c r="AFI29" s="147"/>
      <c r="AFJ29" s="147"/>
      <c r="AFK29" s="147"/>
      <c r="AFL29" s="147"/>
      <c r="AFM29" s="147"/>
      <c r="AFN29" s="147"/>
      <c r="AFO29" s="147"/>
      <c r="AFP29" s="147"/>
      <c r="AFQ29" s="147"/>
      <c r="AFR29" s="147"/>
      <c r="AFS29" s="147"/>
      <c r="AFT29" s="147"/>
      <c r="AFU29" s="147"/>
      <c r="AFV29" s="147"/>
      <c r="AFW29" s="147"/>
      <c r="AFX29" s="147"/>
      <c r="AFY29" s="147"/>
      <c r="AFZ29" s="147"/>
      <c r="AGA29" s="147"/>
      <c r="AGB29" s="147"/>
      <c r="AGC29" s="147"/>
      <c r="AGD29" s="147"/>
      <c r="AGE29" s="147"/>
      <c r="AGF29" s="147"/>
      <c r="AGG29" s="147"/>
      <c r="AGH29" s="147"/>
      <c r="AGI29" s="147"/>
      <c r="AGJ29" s="147"/>
      <c r="AGK29" s="147"/>
      <c r="AGL29" s="147"/>
      <c r="AGM29" s="147"/>
      <c r="AGN29" s="147"/>
      <c r="AGO29" s="147"/>
      <c r="AGP29" s="147"/>
      <c r="AGQ29" s="147"/>
      <c r="AGR29" s="147"/>
      <c r="AGS29" s="147"/>
      <c r="AGT29" s="147"/>
      <c r="AGU29" s="147"/>
      <c r="AGV29" s="147"/>
      <c r="AGW29" s="147"/>
      <c r="AGX29" s="147"/>
      <c r="AGY29" s="147"/>
      <c r="AGZ29" s="147"/>
      <c r="AHA29" s="147"/>
      <c r="AHB29" s="147"/>
      <c r="AHC29" s="147"/>
      <c r="AHD29" s="147"/>
      <c r="AHE29" s="147"/>
      <c r="AHF29" s="147"/>
      <c r="AHG29" s="147"/>
      <c r="AHH29" s="147"/>
      <c r="AHI29" s="147"/>
      <c r="AHJ29" s="147"/>
      <c r="AHK29" s="147"/>
      <c r="AHL29" s="147"/>
      <c r="AHM29" s="147"/>
      <c r="AHN29" s="147"/>
      <c r="AHO29" s="147"/>
      <c r="AHP29" s="147"/>
      <c r="AHQ29" s="147"/>
      <c r="AHR29" s="147"/>
      <c r="AHS29" s="147"/>
      <c r="AHT29" s="147"/>
      <c r="AHU29" s="147"/>
      <c r="AHV29" s="147"/>
      <c r="AHW29" s="147"/>
      <c r="AHX29" s="147"/>
      <c r="AHY29" s="147"/>
      <c r="AHZ29" s="147"/>
      <c r="AIA29" s="147"/>
      <c r="AIB29" s="147"/>
      <c r="AIC29" s="147"/>
      <c r="AID29" s="147"/>
      <c r="AIE29" s="147"/>
      <c r="AIF29" s="147"/>
      <c r="AIG29" s="147"/>
      <c r="AIH29" s="147"/>
      <c r="AII29" s="147"/>
      <c r="AIJ29" s="147"/>
      <c r="AIK29" s="147"/>
      <c r="AIL29" s="147"/>
      <c r="AIM29" s="147"/>
      <c r="AIN29" s="147"/>
      <c r="AIO29" s="147"/>
      <c r="AIP29" s="147"/>
      <c r="AIQ29" s="147"/>
      <c r="AIR29" s="147"/>
      <c r="AIS29" s="147"/>
      <c r="AIT29" s="147"/>
      <c r="AIU29" s="147"/>
      <c r="AIV29" s="147"/>
      <c r="AIW29" s="147"/>
      <c r="AIX29" s="147"/>
      <c r="AIY29" s="147"/>
      <c r="AIZ29" s="147"/>
      <c r="AJA29" s="147"/>
      <c r="AJB29" s="147"/>
      <c r="AJC29" s="147"/>
      <c r="AJD29" s="147"/>
      <c r="AJE29" s="147"/>
      <c r="AJF29" s="147"/>
      <c r="AJG29" s="147"/>
      <c r="AJH29" s="147"/>
      <c r="AJI29" s="147"/>
      <c r="AJJ29" s="147"/>
      <c r="AJK29" s="147"/>
      <c r="AJL29" s="147"/>
      <c r="AJM29" s="147"/>
      <c r="AJN29" s="147"/>
      <c r="AJO29" s="147"/>
      <c r="AJP29" s="147"/>
      <c r="AJQ29" s="147"/>
      <c r="AJR29" s="147"/>
      <c r="AJS29" s="147"/>
      <c r="AJT29" s="147"/>
      <c r="AJU29" s="147"/>
      <c r="AJV29" s="147"/>
      <c r="AJW29" s="147"/>
      <c r="AJX29" s="147"/>
      <c r="AJY29" s="147"/>
      <c r="AJZ29" s="147"/>
      <c r="AKA29" s="147"/>
      <c r="AKB29" s="147"/>
      <c r="AKC29" s="147"/>
      <c r="AKD29" s="147"/>
      <c r="AKE29" s="147"/>
      <c r="AKF29" s="147"/>
      <c r="AKG29" s="147"/>
      <c r="AKH29" s="147"/>
      <c r="AKI29" s="147"/>
      <c r="AKJ29" s="147"/>
      <c r="AKK29" s="147"/>
      <c r="AKL29" s="147"/>
      <c r="AKM29" s="147"/>
      <c r="AKN29" s="147"/>
      <c r="AKO29" s="147"/>
      <c r="AKP29" s="147"/>
      <c r="AKQ29" s="147"/>
      <c r="AKR29" s="147"/>
      <c r="AKS29" s="147"/>
      <c r="AKT29" s="147"/>
      <c r="AKU29" s="147"/>
      <c r="AKV29" s="147"/>
      <c r="AKW29" s="147"/>
      <c r="AKX29" s="147"/>
      <c r="AKY29" s="147"/>
      <c r="AKZ29" s="147"/>
      <c r="ALA29" s="147"/>
      <c r="ALB29" s="147"/>
      <c r="ALC29" s="147"/>
      <c r="ALD29" s="147"/>
      <c r="ALE29" s="147"/>
      <c r="ALF29" s="147"/>
      <c r="ALG29" s="147"/>
      <c r="ALH29" s="147"/>
      <c r="ALI29" s="147"/>
      <c r="ALJ29" s="147"/>
      <c r="ALK29" s="147"/>
      <c r="ALL29" s="147"/>
      <c r="ALM29" s="147"/>
      <c r="ALN29" s="147"/>
      <c r="ALO29" s="147"/>
      <c r="ALP29" s="147"/>
    </row>
    <row r="30" spans="1:1004">
      <c r="C30" s="164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  <c r="VA30" s="147"/>
      <c r="VB30" s="147"/>
      <c r="VC30" s="147"/>
      <c r="VD30" s="147"/>
      <c r="VE30" s="147"/>
      <c r="VF30" s="147"/>
      <c r="VG30" s="147"/>
      <c r="VH30" s="147"/>
      <c r="VI30" s="147"/>
      <c r="VJ30" s="147"/>
      <c r="VK30" s="147"/>
      <c r="VL30" s="147"/>
      <c r="VM30" s="147"/>
      <c r="VN30" s="147"/>
      <c r="VO30" s="147"/>
      <c r="VP30" s="147"/>
      <c r="VQ30" s="147"/>
      <c r="VR30" s="147"/>
      <c r="VS30" s="147"/>
      <c r="VT30" s="147"/>
      <c r="VU30" s="147"/>
      <c r="VV30" s="147"/>
      <c r="VW30" s="147"/>
      <c r="VX30" s="147"/>
      <c r="VY30" s="147"/>
      <c r="VZ30" s="147"/>
      <c r="WA30" s="147"/>
      <c r="WB30" s="147"/>
      <c r="WC30" s="147"/>
      <c r="WD30" s="147"/>
      <c r="WE30" s="147"/>
      <c r="WF30" s="147"/>
      <c r="WG30" s="147"/>
      <c r="WH30" s="147"/>
      <c r="WI30" s="147"/>
      <c r="WJ30" s="147"/>
      <c r="WK30" s="147"/>
      <c r="WL30" s="147"/>
      <c r="WM30" s="147"/>
      <c r="WN30" s="147"/>
      <c r="WO30" s="147"/>
      <c r="WP30" s="147"/>
      <c r="WQ30" s="147"/>
      <c r="WR30" s="147"/>
      <c r="WS30" s="147"/>
      <c r="WT30" s="147"/>
      <c r="WU30" s="147"/>
      <c r="WV30" s="147"/>
      <c r="WW30" s="147"/>
      <c r="WX30" s="147"/>
      <c r="WY30" s="147"/>
      <c r="WZ30" s="147"/>
      <c r="XA30" s="147"/>
      <c r="XB30" s="147"/>
      <c r="XC30" s="147"/>
      <c r="XD30" s="147"/>
      <c r="XE30" s="147"/>
      <c r="XF30" s="147"/>
      <c r="XG30" s="147"/>
      <c r="XH30" s="147"/>
      <c r="XI30" s="147"/>
      <c r="XJ30" s="147"/>
      <c r="XK30" s="147"/>
      <c r="XL30" s="147"/>
      <c r="XM30" s="147"/>
      <c r="XN30" s="147"/>
      <c r="XO30" s="147"/>
      <c r="XP30" s="147"/>
      <c r="XQ30" s="147"/>
      <c r="XR30" s="147"/>
      <c r="XS30" s="147"/>
      <c r="XT30" s="147"/>
      <c r="XU30" s="147"/>
      <c r="XV30" s="147"/>
      <c r="XW30" s="147"/>
      <c r="XX30" s="147"/>
      <c r="XY30" s="147"/>
      <c r="XZ30" s="147"/>
      <c r="YA30" s="147"/>
      <c r="YB30" s="147"/>
      <c r="YC30" s="147"/>
      <c r="YD30" s="147"/>
      <c r="YE30" s="147"/>
      <c r="YF30" s="147"/>
      <c r="YG30" s="147"/>
      <c r="YH30" s="147"/>
      <c r="YI30" s="147"/>
      <c r="YJ30" s="147"/>
      <c r="YK30" s="147"/>
      <c r="YL30" s="147"/>
      <c r="YM30" s="147"/>
      <c r="YN30" s="147"/>
      <c r="YO30" s="147"/>
      <c r="YP30" s="147"/>
      <c r="YQ30" s="147"/>
      <c r="YR30" s="147"/>
      <c r="YS30" s="147"/>
      <c r="YT30" s="147"/>
      <c r="YU30" s="147"/>
      <c r="YV30" s="147"/>
      <c r="YW30" s="147"/>
      <c r="YX30" s="147"/>
      <c r="YY30" s="147"/>
      <c r="YZ30" s="147"/>
      <c r="ZA30" s="147"/>
      <c r="ZB30" s="147"/>
      <c r="ZC30" s="147"/>
      <c r="ZD30" s="147"/>
      <c r="ZE30" s="147"/>
      <c r="ZF30" s="147"/>
      <c r="ZG30" s="147"/>
      <c r="ZH30" s="147"/>
      <c r="ZI30" s="147"/>
      <c r="ZJ30" s="147"/>
      <c r="ZK30" s="147"/>
      <c r="ZL30" s="147"/>
      <c r="ZM30" s="147"/>
      <c r="ZN30" s="147"/>
      <c r="ZO30" s="147"/>
      <c r="ZP30" s="147"/>
      <c r="ZQ30" s="147"/>
      <c r="ZR30" s="147"/>
      <c r="ZS30" s="147"/>
      <c r="ZT30" s="147"/>
      <c r="ZU30" s="147"/>
      <c r="ZV30" s="147"/>
      <c r="ZW30" s="147"/>
      <c r="ZX30" s="147"/>
      <c r="ZY30" s="147"/>
      <c r="ZZ30" s="147"/>
      <c r="AAA30" s="147"/>
      <c r="AAB30" s="147"/>
      <c r="AAC30" s="147"/>
      <c r="AAD30" s="147"/>
      <c r="AAE30" s="147"/>
      <c r="AAF30" s="147"/>
      <c r="AAG30" s="147"/>
      <c r="AAH30" s="147"/>
      <c r="AAI30" s="147"/>
      <c r="AAJ30" s="147"/>
      <c r="AAK30" s="147"/>
      <c r="AAL30" s="147"/>
      <c r="AAM30" s="147"/>
      <c r="AAN30" s="147"/>
      <c r="AAO30" s="147"/>
      <c r="AAP30" s="147"/>
      <c r="AAQ30" s="147"/>
      <c r="AAR30" s="147"/>
      <c r="AAS30" s="147"/>
      <c r="AAT30" s="147"/>
      <c r="AAU30" s="147"/>
      <c r="AAV30" s="147"/>
      <c r="AAW30" s="147"/>
      <c r="AAX30" s="147"/>
      <c r="AAY30" s="147"/>
      <c r="AAZ30" s="147"/>
      <c r="ABA30" s="147"/>
      <c r="ABB30" s="147"/>
      <c r="ABC30" s="147"/>
      <c r="ABD30" s="147"/>
      <c r="ABE30" s="147"/>
      <c r="ABF30" s="147"/>
      <c r="ABG30" s="147"/>
      <c r="ABH30" s="147"/>
      <c r="ABI30" s="147"/>
      <c r="ABJ30" s="147"/>
      <c r="ABK30" s="147"/>
      <c r="ABL30" s="147"/>
      <c r="ABM30" s="147"/>
      <c r="ABN30" s="147"/>
      <c r="ABO30" s="147"/>
      <c r="ABP30" s="147"/>
      <c r="ABQ30" s="147"/>
      <c r="ABR30" s="147"/>
      <c r="ABS30" s="147"/>
      <c r="ABT30" s="147"/>
      <c r="ABU30" s="147"/>
      <c r="ABV30" s="147"/>
      <c r="ABW30" s="147"/>
      <c r="ABX30" s="147"/>
      <c r="ABY30" s="147"/>
      <c r="ABZ30" s="147"/>
      <c r="ACA30" s="147"/>
      <c r="ACB30" s="147"/>
      <c r="ACC30" s="147"/>
      <c r="ACD30" s="147"/>
      <c r="ACE30" s="147"/>
      <c r="ACF30" s="147"/>
      <c r="ACG30" s="147"/>
      <c r="ACH30" s="147"/>
      <c r="ACI30" s="147"/>
      <c r="ACJ30" s="147"/>
      <c r="ACK30" s="147"/>
      <c r="ACL30" s="147"/>
      <c r="ACM30" s="147"/>
      <c r="ACN30" s="147"/>
      <c r="ACO30" s="147"/>
      <c r="ACP30" s="147"/>
      <c r="ACQ30" s="147"/>
      <c r="ACR30" s="147"/>
      <c r="ACS30" s="147"/>
      <c r="ACT30" s="147"/>
      <c r="ACU30" s="147"/>
      <c r="ACV30" s="147"/>
      <c r="ACW30" s="147"/>
      <c r="ACX30" s="147"/>
      <c r="ACY30" s="147"/>
      <c r="ACZ30" s="147"/>
      <c r="ADA30" s="147"/>
      <c r="ADB30" s="147"/>
      <c r="ADC30" s="147"/>
      <c r="ADD30" s="147"/>
      <c r="ADE30" s="147"/>
      <c r="ADF30" s="147"/>
      <c r="ADG30" s="147"/>
      <c r="ADH30" s="147"/>
      <c r="ADI30" s="147"/>
      <c r="ADJ30" s="147"/>
      <c r="ADK30" s="147"/>
      <c r="ADL30" s="147"/>
      <c r="ADM30" s="147"/>
      <c r="ADN30" s="147"/>
      <c r="ADO30" s="147"/>
      <c r="ADP30" s="147"/>
      <c r="ADQ30" s="147"/>
      <c r="ADR30" s="147"/>
      <c r="ADS30" s="147"/>
      <c r="ADT30" s="147"/>
      <c r="ADU30" s="147"/>
      <c r="ADV30" s="147"/>
      <c r="ADW30" s="147"/>
      <c r="ADX30" s="147"/>
      <c r="ADY30" s="147"/>
      <c r="ADZ30" s="147"/>
      <c r="AEA30" s="147"/>
      <c r="AEB30" s="147"/>
      <c r="AEC30" s="147"/>
      <c r="AED30" s="147"/>
      <c r="AEE30" s="147"/>
      <c r="AEF30" s="147"/>
      <c r="AEG30" s="147"/>
      <c r="AEH30" s="147"/>
      <c r="AEI30" s="147"/>
      <c r="AEJ30" s="147"/>
      <c r="AEK30" s="147"/>
      <c r="AEL30" s="147"/>
      <c r="AEM30" s="147"/>
      <c r="AEN30" s="147"/>
      <c r="AEO30" s="147"/>
      <c r="AEP30" s="147"/>
      <c r="AEQ30" s="147"/>
      <c r="AER30" s="147"/>
      <c r="AES30" s="147"/>
      <c r="AET30" s="147"/>
      <c r="AEU30" s="147"/>
      <c r="AEV30" s="147"/>
      <c r="AEW30" s="147"/>
      <c r="AEX30" s="147"/>
      <c r="AEY30" s="147"/>
      <c r="AEZ30" s="147"/>
      <c r="AFA30" s="147"/>
      <c r="AFB30" s="147"/>
      <c r="AFC30" s="147"/>
      <c r="AFD30" s="147"/>
      <c r="AFE30" s="147"/>
      <c r="AFF30" s="147"/>
      <c r="AFG30" s="147"/>
      <c r="AFH30" s="147"/>
      <c r="AFI30" s="147"/>
      <c r="AFJ30" s="147"/>
      <c r="AFK30" s="147"/>
      <c r="AFL30" s="147"/>
      <c r="AFM30" s="147"/>
      <c r="AFN30" s="147"/>
      <c r="AFO30" s="147"/>
      <c r="AFP30" s="147"/>
      <c r="AFQ30" s="147"/>
      <c r="AFR30" s="147"/>
      <c r="AFS30" s="147"/>
      <c r="AFT30" s="147"/>
      <c r="AFU30" s="147"/>
      <c r="AFV30" s="147"/>
      <c r="AFW30" s="147"/>
      <c r="AFX30" s="147"/>
      <c r="AFY30" s="147"/>
      <c r="AFZ30" s="147"/>
      <c r="AGA30" s="147"/>
      <c r="AGB30" s="147"/>
      <c r="AGC30" s="147"/>
      <c r="AGD30" s="147"/>
      <c r="AGE30" s="147"/>
      <c r="AGF30" s="147"/>
      <c r="AGG30" s="147"/>
      <c r="AGH30" s="147"/>
      <c r="AGI30" s="147"/>
      <c r="AGJ30" s="147"/>
      <c r="AGK30" s="147"/>
      <c r="AGL30" s="147"/>
      <c r="AGM30" s="147"/>
      <c r="AGN30" s="147"/>
      <c r="AGO30" s="147"/>
      <c r="AGP30" s="147"/>
      <c r="AGQ30" s="147"/>
      <c r="AGR30" s="147"/>
      <c r="AGS30" s="147"/>
      <c r="AGT30" s="147"/>
      <c r="AGU30" s="147"/>
      <c r="AGV30" s="147"/>
      <c r="AGW30" s="147"/>
      <c r="AGX30" s="147"/>
      <c r="AGY30" s="147"/>
      <c r="AGZ30" s="147"/>
      <c r="AHA30" s="147"/>
      <c r="AHB30" s="147"/>
      <c r="AHC30" s="147"/>
      <c r="AHD30" s="147"/>
      <c r="AHE30" s="147"/>
      <c r="AHF30" s="147"/>
      <c r="AHG30" s="147"/>
      <c r="AHH30" s="147"/>
      <c r="AHI30" s="147"/>
      <c r="AHJ30" s="147"/>
      <c r="AHK30" s="147"/>
      <c r="AHL30" s="147"/>
      <c r="AHM30" s="147"/>
      <c r="AHN30" s="147"/>
      <c r="AHO30" s="147"/>
      <c r="AHP30" s="147"/>
      <c r="AHQ30" s="147"/>
      <c r="AHR30" s="147"/>
      <c r="AHS30" s="147"/>
      <c r="AHT30" s="147"/>
      <c r="AHU30" s="147"/>
      <c r="AHV30" s="147"/>
      <c r="AHW30" s="147"/>
      <c r="AHX30" s="147"/>
      <c r="AHY30" s="147"/>
      <c r="AHZ30" s="147"/>
      <c r="AIA30" s="147"/>
      <c r="AIB30" s="147"/>
      <c r="AIC30" s="147"/>
      <c r="AID30" s="147"/>
      <c r="AIE30" s="147"/>
      <c r="AIF30" s="147"/>
      <c r="AIG30" s="147"/>
      <c r="AIH30" s="147"/>
      <c r="AII30" s="147"/>
      <c r="AIJ30" s="147"/>
      <c r="AIK30" s="147"/>
      <c r="AIL30" s="147"/>
      <c r="AIM30" s="147"/>
      <c r="AIN30" s="147"/>
      <c r="AIO30" s="147"/>
      <c r="AIP30" s="147"/>
      <c r="AIQ30" s="147"/>
      <c r="AIR30" s="147"/>
      <c r="AIS30" s="147"/>
      <c r="AIT30" s="147"/>
      <c r="AIU30" s="147"/>
      <c r="AIV30" s="147"/>
      <c r="AIW30" s="147"/>
      <c r="AIX30" s="147"/>
      <c r="AIY30" s="147"/>
      <c r="AIZ30" s="147"/>
      <c r="AJA30" s="147"/>
      <c r="AJB30" s="147"/>
      <c r="AJC30" s="147"/>
      <c r="AJD30" s="147"/>
      <c r="AJE30" s="147"/>
      <c r="AJF30" s="147"/>
      <c r="AJG30" s="147"/>
      <c r="AJH30" s="147"/>
      <c r="AJI30" s="147"/>
      <c r="AJJ30" s="147"/>
      <c r="AJK30" s="147"/>
      <c r="AJL30" s="147"/>
      <c r="AJM30" s="147"/>
      <c r="AJN30" s="147"/>
      <c r="AJO30" s="147"/>
      <c r="AJP30" s="147"/>
      <c r="AJQ30" s="147"/>
      <c r="AJR30" s="147"/>
      <c r="AJS30" s="147"/>
      <c r="AJT30" s="147"/>
      <c r="AJU30" s="147"/>
      <c r="AJV30" s="147"/>
      <c r="AJW30" s="147"/>
      <c r="AJX30" s="147"/>
      <c r="AJY30" s="147"/>
      <c r="AJZ30" s="147"/>
      <c r="AKA30" s="147"/>
      <c r="AKB30" s="147"/>
      <c r="AKC30" s="147"/>
      <c r="AKD30" s="147"/>
      <c r="AKE30" s="147"/>
      <c r="AKF30" s="147"/>
      <c r="AKG30" s="147"/>
      <c r="AKH30" s="147"/>
      <c r="AKI30" s="147"/>
      <c r="AKJ30" s="147"/>
      <c r="AKK30" s="147"/>
      <c r="AKL30" s="147"/>
      <c r="AKM30" s="147"/>
      <c r="AKN30" s="147"/>
      <c r="AKO30" s="147"/>
      <c r="AKP30" s="147"/>
      <c r="AKQ30" s="147"/>
      <c r="AKR30" s="147"/>
      <c r="AKS30" s="147"/>
      <c r="AKT30" s="147"/>
      <c r="AKU30" s="147"/>
      <c r="AKV30" s="147"/>
      <c r="AKW30" s="147"/>
      <c r="AKX30" s="147"/>
      <c r="AKY30" s="147"/>
      <c r="AKZ30" s="147"/>
      <c r="ALA30" s="147"/>
      <c r="ALB30" s="147"/>
      <c r="ALC30" s="147"/>
      <c r="ALD30" s="147"/>
      <c r="ALE30" s="147"/>
      <c r="ALF30" s="147"/>
      <c r="ALG30" s="147"/>
      <c r="ALH30" s="147"/>
      <c r="ALI30" s="147"/>
      <c r="ALJ30" s="147"/>
      <c r="ALK30" s="147"/>
      <c r="ALL30" s="147"/>
      <c r="ALM30" s="147"/>
      <c r="ALN30" s="147"/>
      <c r="ALO30" s="147"/>
      <c r="ALP30" s="147"/>
    </row>
    <row r="31" spans="1:1004">
      <c r="C31" s="164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  <c r="ALL31" s="147"/>
      <c r="ALM31" s="147"/>
      <c r="ALN31" s="147"/>
      <c r="ALO31" s="147"/>
      <c r="ALP31" s="147"/>
    </row>
    <row r="32" spans="1:1004">
      <c r="C32" s="164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  <c r="VA32" s="147"/>
      <c r="VB32" s="147"/>
      <c r="VC32" s="147"/>
      <c r="VD32" s="147"/>
      <c r="VE32" s="147"/>
      <c r="VF32" s="147"/>
      <c r="VG32" s="147"/>
      <c r="VH32" s="147"/>
      <c r="VI32" s="147"/>
      <c r="VJ32" s="147"/>
      <c r="VK32" s="147"/>
      <c r="VL32" s="147"/>
      <c r="VM32" s="147"/>
      <c r="VN32" s="147"/>
      <c r="VO32" s="147"/>
      <c r="VP32" s="147"/>
      <c r="VQ32" s="147"/>
      <c r="VR32" s="147"/>
      <c r="VS32" s="147"/>
      <c r="VT32" s="147"/>
      <c r="VU32" s="147"/>
      <c r="VV32" s="147"/>
      <c r="VW32" s="147"/>
      <c r="VX32" s="147"/>
      <c r="VY32" s="147"/>
      <c r="VZ32" s="147"/>
      <c r="WA32" s="147"/>
      <c r="WB32" s="147"/>
      <c r="WC32" s="147"/>
      <c r="WD32" s="147"/>
      <c r="WE32" s="147"/>
      <c r="WF32" s="147"/>
      <c r="WG32" s="147"/>
      <c r="WH32" s="147"/>
      <c r="WI32" s="147"/>
      <c r="WJ32" s="147"/>
      <c r="WK32" s="147"/>
      <c r="WL32" s="147"/>
      <c r="WM32" s="147"/>
      <c r="WN32" s="147"/>
      <c r="WO32" s="147"/>
      <c r="WP32" s="147"/>
      <c r="WQ32" s="147"/>
      <c r="WR32" s="147"/>
      <c r="WS32" s="147"/>
      <c r="WT32" s="147"/>
      <c r="WU32" s="147"/>
      <c r="WV32" s="147"/>
      <c r="WW32" s="147"/>
      <c r="WX32" s="147"/>
      <c r="WY32" s="147"/>
      <c r="WZ32" s="147"/>
      <c r="XA32" s="147"/>
      <c r="XB32" s="147"/>
      <c r="XC32" s="147"/>
      <c r="XD32" s="147"/>
      <c r="XE32" s="147"/>
      <c r="XF32" s="147"/>
      <c r="XG32" s="147"/>
      <c r="XH32" s="147"/>
      <c r="XI32" s="147"/>
      <c r="XJ32" s="147"/>
      <c r="XK32" s="147"/>
      <c r="XL32" s="147"/>
      <c r="XM32" s="147"/>
      <c r="XN32" s="147"/>
      <c r="XO32" s="147"/>
      <c r="XP32" s="147"/>
      <c r="XQ32" s="147"/>
      <c r="XR32" s="147"/>
      <c r="XS32" s="147"/>
      <c r="XT32" s="147"/>
      <c r="XU32" s="147"/>
      <c r="XV32" s="147"/>
      <c r="XW32" s="147"/>
      <c r="XX32" s="147"/>
      <c r="XY32" s="147"/>
      <c r="XZ32" s="147"/>
      <c r="YA32" s="147"/>
      <c r="YB32" s="147"/>
      <c r="YC32" s="147"/>
      <c r="YD32" s="147"/>
      <c r="YE32" s="147"/>
      <c r="YF32" s="147"/>
      <c r="YG32" s="147"/>
      <c r="YH32" s="147"/>
      <c r="YI32" s="147"/>
      <c r="YJ32" s="147"/>
      <c r="YK32" s="147"/>
      <c r="YL32" s="147"/>
      <c r="YM32" s="147"/>
      <c r="YN32" s="147"/>
      <c r="YO32" s="147"/>
      <c r="YP32" s="147"/>
      <c r="YQ32" s="147"/>
      <c r="YR32" s="147"/>
      <c r="YS32" s="147"/>
      <c r="YT32" s="147"/>
      <c r="YU32" s="147"/>
      <c r="YV32" s="147"/>
      <c r="YW32" s="147"/>
      <c r="YX32" s="147"/>
      <c r="YY32" s="147"/>
      <c r="YZ32" s="147"/>
      <c r="ZA32" s="147"/>
      <c r="ZB32" s="147"/>
      <c r="ZC32" s="147"/>
      <c r="ZD32" s="147"/>
      <c r="ZE32" s="147"/>
      <c r="ZF32" s="147"/>
      <c r="ZG32" s="147"/>
      <c r="ZH32" s="147"/>
      <c r="ZI32" s="147"/>
      <c r="ZJ32" s="147"/>
      <c r="ZK32" s="147"/>
      <c r="ZL32" s="147"/>
      <c r="ZM32" s="147"/>
      <c r="ZN32" s="147"/>
      <c r="ZO32" s="147"/>
      <c r="ZP32" s="147"/>
      <c r="ZQ32" s="147"/>
      <c r="ZR32" s="147"/>
      <c r="ZS32" s="147"/>
      <c r="ZT32" s="147"/>
      <c r="ZU32" s="147"/>
      <c r="ZV32" s="147"/>
      <c r="ZW32" s="147"/>
      <c r="ZX32" s="147"/>
      <c r="ZY32" s="147"/>
      <c r="ZZ32" s="147"/>
      <c r="AAA32" s="147"/>
      <c r="AAB32" s="147"/>
      <c r="AAC32" s="147"/>
      <c r="AAD32" s="147"/>
      <c r="AAE32" s="147"/>
      <c r="AAF32" s="147"/>
      <c r="AAG32" s="147"/>
      <c r="AAH32" s="147"/>
      <c r="AAI32" s="147"/>
      <c r="AAJ32" s="147"/>
      <c r="AAK32" s="147"/>
      <c r="AAL32" s="147"/>
      <c r="AAM32" s="147"/>
      <c r="AAN32" s="147"/>
      <c r="AAO32" s="147"/>
      <c r="AAP32" s="147"/>
      <c r="AAQ32" s="147"/>
      <c r="AAR32" s="147"/>
      <c r="AAS32" s="147"/>
      <c r="AAT32" s="147"/>
      <c r="AAU32" s="147"/>
      <c r="AAV32" s="147"/>
      <c r="AAW32" s="147"/>
      <c r="AAX32" s="147"/>
      <c r="AAY32" s="147"/>
      <c r="AAZ32" s="147"/>
      <c r="ABA32" s="147"/>
      <c r="ABB32" s="147"/>
      <c r="ABC32" s="147"/>
      <c r="ABD32" s="147"/>
      <c r="ABE32" s="147"/>
      <c r="ABF32" s="147"/>
      <c r="ABG32" s="147"/>
      <c r="ABH32" s="147"/>
      <c r="ABI32" s="147"/>
      <c r="ABJ32" s="147"/>
      <c r="ABK32" s="147"/>
      <c r="ABL32" s="147"/>
      <c r="ABM32" s="147"/>
      <c r="ABN32" s="147"/>
      <c r="ABO32" s="147"/>
      <c r="ABP32" s="147"/>
      <c r="ABQ32" s="147"/>
      <c r="ABR32" s="147"/>
      <c r="ABS32" s="147"/>
      <c r="ABT32" s="147"/>
      <c r="ABU32" s="147"/>
      <c r="ABV32" s="147"/>
      <c r="ABW32" s="147"/>
      <c r="ABX32" s="147"/>
      <c r="ABY32" s="147"/>
      <c r="ABZ32" s="147"/>
      <c r="ACA32" s="147"/>
      <c r="ACB32" s="147"/>
      <c r="ACC32" s="147"/>
      <c r="ACD32" s="147"/>
      <c r="ACE32" s="147"/>
      <c r="ACF32" s="147"/>
      <c r="ACG32" s="147"/>
      <c r="ACH32" s="147"/>
      <c r="ACI32" s="147"/>
      <c r="ACJ32" s="147"/>
      <c r="ACK32" s="147"/>
      <c r="ACL32" s="147"/>
      <c r="ACM32" s="147"/>
      <c r="ACN32" s="147"/>
      <c r="ACO32" s="147"/>
      <c r="ACP32" s="147"/>
      <c r="ACQ32" s="147"/>
      <c r="ACR32" s="147"/>
      <c r="ACS32" s="147"/>
      <c r="ACT32" s="147"/>
      <c r="ACU32" s="147"/>
      <c r="ACV32" s="147"/>
      <c r="ACW32" s="147"/>
      <c r="ACX32" s="147"/>
      <c r="ACY32" s="147"/>
      <c r="ACZ32" s="147"/>
      <c r="ADA32" s="147"/>
      <c r="ADB32" s="147"/>
      <c r="ADC32" s="147"/>
      <c r="ADD32" s="147"/>
      <c r="ADE32" s="147"/>
      <c r="ADF32" s="147"/>
      <c r="ADG32" s="147"/>
      <c r="ADH32" s="147"/>
      <c r="ADI32" s="147"/>
      <c r="ADJ32" s="147"/>
      <c r="ADK32" s="147"/>
      <c r="ADL32" s="147"/>
      <c r="ADM32" s="147"/>
      <c r="ADN32" s="147"/>
      <c r="ADO32" s="147"/>
      <c r="ADP32" s="147"/>
      <c r="ADQ32" s="147"/>
      <c r="ADR32" s="147"/>
      <c r="ADS32" s="147"/>
      <c r="ADT32" s="147"/>
      <c r="ADU32" s="147"/>
      <c r="ADV32" s="147"/>
      <c r="ADW32" s="147"/>
      <c r="ADX32" s="147"/>
      <c r="ADY32" s="147"/>
      <c r="ADZ32" s="147"/>
      <c r="AEA32" s="147"/>
      <c r="AEB32" s="147"/>
      <c r="AEC32" s="147"/>
      <c r="AED32" s="147"/>
      <c r="AEE32" s="147"/>
      <c r="AEF32" s="147"/>
      <c r="AEG32" s="147"/>
      <c r="AEH32" s="147"/>
      <c r="AEI32" s="147"/>
      <c r="AEJ32" s="147"/>
      <c r="AEK32" s="147"/>
      <c r="AEL32" s="147"/>
      <c r="AEM32" s="147"/>
      <c r="AEN32" s="147"/>
      <c r="AEO32" s="147"/>
      <c r="AEP32" s="147"/>
      <c r="AEQ32" s="147"/>
      <c r="AER32" s="147"/>
      <c r="AES32" s="147"/>
      <c r="AET32" s="147"/>
      <c r="AEU32" s="147"/>
      <c r="AEV32" s="147"/>
      <c r="AEW32" s="147"/>
      <c r="AEX32" s="147"/>
      <c r="AEY32" s="147"/>
      <c r="AEZ32" s="147"/>
      <c r="AFA32" s="147"/>
      <c r="AFB32" s="147"/>
      <c r="AFC32" s="147"/>
      <c r="AFD32" s="147"/>
      <c r="AFE32" s="147"/>
      <c r="AFF32" s="147"/>
      <c r="AFG32" s="147"/>
      <c r="AFH32" s="147"/>
      <c r="AFI32" s="147"/>
      <c r="AFJ32" s="147"/>
      <c r="AFK32" s="147"/>
      <c r="AFL32" s="147"/>
      <c r="AFM32" s="147"/>
      <c r="AFN32" s="147"/>
      <c r="AFO32" s="147"/>
      <c r="AFP32" s="147"/>
      <c r="AFQ32" s="147"/>
      <c r="AFR32" s="147"/>
      <c r="AFS32" s="147"/>
      <c r="AFT32" s="147"/>
      <c r="AFU32" s="147"/>
      <c r="AFV32" s="147"/>
      <c r="AFW32" s="147"/>
      <c r="AFX32" s="147"/>
      <c r="AFY32" s="147"/>
      <c r="AFZ32" s="147"/>
      <c r="AGA32" s="147"/>
      <c r="AGB32" s="147"/>
      <c r="AGC32" s="147"/>
      <c r="AGD32" s="147"/>
      <c r="AGE32" s="147"/>
      <c r="AGF32" s="147"/>
      <c r="AGG32" s="147"/>
      <c r="AGH32" s="147"/>
      <c r="AGI32" s="147"/>
      <c r="AGJ32" s="147"/>
      <c r="AGK32" s="147"/>
      <c r="AGL32" s="147"/>
      <c r="AGM32" s="147"/>
      <c r="AGN32" s="147"/>
      <c r="AGO32" s="147"/>
      <c r="AGP32" s="147"/>
      <c r="AGQ32" s="147"/>
      <c r="AGR32" s="147"/>
      <c r="AGS32" s="147"/>
      <c r="AGT32" s="147"/>
      <c r="AGU32" s="147"/>
      <c r="AGV32" s="147"/>
      <c r="AGW32" s="147"/>
      <c r="AGX32" s="147"/>
      <c r="AGY32" s="147"/>
      <c r="AGZ32" s="147"/>
      <c r="AHA32" s="147"/>
      <c r="AHB32" s="147"/>
      <c r="AHC32" s="147"/>
      <c r="AHD32" s="147"/>
      <c r="AHE32" s="147"/>
      <c r="AHF32" s="147"/>
      <c r="AHG32" s="147"/>
      <c r="AHH32" s="147"/>
      <c r="AHI32" s="147"/>
      <c r="AHJ32" s="147"/>
      <c r="AHK32" s="147"/>
      <c r="AHL32" s="147"/>
      <c r="AHM32" s="147"/>
      <c r="AHN32" s="147"/>
      <c r="AHO32" s="147"/>
      <c r="AHP32" s="147"/>
      <c r="AHQ32" s="147"/>
      <c r="AHR32" s="147"/>
      <c r="AHS32" s="147"/>
      <c r="AHT32" s="147"/>
      <c r="AHU32" s="147"/>
      <c r="AHV32" s="147"/>
      <c r="AHW32" s="147"/>
      <c r="AHX32" s="147"/>
      <c r="AHY32" s="147"/>
      <c r="AHZ32" s="147"/>
      <c r="AIA32" s="147"/>
      <c r="AIB32" s="147"/>
      <c r="AIC32" s="147"/>
      <c r="AID32" s="147"/>
      <c r="AIE32" s="147"/>
      <c r="AIF32" s="147"/>
      <c r="AIG32" s="147"/>
      <c r="AIH32" s="147"/>
      <c r="AII32" s="147"/>
      <c r="AIJ32" s="147"/>
      <c r="AIK32" s="147"/>
      <c r="AIL32" s="147"/>
      <c r="AIM32" s="147"/>
      <c r="AIN32" s="147"/>
      <c r="AIO32" s="147"/>
      <c r="AIP32" s="147"/>
      <c r="AIQ32" s="147"/>
      <c r="AIR32" s="147"/>
      <c r="AIS32" s="147"/>
      <c r="AIT32" s="147"/>
      <c r="AIU32" s="147"/>
      <c r="AIV32" s="147"/>
      <c r="AIW32" s="147"/>
      <c r="AIX32" s="147"/>
      <c r="AIY32" s="147"/>
      <c r="AIZ32" s="147"/>
      <c r="AJA32" s="147"/>
      <c r="AJB32" s="147"/>
      <c r="AJC32" s="147"/>
      <c r="AJD32" s="147"/>
      <c r="AJE32" s="147"/>
      <c r="AJF32" s="147"/>
      <c r="AJG32" s="147"/>
      <c r="AJH32" s="147"/>
      <c r="AJI32" s="147"/>
      <c r="AJJ32" s="147"/>
      <c r="AJK32" s="147"/>
      <c r="AJL32" s="147"/>
      <c r="AJM32" s="147"/>
      <c r="AJN32" s="147"/>
      <c r="AJO32" s="147"/>
      <c r="AJP32" s="147"/>
      <c r="AJQ32" s="147"/>
      <c r="AJR32" s="147"/>
      <c r="AJS32" s="147"/>
      <c r="AJT32" s="147"/>
      <c r="AJU32" s="147"/>
      <c r="AJV32" s="147"/>
      <c r="AJW32" s="147"/>
      <c r="AJX32" s="147"/>
      <c r="AJY32" s="147"/>
      <c r="AJZ32" s="147"/>
      <c r="AKA32" s="147"/>
      <c r="AKB32" s="147"/>
      <c r="AKC32" s="147"/>
      <c r="AKD32" s="147"/>
      <c r="AKE32" s="147"/>
      <c r="AKF32" s="147"/>
      <c r="AKG32" s="147"/>
      <c r="AKH32" s="147"/>
      <c r="AKI32" s="147"/>
      <c r="AKJ32" s="147"/>
      <c r="AKK32" s="147"/>
      <c r="AKL32" s="147"/>
      <c r="AKM32" s="147"/>
      <c r="AKN32" s="147"/>
      <c r="AKO32" s="147"/>
      <c r="AKP32" s="147"/>
      <c r="AKQ32" s="147"/>
      <c r="AKR32" s="147"/>
      <c r="AKS32" s="147"/>
      <c r="AKT32" s="147"/>
      <c r="AKU32" s="147"/>
      <c r="AKV32" s="147"/>
      <c r="AKW32" s="147"/>
      <c r="AKX32" s="147"/>
      <c r="AKY32" s="147"/>
      <c r="AKZ32" s="147"/>
      <c r="ALA32" s="147"/>
      <c r="ALB32" s="147"/>
      <c r="ALC32" s="147"/>
      <c r="ALD32" s="147"/>
      <c r="ALE32" s="147"/>
      <c r="ALF32" s="147"/>
      <c r="ALG32" s="147"/>
      <c r="ALH32" s="147"/>
      <c r="ALI32" s="147"/>
      <c r="ALJ32" s="147"/>
      <c r="ALK32" s="147"/>
      <c r="ALL32" s="147"/>
      <c r="ALM32" s="147"/>
      <c r="ALN32" s="147"/>
      <c r="ALO32" s="147"/>
      <c r="ALP32" s="147"/>
    </row>
    <row r="33" spans="3:3" s="147" customFormat="1">
      <c r="C33" s="164"/>
    </row>
    <row r="34" spans="3:3" s="147" customFormat="1">
      <c r="C34" s="164"/>
    </row>
    <row r="35" spans="3:3" s="147" customFormat="1">
      <c r="C35" s="164"/>
    </row>
    <row r="36" spans="3:3" s="147" customFormat="1">
      <c r="C36" s="164"/>
    </row>
    <row r="37" spans="3:3" s="147" customFormat="1">
      <c r="C37" s="164"/>
    </row>
    <row r="38" spans="3:3" s="147" customFormat="1">
      <c r="C38" s="164"/>
    </row>
    <row r="39" spans="3:3" s="147" customFormat="1">
      <c r="C39" s="164"/>
    </row>
    <row r="40" spans="3:3" s="147" customFormat="1">
      <c r="C40" s="164"/>
    </row>
    <row r="41" spans="3:3" s="147" customFormat="1">
      <c r="C41" s="164"/>
    </row>
    <row r="42" spans="3:3" s="147" customFormat="1">
      <c r="C42" s="164"/>
    </row>
    <row r="43" spans="3:3" s="147" customFormat="1">
      <c r="C43" s="169"/>
    </row>
  </sheetData>
  <mergeCells count="33">
    <mergeCell ref="A4:BS4"/>
    <mergeCell ref="B6:C6"/>
    <mergeCell ref="E6:F6"/>
    <mergeCell ref="H6:I6"/>
    <mergeCell ref="K6:L6"/>
    <mergeCell ref="N6:O6"/>
    <mergeCell ref="S6:T6"/>
    <mergeCell ref="W6:X7"/>
    <mergeCell ref="Z6:AA6"/>
    <mergeCell ref="AC6:AD6"/>
    <mergeCell ref="BH6:BI7"/>
    <mergeCell ref="AE6:AF7"/>
    <mergeCell ref="AK6:AK7"/>
    <mergeCell ref="AM6:AO7"/>
    <mergeCell ref="AP6:AQ7"/>
    <mergeCell ref="AR6:AT7"/>
    <mergeCell ref="S7:T7"/>
    <mergeCell ref="Z7:AA7"/>
    <mergeCell ref="AC7:AD7"/>
    <mergeCell ref="AW6:AX7"/>
    <mergeCell ref="AY6:AZ7"/>
    <mergeCell ref="B7:C7"/>
    <mergeCell ref="E7:F7"/>
    <mergeCell ref="H7:I7"/>
    <mergeCell ref="K7:L7"/>
    <mergeCell ref="N7:O7"/>
    <mergeCell ref="BF6:BG7"/>
    <mergeCell ref="AU6:AV7"/>
    <mergeCell ref="BM6:BN7"/>
    <mergeCell ref="BK6:BL7"/>
    <mergeCell ref="BO6:BP7"/>
    <mergeCell ref="BA6:BB7"/>
    <mergeCell ref="BD6:BE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43"/>
  <sheetViews>
    <sheetView tabSelected="1" workbookViewId="0">
      <selection activeCell="B23" sqref="B23"/>
    </sheetView>
  </sheetViews>
  <sheetFormatPr defaultRowHeight="11.25"/>
  <cols>
    <col min="1" max="1" width="17.125" style="146" customWidth="1"/>
    <col min="2" max="2" width="8.75" style="146" customWidth="1"/>
    <col min="3" max="3" width="8.5" style="146" customWidth="1"/>
    <col min="4" max="4" width="5.375" style="146" customWidth="1"/>
    <col min="5" max="5" width="6.875" style="146" customWidth="1"/>
    <col min="6" max="6" width="7.875" style="146" customWidth="1"/>
    <col min="7" max="7" width="5.75" style="146" customWidth="1"/>
    <col min="8" max="8" width="6.625" style="146" customWidth="1"/>
    <col min="9" max="9" width="8.625" style="146" customWidth="1"/>
    <col min="10" max="10" width="5.375" style="146" customWidth="1"/>
    <col min="11" max="11" width="7.125" style="146" customWidth="1"/>
    <col min="12" max="12" width="8.375" style="146" customWidth="1"/>
    <col min="13" max="13" width="4.5" style="146" customWidth="1"/>
    <col min="14" max="14" width="6.5" style="146" customWidth="1"/>
    <col min="15" max="15" width="8" style="146" customWidth="1"/>
    <col min="16" max="16" width="6" style="146" customWidth="1"/>
    <col min="17" max="17" width="10.375" style="146" customWidth="1"/>
    <col min="18" max="18" width="17.125" style="146" customWidth="1"/>
    <col min="19" max="19" width="9.125" style="146" customWidth="1"/>
    <col min="20" max="20" width="8.625" style="146" customWidth="1"/>
    <col min="21" max="21" width="4.875" style="146" customWidth="1"/>
    <col min="22" max="22" width="18.875" style="146" hidden="1" customWidth="1"/>
    <col min="23" max="23" width="8.875" style="146" customWidth="1"/>
    <col min="24" max="24" width="8.375" style="146" customWidth="1"/>
    <col min="25" max="25" width="5.625" style="146" customWidth="1"/>
    <col min="26" max="26" width="6.75" style="146" customWidth="1"/>
    <col min="27" max="27" width="6.375" style="146" customWidth="1"/>
    <col min="28" max="28" width="8.125" style="146" customWidth="1"/>
    <col min="29" max="29" width="7.75" style="146" customWidth="1"/>
    <col min="30" max="30" width="5.75" style="146" customWidth="1"/>
    <col min="31" max="31" width="4.75" style="146" customWidth="1"/>
    <col min="32" max="32" width="4.875" style="146" customWidth="1"/>
    <col min="33" max="33" width="5.25" style="146" customWidth="1"/>
    <col min="34" max="34" width="7" style="146" customWidth="1"/>
    <col min="35" max="35" width="4.375" style="146" customWidth="1"/>
    <col min="36" max="36" width="5.875" style="146" customWidth="1"/>
    <col min="37" max="37" width="17.125" style="146" customWidth="1"/>
    <col min="38" max="38" width="5.25" style="146" customWidth="1"/>
    <col min="39" max="39" width="6.875" style="146" customWidth="1"/>
    <col min="40" max="40" width="10.625" style="146" customWidth="1"/>
    <col min="41" max="41" width="10" style="146" customWidth="1"/>
    <col min="42" max="42" width="6.625" style="146" customWidth="1"/>
    <col min="43" max="43" width="7" style="146" customWidth="1"/>
    <col min="44" max="44" width="21.125" style="146" hidden="1" customWidth="1"/>
    <col min="45" max="45" width="7.75" style="146" customWidth="1"/>
    <col min="46" max="46" width="5.75" style="146" customWidth="1"/>
    <col min="47" max="47" width="4.75" style="146" customWidth="1"/>
    <col min="48" max="48" width="4.625" style="146" hidden="1" customWidth="1"/>
    <col min="49" max="49" width="4.375" style="146" hidden="1" customWidth="1"/>
    <col min="50" max="52" width="6.125" style="146" customWidth="1"/>
    <col min="53" max="53" width="5.75" style="146" customWidth="1"/>
    <col min="54" max="54" width="5.875" style="146" customWidth="1"/>
    <col min="55" max="55" width="5.125" style="146" customWidth="1"/>
    <col min="56" max="56" width="6.375" style="146" customWidth="1"/>
    <col min="57" max="57" width="8.875" style="146" customWidth="1"/>
    <col min="58" max="58" width="8.75" style="146" customWidth="1"/>
    <col min="59" max="59" width="14.25" style="146" customWidth="1"/>
    <col min="60" max="60" width="5.625" style="146" customWidth="1"/>
    <col min="61" max="61" width="6.25" style="146" customWidth="1"/>
    <col min="62" max="62" width="6" style="146" hidden="1" customWidth="1"/>
    <col min="63" max="63" width="5.625" style="146" customWidth="1"/>
    <col min="64" max="64" width="3.5" style="146" customWidth="1"/>
    <col min="65" max="65" width="7.375" style="146" customWidth="1"/>
    <col min="66" max="66" width="7.125" style="146" customWidth="1"/>
    <col min="67" max="67" width="6.25" style="146" customWidth="1"/>
    <col min="68" max="68" width="6" style="146" customWidth="1"/>
    <col min="69" max="70" width="5.5" style="146" customWidth="1"/>
    <col min="71" max="71" width="6.375" style="146" customWidth="1"/>
    <col min="72" max="72" width="5.625" style="146" customWidth="1"/>
    <col min="73" max="73" width="6.375" style="146" customWidth="1"/>
    <col min="74" max="82" width="6.125" style="146" customWidth="1"/>
    <col min="83" max="83" width="15.75" style="146" customWidth="1"/>
    <col min="84" max="85" width="7" style="146" customWidth="1"/>
    <col min="86" max="86" width="5.625" style="146" customWidth="1"/>
    <col min="87" max="87" width="5.875" style="146" customWidth="1"/>
    <col min="88" max="88" width="9.25" style="146" customWidth="1"/>
    <col min="89" max="89" width="8.875" style="146" customWidth="1"/>
    <col min="90" max="90" width="13.25" style="146" customWidth="1"/>
    <col min="91" max="91" width="11.875" style="146" customWidth="1"/>
    <col min="92" max="92" width="5.875" style="146" customWidth="1"/>
    <col min="93" max="93" width="10.125" style="146" customWidth="1"/>
    <col min="94" max="104" width="12.125" style="146" customWidth="1"/>
    <col min="105" max="105" width="12.5" style="146" customWidth="1"/>
    <col min="106" max="1025" width="8.5" style="146" customWidth="1"/>
    <col min="1026" max="1026" width="9" style="147" customWidth="1"/>
    <col min="1027" max="16384" width="9" style="147"/>
  </cols>
  <sheetData>
    <row r="1" spans="1:1025"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  <c r="ALN1" s="147"/>
      <c r="ALO1" s="147"/>
      <c r="ALP1" s="147"/>
      <c r="ALQ1" s="147"/>
      <c r="ALR1" s="147"/>
      <c r="ALS1" s="147"/>
      <c r="ALT1" s="147"/>
      <c r="ALU1" s="147"/>
      <c r="ALV1" s="147"/>
      <c r="ALW1" s="147"/>
      <c r="ALX1" s="147"/>
      <c r="ALY1" s="147"/>
      <c r="ALZ1" s="147"/>
      <c r="AMA1" s="147"/>
      <c r="AMB1" s="147"/>
      <c r="AMC1" s="147"/>
      <c r="AMD1" s="147"/>
      <c r="AME1" s="147"/>
      <c r="AMF1" s="147"/>
      <c r="AMG1" s="147"/>
      <c r="AMH1" s="147"/>
      <c r="AMI1" s="147"/>
      <c r="AMJ1" s="147"/>
      <c r="AMK1" s="147"/>
    </row>
    <row r="2" spans="1:1025"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  <c r="ALN2" s="147"/>
      <c r="ALO2" s="147"/>
      <c r="ALP2" s="147"/>
      <c r="ALQ2" s="147"/>
      <c r="ALR2" s="147"/>
      <c r="ALS2" s="147"/>
      <c r="ALT2" s="147"/>
      <c r="ALU2" s="147"/>
      <c r="ALV2" s="147"/>
      <c r="ALW2" s="147"/>
      <c r="ALX2" s="147"/>
      <c r="ALY2" s="147"/>
      <c r="ALZ2" s="147"/>
      <c r="AMA2" s="147"/>
      <c r="AMB2" s="147"/>
      <c r="AMC2" s="147"/>
      <c r="AMD2" s="147"/>
      <c r="AME2" s="147"/>
      <c r="AMF2" s="147"/>
      <c r="AMG2" s="147"/>
      <c r="AMH2" s="147"/>
      <c r="AMI2" s="147"/>
      <c r="AMJ2" s="147"/>
      <c r="AMK2" s="147"/>
    </row>
    <row r="3" spans="1:1025"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147"/>
      <c r="SS3" s="147"/>
      <c r="ST3" s="147"/>
      <c r="SU3" s="147"/>
      <c r="SV3" s="147"/>
      <c r="SW3" s="147"/>
      <c r="SX3" s="147"/>
      <c r="SY3" s="147"/>
      <c r="SZ3" s="147"/>
      <c r="TA3" s="147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147"/>
      <c r="ACO3" s="147"/>
      <c r="ACP3" s="147"/>
      <c r="ACQ3" s="147"/>
      <c r="ACR3" s="147"/>
      <c r="ACS3" s="147"/>
      <c r="ACT3" s="147"/>
      <c r="ACU3" s="147"/>
      <c r="ACV3" s="147"/>
      <c r="ACW3" s="147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  <c r="ALN3" s="147"/>
      <c r="ALO3" s="147"/>
      <c r="ALP3" s="147"/>
      <c r="ALQ3" s="147"/>
      <c r="ALR3" s="147"/>
      <c r="ALS3" s="147"/>
      <c r="ALT3" s="147"/>
      <c r="ALU3" s="147"/>
      <c r="ALV3" s="147"/>
      <c r="ALW3" s="147"/>
      <c r="ALX3" s="147"/>
      <c r="ALY3" s="147"/>
      <c r="ALZ3" s="147"/>
      <c r="AMA3" s="147"/>
      <c r="AMB3" s="147"/>
      <c r="AMC3" s="147"/>
      <c r="AMD3" s="147"/>
      <c r="AME3" s="147"/>
      <c r="AMF3" s="147"/>
      <c r="AMG3" s="147"/>
      <c r="AMH3" s="147"/>
      <c r="AMI3" s="147"/>
      <c r="AMJ3" s="147"/>
      <c r="AMK3" s="147"/>
    </row>
    <row r="4" spans="1:1025" ht="13.5">
      <c r="A4" s="620" t="s">
        <v>111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0"/>
      <c r="BK4" s="620"/>
      <c r="BL4" s="620"/>
      <c r="BM4" s="620"/>
      <c r="BN4" s="620"/>
      <c r="BO4" s="620"/>
      <c r="BP4" s="620"/>
      <c r="BQ4" s="620"/>
      <c r="BR4" s="620"/>
      <c r="BS4" s="620"/>
      <c r="BT4" s="620"/>
      <c r="BU4" s="620"/>
      <c r="BV4" s="620"/>
      <c r="BW4" s="620"/>
      <c r="BX4" s="620"/>
      <c r="BY4" s="620"/>
      <c r="BZ4" s="620"/>
      <c r="CA4" s="620"/>
      <c r="CB4" s="620"/>
      <c r="CC4" s="620"/>
      <c r="CD4" s="620"/>
      <c r="CE4" s="620"/>
      <c r="CF4" s="620"/>
      <c r="CG4" s="620"/>
      <c r="CH4" s="620"/>
      <c r="CI4" s="620"/>
      <c r="CJ4" s="620"/>
      <c r="CK4" s="620"/>
      <c r="CL4" s="620"/>
      <c r="CM4" s="620"/>
      <c r="CN4" s="620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</row>
    <row r="5" spans="1:1025" ht="12" thickBot="1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1"/>
      <c r="BV5" s="511"/>
      <c r="BW5" s="511"/>
      <c r="BX5" s="511"/>
      <c r="BY5" s="511"/>
      <c r="BZ5" s="511"/>
      <c r="CA5" s="511"/>
      <c r="CB5" s="511"/>
      <c r="CC5" s="511"/>
      <c r="CD5" s="511"/>
      <c r="CE5" s="511"/>
      <c r="CF5" s="511"/>
      <c r="CG5" s="511"/>
      <c r="CH5" s="511"/>
      <c r="CI5" s="511"/>
      <c r="CJ5" s="511"/>
      <c r="CK5" s="511"/>
      <c r="CL5" s="511"/>
      <c r="CM5" s="511"/>
      <c r="CN5" s="511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  <c r="ALQ5" s="147"/>
      <c r="ALR5" s="147"/>
      <c r="ALS5" s="147"/>
      <c r="ALT5" s="147"/>
      <c r="ALU5" s="147"/>
      <c r="ALV5" s="147"/>
      <c r="ALW5" s="147"/>
      <c r="ALX5" s="147"/>
      <c r="ALY5" s="147"/>
      <c r="ALZ5" s="147"/>
      <c r="AMA5" s="147"/>
      <c r="AMB5" s="147"/>
      <c r="AMC5" s="147"/>
      <c r="AMD5" s="147"/>
      <c r="AME5" s="147"/>
      <c r="AMF5" s="147"/>
      <c r="AMG5" s="147"/>
      <c r="AMH5" s="147"/>
      <c r="AMI5" s="147"/>
      <c r="AMJ5" s="147"/>
      <c r="AMK5" s="147"/>
    </row>
    <row r="6" spans="1:1025" s="150" customFormat="1" ht="21.75">
      <c r="A6" s="170" t="s">
        <v>1</v>
      </c>
      <c r="B6" s="536" t="s">
        <v>2</v>
      </c>
      <c r="C6" s="537"/>
      <c r="D6" s="171" t="s">
        <v>3</v>
      </c>
      <c r="E6" s="536" t="s">
        <v>103</v>
      </c>
      <c r="F6" s="537"/>
      <c r="G6" s="183" t="s">
        <v>3</v>
      </c>
      <c r="H6" s="539" t="s">
        <v>5</v>
      </c>
      <c r="I6" s="546"/>
      <c r="J6" s="183" t="s">
        <v>3</v>
      </c>
      <c r="K6" s="539" t="s">
        <v>6</v>
      </c>
      <c r="L6" s="546"/>
      <c r="M6" s="183" t="s">
        <v>3</v>
      </c>
      <c r="N6" s="539" t="s">
        <v>6</v>
      </c>
      <c r="O6" s="546"/>
      <c r="P6" s="183" t="s">
        <v>3</v>
      </c>
      <c r="Q6" s="352" t="s">
        <v>97</v>
      </c>
      <c r="R6" s="170" t="s">
        <v>1</v>
      </c>
      <c r="S6" s="539" t="s">
        <v>104</v>
      </c>
      <c r="T6" s="546"/>
      <c r="U6" s="183" t="s">
        <v>3</v>
      </c>
      <c r="V6" s="171" t="s">
        <v>1</v>
      </c>
      <c r="W6" s="601" t="s">
        <v>107</v>
      </c>
      <c r="X6" s="602"/>
      <c r="Y6" s="542" t="s">
        <v>78</v>
      </c>
      <c r="Z6" s="547"/>
      <c r="AA6" s="183" t="s">
        <v>3</v>
      </c>
      <c r="AB6" s="539" t="s">
        <v>11</v>
      </c>
      <c r="AC6" s="546"/>
      <c r="AD6" s="183" t="s">
        <v>3</v>
      </c>
      <c r="AE6" s="539" t="s">
        <v>12</v>
      </c>
      <c r="AF6" s="546"/>
      <c r="AG6" s="542" t="s">
        <v>14</v>
      </c>
      <c r="AH6" s="547"/>
      <c r="AI6" s="601" t="s">
        <v>99</v>
      </c>
      <c r="AJ6" s="605"/>
      <c r="AK6" s="170" t="s">
        <v>1</v>
      </c>
      <c r="AL6" s="542" t="s">
        <v>106</v>
      </c>
      <c r="AM6" s="547"/>
      <c r="AN6" s="354" t="s">
        <v>16</v>
      </c>
      <c r="AO6" s="352" t="s">
        <v>16</v>
      </c>
      <c r="AP6" s="171" t="s">
        <v>3</v>
      </c>
      <c r="AQ6" s="186" t="s">
        <v>17</v>
      </c>
      <c r="AR6" s="549" t="s">
        <v>1</v>
      </c>
      <c r="AS6" s="551" t="s">
        <v>18</v>
      </c>
      <c r="AT6" s="552"/>
      <c r="AU6" s="553"/>
      <c r="AV6" s="572" t="s">
        <v>19</v>
      </c>
      <c r="AW6" s="573"/>
      <c r="AX6" s="559" t="s">
        <v>21</v>
      </c>
      <c r="AY6" s="576"/>
      <c r="AZ6" s="560"/>
      <c r="BA6" s="542" t="s">
        <v>22</v>
      </c>
      <c r="BB6" s="547"/>
      <c r="BC6" s="551" t="s">
        <v>23</v>
      </c>
      <c r="BD6" s="553"/>
      <c r="BE6" s="542" t="s">
        <v>24</v>
      </c>
      <c r="BF6" s="547"/>
      <c r="BG6" s="170" t="s">
        <v>1</v>
      </c>
      <c r="BH6" s="559" t="s">
        <v>79</v>
      </c>
      <c r="BI6" s="560"/>
      <c r="BJ6" s="272"/>
      <c r="BK6" s="559" t="s">
        <v>83</v>
      </c>
      <c r="BL6" s="560"/>
      <c r="BM6" s="559" t="s">
        <v>88</v>
      </c>
      <c r="BN6" s="560"/>
      <c r="BO6" s="585" t="s">
        <v>34</v>
      </c>
      <c r="BP6" s="586"/>
      <c r="BQ6" s="619" t="s">
        <v>102</v>
      </c>
      <c r="BR6" s="586"/>
      <c r="BS6" s="608" t="s">
        <v>100</v>
      </c>
      <c r="BT6" s="609"/>
      <c r="BU6" s="608" t="s">
        <v>108</v>
      </c>
      <c r="BV6" s="609"/>
      <c r="BW6" s="608" t="s">
        <v>109</v>
      </c>
      <c r="BX6" s="612"/>
      <c r="BY6" s="613"/>
      <c r="BZ6" s="613"/>
      <c r="CA6" s="613"/>
      <c r="CB6" s="613"/>
      <c r="CC6" s="586"/>
      <c r="CD6" s="519"/>
      <c r="CE6" s="170" t="s">
        <v>1</v>
      </c>
      <c r="CF6" s="618" t="s">
        <v>110</v>
      </c>
      <c r="CG6" s="586"/>
      <c r="CH6" s="608" t="s">
        <v>101</v>
      </c>
      <c r="CI6" s="586"/>
      <c r="CJ6" s="559" t="s">
        <v>36</v>
      </c>
      <c r="CK6" s="560"/>
      <c r="CL6" s="289" t="s">
        <v>16</v>
      </c>
      <c r="CM6" s="290" t="s">
        <v>16</v>
      </c>
      <c r="CN6" s="284" t="s">
        <v>37</v>
      </c>
      <c r="CO6" s="512"/>
      <c r="CP6" s="149"/>
      <c r="CQ6" s="149"/>
      <c r="CR6" s="149"/>
      <c r="CS6" s="149"/>
      <c r="CT6" s="149"/>
      <c r="CU6" s="149"/>
      <c r="CV6" s="149"/>
      <c r="CW6" s="149"/>
      <c r="CX6" s="147"/>
      <c r="CY6" s="147"/>
      <c r="CZ6" s="147"/>
      <c r="DA6" s="147"/>
      <c r="DB6" s="147"/>
      <c r="DC6" s="147"/>
      <c r="DD6" s="147"/>
      <c r="DE6" s="147"/>
      <c r="DF6" s="147"/>
    </row>
    <row r="7" spans="1:1025" s="150" customFormat="1" ht="15" thickBot="1">
      <c r="A7" s="173"/>
      <c r="B7" s="563" t="s">
        <v>38</v>
      </c>
      <c r="C7" s="564"/>
      <c r="D7" s="151" t="s">
        <v>39</v>
      </c>
      <c r="E7" s="563" t="s">
        <v>40</v>
      </c>
      <c r="F7" s="564"/>
      <c r="G7" s="184" t="s">
        <v>39</v>
      </c>
      <c r="H7" s="566" t="s">
        <v>38</v>
      </c>
      <c r="I7" s="589"/>
      <c r="J7" s="184" t="s">
        <v>39</v>
      </c>
      <c r="K7" s="568" t="s">
        <v>81</v>
      </c>
      <c r="L7" s="590"/>
      <c r="M7" s="184" t="s">
        <v>39</v>
      </c>
      <c r="N7" s="568" t="s">
        <v>80</v>
      </c>
      <c r="O7" s="590"/>
      <c r="P7" s="184" t="s">
        <v>39</v>
      </c>
      <c r="Q7" s="184" t="s">
        <v>98</v>
      </c>
      <c r="R7" s="173"/>
      <c r="S7" s="591" t="s">
        <v>105</v>
      </c>
      <c r="T7" s="592"/>
      <c r="U7" s="254" t="s">
        <v>39</v>
      </c>
      <c r="V7" s="152"/>
      <c r="W7" s="603"/>
      <c r="X7" s="604"/>
      <c r="Y7" s="583"/>
      <c r="Z7" s="584"/>
      <c r="AA7" s="254" t="s">
        <v>39</v>
      </c>
      <c r="AB7" s="593"/>
      <c r="AC7" s="594"/>
      <c r="AD7" s="254" t="s">
        <v>39</v>
      </c>
      <c r="AE7" s="557"/>
      <c r="AF7" s="558"/>
      <c r="AG7" s="544"/>
      <c r="AH7" s="548"/>
      <c r="AI7" s="606"/>
      <c r="AJ7" s="607"/>
      <c r="AK7" s="492"/>
      <c r="AL7" s="544"/>
      <c r="AM7" s="548"/>
      <c r="AN7" s="358" t="s">
        <v>47</v>
      </c>
      <c r="AO7" s="254" t="s">
        <v>47</v>
      </c>
      <c r="AP7" s="359" t="s">
        <v>39</v>
      </c>
      <c r="AQ7" s="161" t="s">
        <v>48</v>
      </c>
      <c r="AR7" s="550"/>
      <c r="AS7" s="595"/>
      <c r="AT7" s="597"/>
      <c r="AU7" s="596"/>
      <c r="AV7" s="598"/>
      <c r="AW7" s="599"/>
      <c r="AX7" s="581"/>
      <c r="AY7" s="600"/>
      <c r="AZ7" s="582"/>
      <c r="BA7" s="583"/>
      <c r="BB7" s="584"/>
      <c r="BC7" s="595"/>
      <c r="BD7" s="596"/>
      <c r="BE7" s="583"/>
      <c r="BF7" s="584"/>
      <c r="BG7" s="492"/>
      <c r="BH7" s="581"/>
      <c r="BI7" s="582"/>
      <c r="BJ7" s="273"/>
      <c r="BK7" s="581"/>
      <c r="BL7" s="582"/>
      <c r="BM7" s="581"/>
      <c r="BN7" s="582"/>
      <c r="BO7" s="587"/>
      <c r="BP7" s="588"/>
      <c r="BQ7" s="587"/>
      <c r="BR7" s="588"/>
      <c r="BS7" s="610"/>
      <c r="BT7" s="611"/>
      <c r="BU7" s="610"/>
      <c r="BV7" s="611"/>
      <c r="BW7" s="614"/>
      <c r="BX7" s="615"/>
      <c r="BY7" s="616"/>
      <c r="BZ7" s="616"/>
      <c r="CA7" s="616"/>
      <c r="CB7" s="616"/>
      <c r="CC7" s="617"/>
      <c r="CD7" s="518"/>
      <c r="CE7" s="492"/>
      <c r="CF7" s="614"/>
      <c r="CG7" s="617"/>
      <c r="CH7" s="587"/>
      <c r="CI7" s="588"/>
      <c r="CJ7" s="581"/>
      <c r="CK7" s="582"/>
      <c r="CL7" s="275" t="s">
        <v>49</v>
      </c>
      <c r="CM7" s="281" t="s">
        <v>49</v>
      </c>
      <c r="CN7" s="383" t="s">
        <v>3</v>
      </c>
      <c r="CO7" s="517" t="s">
        <v>50</v>
      </c>
      <c r="CP7" s="149"/>
      <c r="CQ7" s="149"/>
      <c r="CR7" s="149"/>
      <c r="CS7" s="149"/>
      <c r="CT7" s="149"/>
      <c r="CU7" s="149"/>
      <c r="CV7" s="149"/>
      <c r="CW7" s="149"/>
      <c r="CX7" s="147"/>
      <c r="CY7" s="147"/>
      <c r="CZ7" s="147"/>
      <c r="DA7" s="147"/>
      <c r="DB7" s="147"/>
      <c r="DC7" s="147"/>
      <c r="DD7" s="147"/>
      <c r="DE7" s="147"/>
      <c r="DF7" s="147"/>
    </row>
    <row r="8" spans="1:1025" s="150" customFormat="1" ht="12" thickBot="1">
      <c r="A8" s="175"/>
      <c r="B8" s="513" t="s">
        <v>51</v>
      </c>
      <c r="C8" s="514" t="s">
        <v>52</v>
      </c>
      <c r="D8" s="156" t="s">
        <v>53</v>
      </c>
      <c r="E8" s="513" t="s">
        <v>54</v>
      </c>
      <c r="F8" s="514" t="s">
        <v>52</v>
      </c>
      <c r="G8" s="185" t="s">
        <v>53</v>
      </c>
      <c r="H8" s="214" t="s">
        <v>54</v>
      </c>
      <c r="I8" s="234" t="s">
        <v>52</v>
      </c>
      <c r="J8" s="185" t="s">
        <v>53</v>
      </c>
      <c r="K8" s="513" t="s">
        <v>54</v>
      </c>
      <c r="L8" s="514" t="s">
        <v>52</v>
      </c>
      <c r="M8" s="185" t="s">
        <v>53</v>
      </c>
      <c r="N8" s="513" t="s">
        <v>54</v>
      </c>
      <c r="O8" s="514" t="s">
        <v>52</v>
      </c>
      <c r="P8" s="185" t="s">
        <v>53</v>
      </c>
      <c r="Q8" s="185" t="s">
        <v>52</v>
      </c>
      <c r="R8" s="175"/>
      <c r="S8" s="343" t="s">
        <v>54</v>
      </c>
      <c r="T8" s="345" t="s">
        <v>52</v>
      </c>
      <c r="U8" s="346" t="s">
        <v>53</v>
      </c>
      <c r="V8" s="160"/>
      <c r="W8" s="343" t="s">
        <v>54</v>
      </c>
      <c r="X8" s="345" t="s">
        <v>52</v>
      </c>
      <c r="Y8" s="343" t="s">
        <v>54</v>
      </c>
      <c r="Z8" s="345" t="s">
        <v>52</v>
      </c>
      <c r="AA8" s="346" t="s">
        <v>55</v>
      </c>
      <c r="AB8" s="343" t="s">
        <v>54</v>
      </c>
      <c r="AC8" s="345" t="s">
        <v>52</v>
      </c>
      <c r="AD8" s="346" t="s">
        <v>55</v>
      </c>
      <c r="AE8" s="233" t="s">
        <v>56</v>
      </c>
      <c r="AF8" s="234" t="s">
        <v>52</v>
      </c>
      <c r="AG8" s="233" t="s">
        <v>56</v>
      </c>
      <c r="AH8" s="234" t="s">
        <v>52</v>
      </c>
      <c r="AI8" s="463" t="s">
        <v>56</v>
      </c>
      <c r="AJ8" s="464" t="s">
        <v>52</v>
      </c>
      <c r="AK8" s="493"/>
      <c r="AL8" s="491" t="s">
        <v>56</v>
      </c>
      <c r="AM8" s="234" t="s">
        <v>52</v>
      </c>
      <c r="AN8" s="360" t="s">
        <v>57</v>
      </c>
      <c r="AO8" s="361" t="s">
        <v>52</v>
      </c>
      <c r="AP8" s="362" t="s">
        <v>53</v>
      </c>
      <c r="AQ8" s="344" t="s">
        <v>58</v>
      </c>
      <c r="AR8" s="357"/>
      <c r="AS8" s="370" t="s">
        <v>56</v>
      </c>
      <c r="AT8" s="371" t="s">
        <v>52</v>
      </c>
      <c r="AU8" s="346" t="s">
        <v>3</v>
      </c>
      <c r="AV8" s="372" t="s">
        <v>56</v>
      </c>
      <c r="AW8" s="373" t="s">
        <v>52</v>
      </c>
      <c r="AX8" s="370" t="s">
        <v>56</v>
      </c>
      <c r="AY8" s="371" t="s">
        <v>52</v>
      </c>
      <c r="AZ8" s="344" t="s">
        <v>3</v>
      </c>
      <c r="BA8" s="370" t="s">
        <v>56</v>
      </c>
      <c r="BB8" s="344" t="s">
        <v>52</v>
      </c>
      <c r="BC8" s="370" t="s">
        <v>56</v>
      </c>
      <c r="BD8" s="344" t="s">
        <v>52</v>
      </c>
      <c r="BE8" s="370" t="s">
        <v>56</v>
      </c>
      <c r="BF8" s="346" t="s">
        <v>52</v>
      </c>
      <c r="BG8" s="493"/>
      <c r="BH8" s="379" t="s">
        <v>56</v>
      </c>
      <c r="BI8" s="380" t="s">
        <v>52</v>
      </c>
      <c r="BJ8" s="381"/>
      <c r="BK8" s="379" t="s">
        <v>56</v>
      </c>
      <c r="BL8" s="380" t="s">
        <v>52</v>
      </c>
      <c r="BM8" s="379" t="s">
        <v>56</v>
      </c>
      <c r="BN8" s="433" t="s">
        <v>52</v>
      </c>
      <c r="BO8" s="440" t="s">
        <v>56</v>
      </c>
      <c r="BP8" s="388" t="s">
        <v>52</v>
      </c>
      <c r="BQ8" s="381" t="s">
        <v>56</v>
      </c>
      <c r="BR8" s="381" t="s">
        <v>52</v>
      </c>
      <c r="BS8" s="440" t="s">
        <v>56</v>
      </c>
      <c r="BT8" s="388" t="s">
        <v>52</v>
      </c>
      <c r="BU8" s="440" t="s">
        <v>56</v>
      </c>
      <c r="BV8" s="381" t="s">
        <v>52</v>
      </c>
      <c r="BW8" s="501" t="s">
        <v>56</v>
      </c>
      <c r="BX8" s="507" t="s">
        <v>52</v>
      </c>
      <c r="BY8" s="501" t="s">
        <v>56</v>
      </c>
      <c r="BZ8" s="507" t="s">
        <v>52</v>
      </c>
      <c r="CA8" s="501" t="s">
        <v>56</v>
      </c>
      <c r="CB8" s="507" t="s">
        <v>52</v>
      </c>
      <c r="CC8" s="440" t="s">
        <v>56</v>
      </c>
      <c r="CD8" s="507" t="s">
        <v>52</v>
      </c>
      <c r="CE8" s="493"/>
      <c r="CF8" s="506" t="s">
        <v>56</v>
      </c>
      <c r="CG8" s="507" t="s">
        <v>52</v>
      </c>
      <c r="CH8" s="477" t="s">
        <v>56</v>
      </c>
      <c r="CI8" s="478" t="s">
        <v>52</v>
      </c>
      <c r="CJ8" s="435" t="s">
        <v>56</v>
      </c>
      <c r="CK8" s="388" t="s">
        <v>52</v>
      </c>
      <c r="CL8" s="379" t="s">
        <v>56</v>
      </c>
      <c r="CM8" s="388" t="s">
        <v>52</v>
      </c>
      <c r="CN8" s="389"/>
      <c r="CO8" s="390"/>
      <c r="CX8" s="147"/>
      <c r="CY8" s="147"/>
      <c r="CZ8" s="147"/>
      <c r="DA8" s="147"/>
      <c r="DB8" s="147"/>
      <c r="DC8" s="147"/>
      <c r="DD8" s="147"/>
      <c r="DE8" s="147"/>
      <c r="DF8" s="147"/>
    </row>
    <row r="9" spans="1:1025">
      <c r="A9" s="173" t="s">
        <v>59</v>
      </c>
      <c r="B9" s="197">
        <v>6612</v>
      </c>
      <c r="C9" s="198">
        <v>4149.5351000000001</v>
      </c>
      <c r="D9" s="52">
        <f t="shared" ref="D9:D23" si="0">C9/B9*100</f>
        <v>62.757639140955831</v>
      </c>
      <c r="E9" s="207">
        <v>150</v>
      </c>
      <c r="F9" s="198">
        <v>21.585470000000001</v>
      </c>
      <c r="G9" s="229">
        <f t="shared" ref="G9:G22" si="1">F9/E9*100</f>
        <v>14.390313333333335</v>
      </c>
      <c r="H9" s="207">
        <v>486</v>
      </c>
      <c r="I9" s="198">
        <v>28.640999999999998</v>
      </c>
      <c r="J9" s="229">
        <f t="shared" ref="J9:J23" si="2">I9/H9*100</f>
        <v>5.8932098765432093</v>
      </c>
      <c r="K9" s="207">
        <v>550</v>
      </c>
      <c r="L9" s="198">
        <v>69.143519999999995</v>
      </c>
      <c r="M9" s="229">
        <f t="shared" ref="M9:M23" si="3">L9/K9*100</f>
        <v>12.571549090909089</v>
      </c>
      <c r="N9" s="207">
        <v>346</v>
      </c>
      <c r="O9" s="198">
        <v>374.19258000000002</v>
      </c>
      <c r="P9" s="229">
        <f t="shared" ref="P9:P23" si="4">O9/N9*100</f>
        <v>108.14814450867051</v>
      </c>
      <c r="Q9" s="486">
        <f>L9+O9</f>
        <v>443.33609999999999</v>
      </c>
      <c r="R9" s="173" t="s">
        <v>59</v>
      </c>
      <c r="S9" s="207">
        <v>200.17859999999999</v>
      </c>
      <c r="T9" s="198">
        <v>370.68000999999998</v>
      </c>
      <c r="U9" s="229"/>
      <c r="V9" s="152" t="s">
        <v>60</v>
      </c>
      <c r="W9" s="207">
        <v>5821.0159999999996</v>
      </c>
      <c r="X9" s="198">
        <v>6492.1646000000001</v>
      </c>
      <c r="Y9" s="207"/>
      <c r="Z9" s="350"/>
      <c r="AA9" s="229"/>
      <c r="AB9" s="207">
        <v>1586.1256900000001</v>
      </c>
      <c r="AC9" s="198">
        <v>1334.6530700000001</v>
      </c>
      <c r="AD9" s="229">
        <f>AC9/AB9*100</f>
        <v>84.145479668764452</v>
      </c>
      <c r="AE9" s="207">
        <v>50</v>
      </c>
      <c r="AF9" s="498">
        <v>50</v>
      </c>
      <c r="AG9" s="235"/>
      <c r="AH9" s="456">
        <v>2.5474999999999999</v>
      </c>
      <c r="AI9" s="465"/>
      <c r="AJ9" s="466"/>
      <c r="AK9" s="218" t="s">
        <v>59</v>
      </c>
      <c r="AL9" s="459"/>
      <c r="AM9" s="240">
        <v>1</v>
      </c>
      <c r="AN9" s="355">
        <f>B9+E9+H9+K9+N9+S9+Y9+AB9+AE9+AG9+W9</f>
        <v>15801.32029</v>
      </c>
      <c r="AO9" s="353">
        <f>C9+F9+I9+L9+O9+T9+Z9+AC9+AF9+AH9+AM9+X9</f>
        <v>12894.14285</v>
      </c>
      <c r="AP9" s="245">
        <f>AO9/AN9*100</f>
        <v>81.601680197319766</v>
      </c>
      <c r="AQ9" s="56">
        <f>AO9-AN9</f>
        <v>-2907.1774399999995</v>
      </c>
      <c r="AR9" s="154" t="s">
        <v>60</v>
      </c>
      <c r="AS9" s="364">
        <v>7420</v>
      </c>
      <c r="AT9" s="365">
        <v>4943</v>
      </c>
      <c r="AU9" s="366">
        <f>AT9/AS9*100</f>
        <v>66.617250673854443</v>
      </c>
      <c r="AV9" s="367"/>
      <c r="AW9" s="368"/>
      <c r="AX9" s="262"/>
      <c r="AY9" s="64"/>
      <c r="AZ9" s="187"/>
      <c r="BA9" s="374">
        <v>573</v>
      </c>
      <c r="BB9" s="375">
        <v>143</v>
      </c>
      <c r="BC9" s="515"/>
      <c r="BD9" s="516"/>
      <c r="BE9" s="207">
        <v>381</v>
      </c>
      <c r="BF9" s="376">
        <v>337.38200000000001</v>
      </c>
      <c r="BG9" s="218" t="s">
        <v>59</v>
      </c>
      <c r="BH9" s="377"/>
      <c r="BI9" s="378"/>
      <c r="BJ9" s="77"/>
      <c r="BK9" s="377"/>
      <c r="BL9" s="378"/>
      <c r="BM9" s="377">
        <v>11721.9</v>
      </c>
      <c r="BN9" s="429">
        <v>7473.0309999999999</v>
      </c>
      <c r="BO9" s="438">
        <v>1379.2</v>
      </c>
      <c r="BP9" s="474">
        <v>1379.2</v>
      </c>
      <c r="BQ9" s="474">
        <v>539</v>
      </c>
      <c r="BR9" s="474">
        <v>105</v>
      </c>
      <c r="BS9" s="481">
        <v>137</v>
      </c>
      <c r="BT9" s="474"/>
      <c r="BU9" s="481">
        <v>18.579999999999998</v>
      </c>
      <c r="BV9" s="474">
        <v>18.579999999999998</v>
      </c>
      <c r="BW9" s="481">
        <v>650.1</v>
      </c>
      <c r="BX9" s="481">
        <v>650.1</v>
      </c>
      <c r="BY9" s="481">
        <v>1066.3</v>
      </c>
      <c r="BZ9" s="481">
        <v>1024.42</v>
      </c>
      <c r="CA9" s="481">
        <v>2259.1999999999998</v>
      </c>
      <c r="CB9" s="474">
        <v>564.79999999999995</v>
      </c>
      <c r="CC9" s="474">
        <v>868</v>
      </c>
      <c r="CD9" s="502">
        <v>681.4</v>
      </c>
      <c r="CE9" s="218" t="s">
        <v>59</v>
      </c>
      <c r="CF9" s="495">
        <f>BW9+BY9+CA9+CC9</f>
        <v>4843.6000000000004</v>
      </c>
      <c r="CG9" s="508">
        <f>BX9+BZ9+CB9+CD9</f>
        <v>2920.72</v>
      </c>
      <c r="CH9" s="482"/>
      <c r="CI9" s="483"/>
      <c r="CJ9" s="432">
        <f t="shared" ref="CJ9:CJ22" si="5">AS9+AX9+BA9+BC9+BE9+BH9+BM9+BO9+BK9+BS9+CH9+BQ9+CF9+BU9</f>
        <v>27013.280000000006</v>
      </c>
      <c r="CK9" s="385">
        <f>AT9+AY9+BB9+BD9+BF9+BI9+BL9+BN9+BP9+CI9+BT9+BR9+CG9+BV9</f>
        <v>17319.913000000004</v>
      </c>
      <c r="CL9" s="292">
        <f t="shared" ref="CL9:CM22" si="6">AN9+CJ9</f>
        <v>42814.600290000002</v>
      </c>
      <c r="CM9" s="293">
        <f t="shared" si="6"/>
        <v>30214.055850000004</v>
      </c>
      <c r="CN9" s="386">
        <f>CM9/CL9*100</f>
        <v>70.569515177879524</v>
      </c>
      <c r="CO9" s="387">
        <f t="shared" ref="CO9:CO22" si="7">CM9-CL9</f>
        <v>-12600.544439999998</v>
      </c>
      <c r="CP9" s="86"/>
      <c r="CQ9" s="86"/>
      <c r="CR9" s="86"/>
      <c r="CS9" s="86"/>
      <c r="CT9" s="86"/>
      <c r="CU9" s="86"/>
      <c r="CV9" s="86"/>
      <c r="CW9" s="86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  <c r="ALN9" s="147"/>
      <c r="ALO9" s="147"/>
      <c r="ALP9" s="147"/>
      <c r="ALQ9" s="147"/>
      <c r="ALR9" s="147"/>
      <c r="ALS9" s="147"/>
      <c r="ALT9" s="147"/>
      <c r="ALU9" s="147"/>
      <c r="ALV9" s="147"/>
      <c r="ALW9" s="147"/>
      <c r="ALX9" s="147"/>
      <c r="ALY9" s="147"/>
      <c r="ALZ9" s="147"/>
      <c r="AMA9" s="147"/>
      <c r="AMB9" s="147"/>
      <c r="AMC9" s="147"/>
      <c r="AMD9" s="147"/>
      <c r="AME9" s="147"/>
      <c r="AMF9" s="147"/>
      <c r="AMG9" s="147"/>
      <c r="AMH9" s="147"/>
      <c r="AMI9" s="147"/>
      <c r="AMJ9" s="147"/>
      <c r="AMK9" s="147"/>
    </row>
    <row r="10" spans="1:1025">
      <c r="A10" s="175" t="s">
        <v>61</v>
      </c>
      <c r="B10" s="199">
        <v>170</v>
      </c>
      <c r="C10" s="200">
        <v>30.05031</v>
      </c>
      <c r="D10" s="52">
        <f t="shared" si="0"/>
        <v>17.676652941176471</v>
      </c>
      <c r="E10" s="208">
        <v>202</v>
      </c>
      <c r="F10" s="200">
        <v>33.401499999999999</v>
      </c>
      <c r="G10" s="229">
        <f t="shared" si="1"/>
        <v>16.53539603960396</v>
      </c>
      <c r="H10" s="208">
        <v>17</v>
      </c>
      <c r="I10" s="347">
        <v>0.85680999999999996</v>
      </c>
      <c r="J10" s="229">
        <f t="shared" si="2"/>
        <v>5.040058823529411</v>
      </c>
      <c r="K10" s="208">
        <v>363</v>
      </c>
      <c r="L10" s="200">
        <v>24.01305</v>
      </c>
      <c r="M10" s="229">
        <f t="shared" si="3"/>
        <v>6.6151652892561987</v>
      </c>
      <c r="N10" s="208">
        <v>5</v>
      </c>
      <c r="O10" s="200"/>
      <c r="P10" s="229"/>
      <c r="Q10" s="229">
        <f t="shared" ref="Q10:Q23" si="8">L10+O10</f>
        <v>24.01305</v>
      </c>
      <c r="R10" s="175" t="s">
        <v>61</v>
      </c>
      <c r="S10" s="208"/>
      <c r="T10" s="200"/>
      <c r="U10" s="230"/>
      <c r="V10" s="160" t="s">
        <v>61</v>
      </c>
      <c r="W10" s="208"/>
      <c r="X10" s="200"/>
      <c r="Y10" s="208"/>
      <c r="Z10" s="268"/>
      <c r="AA10" s="229" t="e">
        <f>Z10/Y10*100</f>
        <v>#DIV/0!</v>
      </c>
      <c r="AB10" s="208">
        <v>457.44063999999997</v>
      </c>
      <c r="AC10" s="200">
        <v>378.423</v>
      </c>
      <c r="AD10" s="229">
        <f t="shared" ref="AD10:AD23" si="9">AC10/AB10*100</f>
        <v>82.726143440163085</v>
      </c>
      <c r="AE10" s="235"/>
      <c r="AF10" s="236"/>
      <c r="AG10" s="241"/>
      <c r="AH10" s="457"/>
      <c r="AI10" s="467"/>
      <c r="AJ10" s="468"/>
      <c r="AK10" s="219" t="s">
        <v>61</v>
      </c>
      <c r="AL10" s="460"/>
      <c r="AM10" s="236"/>
      <c r="AN10" s="355">
        <f>B10+E10+H10+K10+N10+S10+Y10+AB10+AE10+AG10</f>
        <v>1214.44064</v>
      </c>
      <c r="AO10" s="353">
        <f>C10+F10+I10+L10+O10+T10+Z10+AC10+AF10+AH10+AJ10</f>
        <v>466.74466999999999</v>
      </c>
      <c r="AP10" s="245">
        <f t="shared" ref="AP10:AP23" si="10">AO10/AN10*100</f>
        <v>38.43289285839446</v>
      </c>
      <c r="AQ10" s="56">
        <f t="shared" ref="AQ10:AQ23" si="11">AO10-AN10</f>
        <v>-747.69596999999999</v>
      </c>
      <c r="AR10" s="154" t="s">
        <v>61</v>
      </c>
      <c r="AS10" s="255">
        <v>1196</v>
      </c>
      <c r="AT10" s="58">
        <v>807</v>
      </c>
      <c r="AU10" s="256">
        <f t="shared" ref="AU10:AU22" si="12">AT10/AS10*100</f>
        <v>67.474916387959865</v>
      </c>
      <c r="AV10" s="59"/>
      <c r="AW10" s="260"/>
      <c r="AX10" s="263"/>
      <c r="AY10" s="97"/>
      <c r="AZ10" s="187"/>
      <c r="BA10" s="266">
        <v>16</v>
      </c>
      <c r="BB10" s="267">
        <v>4</v>
      </c>
      <c r="BC10" s="208">
        <v>2.7</v>
      </c>
      <c r="BD10" s="268">
        <v>2.7</v>
      </c>
      <c r="BE10" s="208">
        <v>76.2</v>
      </c>
      <c r="BF10" s="271">
        <v>56.433999999999997</v>
      </c>
      <c r="BG10" s="219" t="s">
        <v>61</v>
      </c>
      <c r="BH10" s="279"/>
      <c r="BI10" s="280"/>
      <c r="BJ10" s="75"/>
      <c r="BK10" s="279"/>
      <c r="BL10" s="280"/>
      <c r="BM10" s="279"/>
      <c r="BN10" s="430"/>
      <c r="BO10" s="436"/>
      <c r="BP10" s="475"/>
      <c r="BQ10" s="496">
        <v>104.8</v>
      </c>
      <c r="BR10" s="496">
        <v>104.8</v>
      </c>
      <c r="BS10" s="479"/>
      <c r="BT10" s="475"/>
      <c r="BU10" s="479">
        <v>12.6</v>
      </c>
      <c r="BV10" s="475">
        <v>12.6</v>
      </c>
      <c r="BW10" s="450"/>
      <c r="BX10" s="450"/>
      <c r="BY10" s="450"/>
      <c r="BZ10" s="450"/>
      <c r="CA10" s="450"/>
      <c r="CB10" s="475"/>
      <c r="CC10" s="475"/>
      <c r="CD10" s="502"/>
      <c r="CE10" s="219" t="s">
        <v>61</v>
      </c>
      <c r="CF10" s="495">
        <f t="shared" ref="CF10:CG22" si="13">BW10+BY10+CA10+CC10</f>
        <v>0</v>
      </c>
      <c r="CG10" s="508">
        <f t="shared" si="13"/>
        <v>0</v>
      </c>
      <c r="CH10" s="436"/>
      <c r="CI10" s="437"/>
      <c r="CJ10" s="432">
        <f t="shared" si="5"/>
        <v>1408.3</v>
      </c>
      <c r="CK10" s="385">
        <f>AT10+AY10+BB10+BD10+BF10+BI10+BL10+BN10+BP10+CI10+BT10+BR10+BV10</f>
        <v>987.53399999999999</v>
      </c>
      <c r="CL10" s="292">
        <f t="shared" si="6"/>
        <v>2622.74064</v>
      </c>
      <c r="CM10" s="293">
        <f t="shared" si="6"/>
        <v>1454.2786699999999</v>
      </c>
      <c r="CN10" s="386">
        <f t="shared" ref="CN10:CN22" si="14">CM10/CL10*100</f>
        <v>55.448817462942124</v>
      </c>
      <c r="CO10" s="193">
        <f t="shared" si="7"/>
        <v>-1168.4619700000001</v>
      </c>
      <c r="CP10" s="86"/>
      <c r="CQ10" s="86"/>
      <c r="CR10" s="86"/>
      <c r="CS10" s="86"/>
      <c r="CT10" s="86"/>
      <c r="CU10" s="86"/>
      <c r="CV10" s="86"/>
      <c r="CW10" s="86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  <c r="ALL10" s="147"/>
      <c r="ALM10" s="147"/>
      <c r="ALN10" s="147"/>
      <c r="ALO10" s="147"/>
      <c r="ALP10" s="147"/>
      <c r="ALQ10" s="147"/>
      <c r="ALR10" s="147"/>
      <c r="ALS10" s="147"/>
      <c r="ALT10" s="147"/>
      <c r="ALU10" s="147"/>
      <c r="ALV10" s="147"/>
      <c r="ALW10" s="147"/>
      <c r="ALX10" s="147"/>
      <c r="ALY10" s="147"/>
      <c r="ALZ10" s="147"/>
      <c r="AMA10" s="147"/>
      <c r="AMB10" s="147"/>
      <c r="AMC10" s="147"/>
      <c r="AMD10" s="147"/>
      <c r="AME10" s="147"/>
      <c r="AMF10" s="147"/>
      <c r="AMG10" s="147"/>
      <c r="AMH10" s="147"/>
      <c r="AMI10" s="147"/>
      <c r="AMJ10" s="147"/>
      <c r="AMK10" s="147"/>
    </row>
    <row r="11" spans="1:1025">
      <c r="A11" s="175" t="s">
        <v>62</v>
      </c>
      <c r="B11" s="446">
        <v>271.89999999999998</v>
      </c>
      <c r="C11" s="200">
        <v>211.34539000000001</v>
      </c>
      <c r="D11" s="52">
        <f t="shared" si="0"/>
        <v>77.729087899963233</v>
      </c>
      <c r="E11" s="208">
        <v>3</v>
      </c>
      <c r="F11" s="200">
        <v>1.1350800000000001</v>
      </c>
      <c r="G11" s="229">
        <f t="shared" si="1"/>
        <v>37.836000000000006</v>
      </c>
      <c r="H11" s="208">
        <v>61</v>
      </c>
      <c r="I11" s="200">
        <v>4.0044500000000003</v>
      </c>
      <c r="J11" s="229">
        <f t="shared" si="2"/>
        <v>6.5646721311475424</v>
      </c>
      <c r="K11" s="208">
        <v>498</v>
      </c>
      <c r="L11" s="200">
        <v>26.609839999999998</v>
      </c>
      <c r="M11" s="229">
        <f t="shared" si="3"/>
        <v>5.3433413654618471</v>
      </c>
      <c r="N11" s="208">
        <v>40</v>
      </c>
      <c r="O11" s="200">
        <v>0.11471000000000001</v>
      </c>
      <c r="P11" s="229">
        <f t="shared" si="4"/>
        <v>0.286775</v>
      </c>
      <c r="Q11" s="229">
        <f t="shared" si="8"/>
        <v>26.724549999999997</v>
      </c>
      <c r="R11" s="175" t="s">
        <v>62</v>
      </c>
      <c r="S11" s="208">
        <v>260</v>
      </c>
      <c r="T11" s="200">
        <v>179.92400000000001</v>
      </c>
      <c r="U11" s="229"/>
      <c r="V11" s="160" t="s">
        <v>62</v>
      </c>
      <c r="W11" s="208"/>
      <c r="X11" s="200"/>
      <c r="Y11" s="208">
        <v>5</v>
      </c>
      <c r="Z11" s="268">
        <v>2</v>
      </c>
      <c r="AA11" s="229">
        <f t="shared" ref="AA11:AA22" si="15">Z11/Y11*100</f>
        <v>40</v>
      </c>
      <c r="AB11" s="208">
        <v>561.85644000000002</v>
      </c>
      <c r="AC11" s="200">
        <v>240.07483999999999</v>
      </c>
      <c r="AD11" s="229">
        <f t="shared" si="9"/>
        <v>42.728857926768619</v>
      </c>
      <c r="AE11" s="223"/>
      <c r="AF11" s="236"/>
      <c r="AG11" s="241"/>
      <c r="AH11" s="457"/>
      <c r="AI11" s="467"/>
      <c r="AJ11" s="468"/>
      <c r="AK11" s="219" t="s">
        <v>62</v>
      </c>
      <c r="AL11" s="460"/>
      <c r="AM11" s="510"/>
      <c r="AN11" s="355">
        <f>B11+E11+H11+K11+N11+S11+Y11+AB11+AE11+AG11+W11</f>
        <v>1700.7564400000001</v>
      </c>
      <c r="AO11" s="353">
        <f>C11+F11+I11+L11+O11+T11+Z11+AC11+AF11+AH11+X11+AJ11+AM11</f>
        <v>665.20830999999998</v>
      </c>
      <c r="AP11" s="245">
        <f t="shared" si="10"/>
        <v>39.112496907552497</v>
      </c>
      <c r="AQ11" s="56">
        <f t="shared" si="11"/>
        <v>-1035.5481300000001</v>
      </c>
      <c r="AR11" s="154" t="s">
        <v>62</v>
      </c>
      <c r="AS11" s="255">
        <v>1381</v>
      </c>
      <c r="AT11" s="58">
        <v>904</v>
      </c>
      <c r="AU11" s="256">
        <f t="shared" si="12"/>
        <v>65.45981173062998</v>
      </c>
      <c r="AV11" s="59"/>
      <c r="AW11" s="260"/>
      <c r="AX11" s="263"/>
      <c r="AY11" s="97"/>
      <c r="AZ11" s="187"/>
      <c r="BA11" s="266">
        <v>24</v>
      </c>
      <c r="BB11" s="267">
        <v>12</v>
      </c>
      <c r="BC11" s="208">
        <v>5.7</v>
      </c>
      <c r="BD11" s="268">
        <v>5.7</v>
      </c>
      <c r="BE11" s="208">
        <v>76.2</v>
      </c>
      <c r="BF11" s="271">
        <v>57.15</v>
      </c>
      <c r="BG11" s="219" t="s">
        <v>62</v>
      </c>
      <c r="BH11" s="279"/>
      <c r="BI11" s="280"/>
      <c r="BJ11" s="75"/>
      <c r="BK11" s="279">
        <v>9</v>
      </c>
      <c r="BL11" s="280"/>
      <c r="BM11" s="279"/>
      <c r="BN11" s="430"/>
      <c r="BO11" s="436"/>
      <c r="BP11" s="475"/>
      <c r="BQ11" s="496">
        <v>105</v>
      </c>
      <c r="BR11" s="496">
        <v>105</v>
      </c>
      <c r="BS11" s="479">
        <v>142.5</v>
      </c>
      <c r="BT11" s="475"/>
      <c r="BU11" s="479">
        <v>12.34</v>
      </c>
      <c r="BV11" s="475">
        <v>12.34</v>
      </c>
      <c r="BW11" s="450"/>
      <c r="BX11" s="450"/>
      <c r="BY11" s="450"/>
      <c r="BZ11" s="450"/>
      <c r="CA11" s="450"/>
      <c r="CB11" s="475"/>
      <c r="CC11" s="475"/>
      <c r="CD11" s="502"/>
      <c r="CE11" s="219" t="s">
        <v>62</v>
      </c>
      <c r="CF11" s="495">
        <f t="shared" si="13"/>
        <v>0</v>
      </c>
      <c r="CG11" s="508">
        <f t="shared" si="13"/>
        <v>0</v>
      </c>
      <c r="CH11" s="436"/>
      <c r="CI11" s="437"/>
      <c r="CJ11" s="432">
        <f t="shared" si="5"/>
        <v>1755.74</v>
      </c>
      <c r="CK11" s="385">
        <f>AT11+AY11+BB11+BD11+BF11+BI11+BL11+BN11+BP11+CI11+BT11+BR11+BV11</f>
        <v>1096.1899999999998</v>
      </c>
      <c r="CL11" s="292">
        <f t="shared" si="6"/>
        <v>3456.4964399999999</v>
      </c>
      <c r="CM11" s="293">
        <f t="shared" si="6"/>
        <v>1761.3983099999998</v>
      </c>
      <c r="CN11" s="386">
        <f t="shared" si="14"/>
        <v>50.959066227188124</v>
      </c>
      <c r="CO11" s="193">
        <f t="shared" si="7"/>
        <v>-1695.0981300000001</v>
      </c>
      <c r="CP11" s="86"/>
      <c r="CQ11" s="86"/>
      <c r="CR11" s="86"/>
      <c r="CS11" s="86"/>
      <c r="CT11" s="86"/>
      <c r="CU11" s="86"/>
      <c r="CV11" s="86"/>
      <c r="CW11" s="86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  <c r="ALL11" s="147"/>
      <c r="ALM11" s="147"/>
      <c r="ALN11" s="147"/>
      <c r="ALO11" s="147"/>
      <c r="ALP11" s="147"/>
      <c r="ALQ11" s="147"/>
      <c r="ALR11" s="147"/>
      <c r="ALS11" s="147"/>
      <c r="ALT11" s="147"/>
      <c r="ALU11" s="147"/>
      <c r="ALV11" s="147"/>
      <c r="ALW11" s="147"/>
      <c r="ALX11" s="147"/>
      <c r="ALY11" s="147"/>
      <c r="ALZ11" s="147"/>
      <c r="AMA11" s="147"/>
      <c r="AMB11" s="147"/>
      <c r="AMC11" s="147"/>
      <c r="AMD11" s="147"/>
      <c r="AME11" s="147"/>
      <c r="AMF11" s="147"/>
      <c r="AMG11" s="147"/>
      <c r="AMH11" s="147"/>
      <c r="AMI11" s="147"/>
      <c r="AMJ11" s="147"/>
      <c r="AMK11" s="147"/>
    </row>
    <row r="12" spans="1:1025">
      <c r="A12" s="175" t="s">
        <v>63</v>
      </c>
      <c r="B12" s="199">
        <v>1550</v>
      </c>
      <c r="C12" s="200">
        <v>1265.8726300000001</v>
      </c>
      <c r="D12" s="52">
        <f t="shared" si="0"/>
        <v>81.669201935483869</v>
      </c>
      <c r="E12" s="208">
        <v>217</v>
      </c>
      <c r="F12" s="200">
        <v>123.745</v>
      </c>
      <c r="G12" s="229">
        <f t="shared" si="1"/>
        <v>57.025345622119815</v>
      </c>
      <c r="H12" s="208">
        <v>111</v>
      </c>
      <c r="I12" s="200">
        <v>11.217320000000001</v>
      </c>
      <c r="J12" s="229">
        <f t="shared" si="2"/>
        <v>10.105693693693695</v>
      </c>
      <c r="K12" s="208">
        <v>462</v>
      </c>
      <c r="L12" s="200">
        <v>80.381360000000001</v>
      </c>
      <c r="M12" s="229">
        <f t="shared" si="3"/>
        <v>17.398562770562769</v>
      </c>
      <c r="N12" s="208">
        <v>256</v>
      </c>
      <c r="O12" s="200">
        <v>266.83488999999997</v>
      </c>
      <c r="P12" s="229">
        <f t="shared" si="4"/>
        <v>104.23237890624999</v>
      </c>
      <c r="Q12" s="229">
        <f t="shared" si="8"/>
        <v>347.21624999999995</v>
      </c>
      <c r="R12" s="175" t="s">
        <v>63</v>
      </c>
      <c r="S12" s="208">
        <v>4505.4263700000001</v>
      </c>
      <c r="T12" s="200">
        <v>2.7968299999999999</v>
      </c>
      <c r="U12" s="229"/>
      <c r="V12" s="160" t="s">
        <v>63</v>
      </c>
      <c r="W12" s="208">
        <v>4310.7685799999999</v>
      </c>
      <c r="X12" s="200">
        <v>2531.2855800000002</v>
      </c>
      <c r="Y12" s="208">
        <v>10</v>
      </c>
      <c r="Z12" s="268"/>
      <c r="AA12" s="229"/>
      <c r="AB12" s="208">
        <v>1526.4595099999999</v>
      </c>
      <c r="AC12" s="200">
        <v>919.60861999999997</v>
      </c>
      <c r="AD12" s="229">
        <f t="shared" si="9"/>
        <v>60.244547200600159</v>
      </c>
      <c r="AE12" s="224"/>
      <c r="AF12" s="236"/>
      <c r="AG12" s="241"/>
      <c r="AH12" s="457"/>
      <c r="AI12" s="467"/>
      <c r="AJ12" s="468"/>
      <c r="AK12" s="219" t="s">
        <v>63</v>
      </c>
      <c r="AL12" s="460"/>
      <c r="AM12" s="236"/>
      <c r="AN12" s="355">
        <f>B12+E12+H12+K12+N12+S12+Y12+AB12+AE12+AG12+W12</f>
        <v>12948.65446</v>
      </c>
      <c r="AO12" s="353">
        <f>C12+F12+I12+L12+O12+T12+Z12+AC12+AF12+AH12+X12</f>
        <v>5201.7422299999998</v>
      </c>
      <c r="AP12" s="245">
        <f t="shared" si="10"/>
        <v>40.172067654356105</v>
      </c>
      <c r="AQ12" s="56">
        <f t="shared" si="11"/>
        <v>-7746.9122299999999</v>
      </c>
      <c r="AR12" s="154" t="s">
        <v>63</v>
      </c>
      <c r="AS12" s="255">
        <v>4436</v>
      </c>
      <c r="AT12" s="58">
        <v>2873</v>
      </c>
      <c r="AU12" s="256">
        <f t="shared" si="12"/>
        <v>64.765554553651938</v>
      </c>
      <c r="AV12" s="59"/>
      <c r="AW12" s="260"/>
      <c r="AX12" s="263">
        <v>44</v>
      </c>
      <c r="AY12" s="97"/>
      <c r="AZ12" s="187"/>
      <c r="BA12" s="266">
        <v>65</v>
      </c>
      <c r="BB12" s="267">
        <v>27.96</v>
      </c>
      <c r="BC12" s="208">
        <v>18.100000000000001</v>
      </c>
      <c r="BD12" s="268">
        <v>18.100000000000001</v>
      </c>
      <c r="BE12" s="208">
        <v>76.2</v>
      </c>
      <c r="BF12" s="271">
        <v>62.134</v>
      </c>
      <c r="BG12" s="219" t="s">
        <v>63</v>
      </c>
      <c r="BH12" s="279"/>
      <c r="BI12" s="280"/>
      <c r="BJ12" s="75"/>
      <c r="BK12" s="279"/>
      <c r="BL12" s="280"/>
      <c r="BM12" s="279"/>
      <c r="BN12" s="430"/>
      <c r="BO12" s="436"/>
      <c r="BP12" s="475"/>
      <c r="BQ12" s="496">
        <v>105</v>
      </c>
      <c r="BR12" s="496">
        <v>105</v>
      </c>
      <c r="BS12" s="479">
        <v>312.5</v>
      </c>
      <c r="BT12" s="475"/>
      <c r="BU12" s="479">
        <v>21.96</v>
      </c>
      <c r="BV12" s="475">
        <v>21.96</v>
      </c>
      <c r="BW12" s="450">
        <v>650.1</v>
      </c>
      <c r="BX12" s="450">
        <v>650.1</v>
      </c>
      <c r="BY12" s="450">
        <v>379.7</v>
      </c>
      <c r="BZ12" s="450">
        <v>379.7</v>
      </c>
      <c r="CA12" s="450"/>
      <c r="CB12" s="475"/>
      <c r="CC12" s="475">
        <v>296.89999999999998</v>
      </c>
      <c r="CD12" s="502">
        <v>284.94</v>
      </c>
      <c r="CE12" s="219" t="s">
        <v>63</v>
      </c>
      <c r="CF12" s="495">
        <f>BW12+BY12+CA12+CC12</f>
        <v>1326.6999999999998</v>
      </c>
      <c r="CG12" s="508">
        <f>BX12+BZ12+CB12+CD12</f>
        <v>1314.74</v>
      </c>
      <c r="CH12" s="436"/>
      <c r="CI12" s="437"/>
      <c r="CJ12" s="432">
        <f t="shared" si="5"/>
        <v>6405.46</v>
      </c>
      <c r="CK12" s="385">
        <f>AT12+AY12+BB12+BD12+BF12+BI12+BL12+BN12+BP12+CI12+BT12+BR12+CG12+BV12</f>
        <v>4422.8940000000002</v>
      </c>
      <c r="CL12" s="292">
        <f t="shared" si="6"/>
        <v>19354.114460000001</v>
      </c>
      <c r="CM12" s="293">
        <f t="shared" si="6"/>
        <v>9624.6362300000001</v>
      </c>
      <c r="CN12" s="386">
        <f t="shared" si="14"/>
        <v>49.729148031503371</v>
      </c>
      <c r="CO12" s="193">
        <f t="shared" si="7"/>
        <v>-9729.4782300000006</v>
      </c>
      <c r="CP12" s="86"/>
      <c r="CQ12" s="86"/>
      <c r="CR12" s="86"/>
      <c r="CS12" s="86"/>
      <c r="CT12" s="86"/>
      <c r="CU12" s="86"/>
      <c r="CV12" s="86"/>
      <c r="CW12" s="86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  <c r="ALL12" s="147"/>
      <c r="ALM12" s="147"/>
      <c r="ALN12" s="147"/>
      <c r="ALO12" s="147"/>
      <c r="ALP12" s="147"/>
      <c r="ALQ12" s="147"/>
      <c r="ALR12" s="147"/>
      <c r="ALS12" s="147"/>
      <c r="ALT12" s="147"/>
      <c r="ALU12" s="147"/>
      <c r="ALV12" s="147"/>
      <c r="ALW12" s="147"/>
      <c r="ALX12" s="147"/>
      <c r="ALY12" s="147"/>
      <c r="ALZ12" s="147"/>
      <c r="AMA12" s="147"/>
      <c r="AMB12" s="147"/>
      <c r="AMC12" s="147"/>
      <c r="AMD12" s="147"/>
      <c r="AME12" s="147"/>
      <c r="AMF12" s="147"/>
      <c r="AMG12" s="147"/>
      <c r="AMH12" s="147"/>
      <c r="AMI12" s="147"/>
      <c r="AMJ12" s="147"/>
      <c r="AMK12" s="147"/>
    </row>
    <row r="13" spans="1:1025">
      <c r="A13" s="175" t="s">
        <v>64</v>
      </c>
      <c r="B13" s="199">
        <v>107</v>
      </c>
      <c r="C13" s="200">
        <v>70.760080000000002</v>
      </c>
      <c r="D13" s="52">
        <f t="shared" si="0"/>
        <v>66.130915887850477</v>
      </c>
      <c r="E13" s="208">
        <v>267.22000000000003</v>
      </c>
      <c r="F13" s="200">
        <v>268.21571999999998</v>
      </c>
      <c r="G13" s="229">
        <f t="shared" si="1"/>
        <v>100.37262180974476</v>
      </c>
      <c r="H13" s="208">
        <v>26</v>
      </c>
      <c r="I13" s="200">
        <v>0.88776999999999995</v>
      </c>
      <c r="J13" s="229">
        <f t="shared" si="2"/>
        <v>3.4144999999999994</v>
      </c>
      <c r="K13" s="208">
        <v>363</v>
      </c>
      <c r="L13" s="200">
        <v>32.847630000000002</v>
      </c>
      <c r="M13" s="229">
        <f t="shared" si="3"/>
        <v>9.0489338842975222</v>
      </c>
      <c r="N13" s="208">
        <v>124</v>
      </c>
      <c r="O13" s="200"/>
      <c r="P13" s="229"/>
      <c r="Q13" s="229">
        <f t="shared" si="8"/>
        <v>32.847630000000002</v>
      </c>
      <c r="R13" s="175" t="s">
        <v>64</v>
      </c>
      <c r="S13" s="208"/>
      <c r="T13" s="200"/>
      <c r="U13" s="230"/>
      <c r="V13" s="160" t="s">
        <v>65</v>
      </c>
      <c r="W13" s="208"/>
      <c r="X13" s="200"/>
      <c r="Y13" s="231"/>
      <c r="Z13" s="268">
        <v>1.7</v>
      </c>
      <c r="AA13" s="229" t="e">
        <f t="shared" si="15"/>
        <v>#DIV/0!</v>
      </c>
      <c r="AB13" s="208">
        <v>740.85494000000006</v>
      </c>
      <c r="AC13" s="200">
        <v>252.28193999999999</v>
      </c>
      <c r="AD13" s="229">
        <f t="shared" si="9"/>
        <v>34.052812012024916</v>
      </c>
      <c r="AE13" s="224"/>
      <c r="AF13" s="236"/>
      <c r="AG13" s="241"/>
      <c r="AH13" s="457"/>
      <c r="AI13" s="467"/>
      <c r="AJ13" s="468"/>
      <c r="AK13" s="219" t="s">
        <v>64</v>
      </c>
      <c r="AL13" s="460"/>
      <c r="AM13" s="236"/>
      <c r="AN13" s="355">
        <f>B13+E13+H13+K13+N13+S13+Y13+AB13+AE13+AG13+W13</f>
        <v>1628.07494</v>
      </c>
      <c r="AO13" s="353">
        <f>C13+F13+I13+L13+O13+T13+Z13+AC13+AF13+AH13+X13</f>
        <v>626.69313999999997</v>
      </c>
      <c r="AP13" s="245">
        <f t="shared" si="10"/>
        <v>38.492892716596941</v>
      </c>
      <c r="AQ13" s="56">
        <f t="shared" si="11"/>
        <v>-1001.3818</v>
      </c>
      <c r="AR13" s="154" t="s">
        <v>65</v>
      </c>
      <c r="AS13" s="255">
        <v>2065</v>
      </c>
      <c r="AT13" s="58">
        <v>1372</v>
      </c>
      <c r="AU13" s="256">
        <f t="shared" si="12"/>
        <v>66.440677966101688</v>
      </c>
      <c r="AV13" s="59"/>
      <c r="AW13" s="260"/>
      <c r="AX13" s="263">
        <v>38</v>
      </c>
      <c r="AY13" s="97"/>
      <c r="AZ13" s="187"/>
      <c r="BA13" s="266">
        <v>22</v>
      </c>
      <c r="BB13" s="267">
        <v>5</v>
      </c>
      <c r="BC13" s="208">
        <v>5.4</v>
      </c>
      <c r="BD13" s="268">
        <v>5.4</v>
      </c>
      <c r="BE13" s="208">
        <v>76.2</v>
      </c>
      <c r="BF13" s="271">
        <v>56.433999999999997</v>
      </c>
      <c r="BG13" s="219" t="s">
        <v>64</v>
      </c>
      <c r="BH13" s="279"/>
      <c r="BI13" s="280"/>
      <c r="BJ13" s="75"/>
      <c r="BK13" s="279">
        <v>9</v>
      </c>
      <c r="BL13" s="280"/>
      <c r="BM13" s="279"/>
      <c r="BN13" s="430"/>
      <c r="BO13" s="436"/>
      <c r="BP13" s="475"/>
      <c r="BQ13" s="496">
        <v>105</v>
      </c>
      <c r="BR13" s="496">
        <v>105</v>
      </c>
      <c r="BS13" s="479">
        <v>180.5</v>
      </c>
      <c r="BT13" s="475"/>
      <c r="BU13" s="479">
        <v>22.48</v>
      </c>
      <c r="BV13" s="475">
        <v>22.48</v>
      </c>
      <c r="BW13" s="450"/>
      <c r="BX13" s="450"/>
      <c r="BY13" s="450"/>
      <c r="BZ13" s="450"/>
      <c r="CA13" s="450"/>
      <c r="CB13" s="475"/>
      <c r="CC13" s="475"/>
      <c r="CD13" s="502"/>
      <c r="CE13" s="219" t="s">
        <v>64</v>
      </c>
      <c r="CF13" s="495">
        <f t="shared" si="13"/>
        <v>0</v>
      </c>
      <c r="CG13" s="508">
        <f t="shared" si="13"/>
        <v>0</v>
      </c>
      <c r="CH13" s="436"/>
      <c r="CI13" s="437"/>
      <c r="CJ13" s="432">
        <f t="shared" si="5"/>
        <v>2523.58</v>
      </c>
      <c r="CK13" s="385">
        <f>AT13+AY13+BB13+BD13+BF13+BI13+BL13+BN13+BP13+CI13+BT13+BR13+BV13</f>
        <v>1566.3140000000001</v>
      </c>
      <c r="CL13" s="292">
        <f t="shared" si="6"/>
        <v>4151.6549400000004</v>
      </c>
      <c r="CM13" s="293">
        <f t="shared" si="6"/>
        <v>2193.0071400000002</v>
      </c>
      <c r="CN13" s="386">
        <f t="shared" si="14"/>
        <v>52.822480955028503</v>
      </c>
      <c r="CO13" s="193">
        <f t="shared" si="7"/>
        <v>-1958.6478000000002</v>
      </c>
      <c r="CP13" s="86"/>
      <c r="CQ13" s="86"/>
      <c r="CR13" s="86"/>
      <c r="CS13" s="86"/>
      <c r="CT13" s="86"/>
      <c r="CU13" s="86"/>
      <c r="CV13" s="86"/>
      <c r="CW13" s="86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147"/>
      <c r="ACO13" s="147"/>
      <c r="ACP13" s="147"/>
      <c r="ACQ13" s="147"/>
      <c r="ACR13" s="147"/>
      <c r="ACS13" s="147"/>
      <c r="ACT13" s="147"/>
      <c r="ACU13" s="147"/>
      <c r="ACV13" s="147"/>
      <c r="ACW13" s="147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  <c r="ALL13" s="147"/>
      <c r="ALM13" s="147"/>
      <c r="ALN13" s="147"/>
      <c r="ALO13" s="147"/>
      <c r="ALP13" s="147"/>
      <c r="ALQ13" s="147"/>
      <c r="ALR13" s="147"/>
      <c r="ALS13" s="147"/>
      <c r="ALT13" s="147"/>
      <c r="ALU13" s="147"/>
      <c r="ALV13" s="147"/>
      <c r="ALW13" s="147"/>
      <c r="ALX13" s="147"/>
      <c r="ALY13" s="147"/>
      <c r="ALZ13" s="147"/>
      <c r="AMA13" s="147"/>
      <c r="AMB13" s="147"/>
      <c r="AMC13" s="147"/>
      <c r="AMD13" s="147"/>
      <c r="AME13" s="147"/>
      <c r="AMF13" s="147"/>
      <c r="AMG13" s="147"/>
      <c r="AMH13" s="147"/>
      <c r="AMI13" s="147"/>
      <c r="AMJ13" s="147"/>
      <c r="AMK13" s="147"/>
    </row>
    <row r="14" spans="1:1025">
      <c r="A14" s="175" t="s">
        <v>66</v>
      </c>
      <c r="B14" s="199">
        <v>300</v>
      </c>
      <c r="C14" s="200">
        <v>351.68317000000002</v>
      </c>
      <c r="D14" s="52">
        <f t="shared" si="0"/>
        <v>117.22772333333333</v>
      </c>
      <c r="E14" s="208">
        <v>21</v>
      </c>
      <c r="F14" s="200">
        <v>20.828410000000002</v>
      </c>
      <c r="G14" s="229">
        <f t="shared" si="1"/>
        <v>99.182904761904766</v>
      </c>
      <c r="H14" s="208">
        <v>16</v>
      </c>
      <c r="I14" s="200">
        <v>0.84689000000000003</v>
      </c>
      <c r="J14" s="229">
        <f t="shared" si="2"/>
        <v>5.2930625000000004</v>
      </c>
      <c r="K14" s="208">
        <v>516</v>
      </c>
      <c r="L14" s="200">
        <v>107.73730999999999</v>
      </c>
      <c r="M14" s="229">
        <f t="shared" si="3"/>
        <v>20.879323643410853</v>
      </c>
      <c r="N14" s="208">
        <v>12</v>
      </c>
      <c r="O14" s="200">
        <v>1.0999999999999999E-2</v>
      </c>
      <c r="P14" s="229">
        <f t="shared" si="4"/>
        <v>9.166666666666666E-2</v>
      </c>
      <c r="Q14" s="229">
        <f t="shared" si="8"/>
        <v>107.74830999999999</v>
      </c>
      <c r="R14" s="175" t="s">
        <v>66</v>
      </c>
      <c r="S14" s="208"/>
      <c r="T14" s="200">
        <v>13.19952</v>
      </c>
      <c r="U14" s="230"/>
      <c r="V14" s="160" t="s">
        <v>66</v>
      </c>
      <c r="W14" s="208"/>
      <c r="X14" s="200"/>
      <c r="Y14" s="207"/>
      <c r="Z14" s="268">
        <v>4.5999999999999996</v>
      </c>
      <c r="AA14" s="229"/>
      <c r="AB14" s="208">
        <v>661.30005000000006</v>
      </c>
      <c r="AC14" s="200">
        <v>537.11644999999999</v>
      </c>
      <c r="AD14" s="229">
        <f t="shared" si="9"/>
        <v>81.221292815568361</v>
      </c>
      <c r="AE14" s="224"/>
      <c r="AF14" s="236"/>
      <c r="AG14" s="241"/>
      <c r="AH14" s="457"/>
      <c r="AI14" s="467"/>
      <c r="AJ14" s="468"/>
      <c r="AK14" s="219" t="s">
        <v>66</v>
      </c>
      <c r="AL14" s="460"/>
      <c r="AM14" s="236"/>
      <c r="AN14" s="355">
        <f>B14+E14+H14+K14+N14+S14+Y14+AB14+AE14+AG14</f>
        <v>1526.3000500000001</v>
      </c>
      <c r="AO14" s="353">
        <f>C14+F14+I14+L14+O14+T14+Z14+AC14+AF14+AH14+X14</f>
        <v>1036.0227500000001</v>
      </c>
      <c r="AP14" s="245">
        <f t="shared" si="10"/>
        <v>67.878052549366032</v>
      </c>
      <c r="AQ14" s="56">
        <f t="shared" si="11"/>
        <v>-490.27729999999997</v>
      </c>
      <c r="AR14" s="154" t="s">
        <v>66</v>
      </c>
      <c r="AS14" s="255">
        <v>1767</v>
      </c>
      <c r="AT14" s="58">
        <v>1144</v>
      </c>
      <c r="AU14" s="256">
        <f t="shared" si="12"/>
        <v>64.742501414827387</v>
      </c>
      <c r="AV14" s="59"/>
      <c r="AW14" s="260"/>
      <c r="AX14" s="263">
        <v>15</v>
      </c>
      <c r="AY14" s="97"/>
      <c r="AZ14" s="187"/>
      <c r="BA14" s="266">
        <v>22</v>
      </c>
      <c r="BB14" s="267">
        <v>5</v>
      </c>
      <c r="BC14" s="208">
        <v>3.6</v>
      </c>
      <c r="BD14" s="268">
        <v>3.6</v>
      </c>
      <c r="BE14" s="208">
        <v>76.2</v>
      </c>
      <c r="BF14" s="271">
        <v>56.433999999999997</v>
      </c>
      <c r="BG14" s="219" t="s">
        <v>66</v>
      </c>
      <c r="BH14" s="279"/>
      <c r="BI14" s="280"/>
      <c r="BJ14" s="75"/>
      <c r="BK14" s="279"/>
      <c r="BL14" s="280"/>
      <c r="BM14" s="279"/>
      <c r="BN14" s="430"/>
      <c r="BO14" s="436"/>
      <c r="BP14" s="475"/>
      <c r="BQ14" s="496">
        <v>105</v>
      </c>
      <c r="BR14" s="496">
        <v>105</v>
      </c>
      <c r="BS14" s="479">
        <v>161.5</v>
      </c>
      <c r="BT14" s="475"/>
      <c r="BU14" s="479">
        <v>12.86</v>
      </c>
      <c r="BV14" s="475">
        <v>12.86</v>
      </c>
      <c r="BW14" s="450"/>
      <c r="BX14" s="450"/>
      <c r="BY14" s="450"/>
      <c r="BZ14" s="450"/>
      <c r="CA14" s="450"/>
      <c r="CB14" s="475"/>
      <c r="CC14" s="475"/>
      <c r="CD14" s="502"/>
      <c r="CE14" s="219" t="s">
        <v>66</v>
      </c>
      <c r="CF14" s="495">
        <f t="shared" si="13"/>
        <v>0</v>
      </c>
      <c r="CG14" s="508">
        <f t="shared" si="13"/>
        <v>0</v>
      </c>
      <c r="CH14" s="436"/>
      <c r="CI14" s="437"/>
      <c r="CJ14" s="432">
        <f t="shared" si="5"/>
        <v>2163.1600000000003</v>
      </c>
      <c r="CK14" s="385">
        <f>AT14+AY14+BB14+BD14+BF14+BI14+BL14++BN14+BP14+CI14+BT14+BR14+BV14</f>
        <v>1326.8939999999998</v>
      </c>
      <c r="CL14" s="292">
        <f t="shared" si="6"/>
        <v>3689.4600500000006</v>
      </c>
      <c r="CM14" s="293">
        <f t="shared" si="6"/>
        <v>2362.9167499999999</v>
      </c>
      <c r="CN14" s="386">
        <f t="shared" si="14"/>
        <v>64.045055861222821</v>
      </c>
      <c r="CO14" s="193">
        <f t="shared" si="7"/>
        <v>-1326.5433000000007</v>
      </c>
      <c r="CP14" s="86"/>
      <c r="CQ14" s="86"/>
      <c r="CR14" s="86"/>
      <c r="CS14" s="86"/>
      <c r="CT14" s="86"/>
      <c r="CU14" s="86"/>
      <c r="CV14" s="86"/>
      <c r="CW14" s="86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  <c r="ALL14" s="147"/>
      <c r="ALM14" s="147"/>
      <c r="ALN14" s="147"/>
      <c r="ALO14" s="147"/>
      <c r="ALP14" s="147"/>
      <c r="ALQ14" s="147"/>
      <c r="ALR14" s="147"/>
      <c r="ALS14" s="147"/>
      <c r="ALT14" s="147"/>
      <c r="ALU14" s="147"/>
      <c r="ALV14" s="147"/>
      <c r="ALW14" s="147"/>
      <c r="ALX14" s="147"/>
      <c r="ALY14" s="147"/>
      <c r="ALZ14" s="147"/>
      <c r="AMA14" s="147"/>
      <c r="AMB14" s="147"/>
      <c r="AMC14" s="147"/>
      <c r="AMD14" s="147"/>
      <c r="AME14" s="147"/>
      <c r="AMF14" s="147"/>
      <c r="AMG14" s="147"/>
      <c r="AMH14" s="147"/>
      <c r="AMI14" s="147"/>
      <c r="AMJ14" s="147"/>
      <c r="AMK14" s="147"/>
    </row>
    <row r="15" spans="1:1025">
      <c r="A15" s="175" t="s">
        <v>67</v>
      </c>
      <c r="B15" s="199">
        <v>173</v>
      </c>
      <c r="C15" s="200">
        <v>121.46127</v>
      </c>
      <c r="D15" s="52">
        <f t="shared" si="0"/>
        <v>70.208826589595375</v>
      </c>
      <c r="E15" s="209">
        <v>214</v>
      </c>
      <c r="F15" s="200">
        <v>227.26813999999999</v>
      </c>
      <c r="G15" s="229">
        <f t="shared" si="1"/>
        <v>106.20006542056075</v>
      </c>
      <c r="H15" s="208">
        <v>25</v>
      </c>
      <c r="I15" s="198">
        <v>2.1648700000000001</v>
      </c>
      <c r="J15" s="229">
        <f t="shared" si="2"/>
        <v>8.6594800000000003</v>
      </c>
      <c r="K15" s="208">
        <v>617</v>
      </c>
      <c r="L15" s="200">
        <v>41.708329999999997</v>
      </c>
      <c r="M15" s="229">
        <f t="shared" si="3"/>
        <v>6.7598589951377628</v>
      </c>
      <c r="N15" s="208">
        <v>36</v>
      </c>
      <c r="O15" s="200">
        <v>0.82299999999999995</v>
      </c>
      <c r="P15" s="229">
        <f t="shared" si="4"/>
        <v>2.286111111111111</v>
      </c>
      <c r="Q15" s="229">
        <f t="shared" si="8"/>
        <v>42.531329999999997</v>
      </c>
      <c r="R15" s="175" t="s">
        <v>67</v>
      </c>
      <c r="S15" s="208">
        <v>410</v>
      </c>
      <c r="T15" s="200">
        <v>300.66500000000002</v>
      </c>
      <c r="U15" s="230"/>
      <c r="V15" s="160" t="s">
        <v>67</v>
      </c>
      <c r="W15" s="208"/>
      <c r="X15" s="200"/>
      <c r="Y15" s="208">
        <v>7</v>
      </c>
      <c r="Z15" s="268">
        <v>4.1900000000000004</v>
      </c>
      <c r="AA15" s="229">
        <f t="shared" si="15"/>
        <v>59.857142857142861</v>
      </c>
      <c r="AB15" s="208">
        <v>333.13610999999997</v>
      </c>
      <c r="AC15" s="200">
        <v>301.11074000000002</v>
      </c>
      <c r="AD15" s="229">
        <f t="shared" si="9"/>
        <v>90.38670109943952</v>
      </c>
      <c r="AE15" s="224"/>
      <c r="AF15" s="236"/>
      <c r="AG15" s="241"/>
      <c r="AH15" s="457"/>
      <c r="AI15" s="467"/>
      <c r="AJ15" s="468"/>
      <c r="AK15" s="219" t="s">
        <v>67</v>
      </c>
      <c r="AL15" s="460"/>
      <c r="AM15" s="236"/>
      <c r="AN15" s="355">
        <f>B15+E15+H15+K15+N15+S15+Y15+AB15+AE15+AG15</f>
        <v>1815.1361099999999</v>
      </c>
      <c r="AO15" s="353">
        <f>C15+F15+I15+L15+O15+T15+Z15+AC15+AF15+AH15+X15</f>
        <v>999.3913500000001</v>
      </c>
      <c r="AP15" s="245">
        <f t="shared" si="10"/>
        <v>55.058755345900764</v>
      </c>
      <c r="AQ15" s="56">
        <f t="shared" si="11"/>
        <v>-815.74475999999981</v>
      </c>
      <c r="AR15" s="154" t="s">
        <v>67</v>
      </c>
      <c r="AS15" s="255">
        <v>1638</v>
      </c>
      <c r="AT15" s="58">
        <v>1093</v>
      </c>
      <c r="AU15" s="256">
        <f t="shared" si="12"/>
        <v>66.727716727716725</v>
      </c>
      <c r="AV15" s="59"/>
      <c r="AW15" s="260"/>
      <c r="AX15" s="263"/>
      <c r="AY15" s="97"/>
      <c r="AZ15" s="187"/>
      <c r="BA15" s="266">
        <v>22</v>
      </c>
      <c r="BB15" s="267">
        <v>5</v>
      </c>
      <c r="BC15" s="208">
        <v>5.8</v>
      </c>
      <c r="BD15" s="268">
        <v>5.8</v>
      </c>
      <c r="BE15" s="208">
        <v>76.2</v>
      </c>
      <c r="BF15" s="271">
        <v>57.15</v>
      </c>
      <c r="BG15" s="219" t="s">
        <v>67</v>
      </c>
      <c r="BH15" s="279"/>
      <c r="BI15" s="280"/>
      <c r="BJ15" s="75"/>
      <c r="BK15" s="279"/>
      <c r="BL15" s="280"/>
      <c r="BM15" s="279"/>
      <c r="BN15" s="430"/>
      <c r="BO15" s="436"/>
      <c r="BP15" s="475"/>
      <c r="BQ15" s="496">
        <v>105</v>
      </c>
      <c r="BR15" s="496">
        <v>105</v>
      </c>
      <c r="BS15" s="479">
        <v>217.5</v>
      </c>
      <c r="BT15" s="475"/>
      <c r="BU15" s="479">
        <v>11.82</v>
      </c>
      <c r="BV15" s="475">
        <v>11.82</v>
      </c>
      <c r="BW15" s="450"/>
      <c r="BX15" s="450"/>
      <c r="BY15" s="450"/>
      <c r="BZ15" s="450"/>
      <c r="CA15" s="450"/>
      <c r="CB15" s="475"/>
      <c r="CC15" s="475"/>
      <c r="CD15" s="502"/>
      <c r="CE15" s="219" t="s">
        <v>67</v>
      </c>
      <c r="CF15" s="495">
        <f t="shared" si="13"/>
        <v>0</v>
      </c>
      <c r="CG15" s="508">
        <f t="shared" si="13"/>
        <v>0</v>
      </c>
      <c r="CH15" s="436"/>
      <c r="CI15" s="437"/>
      <c r="CJ15" s="432">
        <f t="shared" si="5"/>
        <v>2076.3200000000002</v>
      </c>
      <c r="CK15" s="385">
        <f>AT15+AY15+BB15+BD15+BF15+BI15+BL15+BN15+BP15+CI15+BT15+BR15+BV15</f>
        <v>1277.77</v>
      </c>
      <c r="CL15" s="292">
        <f t="shared" si="6"/>
        <v>3891.4561100000001</v>
      </c>
      <c r="CM15" s="293">
        <f t="shared" si="6"/>
        <v>2277.1613500000003</v>
      </c>
      <c r="CN15" s="386">
        <f t="shared" si="14"/>
        <v>58.516948042875406</v>
      </c>
      <c r="CO15" s="193">
        <f t="shared" si="7"/>
        <v>-1614.2947599999998</v>
      </c>
      <c r="CP15" s="86"/>
      <c r="CQ15" s="86"/>
      <c r="CR15" s="86"/>
      <c r="CS15" s="86"/>
      <c r="CT15" s="86"/>
      <c r="CU15" s="86"/>
      <c r="CV15" s="86"/>
      <c r="CW15" s="86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  <c r="ALL15" s="147"/>
      <c r="ALM15" s="147"/>
      <c r="ALN15" s="147"/>
      <c r="ALO15" s="147"/>
      <c r="ALP15" s="147"/>
      <c r="ALQ15" s="147"/>
      <c r="ALR15" s="147"/>
      <c r="ALS15" s="147"/>
      <c r="ALT15" s="147"/>
      <c r="ALU15" s="147"/>
      <c r="ALV15" s="147"/>
      <c r="ALW15" s="147"/>
      <c r="ALX15" s="147"/>
      <c r="ALY15" s="147"/>
      <c r="ALZ15" s="147"/>
      <c r="AMA15" s="147"/>
      <c r="AMB15" s="147"/>
      <c r="AMC15" s="147"/>
      <c r="AMD15" s="147"/>
      <c r="AME15" s="147"/>
      <c r="AMF15" s="147"/>
      <c r="AMG15" s="147"/>
      <c r="AMH15" s="147"/>
      <c r="AMI15" s="147"/>
      <c r="AMJ15" s="147"/>
      <c r="AMK15" s="147"/>
    </row>
    <row r="16" spans="1:1025">
      <c r="A16" s="175" t="s">
        <v>68</v>
      </c>
      <c r="B16" s="242">
        <v>181.3</v>
      </c>
      <c r="C16" s="200">
        <v>112.62602</v>
      </c>
      <c r="D16" s="52">
        <f t="shared" si="0"/>
        <v>62.121356867071142</v>
      </c>
      <c r="E16" s="207">
        <v>20</v>
      </c>
      <c r="F16" s="198">
        <v>97.093789999999998</v>
      </c>
      <c r="G16" s="229">
        <f t="shared" si="1"/>
        <v>485.46895000000001</v>
      </c>
      <c r="H16" s="208">
        <v>41</v>
      </c>
      <c r="I16" s="200">
        <v>0.68991000000000002</v>
      </c>
      <c r="J16" s="229">
        <f t="shared" si="2"/>
        <v>1.6827073170731708</v>
      </c>
      <c r="K16" s="208">
        <v>300</v>
      </c>
      <c r="L16" s="200">
        <v>23.851669999999999</v>
      </c>
      <c r="M16" s="229">
        <f t="shared" si="3"/>
        <v>7.9505566666666665</v>
      </c>
      <c r="N16" s="208">
        <v>3</v>
      </c>
      <c r="O16" s="200"/>
      <c r="P16" s="229">
        <f t="shared" si="4"/>
        <v>0</v>
      </c>
      <c r="Q16" s="229">
        <f t="shared" si="8"/>
        <v>23.851669999999999</v>
      </c>
      <c r="R16" s="175" t="s">
        <v>68</v>
      </c>
      <c r="S16" s="208">
        <v>70</v>
      </c>
      <c r="T16" s="200">
        <v>41.402000000000001</v>
      </c>
      <c r="U16" s="230"/>
      <c r="V16" s="160" t="s">
        <v>69</v>
      </c>
      <c r="W16" s="208"/>
      <c r="X16" s="200"/>
      <c r="Y16" s="208"/>
      <c r="Z16" s="268"/>
      <c r="AA16" s="229" t="e">
        <f t="shared" si="15"/>
        <v>#DIV/0!</v>
      </c>
      <c r="AB16" s="208">
        <v>402.74765000000002</v>
      </c>
      <c r="AC16" s="200">
        <v>358.07765000000001</v>
      </c>
      <c r="AD16" s="229">
        <f t="shared" si="9"/>
        <v>88.908687611212628</v>
      </c>
      <c r="AE16" s="224"/>
      <c r="AF16" s="236"/>
      <c r="AG16" s="242"/>
      <c r="AH16" s="94"/>
      <c r="AI16" s="469"/>
      <c r="AJ16" s="470"/>
      <c r="AK16" s="219" t="s">
        <v>68</v>
      </c>
      <c r="AL16" s="461"/>
      <c r="AM16" s="200"/>
      <c r="AN16" s="355">
        <f>B16+E16+H16+K16+N16+S16+Y16+AB16+AE16+AG16+W16</f>
        <v>1018.04765</v>
      </c>
      <c r="AO16" s="353">
        <f t="shared" ref="AO16:AO22" si="16">C16+F16+I16+L16+O16+T16+Z16+AC16+AF16+AH16+X16+AM16</f>
        <v>633.74104</v>
      </c>
      <c r="AP16" s="245">
        <f t="shared" si="10"/>
        <v>62.250626480990356</v>
      </c>
      <c r="AQ16" s="56">
        <f t="shared" si="11"/>
        <v>-384.30660999999998</v>
      </c>
      <c r="AR16" s="154" t="s">
        <v>69</v>
      </c>
      <c r="AS16" s="255">
        <v>1729</v>
      </c>
      <c r="AT16" s="58">
        <v>1121</v>
      </c>
      <c r="AU16" s="256">
        <f t="shared" si="12"/>
        <v>64.835164835164832</v>
      </c>
      <c r="AV16" s="59"/>
      <c r="AW16" s="260"/>
      <c r="AX16" s="263">
        <v>18</v>
      </c>
      <c r="AY16" s="97"/>
      <c r="AZ16" s="187"/>
      <c r="BA16" s="266">
        <v>20</v>
      </c>
      <c r="BB16" s="267">
        <v>5</v>
      </c>
      <c r="BC16" s="208">
        <v>2.9</v>
      </c>
      <c r="BD16" s="268">
        <v>2.9</v>
      </c>
      <c r="BE16" s="208">
        <v>76.2</v>
      </c>
      <c r="BF16" s="271">
        <v>56.433999999999997</v>
      </c>
      <c r="BG16" s="219" t="s">
        <v>68</v>
      </c>
      <c r="BH16" s="279"/>
      <c r="BI16" s="280"/>
      <c r="BJ16" s="75"/>
      <c r="BK16" s="279"/>
      <c r="BL16" s="280"/>
      <c r="BM16" s="279"/>
      <c r="BN16" s="430"/>
      <c r="BO16" s="436"/>
      <c r="BP16" s="475"/>
      <c r="BQ16" s="496">
        <v>105</v>
      </c>
      <c r="BR16" s="496">
        <v>105</v>
      </c>
      <c r="BS16" s="479">
        <v>142.5</v>
      </c>
      <c r="BT16" s="475"/>
      <c r="BU16" s="479">
        <v>12.86</v>
      </c>
      <c r="BV16" s="475">
        <v>12.86</v>
      </c>
      <c r="BW16" s="450"/>
      <c r="BX16" s="450"/>
      <c r="BY16" s="450"/>
      <c r="BZ16" s="450"/>
      <c r="CA16" s="450">
        <v>564.79999999999995</v>
      </c>
      <c r="CB16" s="475">
        <v>564.79999999999995</v>
      </c>
      <c r="CC16" s="475">
        <v>93.3</v>
      </c>
      <c r="CD16" s="502">
        <v>93.3</v>
      </c>
      <c r="CE16" s="219" t="s">
        <v>68</v>
      </c>
      <c r="CF16" s="495">
        <f t="shared" si="13"/>
        <v>658.09999999999991</v>
      </c>
      <c r="CG16" s="508">
        <f t="shared" si="13"/>
        <v>658.09999999999991</v>
      </c>
      <c r="CH16" s="436"/>
      <c r="CI16" s="437"/>
      <c r="CJ16" s="432">
        <f t="shared" si="5"/>
        <v>2764.5600000000004</v>
      </c>
      <c r="CK16" s="385">
        <f>AT16+AY16+BB16+BD16+BF16+BI16+BL16+BN16+BP16+CI16+BT16+BR16+BV16+CG16</f>
        <v>1961.2939999999999</v>
      </c>
      <c r="CL16" s="292">
        <f t="shared" si="6"/>
        <v>3782.6076500000004</v>
      </c>
      <c r="CM16" s="293">
        <f t="shared" si="6"/>
        <v>2595.0350399999998</v>
      </c>
      <c r="CN16" s="386">
        <f t="shared" si="14"/>
        <v>68.604393585467406</v>
      </c>
      <c r="CO16" s="193">
        <f t="shared" si="7"/>
        <v>-1187.5726100000006</v>
      </c>
      <c r="CP16" s="86"/>
      <c r="CQ16" s="86"/>
      <c r="CR16" s="86"/>
      <c r="CS16" s="86"/>
      <c r="CT16" s="86"/>
      <c r="CU16" s="86"/>
      <c r="CV16" s="86"/>
      <c r="CW16" s="86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  <c r="ALN16" s="147"/>
      <c r="ALO16" s="147"/>
      <c r="ALP16" s="147"/>
      <c r="ALQ16" s="147"/>
      <c r="ALR16" s="147"/>
      <c r="ALS16" s="147"/>
      <c r="ALT16" s="147"/>
      <c r="ALU16" s="147"/>
      <c r="ALV16" s="147"/>
      <c r="ALW16" s="147"/>
      <c r="ALX16" s="147"/>
      <c r="ALY16" s="147"/>
      <c r="ALZ16" s="147"/>
      <c r="AMA16" s="147"/>
      <c r="AMB16" s="147"/>
      <c r="AMC16" s="147"/>
      <c r="AMD16" s="147"/>
      <c r="AME16" s="147"/>
      <c r="AMF16" s="147"/>
      <c r="AMG16" s="147"/>
      <c r="AMH16" s="147"/>
      <c r="AMI16" s="147"/>
      <c r="AMJ16" s="147"/>
      <c r="AMK16" s="147"/>
    </row>
    <row r="17" spans="1:1025">
      <c r="A17" s="175" t="s">
        <v>70</v>
      </c>
      <c r="B17" s="446">
        <v>175.68781999999999</v>
      </c>
      <c r="C17" s="200">
        <v>32.468339999999998</v>
      </c>
      <c r="D17" s="52">
        <f t="shared" si="0"/>
        <v>18.480700597229792</v>
      </c>
      <c r="E17" s="208">
        <v>10</v>
      </c>
      <c r="F17" s="200">
        <v>11.26</v>
      </c>
      <c r="G17" s="229">
        <f t="shared" si="1"/>
        <v>112.6</v>
      </c>
      <c r="H17" s="208">
        <v>20</v>
      </c>
      <c r="I17" s="200">
        <v>4.6442600000000001</v>
      </c>
      <c r="J17" s="229">
        <f t="shared" si="2"/>
        <v>23.221299999999999</v>
      </c>
      <c r="K17" s="208">
        <v>917</v>
      </c>
      <c r="L17" s="200">
        <v>53.745730000000002</v>
      </c>
      <c r="M17" s="229">
        <f t="shared" si="3"/>
        <v>5.8610392584514726</v>
      </c>
      <c r="N17" s="208">
        <v>60</v>
      </c>
      <c r="O17" s="200">
        <v>1.46617</v>
      </c>
      <c r="P17" s="229">
        <f t="shared" si="4"/>
        <v>2.4436166666666663</v>
      </c>
      <c r="Q17" s="229">
        <f t="shared" si="8"/>
        <v>55.2119</v>
      </c>
      <c r="R17" s="175" t="s">
        <v>70</v>
      </c>
      <c r="S17" s="208">
        <v>149.80665999999999</v>
      </c>
      <c r="T17" s="200"/>
      <c r="U17" s="230"/>
      <c r="V17" s="160" t="s">
        <v>70</v>
      </c>
      <c r="W17" s="208"/>
      <c r="X17" s="200"/>
      <c r="Y17" s="208"/>
      <c r="Z17" s="268"/>
      <c r="AA17" s="229" t="e">
        <f t="shared" si="15"/>
        <v>#DIV/0!</v>
      </c>
      <c r="AB17" s="208">
        <v>904.93691000000001</v>
      </c>
      <c r="AC17" s="200">
        <v>752.77688999999998</v>
      </c>
      <c r="AD17" s="229">
        <f t="shared" si="9"/>
        <v>83.185565941829026</v>
      </c>
      <c r="AE17" s="224"/>
      <c r="AF17" s="236">
        <v>6</v>
      </c>
      <c r="AG17" s="242"/>
      <c r="AH17" s="94"/>
      <c r="AI17" s="469"/>
      <c r="AJ17" s="470"/>
      <c r="AK17" s="219" t="s">
        <v>70</v>
      </c>
      <c r="AL17" s="461"/>
      <c r="AM17" s="200">
        <v>4.37</v>
      </c>
      <c r="AN17" s="355">
        <f t="shared" ref="AN17:AN22" si="17">B17+E17+H17+K17+N17+S17+Y17+AB17+AE17+AG17</f>
        <v>2237.4313900000002</v>
      </c>
      <c r="AO17" s="353">
        <f t="shared" si="16"/>
        <v>866.73139000000003</v>
      </c>
      <c r="AP17" s="245">
        <f t="shared" si="10"/>
        <v>38.737786279113564</v>
      </c>
      <c r="AQ17" s="56">
        <f t="shared" si="11"/>
        <v>-1370.7000000000003</v>
      </c>
      <c r="AR17" s="154" t="s">
        <v>70</v>
      </c>
      <c r="AS17" s="255">
        <v>1375</v>
      </c>
      <c r="AT17" s="58">
        <v>901</v>
      </c>
      <c r="AU17" s="256">
        <f t="shared" si="12"/>
        <v>65.527272727272717</v>
      </c>
      <c r="AV17" s="59"/>
      <c r="AW17" s="260"/>
      <c r="AX17" s="263"/>
      <c r="AY17" s="97"/>
      <c r="AZ17" s="187"/>
      <c r="BA17" s="266">
        <v>23</v>
      </c>
      <c r="BB17" s="267">
        <v>5</v>
      </c>
      <c r="BC17" s="208">
        <v>3.3</v>
      </c>
      <c r="BD17" s="268">
        <v>3.3</v>
      </c>
      <c r="BE17" s="208">
        <v>76.2</v>
      </c>
      <c r="BF17" s="271">
        <v>56.433999999999997</v>
      </c>
      <c r="BG17" s="219" t="s">
        <v>70</v>
      </c>
      <c r="BH17" s="279"/>
      <c r="BI17" s="280"/>
      <c r="BJ17" s="75"/>
      <c r="BK17" s="279">
        <v>9</v>
      </c>
      <c r="BL17" s="280"/>
      <c r="BM17" s="279"/>
      <c r="BN17" s="430"/>
      <c r="BO17" s="436"/>
      <c r="BP17" s="475"/>
      <c r="BQ17" s="496">
        <v>105</v>
      </c>
      <c r="BR17" s="496">
        <v>105</v>
      </c>
      <c r="BS17" s="479">
        <v>217.5</v>
      </c>
      <c r="BT17" s="475"/>
      <c r="BU17" s="479">
        <v>13.64</v>
      </c>
      <c r="BV17" s="475">
        <v>13.64</v>
      </c>
      <c r="BW17" s="450"/>
      <c r="BX17" s="450"/>
      <c r="BY17" s="450">
        <v>686.6</v>
      </c>
      <c r="BZ17" s="450">
        <v>686.6</v>
      </c>
      <c r="CA17" s="450"/>
      <c r="CB17" s="475"/>
      <c r="CC17" s="475">
        <v>197.9</v>
      </c>
      <c r="CD17" s="502">
        <v>197.9</v>
      </c>
      <c r="CE17" s="219" t="s">
        <v>70</v>
      </c>
      <c r="CF17" s="495">
        <f t="shared" si="13"/>
        <v>884.5</v>
      </c>
      <c r="CG17" s="508">
        <f t="shared" si="13"/>
        <v>884.5</v>
      </c>
      <c r="CH17" s="436"/>
      <c r="CI17" s="437"/>
      <c r="CJ17" s="432">
        <f t="shared" si="5"/>
        <v>2707.14</v>
      </c>
      <c r="CK17" s="385">
        <f>AT17+AY17+BB17+BD17+BF17+BI17+BL17+BN17+BP17+CI17+BT17+BR17+BV17+CG17</f>
        <v>1968.874</v>
      </c>
      <c r="CL17" s="292">
        <f t="shared" si="6"/>
        <v>4944.5713900000001</v>
      </c>
      <c r="CM17" s="293">
        <f t="shared" si="6"/>
        <v>2835.6053900000002</v>
      </c>
      <c r="CN17" s="386">
        <f t="shared" si="14"/>
        <v>57.347850123769781</v>
      </c>
      <c r="CO17" s="193">
        <f t="shared" si="7"/>
        <v>-2108.9659999999999</v>
      </c>
      <c r="CP17" s="86"/>
      <c r="CQ17" s="86"/>
      <c r="CR17" s="86"/>
      <c r="CS17" s="86"/>
      <c r="CT17" s="86"/>
      <c r="CU17" s="86"/>
      <c r="CV17" s="86"/>
      <c r="CW17" s="86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  <c r="ALN17" s="147"/>
      <c r="ALO17" s="147"/>
      <c r="ALP17" s="147"/>
      <c r="ALQ17" s="147"/>
      <c r="ALR17" s="147"/>
      <c r="ALS17" s="147"/>
      <c r="ALT17" s="147"/>
      <c r="ALU17" s="147"/>
      <c r="ALV17" s="147"/>
      <c r="ALW17" s="147"/>
      <c r="ALX17" s="147"/>
      <c r="ALY17" s="147"/>
      <c r="ALZ17" s="147"/>
      <c r="AMA17" s="147"/>
      <c r="AMB17" s="147"/>
      <c r="AMC17" s="147"/>
      <c r="AMD17" s="147"/>
      <c r="AME17" s="147"/>
      <c r="AMF17" s="147"/>
      <c r="AMG17" s="147"/>
      <c r="AMH17" s="147"/>
      <c r="AMI17" s="147"/>
      <c r="AMJ17" s="147"/>
      <c r="AMK17" s="147"/>
    </row>
    <row r="18" spans="1:1025">
      <c r="A18" s="175" t="s">
        <v>71</v>
      </c>
      <c r="B18" s="199">
        <v>240</v>
      </c>
      <c r="C18" s="200">
        <v>52.003360000000001</v>
      </c>
      <c r="D18" s="52">
        <f t="shared" si="0"/>
        <v>21.668066666666665</v>
      </c>
      <c r="E18" s="208">
        <v>71.599999999999994</v>
      </c>
      <c r="F18" s="200">
        <v>62.29589</v>
      </c>
      <c r="G18" s="229">
        <f t="shared" si="1"/>
        <v>87.005432960893856</v>
      </c>
      <c r="H18" s="208">
        <v>40</v>
      </c>
      <c r="I18" s="200">
        <v>1.29396</v>
      </c>
      <c r="J18" s="229">
        <f t="shared" si="2"/>
        <v>3.2349000000000001</v>
      </c>
      <c r="K18" s="208">
        <v>201</v>
      </c>
      <c r="L18" s="200">
        <v>66.093959999999996</v>
      </c>
      <c r="M18" s="229">
        <f t="shared" si="3"/>
        <v>32.8825671641791</v>
      </c>
      <c r="N18" s="208">
        <v>10</v>
      </c>
      <c r="O18" s="200"/>
      <c r="P18" s="229">
        <f t="shared" si="4"/>
        <v>0</v>
      </c>
      <c r="Q18" s="229">
        <f t="shared" si="8"/>
        <v>66.093959999999996</v>
      </c>
      <c r="R18" s="175" t="s">
        <v>71</v>
      </c>
      <c r="S18" s="208">
        <v>24</v>
      </c>
      <c r="T18" s="200">
        <v>14.252230000000001</v>
      </c>
      <c r="U18" s="230"/>
      <c r="V18" s="160" t="s">
        <v>71</v>
      </c>
      <c r="W18" s="208"/>
      <c r="X18" s="200"/>
      <c r="Y18" s="208">
        <v>19</v>
      </c>
      <c r="Z18" s="268">
        <v>2.16</v>
      </c>
      <c r="AA18" s="229">
        <f t="shared" si="15"/>
        <v>11.368421052631579</v>
      </c>
      <c r="AB18" s="208">
        <v>233.69248999999999</v>
      </c>
      <c r="AC18" s="200">
        <v>166.83165</v>
      </c>
      <c r="AD18" s="229">
        <f t="shared" si="9"/>
        <v>71.389392958241842</v>
      </c>
      <c r="AE18" s="224"/>
      <c r="AF18" s="236"/>
      <c r="AG18" s="242"/>
      <c r="AH18" s="94"/>
      <c r="AI18" s="469"/>
      <c r="AJ18" s="470"/>
      <c r="AK18" s="219" t="s">
        <v>71</v>
      </c>
      <c r="AL18" s="461"/>
      <c r="AM18" s="200"/>
      <c r="AN18" s="355">
        <f t="shared" si="17"/>
        <v>839.29249000000004</v>
      </c>
      <c r="AO18" s="353">
        <f t="shared" si="16"/>
        <v>364.93104999999997</v>
      </c>
      <c r="AP18" s="245">
        <f t="shared" si="10"/>
        <v>43.480795354191713</v>
      </c>
      <c r="AQ18" s="56">
        <f t="shared" si="11"/>
        <v>-474.36144000000007</v>
      </c>
      <c r="AR18" s="154" t="s">
        <v>71</v>
      </c>
      <c r="AS18" s="255">
        <v>1809</v>
      </c>
      <c r="AT18" s="58">
        <v>1223</v>
      </c>
      <c r="AU18" s="256">
        <f t="shared" si="12"/>
        <v>67.606412382531786</v>
      </c>
      <c r="AV18" s="59"/>
      <c r="AW18" s="260"/>
      <c r="AX18" s="263">
        <v>40</v>
      </c>
      <c r="AY18" s="97"/>
      <c r="AZ18" s="187"/>
      <c r="BA18" s="266">
        <v>19</v>
      </c>
      <c r="BB18" s="267">
        <v>4</v>
      </c>
      <c r="BC18" s="208">
        <v>1.8</v>
      </c>
      <c r="BD18" s="268">
        <v>1.8</v>
      </c>
      <c r="BE18" s="208">
        <v>76.2</v>
      </c>
      <c r="BF18" s="271">
        <v>56.433999999999997</v>
      </c>
      <c r="BG18" s="219" t="s">
        <v>71</v>
      </c>
      <c r="BH18" s="279"/>
      <c r="BI18" s="280"/>
      <c r="BJ18" s="75"/>
      <c r="BK18" s="279"/>
      <c r="BL18" s="280"/>
      <c r="BM18" s="279"/>
      <c r="BN18" s="430"/>
      <c r="BO18" s="436"/>
      <c r="BP18" s="475"/>
      <c r="BQ18" s="496">
        <v>105</v>
      </c>
      <c r="BR18" s="496">
        <v>105</v>
      </c>
      <c r="BS18" s="479">
        <v>192</v>
      </c>
      <c r="BT18" s="475"/>
      <c r="BU18" s="479">
        <v>13.12</v>
      </c>
      <c r="BV18" s="475">
        <v>13.12</v>
      </c>
      <c r="BW18" s="450"/>
      <c r="BX18" s="450"/>
      <c r="BY18" s="450"/>
      <c r="BZ18" s="450"/>
      <c r="CA18" s="450"/>
      <c r="CB18" s="475"/>
      <c r="CC18" s="475"/>
      <c r="CD18" s="502"/>
      <c r="CE18" s="219" t="s">
        <v>71</v>
      </c>
      <c r="CF18" s="495">
        <f t="shared" si="13"/>
        <v>0</v>
      </c>
      <c r="CG18" s="508">
        <f t="shared" si="13"/>
        <v>0</v>
      </c>
      <c r="CH18" s="436"/>
      <c r="CI18" s="437"/>
      <c r="CJ18" s="432">
        <f t="shared" si="5"/>
        <v>2256.12</v>
      </c>
      <c r="CK18" s="385">
        <f t="shared" ref="CK18:CK22" si="18">AT18+AY18+BB18+BD18+BF18+BI18+BL18+BN18+BP18+CI18+BT18+BR18+BV18</f>
        <v>1403.3539999999998</v>
      </c>
      <c r="CL18" s="292">
        <f t="shared" si="6"/>
        <v>3095.4124899999997</v>
      </c>
      <c r="CM18" s="293">
        <f t="shared" si="6"/>
        <v>1768.2850499999997</v>
      </c>
      <c r="CN18" s="386">
        <f t="shared" si="14"/>
        <v>57.12599066239472</v>
      </c>
      <c r="CO18" s="193">
        <f t="shared" si="7"/>
        <v>-1327.12744</v>
      </c>
      <c r="CP18" s="86"/>
      <c r="CQ18" s="86"/>
      <c r="CR18" s="86"/>
      <c r="CS18" s="86"/>
      <c r="CT18" s="86"/>
      <c r="CU18" s="86"/>
      <c r="CV18" s="86"/>
      <c r="CW18" s="86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  <c r="ALN18" s="147"/>
      <c r="ALO18" s="147"/>
      <c r="ALP18" s="147"/>
      <c r="ALQ18" s="147"/>
      <c r="ALR18" s="147"/>
      <c r="ALS18" s="147"/>
      <c r="ALT18" s="147"/>
      <c r="ALU18" s="147"/>
      <c r="ALV18" s="147"/>
      <c r="ALW18" s="147"/>
      <c r="ALX18" s="147"/>
      <c r="ALY18" s="147"/>
      <c r="ALZ18" s="147"/>
      <c r="AMA18" s="147"/>
      <c r="AMB18" s="147"/>
      <c r="AMC18" s="147"/>
      <c r="AMD18" s="147"/>
      <c r="AME18" s="147"/>
      <c r="AMF18" s="147"/>
      <c r="AMG18" s="147"/>
      <c r="AMH18" s="147"/>
      <c r="AMI18" s="147"/>
      <c r="AMJ18" s="147"/>
      <c r="AMK18" s="147"/>
    </row>
    <row r="19" spans="1:1025">
      <c r="A19" s="175" t="s">
        <v>72</v>
      </c>
      <c r="B19" s="199">
        <v>485.1</v>
      </c>
      <c r="C19" s="200">
        <v>189.03305</v>
      </c>
      <c r="D19" s="52">
        <f t="shared" si="0"/>
        <v>38.967851989280561</v>
      </c>
      <c r="E19" s="208">
        <v>213.19201000000001</v>
      </c>
      <c r="F19" s="200">
        <v>145.84004999999999</v>
      </c>
      <c r="G19" s="229">
        <f t="shared" si="1"/>
        <v>68.407840425164153</v>
      </c>
      <c r="H19" s="208">
        <v>48</v>
      </c>
      <c r="I19" s="200">
        <v>1.19269</v>
      </c>
      <c r="J19" s="229">
        <f t="shared" si="2"/>
        <v>2.4847708333333332</v>
      </c>
      <c r="K19" s="451">
        <v>600</v>
      </c>
      <c r="L19" s="200">
        <v>30.987210000000001</v>
      </c>
      <c r="M19" s="229">
        <f t="shared" si="3"/>
        <v>5.1645349999999999</v>
      </c>
      <c r="N19" s="208">
        <v>60.5</v>
      </c>
      <c r="O19" s="200">
        <v>78.82011</v>
      </c>
      <c r="P19" s="229">
        <f t="shared" si="4"/>
        <v>130.28117355371899</v>
      </c>
      <c r="Q19" s="229">
        <f t="shared" si="8"/>
        <v>109.80732</v>
      </c>
      <c r="R19" s="175" t="s">
        <v>72</v>
      </c>
      <c r="S19" s="208"/>
      <c r="T19" s="200">
        <v>55.620930000000001</v>
      </c>
      <c r="U19" s="229"/>
      <c r="V19" s="160" t="s">
        <v>72</v>
      </c>
      <c r="W19" s="208"/>
      <c r="X19" s="200"/>
      <c r="Y19" s="208"/>
      <c r="Z19" s="268"/>
      <c r="AA19" s="229" t="e">
        <f t="shared" si="15"/>
        <v>#DIV/0!</v>
      </c>
      <c r="AB19" s="208">
        <v>298.33085</v>
      </c>
      <c r="AC19" s="200">
        <v>146.48629</v>
      </c>
      <c r="AD19" s="229">
        <f t="shared" si="9"/>
        <v>49.101958446469752</v>
      </c>
      <c r="AE19" s="224"/>
      <c r="AF19" s="236"/>
      <c r="AG19" s="242"/>
      <c r="AH19" s="94"/>
      <c r="AI19" s="469"/>
      <c r="AJ19" s="470"/>
      <c r="AK19" s="219" t="s">
        <v>72</v>
      </c>
      <c r="AL19" s="461"/>
      <c r="AM19" s="200"/>
      <c r="AN19" s="355">
        <f t="shared" si="17"/>
        <v>1705.1228600000002</v>
      </c>
      <c r="AO19" s="353">
        <f t="shared" si="16"/>
        <v>647.98033000000009</v>
      </c>
      <c r="AP19" s="245">
        <f t="shared" si="10"/>
        <v>38.001973066034665</v>
      </c>
      <c r="AQ19" s="56">
        <f t="shared" si="11"/>
        <v>-1057.1425300000001</v>
      </c>
      <c r="AR19" s="154" t="s">
        <v>72</v>
      </c>
      <c r="AS19" s="255">
        <v>1346</v>
      </c>
      <c r="AT19" s="58">
        <v>909</v>
      </c>
      <c r="AU19" s="256">
        <f t="shared" si="12"/>
        <v>67.533432392273411</v>
      </c>
      <c r="AV19" s="59"/>
      <c r="AW19" s="260"/>
      <c r="AX19" s="263"/>
      <c r="AY19" s="97"/>
      <c r="AZ19" s="187"/>
      <c r="BA19" s="266">
        <v>19</v>
      </c>
      <c r="BB19" s="267">
        <v>4</v>
      </c>
      <c r="BC19" s="208">
        <v>3.6</v>
      </c>
      <c r="BD19" s="268">
        <v>3.6</v>
      </c>
      <c r="BE19" s="208">
        <v>76.2</v>
      </c>
      <c r="BF19" s="271">
        <v>56.433999999999997</v>
      </c>
      <c r="BG19" s="219" t="s">
        <v>72</v>
      </c>
      <c r="BH19" s="279"/>
      <c r="BI19" s="280"/>
      <c r="BJ19" s="75"/>
      <c r="BK19" s="279"/>
      <c r="BL19" s="280"/>
      <c r="BM19" s="279"/>
      <c r="BN19" s="430"/>
      <c r="BO19" s="436"/>
      <c r="BP19" s="475"/>
      <c r="BQ19" s="496">
        <v>105</v>
      </c>
      <c r="BR19" s="496">
        <v>105</v>
      </c>
      <c r="BS19" s="479">
        <v>62.5</v>
      </c>
      <c r="BT19" s="475"/>
      <c r="BU19" s="479">
        <v>12.08</v>
      </c>
      <c r="BV19" s="475">
        <v>12.08</v>
      </c>
      <c r="BW19" s="450"/>
      <c r="BX19" s="450"/>
      <c r="BY19" s="450"/>
      <c r="BZ19" s="450"/>
      <c r="CA19" s="450"/>
      <c r="CB19" s="475"/>
      <c r="CC19" s="475"/>
      <c r="CD19" s="502"/>
      <c r="CE19" s="219" t="s">
        <v>72</v>
      </c>
      <c r="CF19" s="495">
        <f t="shared" si="13"/>
        <v>0</v>
      </c>
      <c r="CG19" s="508">
        <f t="shared" si="13"/>
        <v>0</v>
      </c>
      <c r="CH19" s="436"/>
      <c r="CI19" s="437"/>
      <c r="CJ19" s="432">
        <f t="shared" si="5"/>
        <v>1624.3799999999999</v>
      </c>
      <c r="CK19" s="385">
        <f t="shared" si="18"/>
        <v>1090.114</v>
      </c>
      <c r="CL19" s="292">
        <f t="shared" si="6"/>
        <v>3329.5028600000001</v>
      </c>
      <c r="CM19" s="293">
        <f t="shared" si="6"/>
        <v>1738.0943300000001</v>
      </c>
      <c r="CN19" s="386">
        <f t="shared" si="14"/>
        <v>52.202818351085611</v>
      </c>
      <c r="CO19" s="193">
        <f t="shared" si="7"/>
        <v>-1591.4085299999999</v>
      </c>
      <c r="CP19" s="86"/>
      <c r="CQ19" s="86"/>
      <c r="CR19" s="86"/>
      <c r="CS19" s="86"/>
      <c r="CT19" s="86"/>
      <c r="CU19" s="86"/>
      <c r="CV19" s="86"/>
      <c r="CW19" s="86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  <c r="ALN19" s="147"/>
      <c r="ALO19" s="147"/>
      <c r="ALP19" s="147"/>
      <c r="ALQ19" s="147"/>
      <c r="ALR19" s="147"/>
      <c r="ALS19" s="147"/>
      <c r="ALT19" s="147"/>
      <c r="ALU19" s="147"/>
      <c r="ALV19" s="147"/>
      <c r="ALW19" s="147"/>
      <c r="ALX19" s="147"/>
      <c r="ALY19" s="147"/>
      <c r="ALZ19" s="147"/>
      <c r="AMA19" s="147"/>
      <c r="AMB19" s="147"/>
      <c r="AMC19" s="147"/>
      <c r="AMD19" s="147"/>
      <c r="AME19" s="147"/>
      <c r="AMF19" s="147"/>
      <c r="AMG19" s="147"/>
      <c r="AMH19" s="147"/>
      <c r="AMI19" s="147"/>
      <c r="AMJ19" s="147"/>
      <c r="AMK19" s="147"/>
    </row>
    <row r="20" spans="1:1025">
      <c r="A20" s="175" t="s">
        <v>73</v>
      </c>
      <c r="B20" s="199">
        <v>260</v>
      </c>
      <c r="C20" s="200">
        <v>219.87276</v>
      </c>
      <c r="D20" s="52">
        <f t="shared" si="0"/>
        <v>84.566446153846158</v>
      </c>
      <c r="E20" s="208">
        <v>163.5</v>
      </c>
      <c r="F20" s="200">
        <v>164.81827999999999</v>
      </c>
      <c r="G20" s="229">
        <f t="shared" si="1"/>
        <v>100.80628746177369</v>
      </c>
      <c r="H20" s="208">
        <v>54</v>
      </c>
      <c r="I20" s="200">
        <v>6.78775</v>
      </c>
      <c r="J20" s="229">
        <f t="shared" si="2"/>
        <v>12.569907407407408</v>
      </c>
      <c r="K20" s="208">
        <v>794</v>
      </c>
      <c r="L20" s="200">
        <v>43.737020000000001</v>
      </c>
      <c r="M20" s="229">
        <f t="shared" si="3"/>
        <v>5.50844080604534</v>
      </c>
      <c r="N20" s="208">
        <v>53</v>
      </c>
      <c r="O20" s="200">
        <v>2.7460900000000001</v>
      </c>
      <c r="P20" s="229">
        <f t="shared" si="4"/>
        <v>5.1813018867924532</v>
      </c>
      <c r="Q20" s="229">
        <f t="shared" si="8"/>
        <v>46.483110000000003</v>
      </c>
      <c r="R20" s="175" t="s">
        <v>73</v>
      </c>
      <c r="S20" s="208"/>
      <c r="T20" s="200"/>
      <c r="U20" s="230"/>
      <c r="V20" s="160" t="s">
        <v>73</v>
      </c>
      <c r="W20" s="208"/>
      <c r="X20" s="200"/>
      <c r="Y20" s="208">
        <v>5</v>
      </c>
      <c r="Z20" s="268">
        <v>2.56</v>
      </c>
      <c r="AA20" s="229"/>
      <c r="AB20" s="208">
        <v>1049.1301599999999</v>
      </c>
      <c r="AC20" s="200">
        <v>565.59995000000004</v>
      </c>
      <c r="AD20" s="229">
        <f t="shared" si="9"/>
        <v>53.911323071676833</v>
      </c>
      <c r="AE20" s="224"/>
      <c r="AF20" s="236"/>
      <c r="AG20" s="242"/>
      <c r="AH20" s="94"/>
      <c r="AI20" s="469"/>
      <c r="AJ20" s="470"/>
      <c r="AK20" s="219" t="s">
        <v>73</v>
      </c>
      <c r="AL20" s="461"/>
      <c r="AM20" s="200"/>
      <c r="AN20" s="355">
        <f t="shared" si="17"/>
        <v>2378.6301599999997</v>
      </c>
      <c r="AO20" s="353">
        <f t="shared" si="16"/>
        <v>1006.12185</v>
      </c>
      <c r="AP20" s="245">
        <f t="shared" si="10"/>
        <v>42.298372690271449</v>
      </c>
      <c r="AQ20" s="56">
        <f t="shared" si="11"/>
        <v>-1372.5083099999997</v>
      </c>
      <c r="AR20" s="154" t="s">
        <v>73</v>
      </c>
      <c r="AS20" s="255">
        <v>2958</v>
      </c>
      <c r="AT20" s="58">
        <v>1926</v>
      </c>
      <c r="AU20" s="256">
        <f t="shared" si="12"/>
        <v>65.111561866125754</v>
      </c>
      <c r="AV20" s="59"/>
      <c r="AW20" s="260"/>
      <c r="AX20" s="263">
        <v>18</v>
      </c>
      <c r="AY20" s="97"/>
      <c r="AZ20" s="187"/>
      <c r="BA20" s="266">
        <v>45</v>
      </c>
      <c r="BB20" s="267">
        <v>11</v>
      </c>
      <c r="BC20" s="208">
        <v>9.3000000000000007</v>
      </c>
      <c r="BD20" s="268">
        <v>9.3000000000000007</v>
      </c>
      <c r="BE20" s="208">
        <v>76.2</v>
      </c>
      <c r="BF20" s="271">
        <v>61.1</v>
      </c>
      <c r="BG20" s="219" t="s">
        <v>73</v>
      </c>
      <c r="BH20" s="279"/>
      <c r="BI20" s="280"/>
      <c r="BJ20" s="75"/>
      <c r="BK20" s="279"/>
      <c r="BL20" s="280"/>
      <c r="BM20" s="279"/>
      <c r="BN20" s="430"/>
      <c r="BO20" s="436"/>
      <c r="BP20" s="475"/>
      <c r="BQ20" s="496">
        <v>105</v>
      </c>
      <c r="BR20" s="496">
        <v>105</v>
      </c>
      <c r="BS20" s="479">
        <v>389.5</v>
      </c>
      <c r="BT20" s="475"/>
      <c r="BU20" s="479">
        <v>15.2</v>
      </c>
      <c r="BV20" s="475">
        <v>15.2</v>
      </c>
      <c r="BW20" s="450"/>
      <c r="BX20" s="450"/>
      <c r="BY20" s="450"/>
      <c r="BZ20" s="450"/>
      <c r="CA20" s="450"/>
      <c r="CB20" s="475"/>
      <c r="CC20" s="475"/>
      <c r="CD20" s="502"/>
      <c r="CE20" s="219" t="s">
        <v>73</v>
      </c>
      <c r="CF20" s="495">
        <f t="shared" si="13"/>
        <v>0</v>
      </c>
      <c r="CG20" s="508">
        <f t="shared" si="13"/>
        <v>0</v>
      </c>
      <c r="CH20" s="436"/>
      <c r="CI20" s="437"/>
      <c r="CJ20" s="432">
        <f t="shared" si="5"/>
        <v>3616.2</v>
      </c>
      <c r="CK20" s="385">
        <f t="shared" si="18"/>
        <v>2127.5999999999995</v>
      </c>
      <c r="CL20" s="292">
        <f t="shared" si="6"/>
        <v>5994.8301599999995</v>
      </c>
      <c r="CM20" s="293">
        <f t="shared" si="6"/>
        <v>3133.7218499999994</v>
      </c>
      <c r="CN20" s="386">
        <f t="shared" si="14"/>
        <v>52.273738644165356</v>
      </c>
      <c r="CO20" s="193">
        <f t="shared" si="7"/>
        <v>-2861.1083100000001</v>
      </c>
      <c r="CP20" s="86"/>
      <c r="CQ20" s="86"/>
      <c r="CR20" s="86"/>
      <c r="CS20" s="86"/>
      <c r="CT20" s="86"/>
      <c r="CU20" s="86"/>
      <c r="CV20" s="86"/>
      <c r="CW20" s="86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  <c r="ALL20" s="147"/>
      <c r="ALM20" s="147"/>
      <c r="ALN20" s="147"/>
      <c r="ALO20" s="147"/>
      <c r="ALP20" s="147"/>
      <c r="ALQ20" s="147"/>
      <c r="ALR20" s="147"/>
      <c r="ALS20" s="147"/>
      <c r="ALT20" s="147"/>
      <c r="ALU20" s="147"/>
      <c r="ALV20" s="147"/>
      <c r="ALW20" s="147"/>
      <c r="ALX20" s="147"/>
      <c r="ALY20" s="147"/>
      <c r="ALZ20" s="147"/>
      <c r="AMA20" s="147"/>
      <c r="AMB20" s="147"/>
      <c r="AMC20" s="147"/>
      <c r="AMD20" s="147"/>
      <c r="AME20" s="147"/>
      <c r="AMF20" s="147"/>
      <c r="AMG20" s="147"/>
      <c r="AMH20" s="147"/>
      <c r="AMI20" s="147"/>
      <c r="AMJ20" s="147"/>
      <c r="AMK20" s="147"/>
    </row>
    <row r="21" spans="1:1025">
      <c r="A21" s="175" t="s">
        <v>74</v>
      </c>
      <c r="B21" s="199">
        <v>162.5</v>
      </c>
      <c r="C21" s="200">
        <v>186.14945</v>
      </c>
      <c r="D21" s="52">
        <f t="shared" si="0"/>
        <v>114.5535076923077</v>
      </c>
      <c r="E21" s="208">
        <v>60</v>
      </c>
      <c r="F21" s="200">
        <v>31.8887</v>
      </c>
      <c r="G21" s="229">
        <f t="shared" si="1"/>
        <v>53.147833333333338</v>
      </c>
      <c r="H21" s="208">
        <v>10.5</v>
      </c>
      <c r="I21" s="200">
        <v>0.25105</v>
      </c>
      <c r="J21" s="229">
        <f t="shared" si="2"/>
        <v>2.3909523809523807</v>
      </c>
      <c r="K21" s="208">
        <v>186</v>
      </c>
      <c r="L21" s="200">
        <v>27.285640000000001</v>
      </c>
      <c r="M21" s="229">
        <f t="shared" si="3"/>
        <v>14.669698924731184</v>
      </c>
      <c r="N21" s="208">
        <v>81</v>
      </c>
      <c r="O21" s="200">
        <v>71.438000000000002</v>
      </c>
      <c r="P21" s="229">
        <f t="shared" si="4"/>
        <v>88.195061728395061</v>
      </c>
      <c r="Q21" s="229">
        <f t="shared" si="8"/>
        <v>98.723640000000003</v>
      </c>
      <c r="R21" s="175" t="s">
        <v>74</v>
      </c>
      <c r="S21" s="208"/>
      <c r="T21" s="200"/>
      <c r="U21" s="230"/>
      <c r="V21" s="160" t="s">
        <v>74</v>
      </c>
      <c r="W21" s="208"/>
      <c r="X21" s="200"/>
      <c r="Y21" s="208">
        <v>2</v>
      </c>
      <c r="Z21" s="268"/>
      <c r="AA21" s="229">
        <f t="shared" si="15"/>
        <v>0</v>
      </c>
      <c r="AB21" s="208">
        <v>183.97069999999999</v>
      </c>
      <c r="AC21" s="200">
        <v>154.62439000000001</v>
      </c>
      <c r="AD21" s="229">
        <f t="shared" si="9"/>
        <v>84.048378355901249</v>
      </c>
      <c r="AE21" s="224"/>
      <c r="AF21" s="236"/>
      <c r="AG21" s="242"/>
      <c r="AH21" s="94"/>
      <c r="AI21" s="469"/>
      <c r="AJ21" s="470"/>
      <c r="AK21" s="219" t="s">
        <v>74</v>
      </c>
      <c r="AL21" s="461"/>
      <c r="AM21" s="200"/>
      <c r="AN21" s="355">
        <f t="shared" si="17"/>
        <v>685.97069999999997</v>
      </c>
      <c r="AO21" s="353">
        <f t="shared" si="16"/>
        <v>471.63722999999999</v>
      </c>
      <c r="AP21" s="245">
        <f t="shared" si="10"/>
        <v>68.754719407111708</v>
      </c>
      <c r="AQ21" s="56">
        <f t="shared" si="11"/>
        <v>-214.33346999999998</v>
      </c>
      <c r="AR21" s="154" t="s">
        <v>74</v>
      </c>
      <c r="AS21" s="255">
        <v>896</v>
      </c>
      <c r="AT21" s="58">
        <v>821</v>
      </c>
      <c r="AU21" s="256">
        <f t="shared" si="12"/>
        <v>91.629464285714292</v>
      </c>
      <c r="AV21" s="59"/>
      <c r="AW21" s="260"/>
      <c r="AX21" s="263">
        <v>10</v>
      </c>
      <c r="AY21" s="97"/>
      <c r="AZ21" s="187"/>
      <c r="BA21" s="266">
        <v>11</v>
      </c>
      <c r="BB21" s="267">
        <v>3</v>
      </c>
      <c r="BC21" s="208">
        <v>2.8</v>
      </c>
      <c r="BD21" s="268">
        <v>2.8</v>
      </c>
      <c r="BE21" s="208">
        <v>76.2</v>
      </c>
      <c r="BF21" s="271">
        <v>53.25</v>
      </c>
      <c r="BG21" s="219" t="s">
        <v>74</v>
      </c>
      <c r="BH21" s="279"/>
      <c r="BI21" s="280"/>
      <c r="BJ21" s="75"/>
      <c r="BK21" s="279"/>
      <c r="BL21" s="280"/>
      <c r="BM21" s="279"/>
      <c r="BN21" s="430"/>
      <c r="BO21" s="495">
        <v>168</v>
      </c>
      <c r="BP21" s="475">
        <v>68</v>
      </c>
      <c r="BQ21" s="496">
        <v>105</v>
      </c>
      <c r="BR21" s="496">
        <v>105</v>
      </c>
      <c r="BS21" s="479">
        <v>72</v>
      </c>
      <c r="BT21" s="475"/>
      <c r="BU21" s="479">
        <v>17.8</v>
      </c>
      <c r="BV21" s="475">
        <v>10</v>
      </c>
      <c r="BW21" s="450"/>
      <c r="BX21" s="450"/>
      <c r="BY21" s="450"/>
      <c r="BZ21" s="450"/>
      <c r="CA21" s="450"/>
      <c r="CB21" s="475"/>
      <c r="CC21" s="475"/>
      <c r="CD21" s="502"/>
      <c r="CE21" s="219" t="s">
        <v>74</v>
      </c>
      <c r="CF21" s="495">
        <f t="shared" si="13"/>
        <v>0</v>
      </c>
      <c r="CG21" s="508">
        <f t="shared" si="13"/>
        <v>0</v>
      </c>
      <c r="CH21" s="436">
        <v>25</v>
      </c>
      <c r="CI21" s="437">
        <v>15.6</v>
      </c>
      <c r="CJ21" s="432">
        <f t="shared" si="5"/>
        <v>1383.8</v>
      </c>
      <c r="CK21" s="385">
        <f t="shared" si="18"/>
        <v>1078.6500000000001</v>
      </c>
      <c r="CL21" s="292">
        <f t="shared" si="6"/>
        <v>2069.7707</v>
      </c>
      <c r="CM21" s="293">
        <f t="shared" si="6"/>
        <v>1550.2872300000001</v>
      </c>
      <c r="CN21" s="386">
        <f t="shared" si="14"/>
        <v>74.901399947346832</v>
      </c>
      <c r="CO21" s="193">
        <f t="shared" si="7"/>
        <v>-519.4834699999999</v>
      </c>
      <c r="CP21" s="86"/>
      <c r="CQ21" s="86"/>
      <c r="CR21" s="86"/>
      <c r="CS21" s="86"/>
      <c r="CT21" s="86"/>
      <c r="CU21" s="86"/>
      <c r="CV21" s="86"/>
      <c r="CW21" s="86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  <c r="VA21" s="147"/>
      <c r="VB21" s="147"/>
      <c r="VC21" s="147"/>
      <c r="VD21" s="147"/>
      <c r="VE21" s="147"/>
      <c r="VF21" s="147"/>
      <c r="VG21" s="147"/>
      <c r="VH21" s="147"/>
      <c r="VI21" s="147"/>
      <c r="VJ21" s="147"/>
      <c r="VK21" s="147"/>
      <c r="VL21" s="147"/>
      <c r="VM21" s="147"/>
      <c r="VN21" s="147"/>
      <c r="VO21" s="147"/>
      <c r="VP21" s="147"/>
      <c r="VQ21" s="147"/>
      <c r="VR21" s="147"/>
      <c r="VS21" s="147"/>
      <c r="VT21" s="147"/>
      <c r="VU21" s="147"/>
      <c r="VV21" s="147"/>
      <c r="VW21" s="147"/>
      <c r="VX21" s="147"/>
      <c r="VY21" s="147"/>
      <c r="VZ21" s="147"/>
      <c r="WA21" s="147"/>
      <c r="WB21" s="147"/>
      <c r="WC21" s="147"/>
      <c r="WD21" s="147"/>
      <c r="WE21" s="147"/>
      <c r="WF21" s="147"/>
      <c r="WG21" s="147"/>
      <c r="WH21" s="147"/>
      <c r="WI21" s="147"/>
      <c r="WJ21" s="147"/>
      <c r="WK21" s="147"/>
      <c r="WL21" s="147"/>
      <c r="WM21" s="147"/>
      <c r="WN21" s="147"/>
      <c r="WO21" s="147"/>
      <c r="WP21" s="147"/>
      <c r="WQ21" s="147"/>
      <c r="WR21" s="147"/>
      <c r="WS21" s="147"/>
      <c r="WT21" s="147"/>
      <c r="WU21" s="147"/>
      <c r="WV21" s="147"/>
      <c r="WW21" s="147"/>
      <c r="WX21" s="147"/>
      <c r="WY21" s="147"/>
      <c r="WZ21" s="147"/>
      <c r="XA21" s="147"/>
      <c r="XB21" s="147"/>
      <c r="XC21" s="147"/>
      <c r="XD21" s="147"/>
      <c r="XE21" s="147"/>
      <c r="XF21" s="147"/>
      <c r="XG21" s="147"/>
      <c r="XH21" s="147"/>
      <c r="XI21" s="147"/>
      <c r="XJ21" s="147"/>
      <c r="XK21" s="147"/>
      <c r="XL21" s="147"/>
      <c r="XM21" s="147"/>
      <c r="XN21" s="147"/>
      <c r="XO21" s="147"/>
      <c r="XP21" s="147"/>
      <c r="XQ21" s="147"/>
      <c r="XR21" s="147"/>
      <c r="XS21" s="147"/>
      <c r="XT21" s="147"/>
      <c r="XU21" s="147"/>
      <c r="XV21" s="147"/>
      <c r="XW21" s="147"/>
      <c r="XX21" s="147"/>
      <c r="XY21" s="147"/>
      <c r="XZ21" s="147"/>
      <c r="YA21" s="147"/>
      <c r="YB21" s="147"/>
      <c r="YC21" s="147"/>
      <c r="YD21" s="147"/>
      <c r="YE21" s="147"/>
      <c r="YF21" s="147"/>
      <c r="YG21" s="147"/>
      <c r="YH21" s="147"/>
      <c r="YI21" s="147"/>
      <c r="YJ21" s="147"/>
      <c r="YK21" s="147"/>
      <c r="YL21" s="147"/>
      <c r="YM21" s="147"/>
      <c r="YN21" s="147"/>
      <c r="YO21" s="147"/>
      <c r="YP21" s="147"/>
      <c r="YQ21" s="147"/>
      <c r="YR21" s="147"/>
      <c r="YS21" s="147"/>
      <c r="YT21" s="147"/>
      <c r="YU21" s="147"/>
      <c r="YV21" s="147"/>
      <c r="YW21" s="147"/>
      <c r="YX21" s="147"/>
      <c r="YY21" s="147"/>
      <c r="YZ21" s="147"/>
      <c r="ZA21" s="147"/>
      <c r="ZB21" s="147"/>
      <c r="ZC21" s="147"/>
      <c r="ZD21" s="147"/>
      <c r="ZE21" s="147"/>
      <c r="ZF21" s="147"/>
      <c r="ZG21" s="147"/>
      <c r="ZH21" s="147"/>
      <c r="ZI21" s="147"/>
      <c r="ZJ21" s="147"/>
      <c r="ZK21" s="147"/>
      <c r="ZL21" s="147"/>
      <c r="ZM21" s="147"/>
      <c r="ZN21" s="147"/>
      <c r="ZO21" s="147"/>
      <c r="ZP21" s="147"/>
      <c r="ZQ21" s="147"/>
      <c r="ZR21" s="147"/>
      <c r="ZS21" s="147"/>
      <c r="ZT21" s="147"/>
      <c r="ZU21" s="147"/>
      <c r="ZV21" s="147"/>
      <c r="ZW21" s="147"/>
      <c r="ZX21" s="147"/>
      <c r="ZY21" s="147"/>
      <c r="ZZ21" s="147"/>
      <c r="AAA21" s="147"/>
      <c r="AAB21" s="147"/>
      <c r="AAC21" s="147"/>
      <c r="AAD21" s="147"/>
      <c r="AAE21" s="147"/>
      <c r="AAF21" s="147"/>
      <c r="AAG21" s="147"/>
      <c r="AAH21" s="147"/>
      <c r="AAI21" s="147"/>
      <c r="AAJ21" s="147"/>
      <c r="AAK21" s="147"/>
      <c r="AAL21" s="147"/>
      <c r="AAM21" s="147"/>
      <c r="AAN21" s="147"/>
      <c r="AAO21" s="147"/>
      <c r="AAP21" s="147"/>
      <c r="AAQ21" s="147"/>
      <c r="AAR21" s="147"/>
      <c r="AAS21" s="147"/>
      <c r="AAT21" s="147"/>
      <c r="AAU21" s="147"/>
      <c r="AAV21" s="147"/>
      <c r="AAW21" s="147"/>
      <c r="AAX21" s="147"/>
      <c r="AAY21" s="147"/>
      <c r="AAZ21" s="147"/>
      <c r="ABA21" s="147"/>
      <c r="ABB21" s="147"/>
      <c r="ABC21" s="147"/>
      <c r="ABD21" s="147"/>
      <c r="ABE21" s="147"/>
      <c r="ABF21" s="147"/>
      <c r="ABG21" s="147"/>
      <c r="ABH21" s="147"/>
      <c r="ABI21" s="147"/>
      <c r="ABJ21" s="147"/>
      <c r="ABK21" s="147"/>
      <c r="ABL21" s="147"/>
      <c r="ABM21" s="147"/>
      <c r="ABN21" s="147"/>
      <c r="ABO21" s="147"/>
      <c r="ABP21" s="147"/>
      <c r="ABQ21" s="147"/>
      <c r="ABR21" s="147"/>
      <c r="ABS21" s="147"/>
      <c r="ABT21" s="147"/>
      <c r="ABU21" s="147"/>
      <c r="ABV21" s="147"/>
      <c r="ABW21" s="147"/>
      <c r="ABX21" s="147"/>
      <c r="ABY21" s="147"/>
      <c r="ABZ21" s="147"/>
      <c r="ACA21" s="147"/>
      <c r="ACB21" s="147"/>
      <c r="ACC21" s="147"/>
      <c r="ACD21" s="147"/>
      <c r="ACE21" s="147"/>
      <c r="ACF21" s="147"/>
      <c r="ACG21" s="147"/>
      <c r="ACH21" s="147"/>
      <c r="ACI21" s="147"/>
      <c r="ACJ21" s="147"/>
      <c r="ACK21" s="147"/>
      <c r="ACL21" s="147"/>
      <c r="ACM21" s="147"/>
      <c r="ACN21" s="147"/>
      <c r="ACO21" s="147"/>
      <c r="ACP21" s="147"/>
      <c r="ACQ21" s="147"/>
      <c r="ACR21" s="147"/>
      <c r="ACS21" s="147"/>
      <c r="ACT21" s="147"/>
      <c r="ACU21" s="147"/>
      <c r="ACV21" s="147"/>
      <c r="ACW21" s="147"/>
      <c r="ACX21" s="147"/>
      <c r="ACY21" s="147"/>
      <c r="ACZ21" s="147"/>
      <c r="ADA21" s="147"/>
      <c r="ADB21" s="147"/>
      <c r="ADC21" s="147"/>
      <c r="ADD21" s="147"/>
      <c r="ADE21" s="147"/>
      <c r="ADF21" s="147"/>
      <c r="ADG21" s="147"/>
      <c r="ADH21" s="147"/>
      <c r="ADI21" s="147"/>
      <c r="ADJ21" s="147"/>
      <c r="ADK21" s="147"/>
      <c r="ADL21" s="147"/>
      <c r="ADM21" s="147"/>
      <c r="ADN21" s="147"/>
      <c r="ADO21" s="147"/>
      <c r="ADP21" s="147"/>
      <c r="ADQ21" s="147"/>
      <c r="ADR21" s="147"/>
      <c r="ADS21" s="147"/>
      <c r="ADT21" s="147"/>
      <c r="ADU21" s="147"/>
      <c r="ADV21" s="147"/>
      <c r="ADW21" s="147"/>
      <c r="ADX21" s="147"/>
      <c r="ADY21" s="147"/>
      <c r="ADZ21" s="147"/>
      <c r="AEA21" s="147"/>
      <c r="AEB21" s="147"/>
      <c r="AEC21" s="147"/>
      <c r="AED21" s="147"/>
      <c r="AEE21" s="147"/>
      <c r="AEF21" s="147"/>
      <c r="AEG21" s="147"/>
      <c r="AEH21" s="147"/>
      <c r="AEI21" s="147"/>
      <c r="AEJ21" s="147"/>
      <c r="AEK21" s="147"/>
      <c r="AEL21" s="147"/>
      <c r="AEM21" s="147"/>
      <c r="AEN21" s="147"/>
      <c r="AEO21" s="147"/>
      <c r="AEP21" s="147"/>
      <c r="AEQ21" s="147"/>
      <c r="AER21" s="147"/>
      <c r="AES21" s="147"/>
      <c r="AET21" s="147"/>
      <c r="AEU21" s="147"/>
      <c r="AEV21" s="147"/>
      <c r="AEW21" s="147"/>
      <c r="AEX21" s="147"/>
      <c r="AEY21" s="147"/>
      <c r="AEZ21" s="147"/>
      <c r="AFA21" s="147"/>
      <c r="AFB21" s="147"/>
      <c r="AFC21" s="147"/>
      <c r="AFD21" s="147"/>
      <c r="AFE21" s="147"/>
      <c r="AFF21" s="147"/>
      <c r="AFG21" s="147"/>
      <c r="AFH21" s="147"/>
      <c r="AFI21" s="147"/>
      <c r="AFJ21" s="147"/>
      <c r="AFK21" s="147"/>
      <c r="AFL21" s="147"/>
      <c r="AFM21" s="147"/>
      <c r="AFN21" s="147"/>
      <c r="AFO21" s="147"/>
      <c r="AFP21" s="147"/>
      <c r="AFQ21" s="147"/>
      <c r="AFR21" s="147"/>
      <c r="AFS21" s="147"/>
      <c r="AFT21" s="147"/>
      <c r="AFU21" s="147"/>
      <c r="AFV21" s="147"/>
      <c r="AFW21" s="147"/>
      <c r="AFX21" s="147"/>
      <c r="AFY21" s="147"/>
      <c r="AFZ21" s="147"/>
      <c r="AGA21" s="147"/>
      <c r="AGB21" s="147"/>
      <c r="AGC21" s="147"/>
      <c r="AGD21" s="147"/>
      <c r="AGE21" s="147"/>
      <c r="AGF21" s="147"/>
      <c r="AGG21" s="147"/>
      <c r="AGH21" s="147"/>
      <c r="AGI21" s="147"/>
      <c r="AGJ21" s="147"/>
      <c r="AGK21" s="147"/>
      <c r="AGL21" s="147"/>
      <c r="AGM21" s="147"/>
      <c r="AGN21" s="147"/>
      <c r="AGO21" s="147"/>
      <c r="AGP21" s="147"/>
      <c r="AGQ21" s="147"/>
      <c r="AGR21" s="147"/>
      <c r="AGS21" s="147"/>
      <c r="AGT21" s="147"/>
      <c r="AGU21" s="147"/>
      <c r="AGV21" s="147"/>
      <c r="AGW21" s="147"/>
      <c r="AGX21" s="147"/>
      <c r="AGY21" s="147"/>
      <c r="AGZ21" s="147"/>
      <c r="AHA21" s="147"/>
      <c r="AHB21" s="147"/>
      <c r="AHC21" s="147"/>
      <c r="AHD21" s="147"/>
      <c r="AHE21" s="147"/>
      <c r="AHF21" s="147"/>
      <c r="AHG21" s="147"/>
      <c r="AHH21" s="147"/>
      <c r="AHI21" s="147"/>
      <c r="AHJ21" s="147"/>
      <c r="AHK21" s="147"/>
      <c r="AHL21" s="147"/>
      <c r="AHM21" s="147"/>
      <c r="AHN21" s="147"/>
      <c r="AHO21" s="147"/>
      <c r="AHP21" s="147"/>
      <c r="AHQ21" s="147"/>
      <c r="AHR21" s="147"/>
      <c r="AHS21" s="147"/>
      <c r="AHT21" s="147"/>
      <c r="AHU21" s="147"/>
      <c r="AHV21" s="147"/>
      <c r="AHW21" s="147"/>
      <c r="AHX21" s="147"/>
      <c r="AHY21" s="147"/>
      <c r="AHZ21" s="147"/>
      <c r="AIA21" s="147"/>
      <c r="AIB21" s="147"/>
      <c r="AIC21" s="147"/>
      <c r="AID21" s="147"/>
      <c r="AIE21" s="147"/>
      <c r="AIF21" s="147"/>
      <c r="AIG21" s="147"/>
      <c r="AIH21" s="147"/>
      <c r="AII21" s="147"/>
      <c r="AIJ21" s="147"/>
      <c r="AIK21" s="147"/>
      <c r="AIL21" s="147"/>
      <c r="AIM21" s="147"/>
      <c r="AIN21" s="147"/>
      <c r="AIO21" s="147"/>
      <c r="AIP21" s="147"/>
      <c r="AIQ21" s="147"/>
      <c r="AIR21" s="147"/>
      <c r="AIS21" s="147"/>
      <c r="AIT21" s="147"/>
      <c r="AIU21" s="147"/>
      <c r="AIV21" s="147"/>
      <c r="AIW21" s="147"/>
      <c r="AIX21" s="147"/>
      <c r="AIY21" s="147"/>
      <c r="AIZ21" s="147"/>
      <c r="AJA21" s="147"/>
      <c r="AJB21" s="147"/>
      <c r="AJC21" s="147"/>
      <c r="AJD21" s="147"/>
      <c r="AJE21" s="147"/>
      <c r="AJF21" s="147"/>
      <c r="AJG21" s="147"/>
      <c r="AJH21" s="147"/>
      <c r="AJI21" s="147"/>
      <c r="AJJ21" s="147"/>
      <c r="AJK21" s="147"/>
      <c r="AJL21" s="147"/>
      <c r="AJM21" s="147"/>
      <c r="AJN21" s="147"/>
      <c r="AJO21" s="147"/>
      <c r="AJP21" s="147"/>
      <c r="AJQ21" s="147"/>
      <c r="AJR21" s="147"/>
      <c r="AJS21" s="147"/>
      <c r="AJT21" s="147"/>
      <c r="AJU21" s="147"/>
      <c r="AJV21" s="147"/>
      <c r="AJW21" s="147"/>
      <c r="AJX21" s="147"/>
      <c r="AJY21" s="147"/>
      <c r="AJZ21" s="147"/>
      <c r="AKA21" s="147"/>
      <c r="AKB21" s="147"/>
      <c r="AKC21" s="147"/>
      <c r="AKD21" s="147"/>
      <c r="AKE21" s="147"/>
      <c r="AKF21" s="147"/>
      <c r="AKG21" s="147"/>
      <c r="AKH21" s="147"/>
      <c r="AKI21" s="147"/>
      <c r="AKJ21" s="147"/>
      <c r="AKK21" s="147"/>
      <c r="AKL21" s="147"/>
      <c r="AKM21" s="147"/>
      <c r="AKN21" s="147"/>
      <c r="AKO21" s="147"/>
      <c r="AKP21" s="147"/>
      <c r="AKQ21" s="147"/>
      <c r="AKR21" s="147"/>
      <c r="AKS21" s="147"/>
      <c r="AKT21" s="147"/>
      <c r="AKU21" s="147"/>
      <c r="AKV21" s="147"/>
      <c r="AKW21" s="147"/>
      <c r="AKX21" s="147"/>
      <c r="AKY21" s="147"/>
      <c r="AKZ21" s="147"/>
      <c r="ALA21" s="147"/>
      <c r="ALB21" s="147"/>
      <c r="ALC21" s="147"/>
      <c r="ALD21" s="147"/>
      <c r="ALE21" s="147"/>
      <c r="ALF21" s="147"/>
      <c r="ALG21" s="147"/>
      <c r="ALH21" s="147"/>
      <c r="ALI21" s="147"/>
      <c r="ALJ21" s="147"/>
      <c r="ALK21" s="147"/>
      <c r="ALL21" s="147"/>
      <c r="ALM21" s="147"/>
      <c r="ALN21" s="147"/>
      <c r="ALO21" s="147"/>
      <c r="ALP21" s="147"/>
      <c r="ALQ21" s="147"/>
      <c r="ALR21" s="147"/>
      <c r="ALS21" s="147"/>
      <c r="ALT21" s="147"/>
      <c r="ALU21" s="147"/>
      <c r="ALV21" s="147"/>
      <c r="ALW21" s="147"/>
      <c r="ALX21" s="147"/>
      <c r="ALY21" s="147"/>
      <c r="ALZ21" s="147"/>
      <c r="AMA21" s="147"/>
      <c r="AMB21" s="147"/>
      <c r="AMC21" s="147"/>
      <c r="AMD21" s="147"/>
      <c r="AME21" s="147"/>
      <c r="AMF21" s="147"/>
      <c r="AMG21" s="147"/>
      <c r="AMH21" s="147"/>
      <c r="AMI21" s="147"/>
      <c r="AMJ21" s="147"/>
      <c r="AMK21" s="147"/>
    </row>
    <row r="22" spans="1:1025" ht="12" thickBot="1">
      <c r="A22" s="178" t="s">
        <v>75</v>
      </c>
      <c r="B22" s="201">
        <v>500.67149999999998</v>
      </c>
      <c r="C22" s="202">
        <v>109.31345</v>
      </c>
      <c r="D22" s="391">
        <f t="shared" si="0"/>
        <v>21.833367787061977</v>
      </c>
      <c r="E22" s="210">
        <v>26</v>
      </c>
      <c r="F22" s="202">
        <v>-8.8435799999999993</v>
      </c>
      <c r="G22" s="356">
        <f t="shared" si="1"/>
        <v>-34.013769230769228</v>
      </c>
      <c r="H22" s="210">
        <v>82</v>
      </c>
      <c r="I22" s="202">
        <v>1.50088</v>
      </c>
      <c r="J22" s="356">
        <f t="shared" si="2"/>
        <v>1.830341463414634</v>
      </c>
      <c r="K22" s="216">
        <v>477</v>
      </c>
      <c r="L22" s="348">
        <v>36.050539999999998</v>
      </c>
      <c r="M22" s="356">
        <f t="shared" si="3"/>
        <v>7.5577651991614241</v>
      </c>
      <c r="N22" s="216"/>
      <c r="O22" s="348">
        <v>22.448820000000001</v>
      </c>
      <c r="P22" s="356" t="e">
        <f t="shared" si="4"/>
        <v>#DIV/0!</v>
      </c>
      <c r="Q22" s="356">
        <f t="shared" si="8"/>
        <v>58.499359999999996</v>
      </c>
      <c r="R22" s="178" t="s">
        <v>75</v>
      </c>
      <c r="S22" s="216">
        <v>83.6</v>
      </c>
      <c r="T22" s="349"/>
      <c r="U22" s="392"/>
      <c r="V22" s="163" t="s">
        <v>75</v>
      </c>
      <c r="W22" s="216"/>
      <c r="X22" s="349"/>
      <c r="Y22" s="232"/>
      <c r="Z22" s="351"/>
      <c r="AA22" s="229" t="e">
        <f t="shared" si="15"/>
        <v>#DIV/0!</v>
      </c>
      <c r="AB22" s="232">
        <v>288.38648999999998</v>
      </c>
      <c r="AC22" s="349">
        <v>203.45321000000001</v>
      </c>
      <c r="AD22" s="229">
        <f t="shared" si="9"/>
        <v>70.548800673707021</v>
      </c>
      <c r="AE22" s="237"/>
      <c r="AF22" s="238"/>
      <c r="AG22" s="393"/>
      <c r="AH22" s="458"/>
      <c r="AI22" s="471"/>
      <c r="AJ22" s="472"/>
      <c r="AK22" s="494" t="s">
        <v>75</v>
      </c>
      <c r="AL22" s="462"/>
      <c r="AM22" s="348"/>
      <c r="AN22" s="394">
        <f t="shared" si="17"/>
        <v>1457.6579899999997</v>
      </c>
      <c r="AO22" s="353">
        <f t="shared" si="16"/>
        <v>363.92331999999999</v>
      </c>
      <c r="AP22" s="447">
        <f t="shared" si="10"/>
        <v>24.966303652614702</v>
      </c>
      <c r="AQ22" s="95">
        <f t="shared" si="11"/>
        <v>-1093.7346699999998</v>
      </c>
      <c r="AR22" s="395" t="s">
        <v>75</v>
      </c>
      <c r="AS22" s="257">
        <v>1589</v>
      </c>
      <c r="AT22" s="122">
        <v>1033</v>
      </c>
      <c r="AU22" s="396">
        <f t="shared" si="12"/>
        <v>65.009439899307736</v>
      </c>
      <c r="AV22" s="397"/>
      <c r="AW22" s="398"/>
      <c r="AX22" s="264">
        <v>17</v>
      </c>
      <c r="AY22" s="126"/>
      <c r="AZ22" s="399"/>
      <c r="BA22" s="400">
        <v>19</v>
      </c>
      <c r="BB22" s="401">
        <v>4</v>
      </c>
      <c r="BC22" s="210">
        <v>2.8</v>
      </c>
      <c r="BD22" s="269">
        <v>2.8</v>
      </c>
      <c r="BE22" s="208">
        <v>76.2</v>
      </c>
      <c r="BF22" s="269">
        <v>56.433999999999997</v>
      </c>
      <c r="BG22" s="494" t="s">
        <v>75</v>
      </c>
      <c r="BH22" s="275"/>
      <c r="BI22" s="276"/>
      <c r="BJ22" s="101"/>
      <c r="BK22" s="275"/>
      <c r="BL22" s="276"/>
      <c r="BM22" s="275"/>
      <c r="BN22" s="431"/>
      <c r="BO22" s="441"/>
      <c r="BP22" s="476"/>
      <c r="BQ22" s="497">
        <v>105</v>
      </c>
      <c r="BR22" s="497">
        <v>105</v>
      </c>
      <c r="BS22" s="480">
        <v>104.5</v>
      </c>
      <c r="BT22" s="476"/>
      <c r="BU22" s="480">
        <v>12.86</v>
      </c>
      <c r="BV22" s="476">
        <v>12.86</v>
      </c>
      <c r="BW22" s="500"/>
      <c r="BX22" s="500"/>
      <c r="BY22" s="500"/>
      <c r="BZ22" s="500"/>
      <c r="CA22" s="500"/>
      <c r="CB22" s="476"/>
      <c r="CC22" s="476"/>
      <c r="CD22" s="503"/>
      <c r="CE22" s="494" t="s">
        <v>75</v>
      </c>
      <c r="CF22" s="509">
        <f t="shared" si="13"/>
        <v>0</v>
      </c>
      <c r="CG22" s="508">
        <f t="shared" si="13"/>
        <v>0</v>
      </c>
      <c r="CH22" s="484"/>
      <c r="CI22" s="485"/>
      <c r="CJ22" s="432">
        <f t="shared" si="5"/>
        <v>1926.36</v>
      </c>
      <c r="CK22" s="385">
        <f t="shared" si="18"/>
        <v>1214.0939999999998</v>
      </c>
      <c r="CL22" s="402">
        <f t="shared" si="6"/>
        <v>3384.0179899999994</v>
      </c>
      <c r="CM22" s="403">
        <f t="shared" si="6"/>
        <v>1578.0173199999999</v>
      </c>
      <c r="CN22" s="453">
        <f t="shared" si="14"/>
        <v>46.631469592157821</v>
      </c>
      <c r="CO22" s="404">
        <f t="shared" si="7"/>
        <v>-1806.0006699999994</v>
      </c>
      <c r="CP22" s="86"/>
      <c r="CQ22" s="86"/>
      <c r="CR22" s="86"/>
      <c r="CS22" s="86"/>
      <c r="CT22" s="86"/>
      <c r="CU22" s="86"/>
      <c r="CV22" s="86"/>
      <c r="CW22" s="86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  <c r="VA22" s="147"/>
      <c r="VB22" s="147"/>
      <c r="VC22" s="147"/>
      <c r="VD22" s="147"/>
      <c r="VE22" s="147"/>
      <c r="VF22" s="147"/>
      <c r="VG22" s="147"/>
      <c r="VH22" s="147"/>
      <c r="VI22" s="147"/>
      <c r="VJ22" s="147"/>
      <c r="VK22" s="147"/>
      <c r="VL22" s="147"/>
      <c r="VM22" s="147"/>
      <c r="VN22" s="147"/>
      <c r="VO22" s="147"/>
      <c r="VP22" s="147"/>
      <c r="VQ22" s="147"/>
      <c r="VR22" s="147"/>
      <c r="VS22" s="147"/>
      <c r="VT22" s="147"/>
      <c r="VU22" s="147"/>
      <c r="VV22" s="147"/>
      <c r="VW22" s="147"/>
      <c r="VX22" s="147"/>
      <c r="VY22" s="147"/>
      <c r="VZ22" s="147"/>
      <c r="WA22" s="147"/>
      <c r="WB22" s="147"/>
      <c r="WC22" s="147"/>
      <c r="WD22" s="147"/>
      <c r="WE22" s="147"/>
      <c r="WF22" s="147"/>
      <c r="WG22" s="147"/>
      <c r="WH22" s="147"/>
      <c r="WI22" s="147"/>
      <c r="WJ22" s="147"/>
      <c r="WK22" s="147"/>
      <c r="WL22" s="147"/>
      <c r="WM22" s="147"/>
      <c r="WN22" s="147"/>
      <c r="WO22" s="147"/>
      <c r="WP22" s="147"/>
      <c r="WQ22" s="147"/>
      <c r="WR22" s="147"/>
      <c r="WS22" s="147"/>
      <c r="WT22" s="147"/>
      <c r="WU22" s="147"/>
      <c r="WV22" s="147"/>
      <c r="WW22" s="147"/>
      <c r="WX22" s="147"/>
      <c r="WY22" s="147"/>
      <c r="WZ22" s="147"/>
      <c r="XA22" s="147"/>
      <c r="XB22" s="147"/>
      <c r="XC22" s="147"/>
      <c r="XD22" s="147"/>
      <c r="XE22" s="147"/>
      <c r="XF22" s="147"/>
      <c r="XG22" s="147"/>
      <c r="XH22" s="147"/>
      <c r="XI22" s="147"/>
      <c r="XJ22" s="147"/>
      <c r="XK22" s="147"/>
      <c r="XL22" s="147"/>
      <c r="XM22" s="147"/>
      <c r="XN22" s="147"/>
      <c r="XO22" s="147"/>
      <c r="XP22" s="147"/>
      <c r="XQ22" s="147"/>
      <c r="XR22" s="147"/>
      <c r="XS22" s="147"/>
      <c r="XT22" s="147"/>
      <c r="XU22" s="147"/>
      <c r="XV22" s="147"/>
      <c r="XW22" s="147"/>
      <c r="XX22" s="147"/>
      <c r="XY22" s="147"/>
      <c r="XZ22" s="147"/>
      <c r="YA22" s="147"/>
      <c r="YB22" s="147"/>
      <c r="YC22" s="147"/>
      <c r="YD22" s="147"/>
      <c r="YE22" s="147"/>
      <c r="YF22" s="147"/>
      <c r="YG22" s="147"/>
      <c r="YH22" s="147"/>
      <c r="YI22" s="147"/>
      <c r="YJ22" s="147"/>
      <c r="YK22" s="147"/>
      <c r="YL22" s="147"/>
      <c r="YM22" s="147"/>
      <c r="YN22" s="147"/>
      <c r="YO22" s="147"/>
      <c r="YP22" s="147"/>
      <c r="YQ22" s="147"/>
      <c r="YR22" s="147"/>
      <c r="YS22" s="147"/>
      <c r="YT22" s="147"/>
      <c r="YU22" s="147"/>
      <c r="YV22" s="147"/>
      <c r="YW22" s="147"/>
      <c r="YX22" s="147"/>
      <c r="YY22" s="147"/>
      <c r="YZ22" s="147"/>
      <c r="ZA22" s="147"/>
      <c r="ZB22" s="147"/>
      <c r="ZC22" s="147"/>
      <c r="ZD22" s="147"/>
      <c r="ZE22" s="147"/>
      <c r="ZF22" s="147"/>
      <c r="ZG22" s="147"/>
      <c r="ZH22" s="147"/>
      <c r="ZI22" s="147"/>
      <c r="ZJ22" s="147"/>
      <c r="ZK22" s="147"/>
      <c r="ZL22" s="147"/>
      <c r="ZM22" s="147"/>
      <c r="ZN22" s="147"/>
      <c r="ZO22" s="147"/>
      <c r="ZP22" s="147"/>
      <c r="ZQ22" s="147"/>
      <c r="ZR22" s="147"/>
      <c r="ZS22" s="147"/>
      <c r="ZT22" s="147"/>
      <c r="ZU22" s="147"/>
      <c r="ZV22" s="147"/>
      <c r="ZW22" s="147"/>
      <c r="ZX22" s="147"/>
      <c r="ZY22" s="147"/>
      <c r="ZZ22" s="147"/>
      <c r="AAA22" s="147"/>
      <c r="AAB22" s="147"/>
      <c r="AAC22" s="147"/>
      <c r="AAD22" s="147"/>
      <c r="AAE22" s="147"/>
      <c r="AAF22" s="147"/>
      <c r="AAG22" s="147"/>
      <c r="AAH22" s="147"/>
      <c r="AAI22" s="147"/>
      <c r="AAJ22" s="147"/>
      <c r="AAK22" s="147"/>
      <c r="AAL22" s="147"/>
      <c r="AAM22" s="147"/>
      <c r="AAN22" s="147"/>
      <c r="AAO22" s="147"/>
      <c r="AAP22" s="147"/>
      <c r="AAQ22" s="147"/>
      <c r="AAR22" s="147"/>
      <c r="AAS22" s="147"/>
      <c r="AAT22" s="147"/>
      <c r="AAU22" s="147"/>
      <c r="AAV22" s="147"/>
      <c r="AAW22" s="147"/>
      <c r="AAX22" s="147"/>
      <c r="AAY22" s="147"/>
      <c r="AAZ22" s="147"/>
      <c r="ABA22" s="147"/>
      <c r="ABB22" s="147"/>
      <c r="ABC22" s="147"/>
      <c r="ABD22" s="147"/>
      <c r="ABE22" s="147"/>
      <c r="ABF22" s="147"/>
      <c r="ABG22" s="147"/>
      <c r="ABH22" s="147"/>
      <c r="ABI22" s="147"/>
      <c r="ABJ22" s="147"/>
      <c r="ABK22" s="147"/>
      <c r="ABL22" s="147"/>
      <c r="ABM22" s="147"/>
      <c r="ABN22" s="147"/>
      <c r="ABO22" s="147"/>
      <c r="ABP22" s="147"/>
      <c r="ABQ22" s="147"/>
      <c r="ABR22" s="147"/>
      <c r="ABS22" s="147"/>
      <c r="ABT22" s="147"/>
      <c r="ABU22" s="147"/>
      <c r="ABV22" s="147"/>
      <c r="ABW22" s="147"/>
      <c r="ABX22" s="147"/>
      <c r="ABY22" s="147"/>
      <c r="ABZ22" s="147"/>
      <c r="ACA22" s="147"/>
      <c r="ACB22" s="147"/>
      <c r="ACC22" s="147"/>
      <c r="ACD22" s="147"/>
      <c r="ACE22" s="147"/>
      <c r="ACF22" s="147"/>
      <c r="ACG22" s="147"/>
      <c r="ACH22" s="147"/>
      <c r="ACI22" s="147"/>
      <c r="ACJ22" s="147"/>
      <c r="ACK22" s="147"/>
      <c r="ACL22" s="147"/>
      <c r="ACM22" s="147"/>
      <c r="ACN22" s="147"/>
      <c r="ACO22" s="147"/>
      <c r="ACP22" s="147"/>
      <c r="ACQ22" s="147"/>
      <c r="ACR22" s="147"/>
      <c r="ACS22" s="147"/>
      <c r="ACT22" s="147"/>
      <c r="ACU22" s="147"/>
      <c r="ACV22" s="147"/>
      <c r="ACW22" s="147"/>
      <c r="ACX22" s="147"/>
      <c r="ACY22" s="147"/>
      <c r="ACZ22" s="147"/>
      <c r="ADA22" s="147"/>
      <c r="ADB22" s="147"/>
      <c r="ADC22" s="147"/>
      <c r="ADD22" s="147"/>
      <c r="ADE22" s="147"/>
      <c r="ADF22" s="147"/>
      <c r="ADG22" s="147"/>
      <c r="ADH22" s="147"/>
      <c r="ADI22" s="147"/>
      <c r="ADJ22" s="147"/>
      <c r="ADK22" s="147"/>
      <c r="ADL22" s="147"/>
      <c r="ADM22" s="147"/>
      <c r="ADN22" s="147"/>
      <c r="ADO22" s="147"/>
      <c r="ADP22" s="147"/>
      <c r="ADQ22" s="147"/>
      <c r="ADR22" s="147"/>
      <c r="ADS22" s="147"/>
      <c r="ADT22" s="147"/>
      <c r="ADU22" s="147"/>
      <c r="ADV22" s="147"/>
      <c r="ADW22" s="147"/>
      <c r="ADX22" s="147"/>
      <c r="ADY22" s="147"/>
      <c r="ADZ22" s="147"/>
      <c r="AEA22" s="147"/>
      <c r="AEB22" s="147"/>
      <c r="AEC22" s="147"/>
      <c r="AED22" s="147"/>
      <c r="AEE22" s="147"/>
      <c r="AEF22" s="147"/>
      <c r="AEG22" s="147"/>
      <c r="AEH22" s="147"/>
      <c r="AEI22" s="147"/>
      <c r="AEJ22" s="147"/>
      <c r="AEK22" s="147"/>
      <c r="AEL22" s="147"/>
      <c r="AEM22" s="147"/>
      <c r="AEN22" s="147"/>
      <c r="AEO22" s="147"/>
      <c r="AEP22" s="147"/>
      <c r="AEQ22" s="147"/>
      <c r="AER22" s="147"/>
      <c r="AES22" s="147"/>
      <c r="AET22" s="147"/>
      <c r="AEU22" s="147"/>
      <c r="AEV22" s="147"/>
      <c r="AEW22" s="147"/>
      <c r="AEX22" s="147"/>
      <c r="AEY22" s="147"/>
      <c r="AEZ22" s="147"/>
      <c r="AFA22" s="147"/>
      <c r="AFB22" s="147"/>
      <c r="AFC22" s="147"/>
      <c r="AFD22" s="147"/>
      <c r="AFE22" s="147"/>
      <c r="AFF22" s="147"/>
      <c r="AFG22" s="147"/>
      <c r="AFH22" s="147"/>
      <c r="AFI22" s="147"/>
      <c r="AFJ22" s="147"/>
      <c r="AFK22" s="147"/>
      <c r="AFL22" s="147"/>
      <c r="AFM22" s="147"/>
      <c r="AFN22" s="147"/>
      <c r="AFO22" s="147"/>
      <c r="AFP22" s="147"/>
      <c r="AFQ22" s="147"/>
      <c r="AFR22" s="147"/>
      <c r="AFS22" s="147"/>
      <c r="AFT22" s="147"/>
      <c r="AFU22" s="147"/>
      <c r="AFV22" s="147"/>
      <c r="AFW22" s="147"/>
      <c r="AFX22" s="147"/>
      <c r="AFY22" s="147"/>
      <c r="AFZ22" s="147"/>
      <c r="AGA22" s="147"/>
      <c r="AGB22" s="147"/>
      <c r="AGC22" s="147"/>
      <c r="AGD22" s="147"/>
      <c r="AGE22" s="147"/>
      <c r="AGF22" s="147"/>
      <c r="AGG22" s="147"/>
      <c r="AGH22" s="147"/>
      <c r="AGI22" s="147"/>
      <c r="AGJ22" s="147"/>
      <c r="AGK22" s="147"/>
      <c r="AGL22" s="147"/>
      <c r="AGM22" s="147"/>
      <c r="AGN22" s="147"/>
      <c r="AGO22" s="147"/>
      <c r="AGP22" s="147"/>
      <c r="AGQ22" s="147"/>
      <c r="AGR22" s="147"/>
      <c r="AGS22" s="147"/>
      <c r="AGT22" s="147"/>
      <c r="AGU22" s="147"/>
      <c r="AGV22" s="147"/>
      <c r="AGW22" s="147"/>
      <c r="AGX22" s="147"/>
      <c r="AGY22" s="147"/>
      <c r="AGZ22" s="147"/>
      <c r="AHA22" s="147"/>
      <c r="AHB22" s="147"/>
      <c r="AHC22" s="147"/>
      <c r="AHD22" s="147"/>
      <c r="AHE22" s="147"/>
      <c r="AHF22" s="147"/>
      <c r="AHG22" s="147"/>
      <c r="AHH22" s="147"/>
      <c r="AHI22" s="147"/>
      <c r="AHJ22" s="147"/>
      <c r="AHK22" s="147"/>
      <c r="AHL22" s="147"/>
      <c r="AHM22" s="147"/>
      <c r="AHN22" s="147"/>
      <c r="AHO22" s="147"/>
      <c r="AHP22" s="147"/>
      <c r="AHQ22" s="147"/>
      <c r="AHR22" s="147"/>
      <c r="AHS22" s="147"/>
      <c r="AHT22" s="147"/>
      <c r="AHU22" s="147"/>
      <c r="AHV22" s="147"/>
      <c r="AHW22" s="147"/>
      <c r="AHX22" s="147"/>
      <c r="AHY22" s="147"/>
      <c r="AHZ22" s="147"/>
      <c r="AIA22" s="147"/>
      <c r="AIB22" s="147"/>
      <c r="AIC22" s="147"/>
      <c r="AID22" s="147"/>
      <c r="AIE22" s="147"/>
      <c r="AIF22" s="147"/>
      <c r="AIG22" s="147"/>
      <c r="AIH22" s="147"/>
      <c r="AII22" s="147"/>
      <c r="AIJ22" s="147"/>
      <c r="AIK22" s="147"/>
      <c r="AIL22" s="147"/>
      <c r="AIM22" s="147"/>
      <c r="AIN22" s="147"/>
      <c r="AIO22" s="147"/>
      <c r="AIP22" s="147"/>
      <c r="AIQ22" s="147"/>
      <c r="AIR22" s="147"/>
      <c r="AIS22" s="147"/>
      <c r="AIT22" s="147"/>
      <c r="AIU22" s="147"/>
      <c r="AIV22" s="147"/>
      <c r="AIW22" s="147"/>
      <c r="AIX22" s="147"/>
      <c r="AIY22" s="147"/>
      <c r="AIZ22" s="147"/>
      <c r="AJA22" s="147"/>
      <c r="AJB22" s="147"/>
      <c r="AJC22" s="147"/>
      <c r="AJD22" s="147"/>
      <c r="AJE22" s="147"/>
      <c r="AJF22" s="147"/>
      <c r="AJG22" s="147"/>
      <c r="AJH22" s="147"/>
      <c r="AJI22" s="147"/>
      <c r="AJJ22" s="147"/>
      <c r="AJK22" s="147"/>
      <c r="AJL22" s="147"/>
      <c r="AJM22" s="147"/>
      <c r="AJN22" s="147"/>
      <c r="AJO22" s="147"/>
      <c r="AJP22" s="147"/>
      <c r="AJQ22" s="147"/>
      <c r="AJR22" s="147"/>
      <c r="AJS22" s="147"/>
      <c r="AJT22" s="147"/>
      <c r="AJU22" s="147"/>
      <c r="AJV22" s="147"/>
      <c r="AJW22" s="147"/>
      <c r="AJX22" s="147"/>
      <c r="AJY22" s="147"/>
      <c r="AJZ22" s="147"/>
      <c r="AKA22" s="147"/>
      <c r="AKB22" s="147"/>
      <c r="AKC22" s="147"/>
      <c r="AKD22" s="147"/>
      <c r="AKE22" s="147"/>
      <c r="AKF22" s="147"/>
      <c r="AKG22" s="147"/>
      <c r="AKH22" s="147"/>
      <c r="AKI22" s="147"/>
      <c r="AKJ22" s="147"/>
      <c r="AKK22" s="147"/>
      <c r="AKL22" s="147"/>
      <c r="AKM22" s="147"/>
      <c r="AKN22" s="147"/>
      <c r="AKO22" s="147"/>
      <c r="AKP22" s="147"/>
      <c r="AKQ22" s="147"/>
      <c r="AKR22" s="147"/>
      <c r="AKS22" s="147"/>
      <c r="AKT22" s="147"/>
      <c r="AKU22" s="147"/>
      <c r="AKV22" s="147"/>
      <c r="AKW22" s="147"/>
      <c r="AKX22" s="147"/>
      <c r="AKY22" s="147"/>
      <c r="AKZ22" s="147"/>
      <c r="ALA22" s="147"/>
      <c r="ALB22" s="147"/>
      <c r="ALC22" s="147"/>
      <c r="ALD22" s="147"/>
      <c r="ALE22" s="147"/>
      <c r="ALF22" s="147"/>
      <c r="ALG22" s="147"/>
      <c r="ALH22" s="147"/>
      <c r="ALI22" s="147"/>
      <c r="ALJ22" s="147"/>
      <c r="ALK22" s="147"/>
      <c r="ALL22" s="147"/>
      <c r="ALM22" s="147"/>
      <c r="ALN22" s="147"/>
      <c r="ALO22" s="147"/>
      <c r="ALP22" s="147"/>
      <c r="ALQ22" s="147"/>
      <c r="ALR22" s="147"/>
      <c r="ALS22" s="147"/>
      <c r="ALT22" s="147"/>
      <c r="ALU22" s="147"/>
      <c r="ALV22" s="147"/>
      <c r="ALW22" s="147"/>
      <c r="ALX22" s="147"/>
      <c r="ALY22" s="147"/>
      <c r="ALZ22" s="147"/>
      <c r="AMA22" s="147"/>
      <c r="AMB22" s="147"/>
      <c r="AMC22" s="147"/>
      <c r="AMD22" s="147"/>
      <c r="AME22" s="147"/>
      <c r="AMF22" s="147"/>
      <c r="AMG22" s="147"/>
      <c r="AMH22" s="147"/>
      <c r="AMI22" s="147"/>
      <c r="AMJ22" s="147"/>
      <c r="AMK22" s="147"/>
    </row>
    <row r="23" spans="1:1025" ht="12" thickBot="1">
      <c r="A23" s="405" t="s">
        <v>16</v>
      </c>
      <c r="B23" s="406">
        <f>SUM(B9:B22)</f>
        <v>11189.159319999999</v>
      </c>
      <c r="C23" s="406">
        <f>SUM(C9:C22)</f>
        <v>7102.1743799999995</v>
      </c>
      <c r="D23" s="408">
        <f t="shared" si="0"/>
        <v>63.473708585999475</v>
      </c>
      <c r="E23" s="409">
        <f>SUM(E9:E22)</f>
        <v>1638.5120099999999</v>
      </c>
      <c r="F23" s="407">
        <f>SUM(F9:F22)</f>
        <v>1200.5324499999999</v>
      </c>
      <c r="G23" s="410">
        <f>F23/E23*100</f>
        <v>73.269676552447123</v>
      </c>
      <c r="H23" s="411">
        <f>SUM(H9:H22)</f>
        <v>1037.5</v>
      </c>
      <c r="I23" s="407">
        <f>SUM(I9:I22)</f>
        <v>64.979610000000008</v>
      </c>
      <c r="J23" s="410">
        <f t="shared" si="2"/>
        <v>6.2630949397590365</v>
      </c>
      <c r="K23" s="409">
        <f>SUM(K9:K22)</f>
        <v>6844</v>
      </c>
      <c r="L23" s="407">
        <f>SUM(L9:L22)</f>
        <v>664.19281000000001</v>
      </c>
      <c r="M23" s="410">
        <f t="shared" si="3"/>
        <v>9.7047459088252488</v>
      </c>
      <c r="N23" s="409">
        <f>SUM(N9:N22)</f>
        <v>1086.5</v>
      </c>
      <c r="O23" s="407">
        <f>SUM(O9:O22)</f>
        <v>818.89536999999996</v>
      </c>
      <c r="P23" s="410">
        <f t="shared" si="4"/>
        <v>75.370029452369991</v>
      </c>
      <c r="Q23" s="445">
        <f t="shared" si="8"/>
        <v>1483.08818</v>
      </c>
      <c r="R23" s="405" t="s">
        <v>16</v>
      </c>
      <c r="S23" s="406">
        <f>SUM(S9:S22)</f>
        <v>5703.0116300000009</v>
      </c>
      <c r="T23" s="407">
        <f>SUM(T9:T22)</f>
        <v>978.54052000000024</v>
      </c>
      <c r="U23" s="410"/>
      <c r="V23" s="412">
        <f>SUM(V9:V22)</f>
        <v>0</v>
      </c>
      <c r="W23" s="406">
        <f>SUM(W9:W22)</f>
        <v>10131.78458</v>
      </c>
      <c r="X23" s="407">
        <f>SUM(X9:X22)</f>
        <v>9023.4501799999998</v>
      </c>
      <c r="Y23" s="409">
        <f>SUM(Y9:Y22)</f>
        <v>48</v>
      </c>
      <c r="Z23" s="407">
        <f>SUM(Z9:Z22)</f>
        <v>17.21</v>
      </c>
      <c r="AA23" s="410">
        <f>Z23/Y23*100</f>
        <v>35.854166666666671</v>
      </c>
      <c r="AB23" s="406">
        <f>SUM(AB9:AB22)</f>
        <v>9228.3686300000027</v>
      </c>
      <c r="AC23" s="407">
        <f>SUM(AC9:AC22)</f>
        <v>6311.1186899999993</v>
      </c>
      <c r="AD23" s="410">
        <f t="shared" si="9"/>
        <v>68.388237867780077</v>
      </c>
      <c r="AE23" s="411">
        <f t="shared" ref="AE23:AO23" si="19">SUM(AE9:AE22)</f>
        <v>50</v>
      </c>
      <c r="AF23" s="413">
        <f t="shared" si="19"/>
        <v>56</v>
      </c>
      <c r="AG23" s="420">
        <f t="shared" si="19"/>
        <v>0</v>
      </c>
      <c r="AH23" s="407">
        <f t="shared" si="19"/>
        <v>2.5474999999999999</v>
      </c>
      <c r="AI23" s="414">
        <f t="shared" si="19"/>
        <v>0</v>
      </c>
      <c r="AJ23" s="407">
        <f t="shared" si="19"/>
        <v>0</v>
      </c>
      <c r="AK23" s="405" t="s">
        <v>16</v>
      </c>
      <c r="AL23" s="420">
        <f t="shared" si="19"/>
        <v>0</v>
      </c>
      <c r="AM23" s="407">
        <f t="shared" si="19"/>
        <v>5.37</v>
      </c>
      <c r="AN23" s="415">
        <f t="shared" si="19"/>
        <v>46956.836169999995</v>
      </c>
      <c r="AO23" s="416">
        <f t="shared" si="19"/>
        <v>26245.011510000004</v>
      </c>
      <c r="AP23" s="448">
        <f t="shared" si="10"/>
        <v>55.891779878405735</v>
      </c>
      <c r="AQ23" s="449">
        <f t="shared" si="11"/>
        <v>-20711.824659999991</v>
      </c>
      <c r="AR23" s="412">
        <f>SUM(AR9:AR22)</f>
        <v>0</v>
      </c>
      <c r="AS23" s="420">
        <f>SUM(AS9:AS22)</f>
        <v>31605</v>
      </c>
      <c r="AT23" s="421">
        <f>SUM(AT9:AT22)</f>
        <v>21070</v>
      </c>
      <c r="AU23" s="422">
        <v>100</v>
      </c>
      <c r="AV23" s="423">
        <f>SUM(AV9:AV22)</f>
        <v>0</v>
      </c>
      <c r="AW23" s="419">
        <f>SUM(AW9:AW22)</f>
        <v>0</v>
      </c>
      <c r="AX23" s="411">
        <f>SUM(AX9:AX22)</f>
        <v>200</v>
      </c>
      <c r="AY23" s="424">
        <f>SUM(AY9:AY22)</f>
        <v>0</v>
      </c>
      <c r="AZ23" s="425">
        <f t="shared" ref="AZ23" si="20">AY23/AX23*100</f>
        <v>0</v>
      </c>
      <c r="BA23" s="411">
        <f t="shared" ref="BA23:BI23" si="21">SUM(BA9:BA22)</f>
        <v>900</v>
      </c>
      <c r="BB23" s="414">
        <f t="shared" si="21"/>
        <v>237.96</v>
      </c>
      <c r="BC23" s="411">
        <f t="shared" si="21"/>
        <v>67.799999999999983</v>
      </c>
      <c r="BD23" s="473">
        <f t="shared" si="21"/>
        <v>67.799999999999983</v>
      </c>
      <c r="BE23" s="455">
        <f t="shared" si="21"/>
        <v>1371.6000000000004</v>
      </c>
      <c r="BF23" s="407">
        <f t="shared" si="21"/>
        <v>1079.6379999999999</v>
      </c>
      <c r="BG23" s="405" t="s">
        <v>16</v>
      </c>
      <c r="BH23" s="411">
        <f t="shared" si="21"/>
        <v>0</v>
      </c>
      <c r="BI23" s="414">
        <f t="shared" si="21"/>
        <v>0</v>
      </c>
      <c r="BJ23" s="426"/>
      <c r="BK23" s="411">
        <f t="shared" ref="BK23:CK23" si="22">SUM(BK9:BK22)</f>
        <v>27</v>
      </c>
      <c r="BL23" s="414">
        <f t="shared" si="22"/>
        <v>0</v>
      </c>
      <c r="BM23" s="411">
        <f t="shared" si="22"/>
        <v>11721.9</v>
      </c>
      <c r="BN23" s="434">
        <f t="shared" si="22"/>
        <v>7473.0309999999999</v>
      </c>
      <c r="BO23" s="411">
        <f t="shared" si="22"/>
        <v>1547.2</v>
      </c>
      <c r="BP23" s="428">
        <f t="shared" si="22"/>
        <v>1447.2</v>
      </c>
      <c r="BQ23" s="428">
        <f t="shared" si="22"/>
        <v>1903.8</v>
      </c>
      <c r="BR23" s="428">
        <f t="shared" si="22"/>
        <v>1469.8</v>
      </c>
      <c r="BS23" s="428">
        <f t="shared" si="22"/>
        <v>2332</v>
      </c>
      <c r="BT23" s="428">
        <f t="shared" si="22"/>
        <v>0</v>
      </c>
      <c r="BU23" s="428">
        <f t="shared" si="22"/>
        <v>210.2</v>
      </c>
      <c r="BV23" s="499">
        <f t="shared" si="22"/>
        <v>202.39999999999998</v>
      </c>
      <c r="BW23" s="499">
        <f t="shared" si="22"/>
        <v>1300.2</v>
      </c>
      <c r="BX23" s="499"/>
      <c r="BY23" s="499">
        <f t="shared" si="22"/>
        <v>2132.6</v>
      </c>
      <c r="BZ23" s="499"/>
      <c r="CA23" s="499">
        <f t="shared" si="22"/>
        <v>2824</v>
      </c>
      <c r="CB23" s="499"/>
      <c r="CC23" s="499">
        <f t="shared" si="22"/>
        <v>1456.1000000000001</v>
      </c>
      <c r="CD23" s="499"/>
      <c r="CE23" s="405" t="s">
        <v>16</v>
      </c>
      <c r="CF23" s="504">
        <f t="shared" si="22"/>
        <v>7712.9</v>
      </c>
      <c r="CG23" s="505"/>
      <c r="CH23" s="428">
        <f t="shared" si="22"/>
        <v>25</v>
      </c>
      <c r="CI23" s="487">
        <f t="shared" si="22"/>
        <v>15.6</v>
      </c>
      <c r="CJ23" s="423">
        <f t="shared" si="22"/>
        <v>59624.400000000009</v>
      </c>
      <c r="CK23" s="407">
        <f t="shared" si="22"/>
        <v>38841.489000000001</v>
      </c>
      <c r="CL23" s="443">
        <f>SUM(CL9:CL22)</f>
        <v>106581.23616999999</v>
      </c>
      <c r="CM23" s="444">
        <f>SUM(CM9:CM22)</f>
        <v>65086.500509999998</v>
      </c>
      <c r="CN23" s="454">
        <f>CM23/CL23*100</f>
        <v>61.067503857982331</v>
      </c>
      <c r="CO23" s="452">
        <f>SUM(CO9:CO22)</f>
        <v>-41494.735659999998</v>
      </c>
      <c r="CP23" s="86"/>
      <c r="CQ23" s="86"/>
      <c r="CR23" s="86"/>
      <c r="CS23" s="86"/>
      <c r="CT23" s="86"/>
      <c r="CU23" s="86"/>
      <c r="CV23" s="86"/>
      <c r="CW23" s="86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  <c r="ALL23" s="147"/>
      <c r="ALM23" s="147"/>
      <c r="ALN23" s="147"/>
      <c r="ALO23" s="147"/>
      <c r="ALP23" s="147"/>
      <c r="ALQ23" s="147"/>
      <c r="ALR23" s="147"/>
      <c r="ALS23" s="147"/>
      <c r="ALT23" s="147"/>
      <c r="ALU23" s="147"/>
      <c r="ALV23" s="147"/>
      <c r="ALW23" s="147"/>
      <c r="ALX23" s="147"/>
      <c r="ALY23" s="147"/>
      <c r="ALZ23" s="147"/>
      <c r="AMA23" s="147"/>
      <c r="AMB23" s="147"/>
      <c r="AMC23" s="147"/>
      <c r="AMD23" s="147"/>
      <c r="AME23" s="147"/>
      <c r="AMF23" s="147"/>
      <c r="AMG23" s="147"/>
      <c r="AMH23" s="147"/>
      <c r="AMI23" s="147"/>
      <c r="AMJ23" s="147"/>
      <c r="AMK23" s="147"/>
    </row>
    <row r="24" spans="1:1025">
      <c r="AO24" s="164"/>
      <c r="CL24" s="165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  <c r="VA24" s="147"/>
      <c r="VB24" s="147"/>
      <c r="VC24" s="147"/>
      <c r="VD24" s="147"/>
      <c r="VE24" s="147"/>
      <c r="VF24" s="147"/>
      <c r="VG24" s="147"/>
      <c r="VH24" s="147"/>
      <c r="VI24" s="147"/>
      <c r="VJ24" s="147"/>
      <c r="VK24" s="147"/>
      <c r="VL24" s="147"/>
      <c r="VM24" s="147"/>
      <c r="VN24" s="147"/>
      <c r="VO24" s="147"/>
      <c r="VP24" s="147"/>
      <c r="VQ24" s="147"/>
      <c r="VR24" s="147"/>
      <c r="VS24" s="147"/>
      <c r="VT24" s="147"/>
      <c r="VU24" s="147"/>
      <c r="VV24" s="147"/>
      <c r="VW24" s="147"/>
      <c r="VX24" s="147"/>
      <c r="VY24" s="147"/>
      <c r="VZ24" s="147"/>
      <c r="WA24" s="147"/>
      <c r="WB24" s="147"/>
      <c r="WC24" s="147"/>
      <c r="WD24" s="147"/>
      <c r="WE24" s="147"/>
      <c r="WF24" s="147"/>
      <c r="WG24" s="147"/>
      <c r="WH24" s="147"/>
      <c r="WI24" s="147"/>
      <c r="WJ24" s="147"/>
      <c r="WK24" s="147"/>
      <c r="WL24" s="147"/>
      <c r="WM24" s="147"/>
      <c r="WN24" s="147"/>
      <c r="WO24" s="147"/>
      <c r="WP24" s="147"/>
      <c r="WQ24" s="147"/>
      <c r="WR24" s="147"/>
      <c r="WS24" s="147"/>
      <c r="WT24" s="147"/>
      <c r="WU24" s="147"/>
      <c r="WV24" s="147"/>
      <c r="WW24" s="147"/>
      <c r="WX24" s="147"/>
      <c r="WY24" s="147"/>
      <c r="WZ24" s="147"/>
      <c r="XA24" s="147"/>
      <c r="XB24" s="147"/>
      <c r="XC24" s="147"/>
      <c r="XD24" s="147"/>
      <c r="XE24" s="147"/>
      <c r="XF24" s="147"/>
      <c r="XG24" s="147"/>
      <c r="XH24" s="147"/>
      <c r="XI24" s="147"/>
      <c r="XJ24" s="147"/>
      <c r="XK24" s="147"/>
      <c r="XL24" s="147"/>
      <c r="XM24" s="147"/>
      <c r="XN24" s="147"/>
      <c r="XO24" s="147"/>
      <c r="XP24" s="147"/>
      <c r="XQ24" s="147"/>
      <c r="XR24" s="147"/>
      <c r="XS24" s="147"/>
      <c r="XT24" s="147"/>
      <c r="XU24" s="147"/>
      <c r="XV24" s="147"/>
      <c r="XW24" s="147"/>
      <c r="XX24" s="147"/>
      <c r="XY24" s="147"/>
      <c r="XZ24" s="147"/>
      <c r="YA24" s="147"/>
      <c r="YB24" s="147"/>
      <c r="YC24" s="147"/>
      <c r="YD24" s="147"/>
      <c r="YE24" s="147"/>
      <c r="YF24" s="147"/>
      <c r="YG24" s="147"/>
      <c r="YH24" s="147"/>
      <c r="YI24" s="147"/>
      <c r="YJ24" s="147"/>
      <c r="YK24" s="147"/>
      <c r="YL24" s="147"/>
      <c r="YM24" s="147"/>
      <c r="YN24" s="147"/>
      <c r="YO24" s="147"/>
      <c r="YP24" s="147"/>
      <c r="YQ24" s="147"/>
      <c r="YR24" s="147"/>
      <c r="YS24" s="147"/>
      <c r="YT24" s="147"/>
      <c r="YU24" s="147"/>
      <c r="YV24" s="147"/>
      <c r="YW24" s="147"/>
      <c r="YX24" s="147"/>
      <c r="YY24" s="147"/>
      <c r="YZ24" s="147"/>
      <c r="ZA24" s="147"/>
      <c r="ZB24" s="147"/>
      <c r="ZC24" s="147"/>
      <c r="ZD24" s="147"/>
      <c r="ZE24" s="147"/>
      <c r="ZF24" s="147"/>
      <c r="ZG24" s="147"/>
      <c r="ZH24" s="147"/>
      <c r="ZI24" s="147"/>
      <c r="ZJ24" s="147"/>
      <c r="ZK24" s="147"/>
      <c r="ZL24" s="147"/>
      <c r="ZM24" s="147"/>
      <c r="ZN24" s="147"/>
      <c r="ZO24" s="147"/>
      <c r="ZP24" s="147"/>
      <c r="ZQ24" s="147"/>
      <c r="ZR24" s="147"/>
      <c r="ZS24" s="147"/>
      <c r="ZT24" s="147"/>
      <c r="ZU24" s="147"/>
      <c r="ZV24" s="147"/>
      <c r="ZW24" s="147"/>
      <c r="ZX24" s="147"/>
      <c r="ZY24" s="147"/>
      <c r="ZZ24" s="147"/>
      <c r="AAA24" s="147"/>
      <c r="AAB24" s="147"/>
      <c r="AAC24" s="147"/>
      <c r="AAD24" s="147"/>
      <c r="AAE24" s="147"/>
      <c r="AAF24" s="147"/>
      <c r="AAG24" s="147"/>
      <c r="AAH24" s="147"/>
      <c r="AAI24" s="147"/>
      <c r="AAJ24" s="147"/>
      <c r="AAK24" s="147"/>
      <c r="AAL24" s="147"/>
      <c r="AAM24" s="147"/>
      <c r="AAN24" s="147"/>
      <c r="AAO24" s="147"/>
      <c r="AAP24" s="147"/>
      <c r="AAQ24" s="147"/>
      <c r="AAR24" s="147"/>
      <c r="AAS24" s="147"/>
      <c r="AAT24" s="147"/>
      <c r="AAU24" s="147"/>
      <c r="AAV24" s="147"/>
      <c r="AAW24" s="147"/>
      <c r="AAX24" s="147"/>
      <c r="AAY24" s="147"/>
      <c r="AAZ24" s="147"/>
      <c r="ABA24" s="147"/>
      <c r="ABB24" s="147"/>
      <c r="ABC24" s="147"/>
      <c r="ABD24" s="147"/>
      <c r="ABE24" s="147"/>
      <c r="ABF24" s="147"/>
      <c r="ABG24" s="147"/>
      <c r="ABH24" s="147"/>
      <c r="ABI24" s="147"/>
      <c r="ABJ24" s="147"/>
      <c r="ABK24" s="147"/>
      <c r="ABL24" s="147"/>
      <c r="ABM24" s="147"/>
      <c r="ABN24" s="147"/>
      <c r="ABO24" s="147"/>
      <c r="ABP24" s="147"/>
      <c r="ABQ24" s="147"/>
      <c r="ABR24" s="147"/>
      <c r="ABS24" s="147"/>
      <c r="ABT24" s="147"/>
      <c r="ABU24" s="147"/>
      <c r="ABV24" s="147"/>
      <c r="ABW24" s="147"/>
      <c r="ABX24" s="147"/>
      <c r="ABY24" s="147"/>
      <c r="ABZ24" s="147"/>
      <c r="ACA24" s="147"/>
      <c r="ACB24" s="147"/>
      <c r="ACC24" s="147"/>
      <c r="ACD24" s="147"/>
      <c r="ACE24" s="147"/>
      <c r="ACF24" s="147"/>
      <c r="ACG24" s="147"/>
      <c r="ACH24" s="147"/>
      <c r="ACI24" s="147"/>
      <c r="ACJ24" s="147"/>
      <c r="ACK24" s="147"/>
      <c r="ACL24" s="147"/>
      <c r="ACM24" s="147"/>
      <c r="ACN24" s="147"/>
      <c r="ACO24" s="147"/>
      <c r="ACP24" s="147"/>
      <c r="ACQ24" s="147"/>
      <c r="ACR24" s="147"/>
      <c r="ACS24" s="147"/>
      <c r="ACT24" s="147"/>
      <c r="ACU24" s="147"/>
      <c r="ACV24" s="147"/>
      <c r="ACW24" s="147"/>
      <c r="ACX24" s="147"/>
      <c r="ACY24" s="147"/>
      <c r="ACZ24" s="147"/>
      <c r="ADA24" s="147"/>
      <c r="ADB24" s="147"/>
      <c r="ADC24" s="147"/>
      <c r="ADD24" s="147"/>
      <c r="ADE24" s="147"/>
      <c r="ADF24" s="147"/>
      <c r="ADG24" s="147"/>
      <c r="ADH24" s="147"/>
      <c r="ADI24" s="147"/>
      <c r="ADJ24" s="147"/>
      <c r="ADK24" s="147"/>
      <c r="ADL24" s="147"/>
      <c r="ADM24" s="147"/>
      <c r="ADN24" s="147"/>
      <c r="ADO24" s="147"/>
      <c r="ADP24" s="147"/>
      <c r="ADQ24" s="147"/>
      <c r="ADR24" s="147"/>
      <c r="ADS24" s="147"/>
      <c r="ADT24" s="147"/>
      <c r="ADU24" s="147"/>
      <c r="ADV24" s="147"/>
      <c r="ADW24" s="147"/>
      <c r="ADX24" s="147"/>
      <c r="ADY24" s="147"/>
      <c r="ADZ24" s="147"/>
      <c r="AEA24" s="147"/>
      <c r="AEB24" s="147"/>
      <c r="AEC24" s="147"/>
      <c r="AED24" s="147"/>
      <c r="AEE24" s="147"/>
      <c r="AEF24" s="147"/>
      <c r="AEG24" s="147"/>
      <c r="AEH24" s="147"/>
      <c r="AEI24" s="147"/>
      <c r="AEJ24" s="147"/>
      <c r="AEK24" s="147"/>
      <c r="AEL24" s="147"/>
      <c r="AEM24" s="147"/>
      <c r="AEN24" s="147"/>
      <c r="AEO24" s="147"/>
      <c r="AEP24" s="147"/>
      <c r="AEQ24" s="147"/>
      <c r="AER24" s="147"/>
      <c r="AES24" s="147"/>
      <c r="AET24" s="147"/>
      <c r="AEU24" s="147"/>
      <c r="AEV24" s="147"/>
      <c r="AEW24" s="147"/>
      <c r="AEX24" s="147"/>
      <c r="AEY24" s="147"/>
      <c r="AEZ24" s="147"/>
      <c r="AFA24" s="147"/>
      <c r="AFB24" s="147"/>
      <c r="AFC24" s="147"/>
      <c r="AFD24" s="147"/>
      <c r="AFE24" s="147"/>
      <c r="AFF24" s="147"/>
      <c r="AFG24" s="147"/>
      <c r="AFH24" s="147"/>
      <c r="AFI24" s="147"/>
      <c r="AFJ24" s="147"/>
      <c r="AFK24" s="147"/>
      <c r="AFL24" s="147"/>
      <c r="AFM24" s="147"/>
      <c r="AFN24" s="147"/>
      <c r="AFO24" s="147"/>
      <c r="AFP24" s="147"/>
      <c r="AFQ24" s="147"/>
      <c r="AFR24" s="147"/>
      <c r="AFS24" s="147"/>
      <c r="AFT24" s="147"/>
      <c r="AFU24" s="147"/>
      <c r="AFV24" s="147"/>
      <c r="AFW24" s="147"/>
      <c r="AFX24" s="147"/>
      <c r="AFY24" s="147"/>
      <c r="AFZ24" s="147"/>
      <c r="AGA24" s="147"/>
      <c r="AGB24" s="147"/>
      <c r="AGC24" s="147"/>
      <c r="AGD24" s="147"/>
      <c r="AGE24" s="147"/>
      <c r="AGF24" s="147"/>
      <c r="AGG24" s="147"/>
      <c r="AGH24" s="147"/>
      <c r="AGI24" s="147"/>
      <c r="AGJ24" s="147"/>
      <c r="AGK24" s="147"/>
      <c r="AGL24" s="147"/>
      <c r="AGM24" s="147"/>
      <c r="AGN24" s="147"/>
      <c r="AGO24" s="147"/>
      <c r="AGP24" s="147"/>
      <c r="AGQ24" s="147"/>
      <c r="AGR24" s="147"/>
      <c r="AGS24" s="147"/>
      <c r="AGT24" s="147"/>
      <c r="AGU24" s="147"/>
      <c r="AGV24" s="147"/>
      <c r="AGW24" s="147"/>
      <c r="AGX24" s="147"/>
      <c r="AGY24" s="147"/>
      <c r="AGZ24" s="147"/>
      <c r="AHA24" s="147"/>
      <c r="AHB24" s="147"/>
      <c r="AHC24" s="147"/>
      <c r="AHD24" s="147"/>
      <c r="AHE24" s="147"/>
      <c r="AHF24" s="147"/>
      <c r="AHG24" s="147"/>
      <c r="AHH24" s="147"/>
      <c r="AHI24" s="147"/>
      <c r="AHJ24" s="147"/>
      <c r="AHK24" s="147"/>
      <c r="AHL24" s="147"/>
      <c r="AHM24" s="147"/>
      <c r="AHN24" s="147"/>
      <c r="AHO24" s="147"/>
      <c r="AHP24" s="147"/>
      <c r="AHQ24" s="147"/>
      <c r="AHR24" s="147"/>
      <c r="AHS24" s="147"/>
      <c r="AHT24" s="147"/>
      <c r="AHU24" s="147"/>
      <c r="AHV24" s="147"/>
      <c r="AHW24" s="147"/>
      <c r="AHX24" s="147"/>
      <c r="AHY24" s="147"/>
      <c r="AHZ24" s="147"/>
      <c r="AIA24" s="147"/>
      <c r="AIB24" s="147"/>
      <c r="AIC24" s="147"/>
      <c r="AID24" s="147"/>
      <c r="AIE24" s="147"/>
      <c r="AIF24" s="147"/>
      <c r="AIG24" s="147"/>
      <c r="AIH24" s="147"/>
      <c r="AII24" s="147"/>
      <c r="AIJ24" s="147"/>
      <c r="AIK24" s="147"/>
      <c r="AIL24" s="147"/>
      <c r="AIM24" s="147"/>
      <c r="AIN24" s="147"/>
      <c r="AIO24" s="147"/>
      <c r="AIP24" s="147"/>
      <c r="AIQ24" s="147"/>
      <c r="AIR24" s="147"/>
      <c r="AIS24" s="147"/>
      <c r="AIT24" s="147"/>
      <c r="AIU24" s="147"/>
      <c r="AIV24" s="147"/>
      <c r="AIW24" s="147"/>
      <c r="AIX24" s="147"/>
      <c r="AIY24" s="147"/>
      <c r="AIZ24" s="147"/>
      <c r="AJA24" s="147"/>
      <c r="AJB24" s="147"/>
      <c r="AJC24" s="147"/>
      <c r="AJD24" s="147"/>
      <c r="AJE24" s="147"/>
      <c r="AJF24" s="147"/>
      <c r="AJG24" s="147"/>
      <c r="AJH24" s="147"/>
      <c r="AJI24" s="147"/>
      <c r="AJJ24" s="147"/>
      <c r="AJK24" s="147"/>
      <c r="AJL24" s="147"/>
      <c r="AJM24" s="147"/>
      <c r="AJN24" s="147"/>
      <c r="AJO24" s="147"/>
      <c r="AJP24" s="147"/>
      <c r="AJQ24" s="147"/>
      <c r="AJR24" s="147"/>
      <c r="AJS24" s="147"/>
      <c r="AJT24" s="147"/>
      <c r="AJU24" s="147"/>
      <c r="AJV24" s="147"/>
      <c r="AJW24" s="147"/>
      <c r="AJX24" s="147"/>
      <c r="AJY24" s="147"/>
      <c r="AJZ24" s="147"/>
      <c r="AKA24" s="147"/>
      <c r="AKB24" s="147"/>
      <c r="AKC24" s="147"/>
      <c r="AKD24" s="147"/>
      <c r="AKE24" s="147"/>
      <c r="AKF24" s="147"/>
      <c r="AKG24" s="147"/>
      <c r="AKH24" s="147"/>
      <c r="AKI24" s="147"/>
      <c r="AKJ24" s="147"/>
      <c r="AKK24" s="147"/>
      <c r="AKL24" s="147"/>
      <c r="AKM24" s="147"/>
      <c r="AKN24" s="147"/>
      <c r="AKO24" s="147"/>
      <c r="AKP24" s="147"/>
      <c r="AKQ24" s="147"/>
      <c r="AKR24" s="147"/>
      <c r="AKS24" s="147"/>
      <c r="AKT24" s="147"/>
      <c r="AKU24" s="147"/>
      <c r="AKV24" s="147"/>
      <c r="AKW24" s="147"/>
      <c r="AKX24" s="147"/>
      <c r="AKY24" s="147"/>
      <c r="AKZ24" s="147"/>
      <c r="ALA24" s="147"/>
      <c r="ALB24" s="147"/>
      <c r="ALC24" s="147"/>
      <c r="ALD24" s="147"/>
      <c r="ALE24" s="147"/>
      <c r="ALF24" s="147"/>
      <c r="ALG24" s="147"/>
      <c r="ALH24" s="147"/>
      <c r="ALI24" s="147"/>
      <c r="ALJ24" s="147"/>
      <c r="ALK24" s="147"/>
      <c r="ALL24" s="147"/>
      <c r="ALM24" s="147"/>
      <c r="ALN24" s="147"/>
      <c r="ALO24" s="147"/>
      <c r="ALP24" s="147"/>
      <c r="ALQ24" s="147"/>
      <c r="ALR24" s="147"/>
      <c r="ALS24" s="147"/>
      <c r="ALT24" s="147"/>
      <c r="ALU24" s="147"/>
      <c r="ALV24" s="147"/>
      <c r="ALW24" s="147"/>
      <c r="ALX24" s="147"/>
      <c r="ALY24" s="147"/>
      <c r="ALZ24" s="147"/>
      <c r="AMA24" s="147"/>
      <c r="AMB24" s="147"/>
      <c r="AMC24" s="147"/>
      <c r="AMD24" s="147"/>
      <c r="AME24" s="147"/>
      <c r="AMF24" s="147"/>
      <c r="AMG24" s="147"/>
      <c r="AMH24" s="147"/>
      <c r="AMI24" s="147"/>
      <c r="AMJ24" s="147"/>
      <c r="AMK24" s="147"/>
    </row>
    <row r="25" spans="1:1025">
      <c r="D25" s="166"/>
      <c r="E25" s="166"/>
      <c r="F25" s="166"/>
      <c r="G25" s="166"/>
      <c r="AN25" s="164"/>
      <c r="AO25" s="165"/>
      <c r="CL25" s="141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  <c r="VA25" s="147"/>
      <c r="VB25" s="147"/>
      <c r="VC25" s="147"/>
      <c r="VD25" s="147"/>
      <c r="VE25" s="147"/>
      <c r="VF25" s="147"/>
      <c r="VG25" s="147"/>
      <c r="VH25" s="147"/>
      <c r="VI25" s="147"/>
      <c r="VJ25" s="147"/>
      <c r="VK25" s="147"/>
      <c r="VL25" s="147"/>
      <c r="VM25" s="147"/>
      <c r="VN25" s="147"/>
      <c r="VO25" s="147"/>
      <c r="VP25" s="147"/>
      <c r="VQ25" s="147"/>
      <c r="VR25" s="147"/>
      <c r="VS25" s="147"/>
      <c r="VT25" s="147"/>
      <c r="VU25" s="147"/>
      <c r="VV25" s="147"/>
      <c r="VW25" s="147"/>
      <c r="VX25" s="147"/>
      <c r="VY25" s="147"/>
      <c r="VZ25" s="147"/>
      <c r="WA25" s="147"/>
      <c r="WB25" s="147"/>
      <c r="WC25" s="147"/>
      <c r="WD25" s="147"/>
      <c r="WE25" s="147"/>
      <c r="WF25" s="147"/>
      <c r="WG25" s="147"/>
      <c r="WH25" s="147"/>
      <c r="WI25" s="147"/>
      <c r="WJ25" s="147"/>
      <c r="WK25" s="147"/>
      <c r="WL25" s="147"/>
      <c r="WM25" s="147"/>
      <c r="WN25" s="147"/>
      <c r="WO25" s="147"/>
      <c r="WP25" s="147"/>
      <c r="WQ25" s="147"/>
      <c r="WR25" s="147"/>
      <c r="WS25" s="147"/>
      <c r="WT25" s="147"/>
      <c r="WU25" s="147"/>
      <c r="WV25" s="147"/>
      <c r="WW25" s="147"/>
      <c r="WX25" s="147"/>
      <c r="WY25" s="147"/>
      <c r="WZ25" s="147"/>
      <c r="XA25" s="147"/>
      <c r="XB25" s="147"/>
      <c r="XC25" s="147"/>
      <c r="XD25" s="147"/>
      <c r="XE25" s="147"/>
      <c r="XF25" s="147"/>
      <c r="XG25" s="147"/>
      <c r="XH25" s="147"/>
      <c r="XI25" s="147"/>
      <c r="XJ25" s="147"/>
      <c r="XK25" s="147"/>
      <c r="XL25" s="147"/>
      <c r="XM25" s="147"/>
      <c r="XN25" s="147"/>
      <c r="XO25" s="147"/>
      <c r="XP25" s="147"/>
      <c r="XQ25" s="147"/>
      <c r="XR25" s="147"/>
      <c r="XS25" s="147"/>
      <c r="XT25" s="147"/>
      <c r="XU25" s="147"/>
      <c r="XV25" s="147"/>
      <c r="XW25" s="147"/>
      <c r="XX25" s="147"/>
      <c r="XY25" s="147"/>
      <c r="XZ25" s="147"/>
      <c r="YA25" s="147"/>
      <c r="YB25" s="147"/>
      <c r="YC25" s="147"/>
      <c r="YD25" s="147"/>
      <c r="YE25" s="147"/>
      <c r="YF25" s="147"/>
      <c r="YG25" s="147"/>
      <c r="YH25" s="147"/>
      <c r="YI25" s="147"/>
      <c r="YJ25" s="147"/>
      <c r="YK25" s="147"/>
      <c r="YL25" s="147"/>
      <c r="YM25" s="147"/>
      <c r="YN25" s="147"/>
      <c r="YO25" s="147"/>
      <c r="YP25" s="147"/>
      <c r="YQ25" s="147"/>
      <c r="YR25" s="147"/>
      <c r="YS25" s="147"/>
      <c r="YT25" s="147"/>
      <c r="YU25" s="147"/>
      <c r="YV25" s="147"/>
      <c r="YW25" s="147"/>
      <c r="YX25" s="147"/>
      <c r="YY25" s="147"/>
      <c r="YZ25" s="147"/>
      <c r="ZA25" s="147"/>
      <c r="ZB25" s="147"/>
      <c r="ZC25" s="147"/>
      <c r="ZD25" s="147"/>
      <c r="ZE25" s="147"/>
      <c r="ZF25" s="147"/>
      <c r="ZG25" s="147"/>
      <c r="ZH25" s="147"/>
      <c r="ZI25" s="147"/>
      <c r="ZJ25" s="147"/>
      <c r="ZK25" s="147"/>
      <c r="ZL25" s="147"/>
      <c r="ZM25" s="147"/>
      <c r="ZN25" s="147"/>
      <c r="ZO25" s="147"/>
      <c r="ZP25" s="147"/>
      <c r="ZQ25" s="147"/>
      <c r="ZR25" s="147"/>
      <c r="ZS25" s="147"/>
      <c r="ZT25" s="147"/>
      <c r="ZU25" s="147"/>
      <c r="ZV25" s="147"/>
      <c r="ZW25" s="147"/>
      <c r="ZX25" s="147"/>
      <c r="ZY25" s="147"/>
      <c r="ZZ25" s="147"/>
      <c r="AAA25" s="147"/>
      <c r="AAB25" s="147"/>
      <c r="AAC25" s="147"/>
      <c r="AAD25" s="147"/>
      <c r="AAE25" s="147"/>
      <c r="AAF25" s="147"/>
      <c r="AAG25" s="147"/>
      <c r="AAH25" s="147"/>
      <c r="AAI25" s="147"/>
      <c r="AAJ25" s="147"/>
      <c r="AAK25" s="147"/>
      <c r="AAL25" s="147"/>
      <c r="AAM25" s="147"/>
      <c r="AAN25" s="147"/>
      <c r="AAO25" s="147"/>
      <c r="AAP25" s="147"/>
      <c r="AAQ25" s="147"/>
      <c r="AAR25" s="147"/>
      <c r="AAS25" s="147"/>
      <c r="AAT25" s="147"/>
      <c r="AAU25" s="147"/>
      <c r="AAV25" s="147"/>
      <c r="AAW25" s="147"/>
      <c r="AAX25" s="147"/>
      <c r="AAY25" s="147"/>
      <c r="AAZ25" s="147"/>
      <c r="ABA25" s="147"/>
      <c r="ABB25" s="147"/>
      <c r="ABC25" s="147"/>
      <c r="ABD25" s="147"/>
      <c r="ABE25" s="147"/>
      <c r="ABF25" s="147"/>
      <c r="ABG25" s="147"/>
      <c r="ABH25" s="147"/>
      <c r="ABI25" s="147"/>
      <c r="ABJ25" s="147"/>
      <c r="ABK25" s="147"/>
      <c r="ABL25" s="147"/>
      <c r="ABM25" s="147"/>
      <c r="ABN25" s="147"/>
      <c r="ABO25" s="147"/>
      <c r="ABP25" s="147"/>
      <c r="ABQ25" s="147"/>
      <c r="ABR25" s="147"/>
      <c r="ABS25" s="147"/>
      <c r="ABT25" s="147"/>
      <c r="ABU25" s="147"/>
      <c r="ABV25" s="147"/>
      <c r="ABW25" s="147"/>
      <c r="ABX25" s="147"/>
      <c r="ABY25" s="147"/>
      <c r="ABZ25" s="147"/>
      <c r="ACA25" s="147"/>
      <c r="ACB25" s="147"/>
      <c r="ACC25" s="147"/>
      <c r="ACD25" s="147"/>
      <c r="ACE25" s="147"/>
      <c r="ACF25" s="147"/>
      <c r="ACG25" s="147"/>
      <c r="ACH25" s="147"/>
      <c r="ACI25" s="147"/>
      <c r="ACJ25" s="147"/>
      <c r="ACK25" s="147"/>
      <c r="ACL25" s="147"/>
      <c r="ACM25" s="147"/>
      <c r="ACN25" s="147"/>
      <c r="ACO25" s="147"/>
      <c r="ACP25" s="147"/>
      <c r="ACQ25" s="147"/>
      <c r="ACR25" s="147"/>
      <c r="ACS25" s="147"/>
      <c r="ACT25" s="147"/>
      <c r="ACU25" s="147"/>
      <c r="ACV25" s="147"/>
      <c r="ACW25" s="147"/>
      <c r="ACX25" s="147"/>
      <c r="ACY25" s="147"/>
      <c r="ACZ25" s="147"/>
      <c r="ADA25" s="147"/>
      <c r="ADB25" s="147"/>
      <c r="ADC25" s="147"/>
      <c r="ADD25" s="147"/>
      <c r="ADE25" s="147"/>
      <c r="ADF25" s="147"/>
      <c r="ADG25" s="147"/>
      <c r="ADH25" s="147"/>
      <c r="ADI25" s="147"/>
      <c r="ADJ25" s="147"/>
      <c r="ADK25" s="147"/>
      <c r="ADL25" s="147"/>
      <c r="ADM25" s="147"/>
      <c r="ADN25" s="147"/>
      <c r="ADO25" s="147"/>
      <c r="ADP25" s="147"/>
      <c r="ADQ25" s="147"/>
      <c r="ADR25" s="147"/>
      <c r="ADS25" s="147"/>
      <c r="ADT25" s="147"/>
      <c r="ADU25" s="147"/>
      <c r="ADV25" s="147"/>
      <c r="ADW25" s="147"/>
      <c r="ADX25" s="147"/>
      <c r="ADY25" s="147"/>
      <c r="ADZ25" s="147"/>
      <c r="AEA25" s="147"/>
      <c r="AEB25" s="147"/>
      <c r="AEC25" s="147"/>
      <c r="AED25" s="147"/>
      <c r="AEE25" s="147"/>
      <c r="AEF25" s="147"/>
      <c r="AEG25" s="147"/>
      <c r="AEH25" s="147"/>
      <c r="AEI25" s="147"/>
      <c r="AEJ25" s="147"/>
      <c r="AEK25" s="147"/>
      <c r="AEL25" s="147"/>
      <c r="AEM25" s="147"/>
      <c r="AEN25" s="147"/>
      <c r="AEO25" s="147"/>
      <c r="AEP25" s="147"/>
      <c r="AEQ25" s="147"/>
      <c r="AER25" s="147"/>
      <c r="AES25" s="147"/>
      <c r="AET25" s="147"/>
      <c r="AEU25" s="147"/>
      <c r="AEV25" s="147"/>
      <c r="AEW25" s="147"/>
      <c r="AEX25" s="147"/>
      <c r="AEY25" s="147"/>
      <c r="AEZ25" s="147"/>
      <c r="AFA25" s="147"/>
      <c r="AFB25" s="147"/>
      <c r="AFC25" s="147"/>
      <c r="AFD25" s="147"/>
      <c r="AFE25" s="147"/>
      <c r="AFF25" s="147"/>
      <c r="AFG25" s="147"/>
      <c r="AFH25" s="147"/>
      <c r="AFI25" s="147"/>
      <c r="AFJ25" s="147"/>
      <c r="AFK25" s="147"/>
      <c r="AFL25" s="147"/>
      <c r="AFM25" s="147"/>
      <c r="AFN25" s="147"/>
      <c r="AFO25" s="147"/>
      <c r="AFP25" s="147"/>
      <c r="AFQ25" s="147"/>
      <c r="AFR25" s="147"/>
      <c r="AFS25" s="147"/>
      <c r="AFT25" s="147"/>
      <c r="AFU25" s="147"/>
      <c r="AFV25" s="147"/>
      <c r="AFW25" s="147"/>
      <c r="AFX25" s="147"/>
      <c r="AFY25" s="147"/>
      <c r="AFZ25" s="147"/>
      <c r="AGA25" s="147"/>
      <c r="AGB25" s="147"/>
      <c r="AGC25" s="147"/>
      <c r="AGD25" s="147"/>
      <c r="AGE25" s="147"/>
      <c r="AGF25" s="147"/>
      <c r="AGG25" s="147"/>
      <c r="AGH25" s="147"/>
      <c r="AGI25" s="147"/>
      <c r="AGJ25" s="147"/>
      <c r="AGK25" s="147"/>
      <c r="AGL25" s="147"/>
      <c r="AGM25" s="147"/>
      <c r="AGN25" s="147"/>
      <c r="AGO25" s="147"/>
      <c r="AGP25" s="147"/>
      <c r="AGQ25" s="147"/>
      <c r="AGR25" s="147"/>
      <c r="AGS25" s="147"/>
      <c r="AGT25" s="147"/>
      <c r="AGU25" s="147"/>
      <c r="AGV25" s="147"/>
      <c r="AGW25" s="147"/>
      <c r="AGX25" s="147"/>
      <c r="AGY25" s="147"/>
      <c r="AGZ25" s="147"/>
      <c r="AHA25" s="147"/>
      <c r="AHB25" s="147"/>
      <c r="AHC25" s="147"/>
      <c r="AHD25" s="147"/>
      <c r="AHE25" s="147"/>
      <c r="AHF25" s="147"/>
      <c r="AHG25" s="147"/>
      <c r="AHH25" s="147"/>
      <c r="AHI25" s="147"/>
      <c r="AHJ25" s="147"/>
      <c r="AHK25" s="147"/>
      <c r="AHL25" s="147"/>
      <c r="AHM25" s="147"/>
      <c r="AHN25" s="147"/>
      <c r="AHO25" s="147"/>
      <c r="AHP25" s="147"/>
      <c r="AHQ25" s="147"/>
      <c r="AHR25" s="147"/>
      <c r="AHS25" s="147"/>
      <c r="AHT25" s="147"/>
      <c r="AHU25" s="147"/>
      <c r="AHV25" s="147"/>
      <c r="AHW25" s="147"/>
      <c r="AHX25" s="147"/>
      <c r="AHY25" s="147"/>
      <c r="AHZ25" s="147"/>
      <c r="AIA25" s="147"/>
      <c r="AIB25" s="147"/>
      <c r="AIC25" s="147"/>
      <c r="AID25" s="147"/>
      <c r="AIE25" s="147"/>
      <c r="AIF25" s="147"/>
      <c r="AIG25" s="147"/>
      <c r="AIH25" s="147"/>
      <c r="AII25" s="147"/>
      <c r="AIJ25" s="147"/>
      <c r="AIK25" s="147"/>
      <c r="AIL25" s="147"/>
      <c r="AIM25" s="147"/>
      <c r="AIN25" s="147"/>
      <c r="AIO25" s="147"/>
      <c r="AIP25" s="147"/>
      <c r="AIQ25" s="147"/>
      <c r="AIR25" s="147"/>
      <c r="AIS25" s="147"/>
      <c r="AIT25" s="147"/>
      <c r="AIU25" s="147"/>
      <c r="AIV25" s="147"/>
      <c r="AIW25" s="147"/>
      <c r="AIX25" s="147"/>
      <c r="AIY25" s="147"/>
      <c r="AIZ25" s="147"/>
      <c r="AJA25" s="147"/>
      <c r="AJB25" s="147"/>
      <c r="AJC25" s="147"/>
      <c r="AJD25" s="147"/>
      <c r="AJE25" s="147"/>
      <c r="AJF25" s="147"/>
      <c r="AJG25" s="147"/>
      <c r="AJH25" s="147"/>
      <c r="AJI25" s="147"/>
      <c r="AJJ25" s="147"/>
      <c r="AJK25" s="147"/>
      <c r="AJL25" s="147"/>
      <c r="AJM25" s="147"/>
      <c r="AJN25" s="147"/>
      <c r="AJO25" s="147"/>
      <c r="AJP25" s="147"/>
      <c r="AJQ25" s="147"/>
      <c r="AJR25" s="147"/>
      <c r="AJS25" s="147"/>
      <c r="AJT25" s="147"/>
      <c r="AJU25" s="147"/>
      <c r="AJV25" s="147"/>
      <c r="AJW25" s="147"/>
      <c r="AJX25" s="147"/>
      <c r="AJY25" s="147"/>
      <c r="AJZ25" s="147"/>
      <c r="AKA25" s="147"/>
      <c r="AKB25" s="147"/>
      <c r="AKC25" s="147"/>
      <c r="AKD25" s="147"/>
      <c r="AKE25" s="147"/>
      <c r="AKF25" s="147"/>
      <c r="AKG25" s="147"/>
      <c r="AKH25" s="147"/>
      <c r="AKI25" s="147"/>
      <c r="AKJ25" s="147"/>
      <c r="AKK25" s="147"/>
      <c r="AKL25" s="147"/>
      <c r="AKM25" s="147"/>
      <c r="AKN25" s="147"/>
      <c r="AKO25" s="147"/>
      <c r="AKP25" s="147"/>
      <c r="AKQ25" s="147"/>
      <c r="AKR25" s="147"/>
      <c r="AKS25" s="147"/>
      <c r="AKT25" s="147"/>
      <c r="AKU25" s="147"/>
      <c r="AKV25" s="147"/>
      <c r="AKW25" s="147"/>
      <c r="AKX25" s="147"/>
      <c r="AKY25" s="147"/>
      <c r="AKZ25" s="147"/>
      <c r="ALA25" s="147"/>
      <c r="ALB25" s="147"/>
      <c r="ALC25" s="147"/>
      <c r="ALD25" s="147"/>
      <c r="ALE25" s="147"/>
      <c r="ALF25" s="147"/>
      <c r="ALG25" s="147"/>
      <c r="ALH25" s="147"/>
      <c r="ALI25" s="147"/>
      <c r="ALJ25" s="147"/>
      <c r="ALK25" s="147"/>
      <c r="ALL25" s="147"/>
      <c r="ALM25" s="147"/>
      <c r="ALN25" s="147"/>
      <c r="ALO25" s="147"/>
      <c r="ALP25" s="147"/>
      <c r="ALQ25" s="147"/>
      <c r="ALR25" s="147"/>
      <c r="ALS25" s="147"/>
      <c r="ALT25" s="147"/>
      <c r="ALU25" s="147"/>
      <c r="ALV25" s="147"/>
      <c r="ALW25" s="147"/>
      <c r="ALX25" s="147"/>
      <c r="ALY25" s="147"/>
      <c r="ALZ25" s="147"/>
      <c r="AMA25" s="147"/>
      <c r="AMB25" s="147"/>
      <c r="AMC25" s="147"/>
      <c r="AMD25" s="147"/>
      <c r="AME25" s="147"/>
      <c r="AMF25" s="147"/>
      <c r="AMG25" s="147"/>
      <c r="AMH25" s="147"/>
      <c r="AMI25" s="147"/>
      <c r="AMJ25" s="147"/>
      <c r="AMK25" s="147"/>
    </row>
    <row r="26" spans="1:1025" ht="12.75">
      <c r="A26" s="1" t="s">
        <v>76</v>
      </c>
      <c r="C26" s="167"/>
      <c r="R26" s="1"/>
      <c r="AK26" s="1"/>
      <c r="BG26" s="1"/>
      <c r="CE26" s="1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  <c r="VA26" s="147"/>
      <c r="VB26" s="147"/>
      <c r="VC26" s="147"/>
      <c r="VD26" s="147"/>
      <c r="VE26" s="147"/>
      <c r="VF26" s="147"/>
      <c r="VG26" s="147"/>
      <c r="VH26" s="147"/>
      <c r="VI26" s="147"/>
      <c r="VJ26" s="147"/>
      <c r="VK26" s="147"/>
      <c r="VL26" s="147"/>
      <c r="VM26" s="147"/>
      <c r="VN26" s="147"/>
      <c r="VO26" s="147"/>
      <c r="VP26" s="147"/>
      <c r="VQ26" s="147"/>
      <c r="VR26" s="147"/>
      <c r="VS26" s="147"/>
      <c r="VT26" s="147"/>
      <c r="VU26" s="147"/>
      <c r="VV26" s="147"/>
      <c r="VW26" s="147"/>
      <c r="VX26" s="147"/>
      <c r="VY26" s="147"/>
      <c r="VZ26" s="147"/>
      <c r="WA26" s="147"/>
      <c r="WB26" s="147"/>
      <c r="WC26" s="147"/>
      <c r="WD26" s="147"/>
      <c r="WE26" s="147"/>
      <c r="WF26" s="147"/>
      <c r="WG26" s="147"/>
      <c r="WH26" s="147"/>
      <c r="WI26" s="147"/>
      <c r="WJ26" s="147"/>
      <c r="WK26" s="147"/>
      <c r="WL26" s="147"/>
      <c r="WM26" s="147"/>
      <c r="WN26" s="147"/>
      <c r="WO26" s="147"/>
      <c r="WP26" s="147"/>
      <c r="WQ26" s="147"/>
      <c r="WR26" s="147"/>
      <c r="WS26" s="147"/>
      <c r="WT26" s="147"/>
      <c r="WU26" s="147"/>
      <c r="WV26" s="147"/>
      <c r="WW26" s="147"/>
      <c r="WX26" s="147"/>
      <c r="WY26" s="147"/>
      <c r="WZ26" s="147"/>
      <c r="XA26" s="147"/>
      <c r="XB26" s="147"/>
      <c r="XC26" s="147"/>
      <c r="XD26" s="147"/>
      <c r="XE26" s="147"/>
      <c r="XF26" s="147"/>
      <c r="XG26" s="147"/>
      <c r="XH26" s="147"/>
      <c r="XI26" s="147"/>
      <c r="XJ26" s="147"/>
      <c r="XK26" s="147"/>
      <c r="XL26" s="147"/>
      <c r="XM26" s="147"/>
      <c r="XN26" s="147"/>
      <c r="XO26" s="147"/>
      <c r="XP26" s="147"/>
      <c r="XQ26" s="147"/>
      <c r="XR26" s="147"/>
      <c r="XS26" s="147"/>
      <c r="XT26" s="147"/>
      <c r="XU26" s="147"/>
      <c r="XV26" s="147"/>
      <c r="XW26" s="147"/>
      <c r="XX26" s="147"/>
      <c r="XY26" s="147"/>
      <c r="XZ26" s="147"/>
      <c r="YA26" s="147"/>
      <c r="YB26" s="147"/>
      <c r="YC26" s="147"/>
      <c r="YD26" s="147"/>
      <c r="YE26" s="147"/>
      <c r="YF26" s="147"/>
      <c r="YG26" s="147"/>
      <c r="YH26" s="147"/>
      <c r="YI26" s="147"/>
      <c r="YJ26" s="147"/>
      <c r="YK26" s="147"/>
      <c r="YL26" s="147"/>
      <c r="YM26" s="147"/>
      <c r="YN26" s="147"/>
      <c r="YO26" s="147"/>
      <c r="YP26" s="147"/>
      <c r="YQ26" s="147"/>
      <c r="YR26" s="147"/>
      <c r="YS26" s="147"/>
      <c r="YT26" s="147"/>
      <c r="YU26" s="147"/>
      <c r="YV26" s="147"/>
      <c r="YW26" s="147"/>
      <c r="YX26" s="147"/>
      <c r="YY26" s="147"/>
      <c r="YZ26" s="147"/>
      <c r="ZA26" s="147"/>
      <c r="ZB26" s="147"/>
      <c r="ZC26" s="147"/>
      <c r="ZD26" s="147"/>
      <c r="ZE26" s="147"/>
      <c r="ZF26" s="147"/>
      <c r="ZG26" s="147"/>
      <c r="ZH26" s="147"/>
      <c r="ZI26" s="147"/>
      <c r="ZJ26" s="147"/>
      <c r="ZK26" s="147"/>
      <c r="ZL26" s="147"/>
      <c r="ZM26" s="147"/>
      <c r="ZN26" s="147"/>
      <c r="ZO26" s="147"/>
      <c r="ZP26" s="147"/>
      <c r="ZQ26" s="147"/>
      <c r="ZR26" s="147"/>
      <c r="ZS26" s="147"/>
      <c r="ZT26" s="147"/>
      <c r="ZU26" s="147"/>
      <c r="ZV26" s="147"/>
      <c r="ZW26" s="147"/>
      <c r="ZX26" s="147"/>
      <c r="ZY26" s="147"/>
      <c r="ZZ26" s="147"/>
      <c r="AAA26" s="147"/>
      <c r="AAB26" s="147"/>
      <c r="AAC26" s="147"/>
      <c r="AAD26" s="147"/>
      <c r="AAE26" s="147"/>
      <c r="AAF26" s="147"/>
      <c r="AAG26" s="147"/>
      <c r="AAH26" s="147"/>
      <c r="AAI26" s="147"/>
      <c r="AAJ26" s="147"/>
      <c r="AAK26" s="147"/>
      <c r="AAL26" s="147"/>
      <c r="AAM26" s="147"/>
      <c r="AAN26" s="147"/>
      <c r="AAO26" s="147"/>
      <c r="AAP26" s="147"/>
      <c r="AAQ26" s="147"/>
      <c r="AAR26" s="147"/>
      <c r="AAS26" s="147"/>
      <c r="AAT26" s="147"/>
      <c r="AAU26" s="147"/>
      <c r="AAV26" s="147"/>
      <c r="AAW26" s="147"/>
      <c r="AAX26" s="147"/>
      <c r="AAY26" s="147"/>
      <c r="AAZ26" s="147"/>
      <c r="ABA26" s="147"/>
      <c r="ABB26" s="147"/>
      <c r="ABC26" s="147"/>
      <c r="ABD26" s="147"/>
      <c r="ABE26" s="147"/>
      <c r="ABF26" s="147"/>
      <c r="ABG26" s="147"/>
      <c r="ABH26" s="147"/>
      <c r="ABI26" s="147"/>
      <c r="ABJ26" s="147"/>
      <c r="ABK26" s="147"/>
      <c r="ABL26" s="147"/>
      <c r="ABM26" s="147"/>
      <c r="ABN26" s="147"/>
      <c r="ABO26" s="147"/>
      <c r="ABP26" s="147"/>
      <c r="ABQ26" s="147"/>
      <c r="ABR26" s="147"/>
      <c r="ABS26" s="147"/>
      <c r="ABT26" s="147"/>
      <c r="ABU26" s="147"/>
      <c r="ABV26" s="147"/>
      <c r="ABW26" s="147"/>
      <c r="ABX26" s="147"/>
      <c r="ABY26" s="147"/>
      <c r="ABZ26" s="147"/>
      <c r="ACA26" s="147"/>
      <c r="ACB26" s="147"/>
      <c r="ACC26" s="147"/>
      <c r="ACD26" s="147"/>
      <c r="ACE26" s="147"/>
      <c r="ACF26" s="147"/>
      <c r="ACG26" s="147"/>
      <c r="ACH26" s="147"/>
      <c r="ACI26" s="147"/>
      <c r="ACJ26" s="147"/>
      <c r="ACK26" s="147"/>
      <c r="ACL26" s="147"/>
      <c r="ACM26" s="147"/>
      <c r="ACN26" s="147"/>
      <c r="ACO26" s="147"/>
      <c r="ACP26" s="147"/>
      <c r="ACQ26" s="147"/>
      <c r="ACR26" s="147"/>
      <c r="ACS26" s="147"/>
      <c r="ACT26" s="147"/>
      <c r="ACU26" s="147"/>
      <c r="ACV26" s="147"/>
      <c r="ACW26" s="147"/>
      <c r="ACX26" s="147"/>
      <c r="ACY26" s="147"/>
      <c r="ACZ26" s="147"/>
      <c r="ADA26" s="147"/>
      <c r="ADB26" s="147"/>
      <c r="ADC26" s="147"/>
      <c r="ADD26" s="147"/>
      <c r="ADE26" s="147"/>
      <c r="ADF26" s="147"/>
      <c r="ADG26" s="147"/>
      <c r="ADH26" s="147"/>
      <c r="ADI26" s="147"/>
      <c r="ADJ26" s="147"/>
      <c r="ADK26" s="147"/>
      <c r="ADL26" s="147"/>
      <c r="ADM26" s="147"/>
      <c r="ADN26" s="147"/>
      <c r="ADO26" s="147"/>
      <c r="ADP26" s="147"/>
      <c r="ADQ26" s="147"/>
      <c r="ADR26" s="147"/>
      <c r="ADS26" s="147"/>
      <c r="ADT26" s="147"/>
      <c r="ADU26" s="147"/>
      <c r="ADV26" s="147"/>
      <c r="ADW26" s="147"/>
      <c r="ADX26" s="147"/>
      <c r="ADY26" s="147"/>
      <c r="ADZ26" s="147"/>
      <c r="AEA26" s="147"/>
      <c r="AEB26" s="147"/>
      <c r="AEC26" s="147"/>
      <c r="AED26" s="147"/>
      <c r="AEE26" s="147"/>
      <c r="AEF26" s="147"/>
      <c r="AEG26" s="147"/>
      <c r="AEH26" s="147"/>
      <c r="AEI26" s="147"/>
      <c r="AEJ26" s="147"/>
      <c r="AEK26" s="147"/>
      <c r="AEL26" s="147"/>
      <c r="AEM26" s="147"/>
      <c r="AEN26" s="147"/>
      <c r="AEO26" s="147"/>
      <c r="AEP26" s="147"/>
      <c r="AEQ26" s="147"/>
      <c r="AER26" s="147"/>
      <c r="AES26" s="147"/>
      <c r="AET26" s="147"/>
      <c r="AEU26" s="147"/>
      <c r="AEV26" s="147"/>
      <c r="AEW26" s="147"/>
      <c r="AEX26" s="147"/>
      <c r="AEY26" s="147"/>
      <c r="AEZ26" s="147"/>
      <c r="AFA26" s="147"/>
      <c r="AFB26" s="147"/>
      <c r="AFC26" s="147"/>
      <c r="AFD26" s="147"/>
      <c r="AFE26" s="147"/>
      <c r="AFF26" s="147"/>
      <c r="AFG26" s="147"/>
      <c r="AFH26" s="147"/>
      <c r="AFI26" s="147"/>
      <c r="AFJ26" s="147"/>
      <c r="AFK26" s="147"/>
      <c r="AFL26" s="147"/>
      <c r="AFM26" s="147"/>
      <c r="AFN26" s="147"/>
      <c r="AFO26" s="147"/>
      <c r="AFP26" s="147"/>
      <c r="AFQ26" s="147"/>
      <c r="AFR26" s="147"/>
      <c r="AFS26" s="147"/>
      <c r="AFT26" s="147"/>
      <c r="AFU26" s="147"/>
      <c r="AFV26" s="147"/>
      <c r="AFW26" s="147"/>
      <c r="AFX26" s="147"/>
      <c r="AFY26" s="147"/>
      <c r="AFZ26" s="147"/>
      <c r="AGA26" s="147"/>
      <c r="AGB26" s="147"/>
      <c r="AGC26" s="147"/>
      <c r="AGD26" s="147"/>
      <c r="AGE26" s="147"/>
      <c r="AGF26" s="147"/>
      <c r="AGG26" s="147"/>
      <c r="AGH26" s="147"/>
      <c r="AGI26" s="147"/>
      <c r="AGJ26" s="147"/>
      <c r="AGK26" s="147"/>
      <c r="AGL26" s="147"/>
      <c r="AGM26" s="147"/>
      <c r="AGN26" s="147"/>
      <c r="AGO26" s="147"/>
      <c r="AGP26" s="147"/>
      <c r="AGQ26" s="147"/>
      <c r="AGR26" s="147"/>
      <c r="AGS26" s="147"/>
      <c r="AGT26" s="147"/>
      <c r="AGU26" s="147"/>
      <c r="AGV26" s="147"/>
      <c r="AGW26" s="147"/>
      <c r="AGX26" s="147"/>
      <c r="AGY26" s="147"/>
      <c r="AGZ26" s="147"/>
      <c r="AHA26" s="147"/>
      <c r="AHB26" s="147"/>
      <c r="AHC26" s="147"/>
      <c r="AHD26" s="147"/>
      <c r="AHE26" s="147"/>
      <c r="AHF26" s="147"/>
      <c r="AHG26" s="147"/>
      <c r="AHH26" s="147"/>
      <c r="AHI26" s="147"/>
      <c r="AHJ26" s="147"/>
      <c r="AHK26" s="147"/>
      <c r="AHL26" s="147"/>
      <c r="AHM26" s="147"/>
      <c r="AHN26" s="147"/>
      <c r="AHO26" s="147"/>
      <c r="AHP26" s="147"/>
      <c r="AHQ26" s="147"/>
      <c r="AHR26" s="147"/>
      <c r="AHS26" s="147"/>
      <c r="AHT26" s="147"/>
      <c r="AHU26" s="147"/>
      <c r="AHV26" s="147"/>
      <c r="AHW26" s="147"/>
      <c r="AHX26" s="147"/>
      <c r="AHY26" s="147"/>
      <c r="AHZ26" s="147"/>
      <c r="AIA26" s="147"/>
      <c r="AIB26" s="147"/>
      <c r="AIC26" s="147"/>
      <c r="AID26" s="147"/>
      <c r="AIE26" s="147"/>
      <c r="AIF26" s="147"/>
      <c r="AIG26" s="147"/>
      <c r="AIH26" s="147"/>
      <c r="AII26" s="147"/>
      <c r="AIJ26" s="147"/>
      <c r="AIK26" s="147"/>
      <c r="AIL26" s="147"/>
      <c r="AIM26" s="147"/>
      <c r="AIN26" s="147"/>
      <c r="AIO26" s="147"/>
      <c r="AIP26" s="147"/>
      <c r="AIQ26" s="147"/>
      <c r="AIR26" s="147"/>
      <c r="AIS26" s="147"/>
      <c r="AIT26" s="147"/>
      <c r="AIU26" s="147"/>
      <c r="AIV26" s="147"/>
      <c r="AIW26" s="147"/>
      <c r="AIX26" s="147"/>
      <c r="AIY26" s="147"/>
      <c r="AIZ26" s="147"/>
      <c r="AJA26" s="147"/>
      <c r="AJB26" s="147"/>
      <c r="AJC26" s="147"/>
      <c r="AJD26" s="147"/>
      <c r="AJE26" s="147"/>
      <c r="AJF26" s="147"/>
      <c r="AJG26" s="147"/>
      <c r="AJH26" s="147"/>
      <c r="AJI26" s="147"/>
      <c r="AJJ26" s="147"/>
      <c r="AJK26" s="147"/>
      <c r="AJL26" s="147"/>
      <c r="AJM26" s="147"/>
      <c r="AJN26" s="147"/>
      <c r="AJO26" s="147"/>
      <c r="AJP26" s="147"/>
      <c r="AJQ26" s="147"/>
      <c r="AJR26" s="147"/>
      <c r="AJS26" s="147"/>
      <c r="AJT26" s="147"/>
      <c r="AJU26" s="147"/>
      <c r="AJV26" s="147"/>
      <c r="AJW26" s="147"/>
      <c r="AJX26" s="147"/>
      <c r="AJY26" s="147"/>
      <c r="AJZ26" s="147"/>
      <c r="AKA26" s="147"/>
      <c r="AKB26" s="147"/>
      <c r="AKC26" s="147"/>
      <c r="AKD26" s="147"/>
      <c r="AKE26" s="147"/>
      <c r="AKF26" s="147"/>
      <c r="AKG26" s="147"/>
      <c r="AKH26" s="147"/>
      <c r="AKI26" s="147"/>
      <c r="AKJ26" s="147"/>
      <c r="AKK26" s="147"/>
      <c r="AKL26" s="147"/>
      <c r="AKM26" s="147"/>
      <c r="AKN26" s="147"/>
      <c r="AKO26" s="147"/>
      <c r="AKP26" s="147"/>
      <c r="AKQ26" s="147"/>
      <c r="AKR26" s="147"/>
      <c r="AKS26" s="147"/>
      <c r="AKT26" s="147"/>
      <c r="AKU26" s="147"/>
      <c r="AKV26" s="147"/>
      <c r="AKW26" s="147"/>
      <c r="AKX26" s="147"/>
      <c r="AKY26" s="147"/>
      <c r="AKZ26" s="147"/>
      <c r="ALA26" s="147"/>
      <c r="ALB26" s="147"/>
      <c r="ALC26" s="147"/>
      <c r="ALD26" s="147"/>
      <c r="ALE26" s="147"/>
      <c r="ALF26" s="147"/>
      <c r="ALG26" s="147"/>
      <c r="ALH26" s="147"/>
      <c r="ALI26" s="147"/>
      <c r="ALJ26" s="147"/>
      <c r="ALK26" s="147"/>
      <c r="ALL26" s="147"/>
      <c r="ALM26" s="147"/>
      <c r="ALN26" s="147"/>
      <c r="ALO26" s="147"/>
      <c r="ALP26" s="147"/>
      <c r="ALQ26" s="147"/>
      <c r="ALR26" s="147"/>
      <c r="ALS26" s="147"/>
      <c r="ALT26" s="147"/>
      <c r="ALU26" s="147"/>
      <c r="ALV26" s="147"/>
      <c r="ALW26" s="147"/>
      <c r="ALX26" s="147"/>
      <c r="ALY26" s="147"/>
      <c r="ALZ26" s="147"/>
      <c r="AMA26" s="147"/>
      <c r="AMB26" s="147"/>
      <c r="AMC26" s="147"/>
      <c r="AMD26" s="147"/>
      <c r="AME26" s="147"/>
      <c r="AMF26" s="147"/>
      <c r="AMG26" s="147"/>
      <c r="AMH26" s="147"/>
      <c r="AMI26" s="147"/>
      <c r="AMJ26" s="147"/>
      <c r="AMK26" s="147"/>
    </row>
    <row r="27" spans="1:1025">
      <c r="B27" s="168"/>
      <c r="C27" s="168"/>
      <c r="E27" s="165"/>
      <c r="H27" s="168"/>
      <c r="I27" s="168"/>
      <c r="N27" s="168"/>
      <c r="O27" s="168"/>
      <c r="S27" s="168"/>
      <c r="W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L27" s="168"/>
      <c r="AM27" s="168"/>
      <c r="AO27" s="168"/>
      <c r="AP27" s="168"/>
      <c r="AW27" s="168"/>
      <c r="AX27" s="168"/>
      <c r="AY27" s="168"/>
      <c r="AZ27" s="168"/>
      <c r="BA27" s="168"/>
      <c r="BB27" s="168"/>
      <c r="BD27" s="168"/>
      <c r="BE27" s="168"/>
      <c r="BF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F27" s="168"/>
      <c r="CG27" s="168"/>
      <c r="CH27" s="168"/>
      <c r="CI27" s="168"/>
      <c r="CJ27" s="168"/>
      <c r="CK27" s="168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  <c r="ALN27" s="147"/>
      <c r="ALO27" s="147"/>
      <c r="ALP27" s="147"/>
      <c r="ALQ27" s="147"/>
      <c r="ALR27" s="147"/>
      <c r="ALS27" s="147"/>
      <c r="ALT27" s="147"/>
      <c r="ALU27" s="147"/>
      <c r="ALV27" s="147"/>
      <c r="ALW27" s="147"/>
      <c r="ALX27" s="147"/>
      <c r="ALY27" s="147"/>
      <c r="ALZ27" s="147"/>
      <c r="AMA27" s="147"/>
      <c r="AMB27" s="147"/>
      <c r="AMC27" s="147"/>
      <c r="AMD27" s="147"/>
      <c r="AME27" s="147"/>
      <c r="AMF27" s="147"/>
      <c r="AMG27" s="147"/>
      <c r="AMH27" s="147"/>
      <c r="AMI27" s="147"/>
      <c r="AMJ27" s="147"/>
      <c r="AMK27" s="147"/>
    </row>
    <row r="28" spans="1:1025">
      <c r="C28" s="164"/>
      <c r="F28" s="488"/>
      <c r="G28" s="488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  <c r="VA28" s="147"/>
      <c r="VB28" s="147"/>
      <c r="VC28" s="147"/>
      <c r="VD28" s="147"/>
      <c r="VE28" s="147"/>
      <c r="VF28" s="147"/>
      <c r="VG28" s="147"/>
      <c r="VH28" s="147"/>
      <c r="VI28" s="147"/>
      <c r="VJ28" s="147"/>
      <c r="VK28" s="147"/>
      <c r="VL28" s="147"/>
      <c r="VM28" s="147"/>
      <c r="VN28" s="147"/>
      <c r="VO28" s="147"/>
      <c r="VP28" s="147"/>
      <c r="VQ28" s="147"/>
      <c r="VR28" s="147"/>
      <c r="VS28" s="147"/>
      <c r="VT28" s="147"/>
      <c r="VU28" s="147"/>
      <c r="VV28" s="147"/>
      <c r="VW28" s="147"/>
      <c r="VX28" s="147"/>
      <c r="VY28" s="147"/>
      <c r="VZ28" s="147"/>
      <c r="WA28" s="147"/>
      <c r="WB28" s="147"/>
      <c r="WC28" s="147"/>
      <c r="WD28" s="147"/>
      <c r="WE28" s="147"/>
      <c r="WF28" s="147"/>
      <c r="WG28" s="147"/>
      <c r="WH28" s="147"/>
      <c r="WI28" s="147"/>
      <c r="WJ28" s="147"/>
      <c r="WK28" s="147"/>
      <c r="WL28" s="147"/>
      <c r="WM28" s="147"/>
      <c r="WN28" s="147"/>
      <c r="WO28" s="147"/>
      <c r="WP28" s="147"/>
      <c r="WQ28" s="147"/>
      <c r="WR28" s="147"/>
      <c r="WS28" s="147"/>
      <c r="WT28" s="147"/>
      <c r="WU28" s="147"/>
      <c r="WV28" s="147"/>
      <c r="WW28" s="147"/>
      <c r="WX28" s="147"/>
      <c r="WY28" s="147"/>
      <c r="WZ28" s="147"/>
      <c r="XA28" s="147"/>
      <c r="XB28" s="147"/>
      <c r="XC28" s="147"/>
      <c r="XD28" s="147"/>
      <c r="XE28" s="147"/>
      <c r="XF28" s="147"/>
      <c r="XG28" s="147"/>
      <c r="XH28" s="147"/>
      <c r="XI28" s="147"/>
      <c r="XJ28" s="147"/>
      <c r="XK28" s="147"/>
      <c r="XL28" s="147"/>
      <c r="XM28" s="147"/>
      <c r="XN28" s="147"/>
      <c r="XO28" s="147"/>
      <c r="XP28" s="147"/>
      <c r="XQ28" s="147"/>
      <c r="XR28" s="147"/>
      <c r="XS28" s="147"/>
      <c r="XT28" s="147"/>
      <c r="XU28" s="147"/>
      <c r="XV28" s="147"/>
      <c r="XW28" s="147"/>
      <c r="XX28" s="147"/>
      <c r="XY28" s="147"/>
      <c r="XZ28" s="147"/>
      <c r="YA28" s="147"/>
      <c r="YB28" s="147"/>
      <c r="YC28" s="147"/>
      <c r="YD28" s="147"/>
      <c r="YE28" s="147"/>
      <c r="YF28" s="147"/>
      <c r="YG28" s="147"/>
      <c r="YH28" s="147"/>
      <c r="YI28" s="147"/>
      <c r="YJ28" s="147"/>
      <c r="YK28" s="147"/>
      <c r="YL28" s="147"/>
      <c r="YM28" s="147"/>
      <c r="YN28" s="147"/>
      <c r="YO28" s="147"/>
      <c r="YP28" s="147"/>
      <c r="YQ28" s="147"/>
      <c r="YR28" s="147"/>
      <c r="YS28" s="147"/>
      <c r="YT28" s="147"/>
      <c r="YU28" s="147"/>
      <c r="YV28" s="147"/>
      <c r="YW28" s="147"/>
      <c r="YX28" s="147"/>
      <c r="YY28" s="147"/>
      <c r="YZ28" s="147"/>
      <c r="ZA28" s="147"/>
      <c r="ZB28" s="147"/>
      <c r="ZC28" s="147"/>
      <c r="ZD28" s="147"/>
      <c r="ZE28" s="147"/>
      <c r="ZF28" s="147"/>
      <c r="ZG28" s="147"/>
      <c r="ZH28" s="147"/>
      <c r="ZI28" s="147"/>
      <c r="ZJ28" s="147"/>
      <c r="ZK28" s="147"/>
      <c r="ZL28" s="147"/>
      <c r="ZM28" s="147"/>
      <c r="ZN28" s="147"/>
      <c r="ZO28" s="147"/>
      <c r="ZP28" s="147"/>
      <c r="ZQ28" s="147"/>
      <c r="ZR28" s="147"/>
      <c r="ZS28" s="147"/>
      <c r="ZT28" s="147"/>
      <c r="ZU28" s="147"/>
      <c r="ZV28" s="147"/>
      <c r="ZW28" s="147"/>
      <c r="ZX28" s="147"/>
      <c r="ZY28" s="147"/>
      <c r="ZZ28" s="147"/>
      <c r="AAA28" s="147"/>
      <c r="AAB28" s="147"/>
      <c r="AAC28" s="147"/>
      <c r="AAD28" s="147"/>
      <c r="AAE28" s="147"/>
      <c r="AAF28" s="147"/>
      <c r="AAG28" s="147"/>
      <c r="AAH28" s="147"/>
      <c r="AAI28" s="147"/>
      <c r="AAJ28" s="147"/>
      <c r="AAK28" s="147"/>
      <c r="AAL28" s="147"/>
      <c r="AAM28" s="147"/>
      <c r="AAN28" s="147"/>
      <c r="AAO28" s="147"/>
      <c r="AAP28" s="147"/>
      <c r="AAQ28" s="147"/>
      <c r="AAR28" s="147"/>
      <c r="AAS28" s="147"/>
      <c r="AAT28" s="147"/>
      <c r="AAU28" s="147"/>
      <c r="AAV28" s="147"/>
      <c r="AAW28" s="147"/>
      <c r="AAX28" s="147"/>
      <c r="AAY28" s="147"/>
      <c r="AAZ28" s="147"/>
      <c r="ABA28" s="147"/>
      <c r="ABB28" s="147"/>
      <c r="ABC28" s="147"/>
      <c r="ABD28" s="147"/>
      <c r="ABE28" s="147"/>
      <c r="ABF28" s="147"/>
      <c r="ABG28" s="147"/>
      <c r="ABH28" s="147"/>
      <c r="ABI28" s="147"/>
      <c r="ABJ28" s="147"/>
      <c r="ABK28" s="147"/>
      <c r="ABL28" s="147"/>
      <c r="ABM28" s="147"/>
      <c r="ABN28" s="147"/>
      <c r="ABO28" s="147"/>
      <c r="ABP28" s="147"/>
      <c r="ABQ28" s="147"/>
      <c r="ABR28" s="147"/>
      <c r="ABS28" s="147"/>
      <c r="ABT28" s="147"/>
      <c r="ABU28" s="147"/>
      <c r="ABV28" s="147"/>
      <c r="ABW28" s="147"/>
      <c r="ABX28" s="147"/>
      <c r="ABY28" s="147"/>
      <c r="ABZ28" s="147"/>
      <c r="ACA28" s="147"/>
      <c r="ACB28" s="147"/>
      <c r="ACC28" s="147"/>
      <c r="ACD28" s="147"/>
      <c r="ACE28" s="147"/>
      <c r="ACF28" s="147"/>
      <c r="ACG28" s="147"/>
      <c r="ACH28" s="147"/>
      <c r="ACI28" s="147"/>
      <c r="ACJ28" s="147"/>
      <c r="ACK28" s="147"/>
      <c r="ACL28" s="147"/>
      <c r="ACM28" s="147"/>
      <c r="ACN28" s="147"/>
      <c r="ACO28" s="147"/>
      <c r="ACP28" s="147"/>
      <c r="ACQ28" s="147"/>
      <c r="ACR28" s="147"/>
      <c r="ACS28" s="147"/>
      <c r="ACT28" s="147"/>
      <c r="ACU28" s="147"/>
      <c r="ACV28" s="147"/>
      <c r="ACW28" s="147"/>
      <c r="ACX28" s="147"/>
      <c r="ACY28" s="147"/>
      <c r="ACZ28" s="147"/>
      <c r="ADA28" s="147"/>
      <c r="ADB28" s="147"/>
      <c r="ADC28" s="147"/>
      <c r="ADD28" s="147"/>
      <c r="ADE28" s="147"/>
      <c r="ADF28" s="147"/>
      <c r="ADG28" s="147"/>
      <c r="ADH28" s="147"/>
      <c r="ADI28" s="147"/>
      <c r="ADJ28" s="147"/>
      <c r="ADK28" s="147"/>
      <c r="ADL28" s="147"/>
      <c r="ADM28" s="147"/>
      <c r="ADN28" s="147"/>
      <c r="ADO28" s="147"/>
      <c r="ADP28" s="147"/>
      <c r="ADQ28" s="147"/>
      <c r="ADR28" s="147"/>
      <c r="ADS28" s="147"/>
      <c r="ADT28" s="147"/>
      <c r="ADU28" s="147"/>
      <c r="ADV28" s="147"/>
      <c r="ADW28" s="147"/>
      <c r="ADX28" s="147"/>
      <c r="ADY28" s="147"/>
      <c r="ADZ28" s="147"/>
      <c r="AEA28" s="147"/>
      <c r="AEB28" s="147"/>
      <c r="AEC28" s="147"/>
      <c r="AED28" s="147"/>
      <c r="AEE28" s="147"/>
      <c r="AEF28" s="147"/>
      <c r="AEG28" s="147"/>
      <c r="AEH28" s="147"/>
      <c r="AEI28" s="147"/>
      <c r="AEJ28" s="147"/>
      <c r="AEK28" s="147"/>
      <c r="AEL28" s="147"/>
      <c r="AEM28" s="147"/>
      <c r="AEN28" s="147"/>
      <c r="AEO28" s="147"/>
      <c r="AEP28" s="147"/>
      <c r="AEQ28" s="147"/>
      <c r="AER28" s="147"/>
      <c r="AES28" s="147"/>
      <c r="AET28" s="147"/>
      <c r="AEU28" s="147"/>
      <c r="AEV28" s="147"/>
      <c r="AEW28" s="147"/>
      <c r="AEX28" s="147"/>
      <c r="AEY28" s="147"/>
      <c r="AEZ28" s="147"/>
      <c r="AFA28" s="147"/>
      <c r="AFB28" s="147"/>
      <c r="AFC28" s="147"/>
      <c r="AFD28" s="147"/>
      <c r="AFE28" s="147"/>
      <c r="AFF28" s="147"/>
      <c r="AFG28" s="147"/>
      <c r="AFH28" s="147"/>
      <c r="AFI28" s="147"/>
      <c r="AFJ28" s="147"/>
      <c r="AFK28" s="147"/>
      <c r="AFL28" s="147"/>
      <c r="AFM28" s="147"/>
      <c r="AFN28" s="147"/>
      <c r="AFO28" s="147"/>
      <c r="AFP28" s="147"/>
      <c r="AFQ28" s="147"/>
      <c r="AFR28" s="147"/>
      <c r="AFS28" s="147"/>
      <c r="AFT28" s="147"/>
      <c r="AFU28" s="147"/>
      <c r="AFV28" s="147"/>
      <c r="AFW28" s="147"/>
      <c r="AFX28" s="147"/>
      <c r="AFY28" s="147"/>
      <c r="AFZ28" s="147"/>
      <c r="AGA28" s="147"/>
      <c r="AGB28" s="147"/>
      <c r="AGC28" s="147"/>
      <c r="AGD28" s="147"/>
      <c r="AGE28" s="147"/>
      <c r="AGF28" s="147"/>
      <c r="AGG28" s="147"/>
      <c r="AGH28" s="147"/>
      <c r="AGI28" s="147"/>
      <c r="AGJ28" s="147"/>
      <c r="AGK28" s="147"/>
      <c r="AGL28" s="147"/>
      <c r="AGM28" s="147"/>
      <c r="AGN28" s="147"/>
      <c r="AGO28" s="147"/>
      <c r="AGP28" s="147"/>
      <c r="AGQ28" s="147"/>
      <c r="AGR28" s="147"/>
      <c r="AGS28" s="147"/>
      <c r="AGT28" s="147"/>
      <c r="AGU28" s="147"/>
      <c r="AGV28" s="147"/>
      <c r="AGW28" s="147"/>
      <c r="AGX28" s="147"/>
      <c r="AGY28" s="147"/>
      <c r="AGZ28" s="147"/>
      <c r="AHA28" s="147"/>
      <c r="AHB28" s="147"/>
      <c r="AHC28" s="147"/>
      <c r="AHD28" s="147"/>
      <c r="AHE28" s="147"/>
      <c r="AHF28" s="147"/>
      <c r="AHG28" s="147"/>
      <c r="AHH28" s="147"/>
      <c r="AHI28" s="147"/>
      <c r="AHJ28" s="147"/>
      <c r="AHK28" s="147"/>
      <c r="AHL28" s="147"/>
      <c r="AHM28" s="147"/>
      <c r="AHN28" s="147"/>
      <c r="AHO28" s="147"/>
      <c r="AHP28" s="147"/>
      <c r="AHQ28" s="147"/>
      <c r="AHR28" s="147"/>
      <c r="AHS28" s="147"/>
      <c r="AHT28" s="147"/>
      <c r="AHU28" s="147"/>
      <c r="AHV28" s="147"/>
      <c r="AHW28" s="147"/>
      <c r="AHX28" s="147"/>
      <c r="AHY28" s="147"/>
      <c r="AHZ28" s="147"/>
      <c r="AIA28" s="147"/>
      <c r="AIB28" s="147"/>
      <c r="AIC28" s="147"/>
      <c r="AID28" s="147"/>
      <c r="AIE28" s="147"/>
      <c r="AIF28" s="147"/>
      <c r="AIG28" s="147"/>
      <c r="AIH28" s="147"/>
      <c r="AII28" s="147"/>
      <c r="AIJ28" s="147"/>
      <c r="AIK28" s="147"/>
      <c r="AIL28" s="147"/>
      <c r="AIM28" s="147"/>
      <c r="AIN28" s="147"/>
      <c r="AIO28" s="147"/>
      <c r="AIP28" s="147"/>
      <c r="AIQ28" s="147"/>
      <c r="AIR28" s="147"/>
      <c r="AIS28" s="147"/>
      <c r="AIT28" s="147"/>
      <c r="AIU28" s="147"/>
      <c r="AIV28" s="147"/>
      <c r="AIW28" s="147"/>
      <c r="AIX28" s="147"/>
      <c r="AIY28" s="147"/>
      <c r="AIZ28" s="147"/>
      <c r="AJA28" s="147"/>
      <c r="AJB28" s="147"/>
      <c r="AJC28" s="147"/>
      <c r="AJD28" s="147"/>
      <c r="AJE28" s="147"/>
      <c r="AJF28" s="147"/>
      <c r="AJG28" s="147"/>
      <c r="AJH28" s="147"/>
      <c r="AJI28" s="147"/>
      <c r="AJJ28" s="147"/>
      <c r="AJK28" s="147"/>
      <c r="AJL28" s="147"/>
      <c r="AJM28" s="147"/>
      <c r="AJN28" s="147"/>
      <c r="AJO28" s="147"/>
      <c r="AJP28" s="147"/>
      <c r="AJQ28" s="147"/>
      <c r="AJR28" s="147"/>
      <c r="AJS28" s="147"/>
      <c r="AJT28" s="147"/>
      <c r="AJU28" s="147"/>
      <c r="AJV28" s="147"/>
      <c r="AJW28" s="147"/>
      <c r="AJX28" s="147"/>
      <c r="AJY28" s="147"/>
      <c r="AJZ28" s="147"/>
      <c r="AKA28" s="147"/>
      <c r="AKB28" s="147"/>
      <c r="AKC28" s="147"/>
      <c r="AKD28" s="147"/>
      <c r="AKE28" s="147"/>
      <c r="AKF28" s="147"/>
      <c r="AKG28" s="147"/>
      <c r="AKH28" s="147"/>
      <c r="AKI28" s="147"/>
      <c r="AKJ28" s="147"/>
      <c r="AKK28" s="147"/>
      <c r="AKL28" s="147"/>
      <c r="AKM28" s="147"/>
      <c r="AKN28" s="147"/>
      <c r="AKO28" s="147"/>
      <c r="AKP28" s="147"/>
      <c r="AKQ28" s="147"/>
      <c r="AKR28" s="147"/>
      <c r="AKS28" s="147"/>
      <c r="AKT28" s="147"/>
      <c r="AKU28" s="147"/>
      <c r="AKV28" s="147"/>
      <c r="AKW28" s="147"/>
      <c r="AKX28" s="147"/>
      <c r="AKY28" s="147"/>
      <c r="AKZ28" s="147"/>
      <c r="ALA28" s="147"/>
      <c r="ALB28" s="147"/>
      <c r="ALC28" s="147"/>
      <c r="ALD28" s="147"/>
      <c r="ALE28" s="147"/>
      <c r="ALF28" s="147"/>
      <c r="ALG28" s="147"/>
      <c r="ALH28" s="147"/>
      <c r="ALI28" s="147"/>
      <c r="ALJ28" s="147"/>
      <c r="ALK28" s="147"/>
      <c r="ALL28" s="147"/>
      <c r="ALM28" s="147"/>
      <c r="ALN28" s="147"/>
      <c r="ALO28" s="147"/>
      <c r="ALP28" s="147"/>
      <c r="ALQ28" s="147"/>
      <c r="ALR28" s="147"/>
      <c r="ALS28" s="147"/>
      <c r="ALT28" s="147"/>
      <c r="ALU28" s="147"/>
      <c r="ALV28" s="147"/>
      <c r="ALW28" s="147"/>
      <c r="ALX28" s="147"/>
      <c r="ALY28" s="147"/>
      <c r="ALZ28" s="147"/>
      <c r="AMA28" s="147"/>
      <c r="AMB28" s="147"/>
      <c r="AMC28" s="147"/>
      <c r="AMD28" s="147"/>
      <c r="AME28" s="147"/>
      <c r="AMF28" s="147"/>
      <c r="AMG28" s="147"/>
      <c r="AMH28" s="147"/>
      <c r="AMI28" s="147"/>
      <c r="AMJ28" s="147"/>
      <c r="AMK28" s="147"/>
    </row>
    <row r="29" spans="1:1025">
      <c r="C29" s="164"/>
      <c r="F29" s="488"/>
      <c r="G29" s="488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  <c r="VA29" s="147"/>
      <c r="VB29" s="147"/>
      <c r="VC29" s="147"/>
      <c r="VD29" s="147"/>
      <c r="VE29" s="147"/>
      <c r="VF29" s="147"/>
      <c r="VG29" s="147"/>
      <c r="VH29" s="147"/>
      <c r="VI29" s="147"/>
      <c r="VJ29" s="147"/>
      <c r="VK29" s="147"/>
      <c r="VL29" s="147"/>
      <c r="VM29" s="147"/>
      <c r="VN29" s="147"/>
      <c r="VO29" s="147"/>
      <c r="VP29" s="147"/>
      <c r="VQ29" s="147"/>
      <c r="VR29" s="147"/>
      <c r="VS29" s="147"/>
      <c r="VT29" s="147"/>
      <c r="VU29" s="147"/>
      <c r="VV29" s="147"/>
      <c r="VW29" s="147"/>
      <c r="VX29" s="147"/>
      <c r="VY29" s="147"/>
      <c r="VZ29" s="147"/>
      <c r="WA29" s="147"/>
      <c r="WB29" s="147"/>
      <c r="WC29" s="147"/>
      <c r="WD29" s="147"/>
      <c r="WE29" s="147"/>
      <c r="WF29" s="147"/>
      <c r="WG29" s="147"/>
      <c r="WH29" s="147"/>
      <c r="WI29" s="147"/>
      <c r="WJ29" s="147"/>
      <c r="WK29" s="147"/>
      <c r="WL29" s="147"/>
      <c r="WM29" s="147"/>
      <c r="WN29" s="147"/>
      <c r="WO29" s="147"/>
      <c r="WP29" s="147"/>
      <c r="WQ29" s="147"/>
      <c r="WR29" s="147"/>
      <c r="WS29" s="147"/>
      <c r="WT29" s="147"/>
      <c r="WU29" s="147"/>
      <c r="WV29" s="147"/>
      <c r="WW29" s="147"/>
      <c r="WX29" s="147"/>
      <c r="WY29" s="147"/>
      <c r="WZ29" s="147"/>
      <c r="XA29" s="147"/>
      <c r="XB29" s="147"/>
      <c r="XC29" s="147"/>
      <c r="XD29" s="147"/>
      <c r="XE29" s="147"/>
      <c r="XF29" s="147"/>
      <c r="XG29" s="147"/>
      <c r="XH29" s="147"/>
      <c r="XI29" s="147"/>
      <c r="XJ29" s="147"/>
      <c r="XK29" s="147"/>
      <c r="XL29" s="147"/>
      <c r="XM29" s="147"/>
      <c r="XN29" s="147"/>
      <c r="XO29" s="147"/>
      <c r="XP29" s="147"/>
      <c r="XQ29" s="147"/>
      <c r="XR29" s="147"/>
      <c r="XS29" s="147"/>
      <c r="XT29" s="147"/>
      <c r="XU29" s="147"/>
      <c r="XV29" s="147"/>
      <c r="XW29" s="147"/>
      <c r="XX29" s="147"/>
      <c r="XY29" s="147"/>
      <c r="XZ29" s="147"/>
      <c r="YA29" s="147"/>
      <c r="YB29" s="147"/>
      <c r="YC29" s="147"/>
      <c r="YD29" s="147"/>
      <c r="YE29" s="147"/>
      <c r="YF29" s="147"/>
      <c r="YG29" s="147"/>
      <c r="YH29" s="147"/>
      <c r="YI29" s="147"/>
      <c r="YJ29" s="147"/>
      <c r="YK29" s="147"/>
      <c r="YL29" s="147"/>
      <c r="YM29" s="147"/>
      <c r="YN29" s="147"/>
      <c r="YO29" s="147"/>
      <c r="YP29" s="147"/>
      <c r="YQ29" s="147"/>
      <c r="YR29" s="147"/>
      <c r="YS29" s="147"/>
      <c r="YT29" s="147"/>
      <c r="YU29" s="147"/>
      <c r="YV29" s="147"/>
      <c r="YW29" s="147"/>
      <c r="YX29" s="147"/>
      <c r="YY29" s="147"/>
      <c r="YZ29" s="147"/>
      <c r="ZA29" s="147"/>
      <c r="ZB29" s="147"/>
      <c r="ZC29" s="147"/>
      <c r="ZD29" s="147"/>
      <c r="ZE29" s="147"/>
      <c r="ZF29" s="147"/>
      <c r="ZG29" s="147"/>
      <c r="ZH29" s="147"/>
      <c r="ZI29" s="147"/>
      <c r="ZJ29" s="147"/>
      <c r="ZK29" s="147"/>
      <c r="ZL29" s="147"/>
      <c r="ZM29" s="147"/>
      <c r="ZN29" s="147"/>
      <c r="ZO29" s="147"/>
      <c r="ZP29" s="147"/>
      <c r="ZQ29" s="147"/>
      <c r="ZR29" s="147"/>
      <c r="ZS29" s="147"/>
      <c r="ZT29" s="147"/>
      <c r="ZU29" s="147"/>
      <c r="ZV29" s="147"/>
      <c r="ZW29" s="147"/>
      <c r="ZX29" s="147"/>
      <c r="ZY29" s="147"/>
      <c r="ZZ29" s="147"/>
      <c r="AAA29" s="147"/>
      <c r="AAB29" s="147"/>
      <c r="AAC29" s="147"/>
      <c r="AAD29" s="147"/>
      <c r="AAE29" s="147"/>
      <c r="AAF29" s="147"/>
      <c r="AAG29" s="147"/>
      <c r="AAH29" s="147"/>
      <c r="AAI29" s="147"/>
      <c r="AAJ29" s="147"/>
      <c r="AAK29" s="147"/>
      <c r="AAL29" s="147"/>
      <c r="AAM29" s="147"/>
      <c r="AAN29" s="147"/>
      <c r="AAO29" s="147"/>
      <c r="AAP29" s="147"/>
      <c r="AAQ29" s="147"/>
      <c r="AAR29" s="147"/>
      <c r="AAS29" s="147"/>
      <c r="AAT29" s="147"/>
      <c r="AAU29" s="147"/>
      <c r="AAV29" s="147"/>
      <c r="AAW29" s="147"/>
      <c r="AAX29" s="147"/>
      <c r="AAY29" s="147"/>
      <c r="AAZ29" s="147"/>
      <c r="ABA29" s="147"/>
      <c r="ABB29" s="147"/>
      <c r="ABC29" s="147"/>
      <c r="ABD29" s="147"/>
      <c r="ABE29" s="147"/>
      <c r="ABF29" s="147"/>
      <c r="ABG29" s="147"/>
      <c r="ABH29" s="147"/>
      <c r="ABI29" s="147"/>
      <c r="ABJ29" s="147"/>
      <c r="ABK29" s="147"/>
      <c r="ABL29" s="147"/>
      <c r="ABM29" s="147"/>
      <c r="ABN29" s="147"/>
      <c r="ABO29" s="147"/>
      <c r="ABP29" s="147"/>
      <c r="ABQ29" s="147"/>
      <c r="ABR29" s="147"/>
      <c r="ABS29" s="147"/>
      <c r="ABT29" s="147"/>
      <c r="ABU29" s="147"/>
      <c r="ABV29" s="147"/>
      <c r="ABW29" s="147"/>
      <c r="ABX29" s="147"/>
      <c r="ABY29" s="147"/>
      <c r="ABZ29" s="147"/>
      <c r="ACA29" s="147"/>
      <c r="ACB29" s="147"/>
      <c r="ACC29" s="147"/>
      <c r="ACD29" s="147"/>
      <c r="ACE29" s="147"/>
      <c r="ACF29" s="147"/>
      <c r="ACG29" s="147"/>
      <c r="ACH29" s="147"/>
      <c r="ACI29" s="147"/>
      <c r="ACJ29" s="147"/>
      <c r="ACK29" s="147"/>
      <c r="ACL29" s="147"/>
      <c r="ACM29" s="147"/>
      <c r="ACN29" s="147"/>
      <c r="ACO29" s="147"/>
      <c r="ACP29" s="147"/>
      <c r="ACQ29" s="147"/>
      <c r="ACR29" s="147"/>
      <c r="ACS29" s="147"/>
      <c r="ACT29" s="147"/>
      <c r="ACU29" s="147"/>
      <c r="ACV29" s="147"/>
      <c r="ACW29" s="147"/>
      <c r="ACX29" s="147"/>
      <c r="ACY29" s="147"/>
      <c r="ACZ29" s="147"/>
      <c r="ADA29" s="147"/>
      <c r="ADB29" s="147"/>
      <c r="ADC29" s="147"/>
      <c r="ADD29" s="147"/>
      <c r="ADE29" s="147"/>
      <c r="ADF29" s="147"/>
      <c r="ADG29" s="147"/>
      <c r="ADH29" s="147"/>
      <c r="ADI29" s="147"/>
      <c r="ADJ29" s="147"/>
      <c r="ADK29" s="147"/>
      <c r="ADL29" s="147"/>
      <c r="ADM29" s="147"/>
      <c r="ADN29" s="147"/>
      <c r="ADO29" s="147"/>
      <c r="ADP29" s="147"/>
      <c r="ADQ29" s="147"/>
      <c r="ADR29" s="147"/>
      <c r="ADS29" s="147"/>
      <c r="ADT29" s="147"/>
      <c r="ADU29" s="147"/>
      <c r="ADV29" s="147"/>
      <c r="ADW29" s="147"/>
      <c r="ADX29" s="147"/>
      <c r="ADY29" s="147"/>
      <c r="ADZ29" s="147"/>
      <c r="AEA29" s="147"/>
      <c r="AEB29" s="147"/>
      <c r="AEC29" s="147"/>
      <c r="AED29" s="147"/>
      <c r="AEE29" s="147"/>
      <c r="AEF29" s="147"/>
      <c r="AEG29" s="147"/>
      <c r="AEH29" s="147"/>
      <c r="AEI29" s="147"/>
      <c r="AEJ29" s="147"/>
      <c r="AEK29" s="147"/>
      <c r="AEL29" s="147"/>
      <c r="AEM29" s="147"/>
      <c r="AEN29" s="147"/>
      <c r="AEO29" s="147"/>
      <c r="AEP29" s="147"/>
      <c r="AEQ29" s="147"/>
      <c r="AER29" s="147"/>
      <c r="AES29" s="147"/>
      <c r="AET29" s="147"/>
      <c r="AEU29" s="147"/>
      <c r="AEV29" s="147"/>
      <c r="AEW29" s="147"/>
      <c r="AEX29" s="147"/>
      <c r="AEY29" s="147"/>
      <c r="AEZ29" s="147"/>
      <c r="AFA29" s="147"/>
      <c r="AFB29" s="147"/>
      <c r="AFC29" s="147"/>
      <c r="AFD29" s="147"/>
      <c r="AFE29" s="147"/>
      <c r="AFF29" s="147"/>
      <c r="AFG29" s="147"/>
      <c r="AFH29" s="147"/>
      <c r="AFI29" s="147"/>
      <c r="AFJ29" s="147"/>
      <c r="AFK29" s="147"/>
      <c r="AFL29" s="147"/>
      <c r="AFM29" s="147"/>
      <c r="AFN29" s="147"/>
      <c r="AFO29" s="147"/>
      <c r="AFP29" s="147"/>
      <c r="AFQ29" s="147"/>
      <c r="AFR29" s="147"/>
      <c r="AFS29" s="147"/>
      <c r="AFT29" s="147"/>
      <c r="AFU29" s="147"/>
      <c r="AFV29" s="147"/>
      <c r="AFW29" s="147"/>
      <c r="AFX29" s="147"/>
      <c r="AFY29" s="147"/>
      <c r="AFZ29" s="147"/>
      <c r="AGA29" s="147"/>
      <c r="AGB29" s="147"/>
      <c r="AGC29" s="147"/>
      <c r="AGD29" s="147"/>
      <c r="AGE29" s="147"/>
      <c r="AGF29" s="147"/>
      <c r="AGG29" s="147"/>
      <c r="AGH29" s="147"/>
      <c r="AGI29" s="147"/>
      <c r="AGJ29" s="147"/>
      <c r="AGK29" s="147"/>
      <c r="AGL29" s="147"/>
      <c r="AGM29" s="147"/>
      <c r="AGN29" s="147"/>
      <c r="AGO29" s="147"/>
      <c r="AGP29" s="147"/>
      <c r="AGQ29" s="147"/>
      <c r="AGR29" s="147"/>
      <c r="AGS29" s="147"/>
      <c r="AGT29" s="147"/>
      <c r="AGU29" s="147"/>
      <c r="AGV29" s="147"/>
      <c r="AGW29" s="147"/>
      <c r="AGX29" s="147"/>
      <c r="AGY29" s="147"/>
      <c r="AGZ29" s="147"/>
      <c r="AHA29" s="147"/>
      <c r="AHB29" s="147"/>
      <c r="AHC29" s="147"/>
      <c r="AHD29" s="147"/>
      <c r="AHE29" s="147"/>
      <c r="AHF29" s="147"/>
      <c r="AHG29" s="147"/>
      <c r="AHH29" s="147"/>
      <c r="AHI29" s="147"/>
      <c r="AHJ29" s="147"/>
      <c r="AHK29" s="147"/>
      <c r="AHL29" s="147"/>
      <c r="AHM29" s="147"/>
      <c r="AHN29" s="147"/>
      <c r="AHO29" s="147"/>
      <c r="AHP29" s="147"/>
      <c r="AHQ29" s="147"/>
      <c r="AHR29" s="147"/>
      <c r="AHS29" s="147"/>
      <c r="AHT29" s="147"/>
      <c r="AHU29" s="147"/>
      <c r="AHV29" s="147"/>
      <c r="AHW29" s="147"/>
      <c r="AHX29" s="147"/>
      <c r="AHY29" s="147"/>
      <c r="AHZ29" s="147"/>
      <c r="AIA29" s="147"/>
      <c r="AIB29" s="147"/>
      <c r="AIC29" s="147"/>
      <c r="AID29" s="147"/>
      <c r="AIE29" s="147"/>
      <c r="AIF29" s="147"/>
      <c r="AIG29" s="147"/>
      <c r="AIH29" s="147"/>
      <c r="AII29" s="147"/>
      <c r="AIJ29" s="147"/>
      <c r="AIK29" s="147"/>
      <c r="AIL29" s="147"/>
      <c r="AIM29" s="147"/>
      <c r="AIN29" s="147"/>
      <c r="AIO29" s="147"/>
      <c r="AIP29" s="147"/>
      <c r="AIQ29" s="147"/>
      <c r="AIR29" s="147"/>
      <c r="AIS29" s="147"/>
      <c r="AIT29" s="147"/>
      <c r="AIU29" s="147"/>
      <c r="AIV29" s="147"/>
      <c r="AIW29" s="147"/>
      <c r="AIX29" s="147"/>
      <c r="AIY29" s="147"/>
      <c r="AIZ29" s="147"/>
      <c r="AJA29" s="147"/>
      <c r="AJB29" s="147"/>
      <c r="AJC29" s="147"/>
      <c r="AJD29" s="147"/>
      <c r="AJE29" s="147"/>
      <c r="AJF29" s="147"/>
      <c r="AJG29" s="147"/>
      <c r="AJH29" s="147"/>
      <c r="AJI29" s="147"/>
      <c r="AJJ29" s="147"/>
      <c r="AJK29" s="147"/>
      <c r="AJL29" s="147"/>
      <c r="AJM29" s="147"/>
      <c r="AJN29" s="147"/>
      <c r="AJO29" s="147"/>
      <c r="AJP29" s="147"/>
      <c r="AJQ29" s="147"/>
      <c r="AJR29" s="147"/>
      <c r="AJS29" s="147"/>
      <c r="AJT29" s="147"/>
      <c r="AJU29" s="147"/>
      <c r="AJV29" s="147"/>
      <c r="AJW29" s="147"/>
      <c r="AJX29" s="147"/>
      <c r="AJY29" s="147"/>
      <c r="AJZ29" s="147"/>
      <c r="AKA29" s="147"/>
      <c r="AKB29" s="147"/>
      <c r="AKC29" s="147"/>
      <c r="AKD29" s="147"/>
      <c r="AKE29" s="147"/>
      <c r="AKF29" s="147"/>
      <c r="AKG29" s="147"/>
      <c r="AKH29" s="147"/>
      <c r="AKI29" s="147"/>
      <c r="AKJ29" s="147"/>
      <c r="AKK29" s="147"/>
      <c r="AKL29" s="147"/>
      <c r="AKM29" s="147"/>
      <c r="AKN29" s="147"/>
      <c r="AKO29" s="147"/>
      <c r="AKP29" s="147"/>
      <c r="AKQ29" s="147"/>
      <c r="AKR29" s="147"/>
      <c r="AKS29" s="147"/>
      <c r="AKT29" s="147"/>
      <c r="AKU29" s="147"/>
      <c r="AKV29" s="147"/>
      <c r="AKW29" s="147"/>
      <c r="AKX29" s="147"/>
      <c r="AKY29" s="147"/>
      <c r="AKZ29" s="147"/>
      <c r="ALA29" s="147"/>
      <c r="ALB29" s="147"/>
      <c r="ALC29" s="147"/>
      <c r="ALD29" s="147"/>
      <c r="ALE29" s="147"/>
      <c r="ALF29" s="147"/>
      <c r="ALG29" s="147"/>
      <c r="ALH29" s="147"/>
      <c r="ALI29" s="147"/>
      <c r="ALJ29" s="147"/>
      <c r="ALK29" s="147"/>
      <c r="ALL29" s="147"/>
      <c r="ALM29" s="147"/>
      <c r="ALN29" s="147"/>
      <c r="ALO29" s="147"/>
      <c r="ALP29" s="147"/>
      <c r="ALQ29" s="147"/>
      <c r="ALR29" s="147"/>
      <c r="ALS29" s="147"/>
      <c r="ALT29" s="147"/>
      <c r="ALU29" s="147"/>
      <c r="ALV29" s="147"/>
      <c r="ALW29" s="147"/>
      <c r="ALX29" s="147"/>
      <c r="ALY29" s="147"/>
      <c r="ALZ29" s="147"/>
      <c r="AMA29" s="147"/>
      <c r="AMB29" s="147"/>
      <c r="AMC29" s="147"/>
      <c r="AMD29" s="147"/>
      <c r="AME29" s="147"/>
      <c r="AMF29" s="147"/>
      <c r="AMG29" s="147"/>
      <c r="AMH29" s="147"/>
      <c r="AMI29" s="147"/>
      <c r="AMJ29" s="147"/>
      <c r="AMK29" s="147"/>
    </row>
    <row r="30" spans="1:1025">
      <c r="C30" s="164"/>
      <c r="E30" s="489"/>
      <c r="F30" s="489"/>
      <c r="G30" s="489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  <c r="VA30" s="147"/>
      <c r="VB30" s="147"/>
      <c r="VC30" s="147"/>
      <c r="VD30" s="147"/>
      <c r="VE30" s="147"/>
      <c r="VF30" s="147"/>
      <c r="VG30" s="147"/>
      <c r="VH30" s="147"/>
      <c r="VI30" s="147"/>
      <c r="VJ30" s="147"/>
      <c r="VK30" s="147"/>
      <c r="VL30" s="147"/>
      <c r="VM30" s="147"/>
      <c r="VN30" s="147"/>
      <c r="VO30" s="147"/>
      <c r="VP30" s="147"/>
      <c r="VQ30" s="147"/>
      <c r="VR30" s="147"/>
      <c r="VS30" s="147"/>
      <c r="VT30" s="147"/>
      <c r="VU30" s="147"/>
      <c r="VV30" s="147"/>
      <c r="VW30" s="147"/>
      <c r="VX30" s="147"/>
      <c r="VY30" s="147"/>
      <c r="VZ30" s="147"/>
      <c r="WA30" s="147"/>
      <c r="WB30" s="147"/>
      <c r="WC30" s="147"/>
      <c r="WD30" s="147"/>
      <c r="WE30" s="147"/>
      <c r="WF30" s="147"/>
      <c r="WG30" s="147"/>
      <c r="WH30" s="147"/>
      <c r="WI30" s="147"/>
      <c r="WJ30" s="147"/>
      <c r="WK30" s="147"/>
      <c r="WL30" s="147"/>
      <c r="WM30" s="147"/>
      <c r="WN30" s="147"/>
      <c r="WO30" s="147"/>
      <c r="WP30" s="147"/>
      <c r="WQ30" s="147"/>
      <c r="WR30" s="147"/>
      <c r="WS30" s="147"/>
      <c r="WT30" s="147"/>
      <c r="WU30" s="147"/>
      <c r="WV30" s="147"/>
      <c r="WW30" s="147"/>
      <c r="WX30" s="147"/>
      <c r="WY30" s="147"/>
      <c r="WZ30" s="147"/>
      <c r="XA30" s="147"/>
      <c r="XB30" s="147"/>
      <c r="XC30" s="147"/>
      <c r="XD30" s="147"/>
      <c r="XE30" s="147"/>
      <c r="XF30" s="147"/>
      <c r="XG30" s="147"/>
      <c r="XH30" s="147"/>
      <c r="XI30" s="147"/>
      <c r="XJ30" s="147"/>
      <c r="XK30" s="147"/>
      <c r="XL30" s="147"/>
      <c r="XM30" s="147"/>
      <c r="XN30" s="147"/>
      <c r="XO30" s="147"/>
      <c r="XP30" s="147"/>
      <c r="XQ30" s="147"/>
      <c r="XR30" s="147"/>
      <c r="XS30" s="147"/>
      <c r="XT30" s="147"/>
      <c r="XU30" s="147"/>
      <c r="XV30" s="147"/>
      <c r="XW30" s="147"/>
      <c r="XX30" s="147"/>
      <c r="XY30" s="147"/>
      <c r="XZ30" s="147"/>
      <c r="YA30" s="147"/>
      <c r="YB30" s="147"/>
      <c r="YC30" s="147"/>
      <c r="YD30" s="147"/>
      <c r="YE30" s="147"/>
      <c r="YF30" s="147"/>
      <c r="YG30" s="147"/>
      <c r="YH30" s="147"/>
      <c r="YI30" s="147"/>
      <c r="YJ30" s="147"/>
      <c r="YK30" s="147"/>
      <c r="YL30" s="147"/>
      <c r="YM30" s="147"/>
      <c r="YN30" s="147"/>
      <c r="YO30" s="147"/>
      <c r="YP30" s="147"/>
      <c r="YQ30" s="147"/>
      <c r="YR30" s="147"/>
      <c r="YS30" s="147"/>
      <c r="YT30" s="147"/>
      <c r="YU30" s="147"/>
      <c r="YV30" s="147"/>
      <c r="YW30" s="147"/>
      <c r="YX30" s="147"/>
      <c r="YY30" s="147"/>
      <c r="YZ30" s="147"/>
      <c r="ZA30" s="147"/>
      <c r="ZB30" s="147"/>
      <c r="ZC30" s="147"/>
      <c r="ZD30" s="147"/>
      <c r="ZE30" s="147"/>
      <c r="ZF30" s="147"/>
      <c r="ZG30" s="147"/>
      <c r="ZH30" s="147"/>
      <c r="ZI30" s="147"/>
      <c r="ZJ30" s="147"/>
      <c r="ZK30" s="147"/>
      <c r="ZL30" s="147"/>
      <c r="ZM30" s="147"/>
      <c r="ZN30" s="147"/>
      <c r="ZO30" s="147"/>
      <c r="ZP30" s="147"/>
      <c r="ZQ30" s="147"/>
      <c r="ZR30" s="147"/>
      <c r="ZS30" s="147"/>
      <c r="ZT30" s="147"/>
      <c r="ZU30" s="147"/>
      <c r="ZV30" s="147"/>
      <c r="ZW30" s="147"/>
      <c r="ZX30" s="147"/>
      <c r="ZY30" s="147"/>
      <c r="ZZ30" s="147"/>
      <c r="AAA30" s="147"/>
      <c r="AAB30" s="147"/>
      <c r="AAC30" s="147"/>
      <c r="AAD30" s="147"/>
      <c r="AAE30" s="147"/>
      <c r="AAF30" s="147"/>
      <c r="AAG30" s="147"/>
      <c r="AAH30" s="147"/>
      <c r="AAI30" s="147"/>
      <c r="AAJ30" s="147"/>
      <c r="AAK30" s="147"/>
      <c r="AAL30" s="147"/>
      <c r="AAM30" s="147"/>
      <c r="AAN30" s="147"/>
      <c r="AAO30" s="147"/>
      <c r="AAP30" s="147"/>
      <c r="AAQ30" s="147"/>
      <c r="AAR30" s="147"/>
      <c r="AAS30" s="147"/>
      <c r="AAT30" s="147"/>
      <c r="AAU30" s="147"/>
      <c r="AAV30" s="147"/>
      <c r="AAW30" s="147"/>
      <c r="AAX30" s="147"/>
      <c r="AAY30" s="147"/>
      <c r="AAZ30" s="147"/>
      <c r="ABA30" s="147"/>
      <c r="ABB30" s="147"/>
      <c r="ABC30" s="147"/>
      <c r="ABD30" s="147"/>
      <c r="ABE30" s="147"/>
      <c r="ABF30" s="147"/>
      <c r="ABG30" s="147"/>
      <c r="ABH30" s="147"/>
      <c r="ABI30" s="147"/>
      <c r="ABJ30" s="147"/>
      <c r="ABK30" s="147"/>
      <c r="ABL30" s="147"/>
      <c r="ABM30" s="147"/>
      <c r="ABN30" s="147"/>
      <c r="ABO30" s="147"/>
      <c r="ABP30" s="147"/>
      <c r="ABQ30" s="147"/>
      <c r="ABR30" s="147"/>
      <c r="ABS30" s="147"/>
      <c r="ABT30" s="147"/>
      <c r="ABU30" s="147"/>
      <c r="ABV30" s="147"/>
      <c r="ABW30" s="147"/>
      <c r="ABX30" s="147"/>
      <c r="ABY30" s="147"/>
      <c r="ABZ30" s="147"/>
      <c r="ACA30" s="147"/>
      <c r="ACB30" s="147"/>
      <c r="ACC30" s="147"/>
      <c r="ACD30" s="147"/>
      <c r="ACE30" s="147"/>
      <c r="ACF30" s="147"/>
      <c r="ACG30" s="147"/>
      <c r="ACH30" s="147"/>
      <c r="ACI30" s="147"/>
      <c r="ACJ30" s="147"/>
      <c r="ACK30" s="147"/>
      <c r="ACL30" s="147"/>
      <c r="ACM30" s="147"/>
      <c r="ACN30" s="147"/>
      <c r="ACO30" s="147"/>
      <c r="ACP30" s="147"/>
      <c r="ACQ30" s="147"/>
      <c r="ACR30" s="147"/>
      <c r="ACS30" s="147"/>
      <c r="ACT30" s="147"/>
      <c r="ACU30" s="147"/>
      <c r="ACV30" s="147"/>
      <c r="ACW30" s="147"/>
      <c r="ACX30" s="147"/>
      <c r="ACY30" s="147"/>
      <c r="ACZ30" s="147"/>
      <c r="ADA30" s="147"/>
      <c r="ADB30" s="147"/>
      <c r="ADC30" s="147"/>
      <c r="ADD30" s="147"/>
      <c r="ADE30" s="147"/>
      <c r="ADF30" s="147"/>
      <c r="ADG30" s="147"/>
      <c r="ADH30" s="147"/>
      <c r="ADI30" s="147"/>
      <c r="ADJ30" s="147"/>
      <c r="ADK30" s="147"/>
      <c r="ADL30" s="147"/>
      <c r="ADM30" s="147"/>
      <c r="ADN30" s="147"/>
      <c r="ADO30" s="147"/>
      <c r="ADP30" s="147"/>
      <c r="ADQ30" s="147"/>
      <c r="ADR30" s="147"/>
      <c r="ADS30" s="147"/>
      <c r="ADT30" s="147"/>
      <c r="ADU30" s="147"/>
      <c r="ADV30" s="147"/>
      <c r="ADW30" s="147"/>
      <c r="ADX30" s="147"/>
      <c r="ADY30" s="147"/>
      <c r="ADZ30" s="147"/>
      <c r="AEA30" s="147"/>
      <c r="AEB30" s="147"/>
      <c r="AEC30" s="147"/>
      <c r="AED30" s="147"/>
      <c r="AEE30" s="147"/>
      <c r="AEF30" s="147"/>
      <c r="AEG30" s="147"/>
      <c r="AEH30" s="147"/>
      <c r="AEI30" s="147"/>
      <c r="AEJ30" s="147"/>
      <c r="AEK30" s="147"/>
      <c r="AEL30" s="147"/>
      <c r="AEM30" s="147"/>
      <c r="AEN30" s="147"/>
      <c r="AEO30" s="147"/>
      <c r="AEP30" s="147"/>
      <c r="AEQ30" s="147"/>
      <c r="AER30" s="147"/>
      <c r="AES30" s="147"/>
      <c r="AET30" s="147"/>
      <c r="AEU30" s="147"/>
      <c r="AEV30" s="147"/>
      <c r="AEW30" s="147"/>
      <c r="AEX30" s="147"/>
      <c r="AEY30" s="147"/>
      <c r="AEZ30" s="147"/>
      <c r="AFA30" s="147"/>
      <c r="AFB30" s="147"/>
      <c r="AFC30" s="147"/>
      <c r="AFD30" s="147"/>
      <c r="AFE30" s="147"/>
      <c r="AFF30" s="147"/>
      <c r="AFG30" s="147"/>
      <c r="AFH30" s="147"/>
      <c r="AFI30" s="147"/>
      <c r="AFJ30" s="147"/>
      <c r="AFK30" s="147"/>
      <c r="AFL30" s="147"/>
      <c r="AFM30" s="147"/>
      <c r="AFN30" s="147"/>
      <c r="AFO30" s="147"/>
      <c r="AFP30" s="147"/>
      <c r="AFQ30" s="147"/>
      <c r="AFR30" s="147"/>
      <c r="AFS30" s="147"/>
      <c r="AFT30" s="147"/>
      <c r="AFU30" s="147"/>
      <c r="AFV30" s="147"/>
      <c r="AFW30" s="147"/>
      <c r="AFX30" s="147"/>
      <c r="AFY30" s="147"/>
      <c r="AFZ30" s="147"/>
      <c r="AGA30" s="147"/>
      <c r="AGB30" s="147"/>
      <c r="AGC30" s="147"/>
      <c r="AGD30" s="147"/>
      <c r="AGE30" s="147"/>
      <c r="AGF30" s="147"/>
      <c r="AGG30" s="147"/>
      <c r="AGH30" s="147"/>
      <c r="AGI30" s="147"/>
      <c r="AGJ30" s="147"/>
      <c r="AGK30" s="147"/>
      <c r="AGL30" s="147"/>
      <c r="AGM30" s="147"/>
      <c r="AGN30" s="147"/>
      <c r="AGO30" s="147"/>
      <c r="AGP30" s="147"/>
      <c r="AGQ30" s="147"/>
      <c r="AGR30" s="147"/>
      <c r="AGS30" s="147"/>
      <c r="AGT30" s="147"/>
      <c r="AGU30" s="147"/>
      <c r="AGV30" s="147"/>
      <c r="AGW30" s="147"/>
      <c r="AGX30" s="147"/>
      <c r="AGY30" s="147"/>
      <c r="AGZ30" s="147"/>
      <c r="AHA30" s="147"/>
      <c r="AHB30" s="147"/>
      <c r="AHC30" s="147"/>
      <c r="AHD30" s="147"/>
      <c r="AHE30" s="147"/>
      <c r="AHF30" s="147"/>
      <c r="AHG30" s="147"/>
      <c r="AHH30" s="147"/>
      <c r="AHI30" s="147"/>
      <c r="AHJ30" s="147"/>
      <c r="AHK30" s="147"/>
      <c r="AHL30" s="147"/>
      <c r="AHM30" s="147"/>
      <c r="AHN30" s="147"/>
      <c r="AHO30" s="147"/>
      <c r="AHP30" s="147"/>
      <c r="AHQ30" s="147"/>
      <c r="AHR30" s="147"/>
      <c r="AHS30" s="147"/>
      <c r="AHT30" s="147"/>
      <c r="AHU30" s="147"/>
      <c r="AHV30" s="147"/>
      <c r="AHW30" s="147"/>
      <c r="AHX30" s="147"/>
      <c r="AHY30" s="147"/>
      <c r="AHZ30" s="147"/>
      <c r="AIA30" s="147"/>
      <c r="AIB30" s="147"/>
      <c r="AIC30" s="147"/>
      <c r="AID30" s="147"/>
      <c r="AIE30" s="147"/>
      <c r="AIF30" s="147"/>
      <c r="AIG30" s="147"/>
      <c r="AIH30" s="147"/>
      <c r="AII30" s="147"/>
      <c r="AIJ30" s="147"/>
      <c r="AIK30" s="147"/>
      <c r="AIL30" s="147"/>
      <c r="AIM30" s="147"/>
      <c r="AIN30" s="147"/>
      <c r="AIO30" s="147"/>
      <c r="AIP30" s="147"/>
      <c r="AIQ30" s="147"/>
      <c r="AIR30" s="147"/>
      <c r="AIS30" s="147"/>
      <c r="AIT30" s="147"/>
      <c r="AIU30" s="147"/>
      <c r="AIV30" s="147"/>
      <c r="AIW30" s="147"/>
      <c r="AIX30" s="147"/>
      <c r="AIY30" s="147"/>
      <c r="AIZ30" s="147"/>
      <c r="AJA30" s="147"/>
      <c r="AJB30" s="147"/>
      <c r="AJC30" s="147"/>
      <c r="AJD30" s="147"/>
      <c r="AJE30" s="147"/>
      <c r="AJF30" s="147"/>
      <c r="AJG30" s="147"/>
      <c r="AJH30" s="147"/>
      <c r="AJI30" s="147"/>
      <c r="AJJ30" s="147"/>
      <c r="AJK30" s="147"/>
      <c r="AJL30" s="147"/>
      <c r="AJM30" s="147"/>
      <c r="AJN30" s="147"/>
      <c r="AJO30" s="147"/>
      <c r="AJP30" s="147"/>
      <c r="AJQ30" s="147"/>
      <c r="AJR30" s="147"/>
      <c r="AJS30" s="147"/>
      <c r="AJT30" s="147"/>
      <c r="AJU30" s="147"/>
      <c r="AJV30" s="147"/>
      <c r="AJW30" s="147"/>
      <c r="AJX30" s="147"/>
      <c r="AJY30" s="147"/>
      <c r="AJZ30" s="147"/>
      <c r="AKA30" s="147"/>
      <c r="AKB30" s="147"/>
      <c r="AKC30" s="147"/>
      <c r="AKD30" s="147"/>
      <c r="AKE30" s="147"/>
      <c r="AKF30" s="147"/>
      <c r="AKG30" s="147"/>
      <c r="AKH30" s="147"/>
      <c r="AKI30" s="147"/>
      <c r="AKJ30" s="147"/>
      <c r="AKK30" s="147"/>
      <c r="AKL30" s="147"/>
      <c r="AKM30" s="147"/>
      <c r="AKN30" s="147"/>
      <c r="AKO30" s="147"/>
      <c r="AKP30" s="147"/>
      <c r="AKQ30" s="147"/>
      <c r="AKR30" s="147"/>
      <c r="AKS30" s="147"/>
      <c r="AKT30" s="147"/>
      <c r="AKU30" s="147"/>
      <c r="AKV30" s="147"/>
      <c r="AKW30" s="147"/>
      <c r="AKX30" s="147"/>
      <c r="AKY30" s="147"/>
      <c r="AKZ30" s="147"/>
      <c r="ALA30" s="147"/>
      <c r="ALB30" s="147"/>
      <c r="ALC30" s="147"/>
      <c r="ALD30" s="147"/>
      <c r="ALE30" s="147"/>
      <c r="ALF30" s="147"/>
      <c r="ALG30" s="147"/>
      <c r="ALH30" s="147"/>
      <c r="ALI30" s="147"/>
      <c r="ALJ30" s="147"/>
      <c r="ALK30" s="147"/>
      <c r="ALL30" s="147"/>
      <c r="ALM30" s="147"/>
      <c r="ALN30" s="147"/>
      <c r="ALO30" s="147"/>
      <c r="ALP30" s="147"/>
      <c r="ALQ30" s="147"/>
      <c r="ALR30" s="147"/>
      <c r="ALS30" s="147"/>
      <c r="ALT30" s="147"/>
      <c r="ALU30" s="147"/>
      <c r="ALV30" s="147"/>
      <c r="ALW30" s="147"/>
      <c r="ALX30" s="147"/>
      <c r="ALY30" s="147"/>
      <c r="ALZ30" s="147"/>
      <c r="AMA30" s="147"/>
      <c r="AMB30" s="147"/>
      <c r="AMC30" s="147"/>
      <c r="AMD30" s="147"/>
      <c r="AME30" s="147"/>
      <c r="AMF30" s="147"/>
      <c r="AMG30" s="147"/>
      <c r="AMH30" s="147"/>
      <c r="AMI30" s="147"/>
      <c r="AMJ30" s="147"/>
      <c r="AMK30" s="147"/>
    </row>
    <row r="31" spans="1:1025">
      <c r="C31" s="164"/>
      <c r="E31" s="489"/>
      <c r="F31" s="489"/>
      <c r="G31" s="489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  <c r="VA31" s="147"/>
      <c r="VB31" s="147"/>
      <c r="VC31" s="147"/>
      <c r="VD31" s="147"/>
      <c r="VE31" s="147"/>
      <c r="VF31" s="147"/>
      <c r="VG31" s="147"/>
      <c r="VH31" s="147"/>
      <c r="VI31" s="147"/>
      <c r="VJ31" s="147"/>
      <c r="VK31" s="147"/>
      <c r="VL31" s="147"/>
      <c r="VM31" s="147"/>
      <c r="VN31" s="147"/>
      <c r="VO31" s="147"/>
      <c r="VP31" s="147"/>
      <c r="VQ31" s="147"/>
      <c r="VR31" s="147"/>
      <c r="VS31" s="147"/>
      <c r="VT31" s="147"/>
      <c r="VU31" s="147"/>
      <c r="VV31" s="147"/>
      <c r="VW31" s="147"/>
      <c r="VX31" s="147"/>
      <c r="VY31" s="147"/>
      <c r="VZ31" s="147"/>
      <c r="WA31" s="147"/>
      <c r="WB31" s="147"/>
      <c r="WC31" s="147"/>
      <c r="WD31" s="147"/>
      <c r="WE31" s="147"/>
      <c r="WF31" s="147"/>
      <c r="WG31" s="147"/>
      <c r="WH31" s="147"/>
      <c r="WI31" s="147"/>
      <c r="WJ31" s="147"/>
      <c r="WK31" s="147"/>
      <c r="WL31" s="147"/>
      <c r="WM31" s="147"/>
      <c r="WN31" s="147"/>
      <c r="WO31" s="147"/>
      <c r="WP31" s="147"/>
      <c r="WQ31" s="147"/>
      <c r="WR31" s="147"/>
      <c r="WS31" s="147"/>
      <c r="WT31" s="147"/>
      <c r="WU31" s="147"/>
      <c r="WV31" s="147"/>
      <c r="WW31" s="147"/>
      <c r="WX31" s="147"/>
      <c r="WY31" s="147"/>
      <c r="WZ31" s="147"/>
      <c r="XA31" s="147"/>
      <c r="XB31" s="147"/>
      <c r="XC31" s="147"/>
      <c r="XD31" s="147"/>
      <c r="XE31" s="147"/>
      <c r="XF31" s="147"/>
      <c r="XG31" s="147"/>
      <c r="XH31" s="147"/>
      <c r="XI31" s="147"/>
      <c r="XJ31" s="147"/>
      <c r="XK31" s="147"/>
      <c r="XL31" s="147"/>
      <c r="XM31" s="147"/>
      <c r="XN31" s="147"/>
      <c r="XO31" s="147"/>
      <c r="XP31" s="147"/>
      <c r="XQ31" s="147"/>
      <c r="XR31" s="147"/>
      <c r="XS31" s="147"/>
      <c r="XT31" s="147"/>
      <c r="XU31" s="147"/>
      <c r="XV31" s="147"/>
      <c r="XW31" s="147"/>
      <c r="XX31" s="147"/>
      <c r="XY31" s="147"/>
      <c r="XZ31" s="147"/>
      <c r="YA31" s="147"/>
      <c r="YB31" s="147"/>
      <c r="YC31" s="147"/>
      <c r="YD31" s="147"/>
      <c r="YE31" s="147"/>
      <c r="YF31" s="147"/>
      <c r="YG31" s="147"/>
      <c r="YH31" s="147"/>
      <c r="YI31" s="147"/>
      <c r="YJ31" s="147"/>
      <c r="YK31" s="147"/>
      <c r="YL31" s="147"/>
      <c r="YM31" s="147"/>
      <c r="YN31" s="147"/>
      <c r="YO31" s="147"/>
      <c r="YP31" s="147"/>
      <c r="YQ31" s="147"/>
      <c r="YR31" s="147"/>
      <c r="YS31" s="147"/>
      <c r="YT31" s="147"/>
      <c r="YU31" s="147"/>
      <c r="YV31" s="147"/>
      <c r="YW31" s="147"/>
      <c r="YX31" s="147"/>
      <c r="YY31" s="147"/>
      <c r="YZ31" s="147"/>
      <c r="ZA31" s="147"/>
      <c r="ZB31" s="147"/>
      <c r="ZC31" s="147"/>
      <c r="ZD31" s="147"/>
      <c r="ZE31" s="147"/>
      <c r="ZF31" s="147"/>
      <c r="ZG31" s="147"/>
      <c r="ZH31" s="147"/>
      <c r="ZI31" s="147"/>
      <c r="ZJ31" s="147"/>
      <c r="ZK31" s="147"/>
      <c r="ZL31" s="147"/>
      <c r="ZM31" s="147"/>
      <c r="ZN31" s="147"/>
      <c r="ZO31" s="147"/>
      <c r="ZP31" s="147"/>
      <c r="ZQ31" s="147"/>
      <c r="ZR31" s="147"/>
      <c r="ZS31" s="147"/>
      <c r="ZT31" s="147"/>
      <c r="ZU31" s="147"/>
      <c r="ZV31" s="147"/>
      <c r="ZW31" s="147"/>
      <c r="ZX31" s="147"/>
      <c r="ZY31" s="147"/>
      <c r="ZZ31" s="147"/>
      <c r="AAA31" s="147"/>
      <c r="AAB31" s="147"/>
      <c r="AAC31" s="147"/>
      <c r="AAD31" s="147"/>
      <c r="AAE31" s="147"/>
      <c r="AAF31" s="147"/>
      <c r="AAG31" s="147"/>
      <c r="AAH31" s="147"/>
      <c r="AAI31" s="147"/>
      <c r="AAJ31" s="147"/>
      <c r="AAK31" s="147"/>
      <c r="AAL31" s="147"/>
      <c r="AAM31" s="147"/>
      <c r="AAN31" s="147"/>
      <c r="AAO31" s="147"/>
      <c r="AAP31" s="147"/>
      <c r="AAQ31" s="147"/>
      <c r="AAR31" s="147"/>
      <c r="AAS31" s="147"/>
      <c r="AAT31" s="147"/>
      <c r="AAU31" s="147"/>
      <c r="AAV31" s="147"/>
      <c r="AAW31" s="147"/>
      <c r="AAX31" s="147"/>
      <c r="AAY31" s="147"/>
      <c r="AAZ31" s="147"/>
      <c r="ABA31" s="147"/>
      <c r="ABB31" s="147"/>
      <c r="ABC31" s="147"/>
      <c r="ABD31" s="147"/>
      <c r="ABE31" s="147"/>
      <c r="ABF31" s="147"/>
      <c r="ABG31" s="147"/>
      <c r="ABH31" s="147"/>
      <c r="ABI31" s="147"/>
      <c r="ABJ31" s="147"/>
      <c r="ABK31" s="147"/>
      <c r="ABL31" s="147"/>
      <c r="ABM31" s="147"/>
      <c r="ABN31" s="147"/>
      <c r="ABO31" s="147"/>
      <c r="ABP31" s="147"/>
      <c r="ABQ31" s="147"/>
      <c r="ABR31" s="147"/>
      <c r="ABS31" s="147"/>
      <c r="ABT31" s="147"/>
      <c r="ABU31" s="147"/>
      <c r="ABV31" s="147"/>
      <c r="ABW31" s="147"/>
      <c r="ABX31" s="147"/>
      <c r="ABY31" s="147"/>
      <c r="ABZ31" s="147"/>
      <c r="ACA31" s="147"/>
      <c r="ACB31" s="147"/>
      <c r="ACC31" s="147"/>
      <c r="ACD31" s="147"/>
      <c r="ACE31" s="147"/>
      <c r="ACF31" s="147"/>
      <c r="ACG31" s="147"/>
      <c r="ACH31" s="147"/>
      <c r="ACI31" s="147"/>
      <c r="ACJ31" s="147"/>
      <c r="ACK31" s="147"/>
      <c r="ACL31" s="147"/>
      <c r="ACM31" s="147"/>
      <c r="ACN31" s="147"/>
      <c r="ACO31" s="147"/>
      <c r="ACP31" s="147"/>
      <c r="ACQ31" s="147"/>
      <c r="ACR31" s="147"/>
      <c r="ACS31" s="147"/>
      <c r="ACT31" s="147"/>
      <c r="ACU31" s="147"/>
      <c r="ACV31" s="147"/>
      <c r="ACW31" s="147"/>
      <c r="ACX31" s="147"/>
      <c r="ACY31" s="147"/>
      <c r="ACZ31" s="147"/>
      <c r="ADA31" s="147"/>
      <c r="ADB31" s="147"/>
      <c r="ADC31" s="147"/>
      <c r="ADD31" s="147"/>
      <c r="ADE31" s="147"/>
      <c r="ADF31" s="147"/>
      <c r="ADG31" s="147"/>
      <c r="ADH31" s="147"/>
      <c r="ADI31" s="147"/>
      <c r="ADJ31" s="147"/>
      <c r="ADK31" s="147"/>
      <c r="ADL31" s="147"/>
      <c r="ADM31" s="147"/>
      <c r="ADN31" s="147"/>
      <c r="ADO31" s="147"/>
      <c r="ADP31" s="147"/>
      <c r="ADQ31" s="147"/>
      <c r="ADR31" s="147"/>
      <c r="ADS31" s="147"/>
      <c r="ADT31" s="147"/>
      <c r="ADU31" s="147"/>
      <c r="ADV31" s="147"/>
      <c r="ADW31" s="147"/>
      <c r="ADX31" s="147"/>
      <c r="ADY31" s="147"/>
      <c r="ADZ31" s="147"/>
      <c r="AEA31" s="147"/>
      <c r="AEB31" s="147"/>
      <c r="AEC31" s="147"/>
      <c r="AED31" s="147"/>
      <c r="AEE31" s="147"/>
      <c r="AEF31" s="147"/>
      <c r="AEG31" s="147"/>
      <c r="AEH31" s="147"/>
      <c r="AEI31" s="147"/>
      <c r="AEJ31" s="147"/>
      <c r="AEK31" s="147"/>
      <c r="AEL31" s="147"/>
      <c r="AEM31" s="147"/>
      <c r="AEN31" s="147"/>
      <c r="AEO31" s="147"/>
      <c r="AEP31" s="147"/>
      <c r="AEQ31" s="147"/>
      <c r="AER31" s="147"/>
      <c r="AES31" s="147"/>
      <c r="AET31" s="147"/>
      <c r="AEU31" s="147"/>
      <c r="AEV31" s="147"/>
      <c r="AEW31" s="147"/>
      <c r="AEX31" s="147"/>
      <c r="AEY31" s="147"/>
      <c r="AEZ31" s="147"/>
      <c r="AFA31" s="147"/>
      <c r="AFB31" s="147"/>
      <c r="AFC31" s="147"/>
      <c r="AFD31" s="147"/>
      <c r="AFE31" s="147"/>
      <c r="AFF31" s="147"/>
      <c r="AFG31" s="147"/>
      <c r="AFH31" s="147"/>
      <c r="AFI31" s="147"/>
      <c r="AFJ31" s="147"/>
      <c r="AFK31" s="147"/>
      <c r="AFL31" s="147"/>
      <c r="AFM31" s="147"/>
      <c r="AFN31" s="147"/>
      <c r="AFO31" s="147"/>
      <c r="AFP31" s="147"/>
      <c r="AFQ31" s="147"/>
      <c r="AFR31" s="147"/>
      <c r="AFS31" s="147"/>
      <c r="AFT31" s="147"/>
      <c r="AFU31" s="147"/>
      <c r="AFV31" s="147"/>
      <c r="AFW31" s="147"/>
      <c r="AFX31" s="147"/>
      <c r="AFY31" s="147"/>
      <c r="AFZ31" s="147"/>
      <c r="AGA31" s="147"/>
      <c r="AGB31" s="147"/>
      <c r="AGC31" s="147"/>
      <c r="AGD31" s="147"/>
      <c r="AGE31" s="147"/>
      <c r="AGF31" s="147"/>
      <c r="AGG31" s="147"/>
      <c r="AGH31" s="147"/>
      <c r="AGI31" s="147"/>
      <c r="AGJ31" s="147"/>
      <c r="AGK31" s="147"/>
      <c r="AGL31" s="147"/>
      <c r="AGM31" s="147"/>
      <c r="AGN31" s="147"/>
      <c r="AGO31" s="147"/>
      <c r="AGP31" s="147"/>
      <c r="AGQ31" s="147"/>
      <c r="AGR31" s="147"/>
      <c r="AGS31" s="147"/>
      <c r="AGT31" s="147"/>
      <c r="AGU31" s="147"/>
      <c r="AGV31" s="147"/>
      <c r="AGW31" s="147"/>
      <c r="AGX31" s="147"/>
      <c r="AGY31" s="147"/>
      <c r="AGZ31" s="147"/>
      <c r="AHA31" s="147"/>
      <c r="AHB31" s="147"/>
      <c r="AHC31" s="147"/>
      <c r="AHD31" s="147"/>
      <c r="AHE31" s="147"/>
      <c r="AHF31" s="147"/>
      <c r="AHG31" s="147"/>
      <c r="AHH31" s="147"/>
      <c r="AHI31" s="147"/>
      <c r="AHJ31" s="147"/>
      <c r="AHK31" s="147"/>
      <c r="AHL31" s="147"/>
      <c r="AHM31" s="147"/>
      <c r="AHN31" s="147"/>
      <c r="AHO31" s="147"/>
      <c r="AHP31" s="147"/>
      <c r="AHQ31" s="147"/>
      <c r="AHR31" s="147"/>
      <c r="AHS31" s="147"/>
      <c r="AHT31" s="147"/>
      <c r="AHU31" s="147"/>
      <c r="AHV31" s="147"/>
      <c r="AHW31" s="147"/>
      <c r="AHX31" s="147"/>
      <c r="AHY31" s="147"/>
      <c r="AHZ31" s="147"/>
      <c r="AIA31" s="147"/>
      <c r="AIB31" s="147"/>
      <c r="AIC31" s="147"/>
      <c r="AID31" s="147"/>
      <c r="AIE31" s="147"/>
      <c r="AIF31" s="147"/>
      <c r="AIG31" s="147"/>
      <c r="AIH31" s="147"/>
      <c r="AII31" s="147"/>
      <c r="AIJ31" s="147"/>
      <c r="AIK31" s="147"/>
      <c r="AIL31" s="147"/>
      <c r="AIM31" s="147"/>
      <c r="AIN31" s="147"/>
      <c r="AIO31" s="147"/>
      <c r="AIP31" s="147"/>
      <c r="AIQ31" s="147"/>
      <c r="AIR31" s="147"/>
      <c r="AIS31" s="147"/>
      <c r="AIT31" s="147"/>
      <c r="AIU31" s="147"/>
      <c r="AIV31" s="147"/>
      <c r="AIW31" s="147"/>
      <c r="AIX31" s="147"/>
      <c r="AIY31" s="147"/>
      <c r="AIZ31" s="147"/>
      <c r="AJA31" s="147"/>
      <c r="AJB31" s="147"/>
      <c r="AJC31" s="147"/>
      <c r="AJD31" s="147"/>
      <c r="AJE31" s="147"/>
      <c r="AJF31" s="147"/>
      <c r="AJG31" s="147"/>
      <c r="AJH31" s="147"/>
      <c r="AJI31" s="147"/>
      <c r="AJJ31" s="147"/>
      <c r="AJK31" s="147"/>
      <c r="AJL31" s="147"/>
      <c r="AJM31" s="147"/>
      <c r="AJN31" s="147"/>
      <c r="AJO31" s="147"/>
      <c r="AJP31" s="147"/>
      <c r="AJQ31" s="147"/>
      <c r="AJR31" s="147"/>
      <c r="AJS31" s="147"/>
      <c r="AJT31" s="147"/>
      <c r="AJU31" s="147"/>
      <c r="AJV31" s="147"/>
      <c r="AJW31" s="147"/>
      <c r="AJX31" s="147"/>
      <c r="AJY31" s="147"/>
      <c r="AJZ31" s="147"/>
      <c r="AKA31" s="147"/>
      <c r="AKB31" s="147"/>
      <c r="AKC31" s="147"/>
      <c r="AKD31" s="147"/>
      <c r="AKE31" s="147"/>
      <c r="AKF31" s="147"/>
      <c r="AKG31" s="147"/>
      <c r="AKH31" s="147"/>
      <c r="AKI31" s="147"/>
      <c r="AKJ31" s="147"/>
      <c r="AKK31" s="147"/>
      <c r="AKL31" s="147"/>
      <c r="AKM31" s="147"/>
      <c r="AKN31" s="147"/>
      <c r="AKO31" s="147"/>
      <c r="AKP31" s="147"/>
      <c r="AKQ31" s="147"/>
      <c r="AKR31" s="147"/>
      <c r="AKS31" s="147"/>
      <c r="AKT31" s="147"/>
      <c r="AKU31" s="147"/>
      <c r="AKV31" s="147"/>
      <c r="AKW31" s="147"/>
      <c r="AKX31" s="147"/>
      <c r="AKY31" s="147"/>
      <c r="AKZ31" s="147"/>
      <c r="ALA31" s="147"/>
      <c r="ALB31" s="147"/>
      <c r="ALC31" s="147"/>
      <c r="ALD31" s="147"/>
      <c r="ALE31" s="147"/>
      <c r="ALF31" s="147"/>
      <c r="ALG31" s="147"/>
      <c r="ALH31" s="147"/>
      <c r="ALI31" s="147"/>
      <c r="ALJ31" s="147"/>
      <c r="ALK31" s="147"/>
      <c r="ALL31" s="147"/>
      <c r="ALM31" s="147"/>
      <c r="ALN31" s="147"/>
      <c r="ALO31" s="147"/>
      <c r="ALP31" s="147"/>
      <c r="ALQ31" s="147"/>
      <c r="ALR31" s="147"/>
      <c r="ALS31" s="147"/>
      <c r="ALT31" s="147"/>
      <c r="ALU31" s="147"/>
      <c r="ALV31" s="147"/>
      <c r="ALW31" s="147"/>
      <c r="ALX31" s="147"/>
      <c r="ALY31" s="147"/>
      <c r="ALZ31" s="147"/>
      <c r="AMA31" s="147"/>
      <c r="AMB31" s="147"/>
      <c r="AMC31" s="147"/>
      <c r="AMD31" s="147"/>
      <c r="AME31" s="147"/>
      <c r="AMF31" s="147"/>
      <c r="AMG31" s="147"/>
      <c r="AMH31" s="147"/>
      <c r="AMI31" s="147"/>
      <c r="AMJ31" s="147"/>
      <c r="AMK31" s="147"/>
    </row>
    <row r="32" spans="1:1025">
      <c r="C32" s="164"/>
      <c r="E32" s="489"/>
      <c r="F32" s="489"/>
      <c r="G32" s="489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  <c r="VA32" s="147"/>
      <c r="VB32" s="147"/>
      <c r="VC32" s="147"/>
      <c r="VD32" s="147"/>
      <c r="VE32" s="147"/>
      <c r="VF32" s="147"/>
      <c r="VG32" s="147"/>
      <c r="VH32" s="147"/>
      <c r="VI32" s="147"/>
      <c r="VJ32" s="147"/>
      <c r="VK32" s="147"/>
      <c r="VL32" s="147"/>
      <c r="VM32" s="147"/>
      <c r="VN32" s="147"/>
      <c r="VO32" s="147"/>
      <c r="VP32" s="147"/>
      <c r="VQ32" s="147"/>
      <c r="VR32" s="147"/>
      <c r="VS32" s="147"/>
      <c r="VT32" s="147"/>
      <c r="VU32" s="147"/>
      <c r="VV32" s="147"/>
      <c r="VW32" s="147"/>
      <c r="VX32" s="147"/>
      <c r="VY32" s="147"/>
      <c r="VZ32" s="147"/>
      <c r="WA32" s="147"/>
      <c r="WB32" s="147"/>
      <c r="WC32" s="147"/>
      <c r="WD32" s="147"/>
      <c r="WE32" s="147"/>
      <c r="WF32" s="147"/>
      <c r="WG32" s="147"/>
      <c r="WH32" s="147"/>
      <c r="WI32" s="147"/>
      <c r="WJ32" s="147"/>
      <c r="WK32" s="147"/>
      <c r="WL32" s="147"/>
      <c r="WM32" s="147"/>
      <c r="WN32" s="147"/>
      <c r="WO32" s="147"/>
      <c r="WP32" s="147"/>
      <c r="WQ32" s="147"/>
      <c r="WR32" s="147"/>
      <c r="WS32" s="147"/>
      <c r="WT32" s="147"/>
      <c r="WU32" s="147"/>
      <c r="WV32" s="147"/>
      <c r="WW32" s="147"/>
      <c r="WX32" s="147"/>
      <c r="WY32" s="147"/>
      <c r="WZ32" s="147"/>
      <c r="XA32" s="147"/>
      <c r="XB32" s="147"/>
      <c r="XC32" s="147"/>
      <c r="XD32" s="147"/>
      <c r="XE32" s="147"/>
      <c r="XF32" s="147"/>
      <c r="XG32" s="147"/>
      <c r="XH32" s="147"/>
      <c r="XI32" s="147"/>
      <c r="XJ32" s="147"/>
      <c r="XK32" s="147"/>
      <c r="XL32" s="147"/>
      <c r="XM32" s="147"/>
      <c r="XN32" s="147"/>
      <c r="XO32" s="147"/>
      <c r="XP32" s="147"/>
      <c r="XQ32" s="147"/>
      <c r="XR32" s="147"/>
      <c r="XS32" s="147"/>
      <c r="XT32" s="147"/>
      <c r="XU32" s="147"/>
      <c r="XV32" s="147"/>
      <c r="XW32" s="147"/>
      <c r="XX32" s="147"/>
      <c r="XY32" s="147"/>
      <c r="XZ32" s="147"/>
      <c r="YA32" s="147"/>
      <c r="YB32" s="147"/>
      <c r="YC32" s="147"/>
      <c r="YD32" s="147"/>
      <c r="YE32" s="147"/>
      <c r="YF32" s="147"/>
      <c r="YG32" s="147"/>
      <c r="YH32" s="147"/>
      <c r="YI32" s="147"/>
      <c r="YJ32" s="147"/>
      <c r="YK32" s="147"/>
      <c r="YL32" s="147"/>
      <c r="YM32" s="147"/>
      <c r="YN32" s="147"/>
      <c r="YO32" s="147"/>
      <c r="YP32" s="147"/>
      <c r="YQ32" s="147"/>
      <c r="YR32" s="147"/>
      <c r="YS32" s="147"/>
      <c r="YT32" s="147"/>
      <c r="YU32" s="147"/>
      <c r="YV32" s="147"/>
      <c r="YW32" s="147"/>
      <c r="YX32" s="147"/>
      <c r="YY32" s="147"/>
      <c r="YZ32" s="147"/>
      <c r="ZA32" s="147"/>
      <c r="ZB32" s="147"/>
      <c r="ZC32" s="147"/>
      <c r="ZD32" s="147"/>
      <c r="ZE32" s="147"/>
      <c r="ZF32" s="147"/>
      <c r="ZG32" s="147"/>
      <c r="ZH32" s="147"/>
      <c r="ZI32" s="147"/>
      <c r="ZJ32" s="147"/>
      <c r="ZK32" s="147"/>
      <c r="ZL32" s="147"/>
      <c r="ZM32" s="147"/>
      <c r="ZN32" s="147"/>
      <c r="ZO32" s="147"/>
      <c r="ZP32" s="147"/>
      <c r="ZQ32" s="147"/>
      <c r="ZR32" s="147"/>
      <c r="ZS32" s="147"/>
      <c r="ZT32" s="147"/>
      <c r="ZU32" s="147"/>
      <c r="ZV32" s="147"/>
      <c r="ZW32" s="147"/>
      <c r="ZX32" s="147"/>
      <c r="ZY32" s="147"/>
      <c r="ZZ32" s="147"/>
      <c r="AAA32" s="147"/>
      <c r="AAB32" s="147"/>
      <c r="AAC32" s="147"/>
      <c r="AAD32" s="147"/>
      <c r="AAE32" s="147"/>
      <c r="AAF32" s="147"/>
      <c r="AAG32" s="147"/>
      <c r="AAH32" s="147"/>
      <c r="AAI32" s="147"/>
      <c r="AAJ32" s="147"/>
      <c r="AAK32" s="147"/>
      <c r="AAL32" s="147"/>
      <c r="AAM32" s="147"/>
      <c r="AAN32" s="147"/>
      <c r="AAO32" s="147"/>
      <c r="AAP32" s="147"/>
      <c r="AAQ32" s="147"/>
      <c r="AAR32" s="147"/>
      <c r="AAS32" s="147"/>
      <c r="AAT32" s="147"/>
      <c r="AAU32" s="147"/>
      <c r="AAV32" s="147"/>
      <c r="AAW32" s="147"/>
      <c r="AAX32" s="147"/>
      <c r="AAY32" s="147"/>
      <c r="AAZ32" s="147"/>
      <c r="ABA32" s="147"/>
      <c r="ABB32" s="147"/>
      <c r="ABC32" s="147"/>
      <c r="ABD32" s="147"/>
      <c r="ABE32" s="147"/>
      <c r="ABF32" s="147"/>
      <c r="ABG32" s="147"/>
      <c r="ABH32" s="147"/>
      <c r="ABI32" s="147"/>
      <c r="ABJ32" s="147"/>
      <c r="ABK32" s="147"/>
      <c r="ABL32" s="147"/>
      <c r="ABM32" s="147"/>
      <c r="ABN32" s="147"/>
      <c r="ABO32" s="147"/>
      <c r="ABP32" s="147"/>
      <c r="ABQ32" s="147"/>
      <c r="ABR32" s="147"/>
      <c r="ABS32" s="147"/>
      <c r="ABT32" s="147"/>
      <c r="ABU32" s="147"/>
      <c r="ABV32" s="147"/>
      <c r="ABW32" s="147"/>
      <c r="ABX32" s="147"/>
      <c r="ABY32" s="147"/>
      <c r="ABZ32" s="147"/>
      <c r="ACA32" s="147"/>
      <c r="ACB32" s="147"/>
      <c r="ACC32" s="147"/>
      <c r="ACD32" s="147"/>
      <c r="ACE32" s="147"/>
      <c r="ACF32" s="147"/>
      <c r="ACG32" s="147"/>
      <c r="ACH32" s="147"/>
      <c r="ACI32" s="147"/>
      <c r="ACJ32" s="147"/>
      <c r="ACK32" s="147"/>
      <c r="ACL32" s="147"/>
      <c r="ACM32" s="147"/>
      <c r="ACN32" s="147"/>
      <c r="ACO32" s="147"/>
      <c r="ACP32" s="147"/>
      <c r="ACQ32" s="147"/>
      <c r="ACR32" s="147"/>
      <c r="ACS32" s="147"/>
      <c r="ACT32" s="147"/>
      <c r="ACU32" s="147"/>
      <c r="ACV32" s="147"/>
      <c r="ACW32" s="147"/>
      <c r="ACX32" s="147"/>
      <c r="ACY32" s="147"/>
      <c r="ACZ32" s="147"/>
      <c r="ADA32" s="147"/>
      <c r="ADB32" s="147"/>
      <c r="ADC32" s="147"/>
      <c r="ADD32" s="147"/>
      <c r="ADE32" s="147"/>
      <c r="ADF32" s="147"/>
      <c r="ADG32" s="147"/>
      <c r="ADH32" s="147"/>
      <c r="ADI32" s="147"/>
      <c r="ADJ32" s="147"/>
      <c r="ADK32" s="147"/>
      <c r="ADL32" s="147"/>
      <c r="ADM32" s="147"/>
      <c r="ADN32" s="147"/>
      <c r="ADO32" s="147"/>
      <c r="ADP32" s="147"/>
      <c r="ADQ32" s="147"/>
      <c r="ADR32" s="147"/>
      <c r="ADS32" s="147"/>
      <c r="ADT32" s="147"/>
      <c r="ADU32" s="147"/>
      <c r="ADV32" s="147"/>
      <c r="ADW32" s="147"/>
      <c r="ADX32" s="147"/>
      <c r="ADY32" s="147"/>
      <c r="ADZ32" s="147"/>
      <c r="AEA32" s="147"/>
      <c r="AEB32" s="147"/>
      <c r="AEC32" s="147"/>
      <c r="AED32" s="147"/>
      <c r="AEE32" s="147"/>
      <c r="AEF32" s="147"/>
      <c r="AEG32" s="147"/>
      <c r="AEH32" s="147"/>
      <c r="AEI32" s="147"/>
      <c r="AEJ32" s="147"/>
      <c r="AEK32" s="147"/>
      <c r="AEL32" s="147"/>
      <c r="AEM32" s="147"/>
      <c r="AEN32" s="147"/>
      <c r="AEO32" s="147"/>
      <c r="AEP32" s="147"/>
      <c r="AEQ32" s="147"/>
      <c r="AER32" s="147"/>
      <c r="AES32" s="147"/>
      <c r="AET32" s="147"/>
      <c r="AEU32" s="147"/>
      <c r="AEV32" s="147"/>
      <c r="AEW32" s="147"/>
      <c r="AEX32" s="147"/>
      <c r="AEY32" s="147"/>
      <c r="AEZ32" s="147"/>
      <c r="AFA32" s="147"/>
      <c r="AFB32" s="147"/>
      <c r="AFC32" s="147"/>
      <c r="AFD32" s="147"/>
      <c r="AFE32" s="147"/>
      <c r="AFF32" s="147"/>
      <c r="AFG32" s="147"/>
      <c r="AFH32" s="147"/>
      <c r="AFI32" s="147"/>
      <c r="AFJ32" s="147"/>
      <c r="AFK32" s="147"/>
      <c r="AFL32" s="147"/>
      <c r="AFM32" s="147"/>
      <c r="AFN32" s="147"/>
      <c r="AFO32" s="147"/>
      <c r="AFP32" s="147"/>
      <c r="AFQ32" s="147"/>
      <c r="AFR32" s="147"/>
      <c r="AFS32" s="147"/>
      <c r="AFT32" s="147"/>
      <c r="AFU32" s="147"/>
      <c r="AFV32" s="147"/>
      <c r="AFW32" s="147"/>
      <c r="AFX32" s="147"/>
      <c r="AFY32" s="147"/>
      <c r="AFZ32" s="147"/>
      <c r="AGA32" s="147"/>
      <c r="AGB32" s="147"/>
      <c r="AGC32" s="147"/>
      <c r="AGD32" s="147"/>
      <c r="AGE32" s="147"/>
      <c r="AGF32" s="147"/>
      <c r="AGG32" s="147"/>
      <c r="AGH32" s="147"/>
      <c r="AGI32" s="147"/>
      <c r="AGJ32" s="147"/>
      <c r="AGK32" s="147"/>
      <c r="AGL32" s="147"/>
      <c r="AGM32" s="147"/>
      <c r="AGN32" s="147"/>
      <c r="AGO32" s="147"/>
      <c r="AGP32" s="147"/>
      <c r="AGQ32" s="147"/>
      <c r="AGR32" s="147"/>
      <c r="AGS32" s="147"/>
      <c r="AGT32" s="147"/>
      <c r="AGU32" s="147"/>
      <c r="AGV32" s="147"/>
      <c r="AGW32" s="147"/>
      <c r="AGX32" s="147"/>
      <c r="AGY32" s="147"/>
      <c r="AGZ32" s="147"/>
      <c r="AHA32" s="147"/>
      <c r="AHB32" s="147"/>
      <c r="AHC32" s="147"/>
      <c r="AHD32" s="147"/>
      <c r="AHE32" s="147"/>
      <c r="AHF32" s="147"/>
      <c r="AHG32" s="147"/>
      <c r="AHH32" s="147"/>
      <c r="AHI32" s="147"/>
      <c r="AHJ32" s="147"/>
      <c r="AHK32" s="147"/>
      <c r="AHL32" s="147"/>
      <c r="AHM32" s="147"/>
      <c r="AHN32" s="147"/>
      <c r="AHO32" s="147"/>
      <c r="AHP32" s="147"/>
      <c r="AHQ32" s="147"/>
      <c r="AHR32" s="147"/>
      <c r="AHS32" s="147"/>
      <c r="AHT32" s="147"/>
      <c r="AHU32" s="147"/>
      <c r="AHV32" s="147"/>
      <c r="AHW32" s="147"/>
      <c r="AHX32" s="147"/>
      <c r="AHY32" s="147"/>
      <c r="AHZ32" s="147"/>
      <c r="AIA32" s="147"/>
      <c r="AIB32" s="147"/>
      <c r="AIC32" s="147"/>
      <c r="AID32" s="147"/>
      <c r="AIE32" s="147"/>
      <c r="AIF32" s="147"/>
      <c r="AIG32" s="147"/>
      <c r="AIH32" s="147"/>
      <c r="AII32" s="147"/>
      <c r="AIJ32" s="147"/>
      <c r="AIK32" s="147"/>
      <c r="AIL32" s="147"/>
      <c r="AIM32" s="147"/>
      <c r="AIN32" s="147"/>
      <c r="AIO32" s="147"/>
      <c r="AIP32" s="147"/>
      <c r="AIQ32" s="147"/>
      <c r="AIR32" s="147"/>
      <c r="AIS32" s="147"/>
      <c r="AIT32" s="147"/>
      <c r="AIU32" s="147"/>
      <c r="AIV32" s="147"/>
      <c r="AIW32" s="147"/>
      <c r="AIX32" s="147"/>
      <c r="AIY32" s="147"/>
      <c r="AIZ32" s="147"/>
      <c r="AJA32" s="147"/>
      <c r="AJB32" s="147"/>
      <c r="AJC32" s="147"/>
      <c r="AJD32" s="147"/>
      <c r="AJE32" s="147"/>
      <c r="AJF32" s="147"/>
      <c r="AJG32" s="147"/>
      <c r="AJH32" s="147"/>
      <c r="AJI32" s="147"/>
      <c r="AJJ32" s="147"/>
      <c r="AJK32" s="147"/>
      <c r="AJL32" s="147"/>
      <c r="AJM32" s="147"/>
      <c r="AJN32" s="147"/>
      <c r="AJO32" s="147"/>
      <c r="AJP32" s="147"/>
      <c r="AJQ32" s="147"/>
      <c r="AJR32" s="147"/>
      <c r="AJS32" s="147"/>
      <c r="AJT32" s="147"/>
      <c r="AJU32" s="147"/>
      <c r="AJV32" s="147"/>
      <c r="AJW32" s="147"/>
      <c r="AJX32" s="147"/>
      <c r="AJY32" s="147"/>
      <c r="AJZ32" s="147"/>
      <c r="AKA32" s="147"/>
      <c r="AKB32" s="147"/>
      <c r="AKC32" s="147"/>
      <c r="AKD32" s="147"/>
      <c r="AKE32" s="147"/>
      <c r="AKF32" s="147"/>
      <c r="AKG32" s="147"/>
      <c r="AKH32" s="147"/>
      <c r="AKI32" s="147"/>
      <c r="AKJ32" s="147"/>
      <c r="AKK32" s="147"/>
      <c r="AKL32" s="147"/>
      <c r="AKM32" s="147"/>
      <c r="AKN32" s="147"/>
      <c r="AKO32" s="147"/>
      <c r="AKP32" s="147"/>
      <c r="AKQ32" s="147"/>
      <c r="AKR32" s="147"/>
      <c r="AKS32" s="147"/>
      <c r="AKT32" s="147"/>
      <c r="AKU32" s="147"/>
      <c r="AKV32" s="147"/>
      <c r="AKW32" s="147"/>
      <c r="AKX32" s="147"/>
      <c r="AKY32" s="147"/>
      <c r="AKZ32" s="147"/>
      <c r="ALA32" s="147"/>
      <c r="ALB32" s="147"/>
      <c r="ALC32" s="147"/>
      <c r="ALD32" s="147"/>
      <c r="ALE32" s="147"/>
      <c r="ALF32" s="147"/>
      <c r="ALG32" s="147"/>
      <c r="ALH32" s="147"/>
      <c r="ALI32" s="147"/>
      <c r="ALJ32" s="147"/>
      <c r="ALK32" s="147"/>
      <c r="ALL32" s="147"/>
      <c r="ALM32" s="147"/>
      <c r="ALN32" s="147"/>
      <c r="ALO32" s="147"/>
      <c r="ALP32" s="147"/>
      <c r="ALQ32" s="147"/>
      <c r="ALR32" s="147"/>
      <c r="ALS32" s="147"/>
      <c r="ALT32" s="147"/>
      <c r="ALU32" s="147"/>
      <c r="ALV32" s="147"/>
      <c r="ALW32" s="147"/>
      <c r="ALX32" s="147"/>
      <c r="ALY32" s="147"/>
      <c r="ALZ32" s="147"/>
      <c r="AMA32" s="147"/>
      <c r="AMB32" s="147"/>
      <c r="AMC32" s="147"/>
      <c r="AMD32" s="147"/>
      <c r="AME32" s="147"/>
      <c r="AMF32" s="147"/>
      <c r="AMG32" s="147"/>
      <c r="AMH32" s="147"/>
      <c r="AMI32" s="147"/>
      <c r="AMJ32" s="147"/>
      <c r="AMK32" s="147"/>
    </row>
    <row r="33" spans="3:7" s="147" customFormat="1">
      <c r="C33" s="164"/>
      <c r="E33" s="490"/>
      <c r="F33" s="490"/>
      <c r="G33" s="490"/>
    </row>
    <row r="34" spans="3:7" s="147" customFormat="1">
      <c r="C34" s="164"/>
      <c r="E34" s="490"/>
      <c r="F34" s="490"/>
      <c r="G34" s="490"/>
    </row>
    <row r="35" spans="3:7" s="147" customFormat="1">
      <c r="C35" s="164"/>
      <c r="E35" s="490"/>
      <c r="F35" s="490"/>
      <c r="G35" s="490"/>
    </row>
    <row r="36" spans="3:7" s="147" customFormat="1">
      <c r="C36" s="164"/>
    </row>
    <row r="37" spans="3:7" s="147" customFormat="1">
      <c r="C37" s="164"/>
    </row>
    <row r="38" spans="3:7" s="147" customFormat="1">
      <c r="C38" s="164"/>
    </row>
    <row r="39" spans="3:7" s="147" customFormat="1">
      <c r="C39" s="164"/>
    </row>
    <row r="40" spans="3:7" s="147" customFormat="1">
      <c r="C40" s="164"/>
    </row>
    <row r="41" spans="3:7" s="147" customFormat="1">
      <c r="C41" s="164"/>
    </row>
    <row r="42" spans="3:7" s="147" customFormat="1">
      <c r="C42" s="164"/>
    </row>
    <row r="43" spans="3:7" s="147" customFormat="1">
      <c r="C43" s="169"/>
    </row>
  </sheetData>
  <mergeCells count="40">
    <mergeCell ref="A4:CN4"/>
    <mergeCell ref="B6:C6"/>
    <mergeCell ref="E6:F6"/>
    <mergeCell ref="H6:I6"/>
    <mergeCell ref="K6:L6"/>
    <mergeCell ref="N6:O6"/>
    <mergeCell ref="S6:T6"/>
    <mergeCell ref="W6:X7"/>
    <mergeCell ref="Y6:Z7"/>
    <mergeCell ref="AB6:AC6"/>
    <mergeCell ref="CJ6:CK7"/>
    <mergeCell ref="B7:C7"/>
    <mergeCell ref="E7:F7"/>
    <mergeCell ref="H7:I7"/>
    <mergeCell ref="K7:L7"/>
    <mergeCell ref="N7:O7"/>
    <mergeCell ref="AV6:AW7"/>
    <mergeCell ref="AX6:AZ7"/>
    <mergeCell ref="BA6:BB7"/>
    <mergeCell ref="S7:T7"/>
    <mergeCell ref="BK6:BL7"/>
    <mergeCell ref="AB7:AC7"/>
    <mergeCell ref="AE7:AF7"/>
    <mergeCell ref="AE6:AF6"/>
    <mergeCell ref="AG6:AH7"/>
    <mergeCell ref="AI6:AJ7"/>
    <mergeCell ref="AL6:AM7"/>
    <mergeCell ref="AR6:AR7"/>
    <mergeCell ref="AS6:AU7"/>
    <mergeCell ref="BW6:CC7"/>
    <mergeCell ref="CF6:CG7"/>
    <mergeCell ref="CH6:CI7"/>
    <mergeCell ref="BC6:BD7"/>
    <mergeCell ref="BE6:BF7"/>
    <mergeCell ref="BH6:BI7"/>
    <mergeCell ref="BS6:BT7"/>
    <mergeCell ref="BU6:BV7"/>
    <mergeCell ref="BM6:BN7"/>
    <mergeCell ref="BO6:BP7"/>
    <mergeCell ref="BQ6:BR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на1_января</vt:lpstr>
      <vt:lpstr>на_1_февраля</vt:lpstr>
      <vt:lpstr>Лист1</vt:lpstr>
      <vt:lpstr>на 1 марта</vt:lpstr>
      <vt:lpstr>на 1 апреля</vt:lpstr>
      <vt:lpstr>на 1 мая</vt:lpstr>
      <vt:lpstr>Лист2</vt:lpstr>
      <vt:lpstr>на 1 июня</vt:lpstr>
      <vt:lpstr>1 сентября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KOMP1</dc:creator>
  <cp:lastModifiedBy>Admin1</cp:lastModifiedBy>
  <cp:revision>13</cp:revision>
  <cp:lastPrinted>2016-09-13T05:34:41Z</cp:lastPrinted>
  <dcterms:created xsi:type="dcterms:W3CDTF">2015-01-29T05:55:01Z</dcterms:created>
  <dcterms:modified xsi:type="dcterms:W3CDTF">2016-10-17T04:59:24Z</dcterms:modified>
</cp:coreProperties>
</file>