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394" firstSheet="5" activeTab="10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  <sheet name="Лист1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<sst xmlns="http://schemas.openxmlformats.org/spreadsheetml/2006/main" count="3352" uniqueCount="337">
  <si>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</si>
  <si>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</si>
  <si>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</si>
  <si>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</si>
  <si>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</si>
  <si>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</si>
  <si>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</si>
  <si>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</si>
  <si>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</si>
  <si>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</si>
  <si>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</si>
  <si>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</si>
  <si>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</si>
  <si>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</si>
  <si>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</si>
  <si>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</si>
  <si>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</si>
  <si>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</si>
  <si>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</si>
  <si>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</si>
  <si>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</si>
  <si>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</si>
  <si>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</si>
  <si>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</si>
  <si>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</si>
  <si>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</si>
  <si>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</si>
  <si>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</si>
  <si>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</si>
  <si>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</si>
  <si>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</si>
  <si>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</si>
  <si>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</si>
  <si>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</si>
  <si>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</si>
  <si>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</si>
  <si>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</si>
  <si>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</si>
  <si>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</si>
  <si>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</si>
  <si>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</si>
  <si>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</si>
  <si>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</si>
  <si>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</si>
  <si>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</si>
  <si>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</si>
  <si>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</si>
  <si>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</si>
  <si>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</si>
  <si>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</si>
  <si>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</si>
  <si>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</si>
  <si>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</si>
  <si>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</si>
  <si>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</si>
  <si>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</si>
  <si>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</si>
  <si>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</si>
  <si>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</si>
  <si>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</si>
  <si>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</si>
  <si>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</si>
  <si>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</si>
  <si>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</si>
  <si>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</si>
  <si>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</si>
  <si>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</si>
  <si>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</si>
  <si>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</si>
  <si>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</si>
  <si>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</si>
  <si>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</si>
  <si>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</si>
  <si>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</si>
  <si>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</si>
  <si>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</si>
  <si>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</si>
  <si>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</si>
  <si>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</si>
  <si>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</si>
  <si>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</si>
  <si>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</si>
  <si>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</si>
  <si>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</si>
  <si>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</si>
  <si>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</si>
  <si>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</si>
  <si>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</si>
  <si>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</si>
  <si>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</si>
  <si>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</si>
  <si>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</si>
  <si>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</si>
  <si>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</si>
  <si>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</si>
  <si>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</si>
  <si>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</si>
  <si>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</si>
  <si>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</si>
  <si>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</si>
  <si>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</si>
  <si>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</si>
  <si>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</si>
  <si>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</si>
  <si>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</si>
  <si>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</si>
  <si>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</si>
  <si>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</si>
  <si>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</si>
  <si>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</si>
  <si>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</si>
  <si>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</si>
  <si>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</si>
  <si>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</si>
  <si>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</si>
  <si>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</si>
  <si>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</si>
  <si>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</si>
  <si>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</si>
  <si>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</si>
  <si>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</si>
  <si>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</si>
  <si>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</si>
  <si>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</si>
  <si>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</si>
  <si>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</si>
  <si>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</si>
  <si>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</si>
  <si>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</si>
  <si>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</si>
  <si>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</si>
  <si>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</si>
  <si>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</si>
  <si>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</si>
  <si>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</si>
  <si>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</si>
  <si>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</si>
  <si>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</si>
  <si>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</si>
  <si>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</si>
  <si>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</si>
  <si>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</si>
  <si>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</si>
  <si>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</si>
  <si>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</si>
  <si>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</si>
  <si>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</si>
  <si>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</si>
  <si>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</si>
  <si>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</si>
  <si>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</si>
  <si>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</si>
  <si>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</si>
  <si>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</si>
  <si>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</si>
  <si>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</si>
  <si>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</si>
  <si>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</si>
  <si>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</si>
  <si>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</si>
  <si>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</si>
  <si>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</si>
  <si>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</si>
  <si>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</si>
  <si>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</si>
  <si>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</si>
  <si>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</si>
  <si>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</si>
  <si>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</si>
  <si>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</si>
  <si>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</si>
  <si>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</si>
  <si>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</si>
  <si>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</si>
  <si>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</si>
  <si>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</si>
  <si>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</si>
  <si>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</si>
  <si>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</si>
  <si>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</si>
  <si>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</si>
  <si>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</si>
  <si>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</si>
  <si>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</si>
  <si>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</si>
  <si>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</si>
  <si>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</si>
  <si>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</si>
  <si>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</si>
  <si>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</si>
  <si>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</si>
  <si>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</si>
  <si>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</si>
  <si>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</si>
  <si>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</si>
  <si>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</si>
  <si>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</si>
  <si>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</si>
  <si>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</si>
  <si>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</si>
  <si>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</si>
  <si>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</si>
  <si>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</si>
  <si>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</si>
  <si>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</si>
  <si>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</si>
  <si>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</si>
  <si>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</si>
  <si>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</si>
  <si>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</si>
  <si>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</si>
  <si>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</si>
  <si>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</si>
  <si>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</si>
  <si>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</si>
  <si>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</si>
  <si>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</si>
  <si>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</si>
  <si>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</si>
  <si>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</si>
  <si>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</si>
  <si>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</si>
  <si>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</si>
  <si>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</si>
  <si>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</si>
  <si>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</si>
  <si>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</si>
  <si>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</si>
  <si>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</si>
  <si>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</si>
  <si>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</si>
  <si>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</si>
  <si>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</si>
  <si>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</si>
  <si>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</si>
  <si>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</si>
  <si>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</si>
  <si>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</si>
  <si>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</si>
  <si>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</si>
  <si>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</si>
  <si>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</si>
  <si>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</si>
  <si>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</si>
  <si>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</si>
  <si>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</si>
  <si>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</si>
  <si>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</si>
  <si>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</si>
  <si>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</si>
  <si>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</si>
  <si>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</si>
  <si>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</si>
  <si>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</si>
  <si>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</si>
  <si>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</si>
  <si>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</si>
  <si>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</si>
  <si>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</si>
  <si>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</si>
  <si>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</si>
  <si>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</si>
  <si>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</si>
  <si>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</si>
  <si>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</si>
  <si>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</si>
  <si>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</si>
  <si>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</si>
  <si>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</si>
  <si>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</si>
  <si>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</si>
  <si>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</si>
  <si>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</si>
  <si>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</si>
  <si>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</si>
  <si>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</si>
  <si>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</si>
  <si>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</si>
  <si>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</si>
  <si>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</si>
  <si>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</si>
  <si>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</si>
  <si>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</si>
  <si>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</si>
  <si>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</si>
  <si>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</si>
  <si>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</si>
  <si>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</si>
  <si>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</si>
  <si>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</si>
  <si>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</si>
  <si>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</si>
  <si>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</si>
  <si>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</si>
  <si>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</si>
  <si>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</si>
  <si>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</si>
  <si>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</si>
  <si>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</si>
  <si>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</si>
  <si>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</si>
  <si>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</si>
  <si>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</si>
  <si>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</si>
  <si>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</si>
  <si>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</si>
  <si>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</si>
  <si>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</si>
  <si>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</si>
  <si>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</si>
  <si>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</si>
  <si>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</si>
  <si>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</si>
  <si>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</si>
  <si>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</si>
  <si>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</si>
  <si>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</si>
  <si>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</si>
  <si>
    <t xml:space="preserve">          на 1 июня 2017 года</t>
  </si>
  <si>
    <t>на 1 июня</t>
  </si>
  <si>
    <t>000 2 02 25519 05 0000 151</t>
  </si>
  <si>
    <t>Субсидии на поддержку отрасли культуры</t>
  </si>
  <si>
    <t xml:space="preserve">          на 1 июля 2017 года</t>
  </si>
  <si>
    <t>на 1 июля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</si>
  <si>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</si>
  <si>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</si>
  <si>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августа 2017 года</t>
  </si>
  <si>
    <t>на 1 августа</t>
  </si>
  <si>
    <t xml:space="preserve">          на 1 сентября 2017 года</t>
  </si>
  <si>
    <t>на 1 сентября</t>
  </si>
  <si>
    <t>Субсидии на повышение заработной платы педагогических и культ.работников</t>
  </si>
  <si>
    <t>000 1 11 05013 05 0000 120</t>
  </si>
  <si>
    <t xml:space="preserve">          на 1 октября 2017 года</t>
  </si>
  <si>
    <t>Исполнитель:  З.Р. Ибрагимова</t>
  </si>
  <si>
    <t>на 1 октября</t>
  </si>
  <si>
    <t xml:space="preserve">          на 1 ноября 2017 года</t>
  </si>
  <si>
    <t>на 1 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</si>
</sst>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5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40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11" fillId="33" borderId="54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51" xfId="0" applyFont="1" applyFill="1" applyBorder="1" applyAlignment="1">
      <alignment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/>
    </xf>
    <xf numFmtId="0" fontId="12" fillId="33" borderId="23" xfId="0" applyFont="1" applyFill="1" applyBorder="1" applyAlignment="1">
      <alignment wrapText="1"/>
    </xf>
    <xf numFmtId="0" fontId="11" fillId="33" borderId="54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wrapText="1"/>
    </xf>
    <xf numFmtId="0" fontId="11" fillId="33" borderId="3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 wrapText="1"/>
    </xf>
    <xf numFmtId="170" fontId="4" fillId="33" borderId="51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 wrapText="1"/>
    </xf>
    <xf numFmtId="0" fontId="4" fillId="33" borderId="51" xfId="0" applyFont="1" applyFill="1" applyBorder="1" applyAlignment="1">
      <alignment/>
    </xf>
    <xf numFmtId="170" fontId="4" fillId="33" borderId="36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 wrapText="1"/>
    </xf>
    <xf numFmtId="170" fontId="6" fillId="33" borderId="26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5" fillId="33" borderId="27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4" fillId="33" borderId="55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6" fillId="33" borderId="27" xfId="0" applyNumberFormat="1" applyFont="1" applyFill="1" applyBorder="1" applyAlignment="1">
      <alignment/>
    </xf>
    <xf numFmtId="170" fontId="5" fillId="33" borderId="41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/>
    </xf>
    <xf numFmtId="170" fontId="4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164" fontId="5" fillId="33" borderId="46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164" fontId="5" fillId="33" borderId="15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9" fillId="0" borderId="38" xfId="0" applyFont="1" applyFill="1" applyBorder="1" applyAlignment="1">
      <alignment vertical="center" wrapText="1"/>
    </xf>
    <xf numFmtId="2" fontId="5" fillId="33" borderId="38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/>
    </xf>
    <xf numFmtId="170" fontId="4" fillId="0" borderId="41" xfId="0" applyNumberFormat="1" applyFont="1" applyFill="1" applyBorder="1" applyAlignment="1">
      <alignment/>
    </xf>
    <xf numFmtId="170" fontId="4" fillId="0" borderId="43" xfId="0" applyNumberFormat="1" applyFont="1" applyFill="1" applyBorder="1" applyAlignment="1">
      <alignment/>
    </xf>
    <xf numFmtId="170" fontId="4" fillId="0" borderId="55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170" fontId="5" fillId="0" borderId="32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170" fontId="6" fillId="0" borderId="27" xfId="0" applyNumberFormat="1" applyFont="1" applyFill="1" applyBorder="1" applyAlignment="1">
      <alignment/>
    </xf>
    <xf numFmtId="170" fontId="5" fillId="0" borderId="41" xfId="0" applyNumberFormat="1" applyFont="1" applyFill="1" applyBorder="1" applyAlignment="1">
      <alignment/>
    </xf>
    <xf numFmtId="170" fontId="5" fillId="0" borderId="55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170" fontId="4" fillId="0" borderId="59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64" fontId="5" fillId="33" borderId="59" xfId="0" applyNumberFormat="1" applyFont="1" applyFill="1" applyBorder="1" applyAlignment="1">
      <alignment/>
    </xf>
    <xf numFmtId="170" fontId="5" fillId="33" borderId="60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520" t="s">
        <v>108</v>
      </c>
      <c r="I5" s="521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89" customWidth="1"/>
    <col min="6" max="6" width="11.00390625" style="258" hidden="1" customWidth="1"/>
    <col min="7" max="7" width="10.875" style="237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190"/>
      <c r="G3" s="238"/>
    </row>
    <row r="4" spans="1:9" ht="11.25" customHeight="1" thickBot="1">
      <c r="A4" s="258"/>
      <c r="B4" s="286" t="s">
        <v>332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191" t="s">
        <v>3</v>
      </c>
      <c r="F5" s="323"/>
      <c r="G5" s="216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192" t="s">
        <v>334</v>
      </c>
      <c r="F6" s="300" t="s">
        <v>315</v>
      </c>
      <c r="G6" s="192" t="s">
        <v>334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193">
        <v>2017</v>
      </c>
      <c r="G7" s="217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64009.5</v>
      </c>
      <c r="E8" s="194">
        <f>E9+E15+E24+E44+E53+E79+E32+E52+E51</f>
        <v>45368.99389</v>
      </c>
      <c r="F8" s="17">
        <f>F9+F15+F24+F44+F53+F79+F32+F52+F51</f>
        <v>0</v>
      </c>
      <c r="G8" s="194">
        <f>G9+G15+G24+G44+G53+G79+G32+G52+G51+G14</f>
        <v>43347.88497</v>
      </c>
      <c r="H8" s="330">
        <f>E8/D8*100</f>
        <v>70.87853192104296</v>
      </c>
      <c r="I8" s="331">
        <f>E8-D8</f>
        <v>-18640.506110000002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195">
        <f>E10</f>
        <v>27460.63999</v>
      </c>
      <c r="F9" s="334">
        <f>F10</f>
        <v>0</v>
      </c>
      <c r="G9" s="195">
        <f>G10</f>
        <v>29164.68471</v>
      </c>
      <c r="H9" s="330">
        <f>E9/D9*100</f>
        <v>70.10165266027785</v>
      </c>
      <c r="I9" s="331">
        <f aca="true" t="shared" si="0" ref="I9:I72">E9-D9</f>
        <v>-11711.960009999999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196">
        <f>E11+E12+E13</f>
        <v>27460.63999</v>
      </c>
      <c r="F10" s="280">
        <f>F11+F12+F13</f>
        <v>0</v>
      </c>
      <c r="G10" s="196">
        <f>G11+G12+G13</f>
        <v>29164.68471</v>
      </c>
      <c r="H10" s="330">
        <f aca="true" t="shared" si="1" ref="H10:H72">E10/D10*100</f>
        <v>70.10165266027785</v>
      </c>
      <c r="I10" s="331">
        <f t="shared" si="0"/>
        <v>-11711.960009999999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197">
        <v>27206.98505</v>
      </c>
      <c r="F11" s="339"/>
      <c r="G11" s="197">
        <v>28956.91826</v>
      </c>
      <c r="H11" s="330">
        <f t="shared" si="1"/>
        <v>70.06547650318818</v>
      </c>
      <c r="I11" s="331">
        <f t="shared" si="0"/>
        <v>-11623.814950000004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198">
        <v>93.48871</v>
      </c>
      <c r="F12" s="341"/>
      <c r="G12" s="198">
        <v>65.16829</v>
      </c>
      <c r="H12" s="330">
        <f t="shared" si="1"/>
        <v>196.40485294117647</v>
      </c>
      <c r="I12" s="331">
        <f t="shared" si="0"/>
        <v>45.888709999999996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197">
        <v>160.16623</v>
      </c>
      <c r="F13" s="339"/>
      <c r="G13" s="197">
        <v>142.59816</v>
      </c>
      <c r="H13" s="330">
        <f t="shared" si="1"/>
        <v>54.44127464309994</v>
      </c>
      <c r="I13" s="331">
        <f t="shared" si="0"/>
        <v>-134.03376999999998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196"/>
      <c r="F14" s="345"/>
      <c r="G14" s="518">
        <v>23.56297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14308.8</v>
      </c>
      <c r="E15" s="194">
        <f>E16+E21+E22+E23</f>
        <v>11021.73667</v>
      </c>
      <c r="F15" s="404">
        <f>F16+F21+F22+F23</f>
        <v>0</v>
      </c>
      <c r="G15" s="194">
        <f>G16+G21+G22+G23</f>
        <v>6521.17732</v>
      </c>
      <c r="H15" s="434">
        <f t="shared" si="1"/>
        <v>77.02767995918596</v>
      </c>
      <c r="I15" s="331">
        <f t="shared" si="0"/>
        <v>-3287.063329999999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9947.3</v>
      </c>
      <c r="E16" s="198">
        <f>E17+E18+E19</f>
        <v>7769.32369</v>
      </c>
      <c r="F16" s="436">
        <f>F17+F18</f>
        <v>0</v>
      </c>
      <c r="G16" s="198">
        <f>G17+G18</f>
        <v>3266.53024</v>
      </c>
      <c r="H16" s="434">
        <f t="shared" si="1"/>
        <v>78.10484945663649</v>
      </c>
      <c r="I16" s="331">
        <f t="shared" si="0"/>
        <v>-2177.976309999999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6276</v>
      </c>
      <c r="E17" s="197">
        <v>4542.98253</v>
      </c>
      <c r="F17" s="353"/>
      <c r="G17" s="197">
        <v>1191.65952</v>
      </c>
      <c r="H17" s="434">
        <f t="shared" si="1"/>
        <v>72.38659225621416</v>
      </c>
      <c r="I17" s="331">
        <f t="shared" si="0"/>
        <v>-1733.0174699999998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00">
        <v>3275.75882</v>
      </c>
      <c r="F18" s="363"/>
      <c r="G18" s="196">
        <v>2074.87072</v>
      </c>
      <c r="H18" s="434">
        <f t="shared" si="1"/>
        <v>89.8378855277953</v>
      </c>
      <c r="I18" s="331">
        <f t="shared" si="0"/>
        <v>-370.54118000000017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00">
        <v>-49.41766</v>
      </c>
      <c r="F19" s="363"/>
      <c r="G19" s="197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199"/>
      <c r="F20" s="357"/>
      <c r="G20" s="198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198">
        <v>1157.75088</v>
      </c>
      <c r="F21" s="341"/>
      <c r="G21" s="198">
        <v>1755.28135</v>
      </c>
      <c r="H21" s="434">
        <f t="shared" si="1"/>
        <v>55.19670464839095</v>
      </c>
      <c r="I21" s="331">
        <f t="shared" si="0"/>
        <v>-939.74912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1771</v>
      </c>
      <c r="E22" s="197">
        <v>1672.68067</v>
      </c>
      <c r="F22" s="341"/>
      <c r="G22" s="197">
        <v>1205.17487</v>
      </c>
      <c r="H22" s="434">
        <f t="shared" si="1"/>
        <v>94.44837210615471</v>
      </c>
      <c r="I22" s="331">
        <f t="shared" si="0"/>
        <v>-98.31933000000004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199">
        <v>421.98143</v>
      </c>
      <c r="F23" s="345"/>
      <c r="G23" s="199">
        <v>294.19086</v>
      </c>
      <c r="H23" s="434">
        <f t="shared" si="1"/>
        <v>85.59461054766734</v>
      </c>
      <c r="I23" s="331">
        <f t="shared" si="0"/>
        <v>-71.01857000000001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94">
        <f>E26+E28+E29</f>
        <v>902.92835</v>
      </c>
      <c r="F24" s="348">
        <f>F26+F28+F29</f>
        <v>0</v>
      </c>
      <c r="G24" s="194">
        <f>G26+G28+G29</f>
        <v>850.30846</v>
      </c>
      <c r="H24" s="330">
        <f t="shared" si="1"/>
        <v>76.23508527524484</v>
      </c>
      <c r="I24" s="331">
        <f t="shared" si="0"/>
        <v>-281.47165000000007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196"/>
      <c r="F25" s="345"/>
      <c r="G25" s="196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00">
        <f>E27</f>
        <v>902.92835</v>
      </c>
      <c r="F26" s="258">
        <f>F27</f>
        <v>0</v>
      </c>
      <c r="G26" s="200">
        <f>G27</f>
        <v>850.30846</v>
      </c>
      <c r="H26" s="330">
        <f t="shared" si="1"/>
        <v>76.23508527524484</v>
      </c>
      <c r="I26" s="331">
        <f t="shared" si="0"/>
        <v>-281.47165000000007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199">
        <v>902.92835</v>
      </c>
      <c r="F27" s="345"/>
      <c r="G27" s="199">
        <v>850.30846</v>
      </c>
      <c r="H27" s="330">
        <f t="shared" si="1"/>
        <v>76.23508527524484</v>
      </c>
      <c r="I27" s="331">
        <f t="shared" si="0"/>
        <v>-281.47165000000007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197"/>
      <c r="F28" s="357"/>
      <c r="G28" s="197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199"/>
      <c r="F29" s="357"/>
      <c r="G29" s="199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94"/>
      <c r="F30" s="365"/>
      <c r="G30" s="18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01"/>
      <c r="F31" s="368"/>
      <c r="G31" s="201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202">
        <f>E34+E35+E39+E42</f>
        <v>3323.25664</v>
      </c>
      <c r="F32" s="371">
        <f>F34+F35+F39</f>
        <v>0</v>
      </c>
      <c r="G32" s="202">
        <f>G34+G35+G39+G42</f>
        <v>2639.8820499999997</v>
      </c>
      <c r="H32" s="330">
        <f t="shared" si="1"/>
        <v>71.23808445873526</v>
      </c>
      <c r="I32" s="331">
        <f t="shared" si="0"/>
        <v>-1341.74336</v>
      </c>
    </row>
    <row r="33" spans="1:9" ht="11.25" customHeight="1" thickBot="1">
      <c r="A33" s="326" t="s">
        <v>331</v>
      </c>
      <c r="B33" s="274" t="s">
        <v>30</v>
      </c>
      <c r="C33" s="292"/>
      <c r="D33" s="292"/>
      <c r="E33" s="201"/>
      <c r="F33" s="345"/>
      <c r="G33" s="196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198">
        <v>2672.7927</v>
      </c>
      <c r="F34" s="345"/>
      <c r="G34" s="198">
        <v>2302.645</v>
      </c>
      <c r="H34" s="330">
        <f t="shared" si="1"/>
        <v>67.13872645064055</v>
      </c>
      <c r="I34" s="331">
        <f t="shared" si="0"/>
        <v>-1308.2073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196">
        <f>E36</f>
        <v>412.0592</v>
      </c>
      <c r="F35" s="258">
        <f>F36</f>
        <v>0</v>
      </c>
      <c r="G35" s="196">
        <f>G36</f>
        <v>197.4817</v>
      </c>
      <c r="H35" s="330">
        <f t="shared" si="1"/>
        <v>80.4803125</v>
      </c>
      <c r="I35" s="331">
        <f t="shared" si="0"/>
        <v>-99.94080000000002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197">
        <v>412.0592</v>
      </c>
      <c r="F36" s="377"/>
      <c r="G36" s="197">
        <v>197.4817</v>
      </c>
      <c r="H36" s="330">
        <f t="shared" si="1"/>
        <v>80.4803125</v>
      </c>
      <c r="I36" s="331">
        <f t="shared" si="0"/>
        <v>-99.94080000000002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203"/>
      <c r="F37" s="378"/>
      <c r="G37" s="203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04"/>
      <c r="F38" s="379"/>
      <c r="G38" s="204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198">
        <f>E41</f>
        <v>208.44674</v>
      </c>
      <c r="F39" s="381">
        <f>F41</f>
        <v>0</v>
      </c>
      <c r="G39" s="198">
        <f>G41</f>
        <v>133.50535</v>
      </c>
      <c r="H39" s="330">
        <f t="shared" si="1"/>
        <v>137.13601315789475</v>
      </c>
      <c r="I39" s="331">
        <f t="shared" si="0"/>
        <v>56.446740000000005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05"/>
      <c r="F40" s="379"/>
      <c r="G40" s="205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196">
        <v>208.44674</v>
      </c>
      <c r="F41" s="379"/>
      <c r="G41" s="196">
        <v>133.50535</v>
      </c>
      <c r="H41" s="330">
        <f t="shared" si="1"/>
        <v>137.13601315789475</v>
      </c>
      <c r="I41" s="331">
        <f t="shared" si="0"/>
        <v>56.446740000000005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206">
        <f>E43</f>
        <v>29.958</v>
      </c>
      <c r="F42" s="303">
        <f>F43</f>
        <v>0</v>
      </c>
      <c r="G42" s="206">
        <f>G43</f>
        <v>6.25</v>
      </c>
      <c r="H42" s="330">
        <f t="shared" si="1"/>
        <v>149.79</v>
      </c>
      <c r="I42" s="331">
        <f t="shared" si="0"/>
        <v>9.957999999999998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07">
        <v>29.958</v>
      </c>
      <c r="F43" s="387"/>
      <c r="G43" s="207">
        <v>6.25</v>
      </c>
      <c r="H43" s="330">
        <f t="shared" si="1"/>
        <v>149.79</v>
      </c>
      <c r="I43" s="331">
        <f t="shared" si="0"/>
        <v>9.957999999999998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2172.4</v>
      </c>
      <c r="E44" s="202">
        <f>E45+E46+E47+E48+E50+E49</f>
        <v>1079.79315</v>
      </c>
      <c r="F44" s="390"/>
      <c r="G44" s="202">
        <f>G45+G46+G48+G47+G50+G49</f>
        <v>1984.8224000000002</v>
      </c>
      <c r="H44" s="330">
        <f t="shared" si="1"/>
        <v>49.70507963542625</v>
      </c>
      <c r="I44" s="331">
        <f t="shared" si="0"/>
        <v>-1092.6068500000001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196">
        <v>43.74881</v>
      </c>
      <c r="F45" s="379"/>
      <c r="G45" s="196">
        <v>-784.67531</v>
      </c>
      <c r="H45" s="330"/>
      <c r="I45" s="331">
        <f t="shared" si="0"/>
        <v>43.74881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0.5</v>
      </c>
      <c r="E46" s="197">
        <v>0.33209</v>
      </c>
      <c r="F46" s="392"/>
      <c r="G46" s="197">
        <v>5.43542</v>
      </c>
      <c r="H46" s="330">
        <f t="shared" si="1"/>
        <v>66.418</v>
      </c>
      <c r="I46" s="331">
        <f t="shared" si="0"/>
        <v>-0.16791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197"/>
      <c r="F47" s="392"/>
      <c r="G47" s="197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197">
        <v>150.45662</v>
      </c>
      <c r="F48" s="392"/>
      <c r="G48" s="197">
        <v>151.93728</v>
      </c>
      <c r="H48" s="330">
        <f t="shared" si="1"/>
        <v>75.22831</v>
      </c>
      <c r="I48" s="331">
        <f t="shared" si="0"/>
        <v>-49.54338000000001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/>
      <c r="E49" s="199"/>
      <c r="F49" s="393"/>
      <c r="G49" s="199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1971.9</v>
      </c>
      <c r="E50" s="199">
        <v>885.25563</v>
      </c>
      <c r="F50" s="393"/>
      <c r="G50" s="199">
        <v>2612.12501</v>
      </c>
      <c r="H50" s="330">
        <f t="shared" si="1"/>
        <v>44.893535676251325</v>
      </c>
      <c r="I50" s="331">
        <f t="shared" si="0"/>
        <v>-1086.64437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94"/>
      <c r="F51" s="365"/>
      <c r="G51" s="194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08">
        <v>229.7103</v>
      </c>
      <c r="F52" s="397"/>
      <c r="G52" s="208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08">
        <f>E56+E58+E60+E62+E63+E65+E66+E67+E69+E71+E54+E74+E75+E76</f>
        <v>835.10602</v>
      </c>
      <c r="F53" s="269">
        <f>F56+F58+F60+F62+F63+F65+F66+F67+F69+F71+F54+F74+F75+F76</f>
        <v>0</v>
      </c>
      <c r="G53" s="208">
        <f>G56+G58+G60+G62+G63+G65+G66+G67+G69+G71+G54+G74+G75+G76+G68</f>
        <v>835.08906</v>
      </c>
      <c r="H53" s="330">
        <f t="shared" si="1"/>
        <v>79.43555788071909</v>
      </c>
      <c r="I53" s="331">
        <f t="shared" si="0"/>
        <v>-216.19398000000024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198">
        <v>34.65871</v>
      </c>
      <c r="F54" s="341"/>
      <c r="G54" s="198">
        <v>46.37461</v>
      </c>
      <c r="H54" s="330">
        <f t="shared" si="1"/>
        <v>62.00127012522362</v>
      </c>
      <c r="I54" s="331">
        <f t="shared" si="0"/>
        <v>-21.24129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209"/>
      <c r="F55" s="398"/>
      <c r="G55" s="209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196">
        <v>15.15</v>
      </c>
      <c r="F56" s="345"/>
      <c r="G56" s="196">
        <v>1.255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199"/>
      <c r="F57" s="357"/>
      <c r="G57" s="199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198">
        <v>10</v>
      </c>
      <c r="F58" s="345"/>
      <c r="G58" s="198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196"/>
      <c r="F59" s="345"/>
      <c r="G59" s="196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280"/>
      <c r="E60" s="196"/>
      <c r="F60" s="345"/>
      <c r="G60" s="196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199"/>
      <c r="F61" s="345"/>
      <c r="G61" s="199"/>
      <c r="H61" s="330"/>
      <c r="I61" s="331">
        <f t="shared" si="0"/>
        <v>0</v>
      </c>
    </row>
    <row r="62" spans="2:9" ht="3" customHeight="1" thickBot="1">
      <c r="B62" s="359"/>
      <c r="C62" s="279"/>
      <c r="D62" s="279"/>
      <c r="E62" s="198"/>
      <c r="F62" s="345"/>
      <c r="G62" s="198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197">
        <v>30</v>
      </c>
      <c r="F63" s="345"/>
      <c r="G63" s="178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199"/>
      <c r="F64" s="357"/>
      <c r="G64" s="181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198">
        <v>10</v>
      </c>
      <c r="F65" s="341"/>
      <c r="G65" s="198">
        <v>73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197">
        <v>274.97704</v>
      </c>
      <c r="F66" s="341"/>
      <c r="G66" s="197">
        <v>140.4</v>
      </c>
      <c r="H66" s="330">
        <f t="shared" si="1"/>
        <v>131.00383039542638</v>
      </c>
      <c r="I66" s="331">
        <f t="shared" si="0"/>
        <v>65.07703999999998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197"/>
      <c r="F67" s="339"/>
      <c r="G67" s="197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196"/>
      <c r="F68" s="345"/>
      <c r="G68" s="196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196">
        <v>2.5</v>
      </c>
      <c r="F69" s="345"/>
      <c r="G69" s="196">
        <v>2.5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199"/>
      <c r="F70" s="345"/>
      <c r="G70" s="199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198">
        <f>E72+E73</f>
        <v>5.491</v>
      </c>
      <c r="F71" s="279">
        <f>F72+F73</f>
        <v>0</v>
      </c>
      <c r="G71" s="198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196">
        <v>4.5</v>
      </c>
      <c r="F72" s="345"/>
      <c r="G72" s="197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197">
        <v>0.991</v>
      </c>
      <c r="F73" s="339"/>
      <c r="G73" s="197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197">
        <v>3</v>
      </c>
      <c r="F74" s="339"/>
      <c r="G74" s="197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197">
        <v>36.259</v>
      </c>
      <c r="F75" s="339"/>
      <c r="G75" s="197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197">
        <f>E78</f>
        <v>413.07027</v>
      </c>
      <c r="F76" s="402">
        <f>F78</f>
        <v>0</v>
      </c>
      <c r="G76" s="197">
        <f>G78</f>
        <v>492.55945</v>
      </c>
      <c r="H76" s="330">
        <f t="shared" si="3"/>
        <v>78.35172040971167</v>
      </c>
      <c r="I76" s="331">
        <f t="shared" si="2"/>
        <v>-114.12973000000005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199"/>
      <c r="F77" s="357"/>
      <c r="G77" s="199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199">
        <v>413.07027</v>
      </c>
      <c r="F78" s="345"/>
      <c r="G78" s="199">
        <v>492.55945</v>
      </c>
      <c r="H78" s="330">
        <f t="shared" si="3"/>
        <v>78.35172040971167</v>
      </c>
      <c r="I78" s="331">
        <f t="shared" si="2"/>
        <v>-114.12973000000005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438</v>
      </c>
      <c r="E79" s="208">
        <f>E80+E81+E82</f>
        <v>515.82277</v>
      </c>
      <c r="F79" s="403">
        <f>F80+F81+F82</f>
        <v>0</v>
      </c>
      <c r="G79" s="208">
        <f>G80+G81+G82</f>
        <v>108.34023000000002</v>
      </c>
      <c r="H79" s="330">
        <f t="shared" si="3"/>
        <v>117.76775570776255</v>
      </c>
      <c r="I79" s="331">
        <f t="shared" si="2"/>
        <v>77.82276999999999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198">
        <v>178.39177</v>
      </c>
      <c r="F80" s="341"/>
      <c r="G80" s="198">
        <v>-47.00311</v>
      </c>
      <c r="H80" s="330"/>
      <c r="I80" s="331">
        <f t="shared" si="2"/>
        <v>178.39177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197"/>
      <c r="F81" s="339"/>
      <c r="G81" s="197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438</v>
      </c>
      <c r="E82" s="199">
        <v>337.431</v>
      </c>
      <c r="F82" s="357"/>
      <c r="G82" s="199">
        <v>155.34334</v>
      </c>
      <c r="H82" s="330">
        <f t="shared" si="3"/>
        <v>77.0390410958904</v>
      </c>
      <c r="I82" s="331">
        <f t="shared" si="2"/>
        <v>-100.56900000000002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7">
        <f>D84+D157+D155+D154</f>
        <v>335398.64389</v>
      </c>
      <c r="E83" s="194">
        <f>E84+E157+E155+E154+E156</f>
        <v>251375.9727</v>
      </c>
      <c r="F83" s="17">
        <f>F84+F157+F155+F154+F156</f>
        <v>0</v>
      </c>
      <c r="G83" s="194">
        <f>G84+G157+G155+G154+G156</f>
        <v>275755.21543000004</v>
      </c>
      <c r="H83" s="330">
        <f t="shared" si="3"/>
        <v>74.94841654232903</v>
      </c>
      <c r="I83" s="331">
        <f t="shared" si="2"/>
        <v>-84022.67119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82">
        <f>D85+D88+D105+D136</f>
        <v>335398.64389</v>
      </c>
      <c r="E84" s="202">
        <f>E85+E88+E105+E136</f>
        <v>251374.92834</v>
      </c>
      <c r="F84" s="82">
        <f>F85+F88+F105+F136</f>
        <v>0</v>
      </c>
      <c r="G84" s="202">
        <f>G85+G88+G105+G136</f>
        <v>271586.96178</v>
      </c>
      <c r="H84" s="330">
        <f t="shared" si="3"/>
        <v>74.94810516361031</v>
      </c>
      <c r="I84" s="331">
        <f t="shared" si="2"/>
        <v>-84023.71555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112721</v>
      </c>
      <c r="E85" s="502">
        <f>E86+E87</f>
        <v>89398.34308</v>
      </c>
      <c r="F85" s="407">
        <f>F86+F87</f>
        <v>0</v>
      </c>
      <c r="G85" s="194">
        <f>G86+G87</f>
        <v>86474</v>
      </c>
      <c r="H85" s="330">
        <f t="shared" si="3"/>
        <v>79.30939494858988</v>
      </c>
      <c r="I85" s="331">
        <f t="shared" si="2"/>
        <v>-23322.656919999994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503">
        <v>88165</v>
      </c>
      <c r="G86" s="198">
        <v>86474</v>
      </c>
      <c r="H86" s="330">
        <f t="shared" si="3"/>
        <v>80.72682989360338</v>
      </c>
      <c r="I86" s="331">
        <f t="shared" si="2"/>
        <v>-21049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3507</v>
      </c>
      <c r="E87" s="504">
        <v>1233.34308</v>
      </c>
      <c r="G87" s="196"/>
      <c r="H87" s="330">
        <f t="shared" si="3"/>
        <v>35.16803763900771</v>
      </c>
      <c r="I87" s="331">
        <f t="shared" si="2"/>
        <v>-2273.65692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23511.699999999997</v>
      </c>
      <c r="E88" s="502">
        <f>E91+E94+E97+E89+E90+E92+E93+E95+E96</f>
        <v>15586.449999999999</v>
      </c>
      <c r="F88" s="17">
        <f>F91+F94+F97</f>
        <v>0</v>
      </c>
      <c r="G88" s="194">
        <f>G91+G94+G97+G89+G90+G92</f>
        <v>19217.204850000002</v>
      </c>
      <c r="H88" s="330">
        <f t="shared" si="3"/>
        <v>66.29231403939315</v>
      </c>
      <c r="I88" s="331">
        <f t="shared" si="2"/>
        <v>-7925.249999999998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503">
        <v>1654.2</v>
      </c>
      <c r="F89" s="408"/>
      <c r="G89" s="198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505">
        <v>2078.8</v>
      </c>
      <c r="F90" s="402"/>
      <c r="G90" s="197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503">
        <v>4500</v>
      </c>
      <c r="F91" s="381"/>
      <c r="G91" s="198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506">
        <v>1763.3</v>
      </c>
      <c r="F92" s="409"/>
      <c r="G92" s="199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506">
        <v>777.6</v>
      </c>
      <c r="F93" s="409"/>
      <c r="G93" s="199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506"/>
      <c r="F94" s="409"/>
      <c r="G94" s="199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504">
        <v>600</v>
      </c>
      <c r="F95" s="258"/>
      <c r="G95" s="180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504">
        <v>203.3</v>
      </c>
      <c r="F96" s="258"/>
      <c r="G96" s="180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D98+D99+D100+D101+D103</f>
        <v>8760.9</v>
      </c>
      <c r="E97" s="502">
        <f>E98+E99+E100+E101</f>
        <v>4009.25</v>
      </c>
      <c r="F97" s="17">
        <f>F98+F99+F100+F101</f>
        <v>0</v>
      </c>
      <c r="G97" s="194">
        <f>G98+G99+G100+G101+G102+G104</f>
        <v>7628.653850000001</v>
      </c>
      <c r="H97" s="330">
        <f t="shared" si="3"/>
        <v>45.76299238662694</v>
      </c>
      <c r="I97" s="331">
        <f t="shared" si="2"/>
        <v>-4751.65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506"/>
      <c r="F98" s="357"/>
      <c r="G98" s="199">
        <v>634.66585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506">
        <v>1458</v>
      </c>
      <c r="F99" s="412"/>
      <c r="G99" s="199">
        <v>1511.488</v>
      </c>
      <c r="H99" s="330">
        <f t="shared" si="3"/>
        <v>66.09547123623011</v>
      </c>
      <c r="I99" s="331">
        <f t="shared" si="2"/>
        <v>-747.9000000000001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506">
        <v>1545</v>
      </c>
      <c r="F100" s="412"/>
      <c r="G100" s="199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272">
        <v>4010</v>
      </c>
      <c r="E101" s="507">
        <v>1006.25</v>
      </c>
      <c r="F101" s="484"/>
      <c r="G101" s="519"/>
      <c r="H101" s="485">
        <f t="shared" si="3"/>
        <v>25.093516209476306</v>
      </c>
      <c r="I101" s="486">
        <f t="shared" si="2"/>
        <v>-3003.75</v>
      </c>
    </row>
    <row r="102" spans="1:9" ht="27" customHeight="1">
      <c r="A102" s="351" t="s">
        <v>284</v>
      </c>
      <c r="B102" s="125" t="s">
        <v>211</v>
      </c>
      <c r="C102" s="297"/>
      <c r="D102" s="297"/>
      <c r="E102" s="200"/>
      <c r="F102" s="413"/>
      <c r="G102" s="200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3">
        <v>1000</v>
      </c>
      <c r="E103" s="514"/>
      <c r="F103" s="515"/>
      <c r="G103" s="514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97"/>
      <c r="E104" s="200"/>
      <c r="F104" s="413"/>
      <c r="G104" s="200">
        <v>1482.5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82">
        <f>D106+D123+D126+D127+D128+D129+D130+D131+D134+D125+D124</f>
        <v>172278.2</v>
      </c>
      <c r="E105" s="508">
        <f>E106+E123+E126+E127+E128+E129+E130+E131+E134+E125+E124</f>
        <v>126877.64482000002</v>
      </c>
      <c r="F105" s="82">
        <f>F106+F123+F126+F127+F128+F129+F130+F131+F134+F125+F124</f>
        <v>0</v>
      </c>
      <c r="G105" s="202">
        <f>G106+G123+G126+G127+G128+G129+G130+G131+G134+G125+G124+G133</f>
        <v>136111.29224</v>
      </c>
      <c r="H105" s="487">
        <f t="shared" si="3"/>
        <v>73.6469529052428</v>
      </c>
      <c r="I105" s="488">
        <f t="shared" si="2"/>
        <v>-45400.555179999996</v>
      </c>
    </row>
    <row r="106" spans="1:9" ht="11.25" customHeight="1" thickBot="1">
      <c r="A106" s="404" t="s">
        <v>90</v>
      </c>
      <c r="B106" s="497" t="s">
        <v>291</v>
      </c>
      <c r="C106" s="454">
        <f>C109+C110+C115+C118+C117+C108+C107+C116+C111+C119+C120+C131+C113+C114+C121</f>
        <v>125721.2</v>
      </c>
      <c r="D106" s="17">
        <f>D109+D110+D115+D118+D117+D108+D107+D116+D111+D119+D120+D113+D114+D121+D122</f>
        <v>127959.5</v>
      </c>
      <c r="E106" s="502">
        <f>E109+E110+E115+E118+E117+E108+E107+E116+E111+E119+E120+E113+E114+E121+E122</f>
        <v>96058.28131</v>
      </c>
      <c r="F106" s="17">
        <f>F109+F110+F115+F118+F117+F108+F107+F116+F111+F119+F120+F113+F114+F121</f>
        <v>0</v>
      </c>
      <c r="G106" s="194">
        <f>G109+G110+G115+G118+G117+G108+G107+G116+G111+G119+G120+G113+G114+G121</f>
        <v>98170.80477</v>
      </c>
      <c r="H106" s="330">
        <f t="shared" si="3"/>
        <v>75.06928466428832</v>
      </c>
      <c r="I106" s="331">
        <f t="shared" si="2"/>
        <v>-31901.218689999994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56">
        <v>1384.2</v>
      </c>
      <c r="E107" s="503">
        <v>1383.8573</v>
      </c>
      <c r="F107" s="415"/>
      <c r="G107" s="198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56">
        <v>45</v>
      </c>
      <c r="E108" s="503">
        <v>18</v>
      </c>
      <c r="F108" s="415"/>
      <c r="G108" s="198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56">
        <v>3560.6</v>
      </c>
      <c r="E109" s="503">
        <v>2531.52</v>
      </c>
      <c r="F109" s="341"/>
      <c r="G109" s="198">
        <v>4707.73388</v>
      </c>
      <c r="H109" s="330">
        <f t="shared" si="3"/>
        <v>71.0981295287311</v>
      </c>
      <c r="I109" s="331">
        <f t="shared" si="2"/>
        <v>-1029.08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57">
        <v>89502</v>
      </c>
      <c r="E110" s="505">
        <v>67127</v>
      </c>
      <c r="F110" s="416"/>
      <c r="G110" s="197">
        <v>69522</v>
      </c>
      <c r="H110" s="330">
        <f t="shared" si="3"/>
        <v>75.00055864673415</v>
      </c>
      <c r="I110" s="331">
        <f t="shared" si="2"/>
        <v>-22375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57">
        <v>16165.8</v>
      </c>
      <c r="E111" s="505">
        <v>12124</v>
      </c>
      <c r="F111" s="416"/>
      <c r="G111" s="197">
        <v>12369</v>
      </c>
      <c r="H111" s="330">
        <f t="shared" si="3"/>
        <v>74.99783493548108</v>
      </c>
      <c r="I111" s="331">
        <f t="shared" si="2"/>
        <v>-4041.7999999999993</v>
      </c>
    </row>
    <row r="112" spans="3:9" ht="12.75" thickBot="1">
      <c r="C112" s="385"/>
      <c r="D112" s="326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57">
        <v>485.2</v>
      </c>
      <c r="E113" s="505">
        <v>365.48521</v>
      </c>
      <c r="F113" s="416"/>
      <c r="G113" s="197">
        <v>312.14999</v>
      </c>
      <c r="H113" s="330">
        <f t="shared" si="3"/>
        <v>75.32671269579555</v>
      </c>
      <c r="I113" s="331">
        <f t="shared" si="2"/>
        <v>-119.71479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57">
        <v>80.3</v>
      </c>
      <c r="E114" s="505">
        <v>80.3</v>
      </c>
      <c r="F114" s="416"/>
      <c r="G114" s="197"/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57"/>
      <c r="E115" s="505"/>
      <c r="F115" s="416"/>
      <c r="G115" s="178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57"/>
      <c r="E116" s="505"/>
      <c r="F116" s="416"/>
      <c r="G116" s="178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57">
        <v>1160.9</v>
      </c>
      <c r="E117" s="509">
        <v>1160.9</v>
      </c>
      <c r="F117" s="263"/>
      <c r="G117" s="200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57"/>
      <c r="E118" s="505"/>
      <c r="F118" s="416"/>
      <c r="G118" s="178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60"/>
      <c r="E119" s="506"/>
      <c r="F119" s="409"/>
      <c r="G119" s="181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60"/>
      <c r="E120" s="506"/>
      <c r="F120" s="357"/>
      <c r="G120" s="181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60">
        <v>13121.1</v>
      </c>
      <c r="E121" s="506">
        <v>9386.762</v>
      </c>
      <c r="F121" s="357"/>
      <c r="G121" s="211">
        <v>9192.207</v>
      </c>
      <c r="H121" s="434">
        <f t="shared" si="3"/>
        <v>71.5394441014854</v>
      </c>
      <c r="I121" s="331">
        <f t="shared" si="2"/>
        <v>-3734.3379999999997</v>
      </c>
    </row>
    <row r="122" spans="1:9" ht="47.25" customHeight="1" thickBot="1">
      <c r="A122" s="263" t="s">
        <v>289</v>
      </c>
      <c r="B122" s="441" t="s">
        <v>123</v>
      </c>
      <c r="C122" s="464"/>
      <c r="D122" s="290">
        <v>2454.4</v>
      </c>
      <c r="E122" s="509">
        <v>1880.4568</v>
      </c>
      <c r="F122" s="418"/>
      <c r="G122" s="199">
        <v>2990.1</v>
      </c>
      <c r="H122" s="330">
        <f t="shared" si="3"/>
        <v>76.61574315514993</v>
      </c>
      <c r="I122" s="331">
        <f t="shared" si="2"/>
        <v>-573.9432000000002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60">
        <v>1632.9</v>
      </c>
      <c r="E123" s="506">
        <v>1250</v>
      </c>
      <c r="F123" s="357"/>
      <c r="G123" s="199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60">
        <v>959.7</v>
      </c>
      <c r="E124" s="506">
        <v>959.7</v>
      </c>
      <c r="F124" s="357"/>
      <c r="G124" s="199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90">
        <v>639.8</v>
      </c>
      <c r="E125" s="509">
        <v>639.8</v>
      </c>
      <c r="F125" s="418"/>
      <c r="G125" s="199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57">
        <v>1048.1</v>
      </c>
      <c r="E126" s="509">
        <v>786.075</v>
      </c>
      <c r="F126" s="263"/>
      <c r="G126" s="197">
        <v>1079.638</v>
      </c>
      <c r="H126" s="330">
        <f t="shared" si="3"/>
        <v>75.00000000000001</v>
      </c>
      <c r="I126" s="331">
        <f t="shared" si="2"/>
        <v>-262.02499999999986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66">
        <v>245.6</v>
      </c>
      <c r="E127" s="509">
        <v>111.85395</v>
      </c>
      <c r="F127" s="263"/>
      <c r="G127" s="197">
        <v>178.3955</v>
      </c>
      <c r="H127" s="330">
        <f t="shared" si="3"/>
        <v>45.54313925081433</v>
      </c>
      <c r="I127" s="331">
        <f t="shared" si="2"/>
        <v>-133.74605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66">
        <v>4495.5</v>
      </c>
      <c r="E128" s="509">
        <v>3754.75732</v>
      </c>
      <c r="F128" s="263"/>
      <c r="G128" s="199">
        <v>4987.3</v>
      </c>
      <c r="H128" s="330">
        <f t="shared" si="3"/>
        <v>83.52257412968524</v>
      </c>
      <c r="I128" s="331">
        <f t="shared" si="2"/>
        <v>-740.7426799999998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66">
        <v>1836</v>
      </c>
      <c r="E129" s="509">
        <v>1003.51126</v>
      </c>
      <c r="F129" s="263"/>
      <c r="G129" s="199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66">
        <v>591.6</v>
      </c>
      <c r="E130" s="509">
        <v>449.49518</v>
      </c>
      <c r="F130" s="263"/>
      <c r="G130" s="196">
        <v>507.4314</v>
      </c>
      <c r="H130" s="330">
        <f t="shared" si="3"/>
        <v>75.97957741717376</v>
      </c>
      <c r="I130" s="331">
        <f t="shared" si="2"/>
        <v>-142.10482000000002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57">
        <v>1264.5</v>
      </c>
      <c r="E131" s="509">
        <v>848.1708</v>
      </c>
      <c r="F131" s="263"/>
      <c r="G131" s="197">
        <v>998.8717</v>
      </c>
      <c r="H131" s="330">
        <f t="shared" si="3"/>
        <v>67.07558718861209</v>
      </c>
      <c r="I131" s="331">
        <f t="shared" si="2"/>
        <v>-416.3292</v>
      </c>
    </row>
    <row r="132" spans="1:9" ht="24.75" customHeight="1" thickBot="1">
      <c r="A132" s="263" t="s">
        <v>263</v>
      </c>
      <c r="B132" s="441" t="s">
        <v>264</v>
      </c>
      <c r="C132" s="465"/>
      <c r="D132" s="266"/>
      <c r="E132" s="509"/>
      <c r="F132" s="263"/>
      <c r="G132" s="200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375"/>
      <c r="E133" s="509"/>
      <c r="F133" s="263"/>
      <c r="G133" s="196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82">
        <f>D135</f>
        <v>31605</v>
      </c>
      <c r="E134" s="508">
        <f>E135</f>
        <v>21016</v>
      </c>
      <c r="F134" s="264">
        <f>F135</f>
        <v>0</v>
      </c>
      <c r="G134" s="508">
        <f>G135</f>
        <v>23733.69879</v>
      </c>
      <c r="H134" s="330">
        <f t="shared" si="3"/>
        <v>66.49580762537573</v>
      </c>
      <c r="I134" s="331">
        <f t="shared" si="2"/>
        <v>-10589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280">
        <v>31605</v>
      </c>
      <c r="E135" s="504">
        <v>21016</v>
      </c>
      <c r="G135" s="196">
        <v>23733.69879</v>
      </c>
      <c r="H135" s="330">
        <f t="shared" si="3"/>
        <v>66.49580762537573</v>
      </c>
      <c r="I135" s="331">
        <f t="shared" si="2"/>
        <v>-10589</v>
      </c>
    </row>
    <row r="136" spans="1:9" ht="11.25" customHeight="1" thickBot="1">
      <c r="A136" s="404" t="s">
        <v>99</v>
      </c>
      <c r="B136" s="497" t="s">
        <v>117</v>
      </c>
      <c r="C136" s="454">
        <f>C147+C148+C138+C142+C140</f>
        <v>21823.5052</v>
      </c>
      <c r="D136" s="17">
        <f>D147</f>
        <v>26887.74389</v>
      </c>
      <c r="E136" s="502">
        <f>E147+E148+E138+E142+E140+E139+E141+E145+E146+E143+E144</f>
        <v>19512.49044</v>
      </c>
      <c r="F136" s="407">
        <f>F147+F148+F138+F142+F140+F139+F141+F145+F146</f>
        <v>0</v>
      </c>
      <c r="G136" s="194">
        <f>G137+G141+G143+G147+G148+G142+G145+G146+G144</f>
        <v>29784.46469</v>
      </c>
      <c r="H136" s="330">
        <f t="shared" si="3"/>
        <v>72.57020343479626</v>
      </c>
      <c r="I136" s="331">
        <f t="shared" si="2"/>
        <v>-7375.25345</v>
      </c>
    </row>
    <row r="137" spans="1:9" ht="11.25" customHeight="1" thickBot="1">
      <c r="A137" s="404" t="s">
        <v>100</v>
      </c>
      <c r="B137" s="497" t="s">
        <v>117</v>
      </c>
      <c r="C137" s="454"/>
      <c r="D137" s="17"/>
      <c r="E137" s="502">
        <f>E138+E139+E141</f>
        <v>0</v>
      </c>
      <c r="F137" s="365"/>
      <c r="G137" s="194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60"/>
      <c r="E138" s="503"/>
      <c r="F138" s="341"/>
      <c r="G138" s="198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57"/>
      <c r="E139" s="503"/>
      <c r="F139" s="341"/>
      <c r="G139" s="179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57"/>
      <c r="E140" s="503"/>
      <c r="F140" s="341"/>
      <c r="G140" s="198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57"/>
      <c r="E141" s="503"/>
      <c r="F141" s="341"/>
      <c r="G141" s="198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66"/>
      <c r="E142" s="503"/>
      <c r="F142" s="341"/>
      <c r="G142" s="179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66"/>
      <c r="E143" s="505"/>
      <c r="F143" s="339"/>
      <c r="G143" s="197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67"/>
      <c r="E144" s="506"/>
      <c r="F144" s="357"/>
      <c r="G144" s="199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68"/>
      <c r="E145" s="504"/>
      <c r="F145" s="345"/>
      <c r="G145" s="180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68"/>
      <c r="E146" s="504"/>
      <c r="F146" s="345"/>
      <c r="G146" s="196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7">
        <v>26887.74389</v>
      </c>
      <c r="E147" s="502">
        <v>19512.49044</v>
      </c>
      <c r="F147" s="365"/>
      <c r="G147" s="194">
        <v>20918.17769</v>
      </c>
      <c r="H147" s="330">
        <f>E147/D147*100</f>
        <v>72.57020343479626</v>
      </c>
      <c r="I147" s="331">
        <f t="shared" si="4"/>
        <v>-7375.25345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69">
        <f>D151+D149+D152</f>
        <v>0</v>
      </c>
      <c r="E148" s="510">
        <f>E151+E149+E152+E150+E153</f>
        <v>0</v>
      </c>
      <c r="F148" s="390"/>
      <c r="G148" s="208">
        <f>G151+G149+G152+G150+G153</f>
        <v>7187.087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56"/>
      <c r="E149" s="503"/>
      <c r="F149" s="334"/>
      <c r="G149" s="198">
        <v>7170.76795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56"/>
      <c r="E150" s="503"/>
      <c r="F150" s="334"/>
      <c r="G150" s="198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60"/>
      <c r="E151" s="503"/>
      <c r="F151" s="341"/>
      <c r="G151" s="198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70"/>
      <c r="E152" s="503"/>
      <c r="F152" s="341"/>
      <c r="G152" s="198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70"/>
      <c r="E153" s="503"/>
      <c r="F153" s="341"/>
      <c r="G153" s="198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71"/>
      <c r="E154" s="511"/>
      <c r="F154" s="341"/>
      <c r="G154" s="195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71"/>
      <c r="E155" s="512"/>
      <c r="F155" s="430"/>
      <c r="G155" s="212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272"/>
      <c r="E156" s="505">
        <v>4</v>
      </c>
      <c r="F156" s="339"/>
      <c r="G156" s="197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73"/>
      <c r="E157" s="512">
        <v>-2.95564</v>
      </c>
      <c r="F157" s="430"/>
      <c r="G157" s="212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497" t="s">
        <v>103</v>
      </c>
      <c r="C158" s="454">
        <f>C8+C83</f>
        <v>374004.7052</v>
      </c>
      <c r="D158" s="17">
        <f>D8+D83</f>
        <v>399408.14389</v>
      </c>
      <c r="E158" s="502">
        <f>E83+E8</f>
        <v>296744.96659</v>
      </c>
      <c r="F158" s="17">
        <f>F83+F8</f>
        <v>0</v>
      </c>
      <c r="G158" s="194">
        <f>G8+G83</f>
        <v>319103.10040000005</v>
      </c>
      <c r="H158" s="330">
        <f>E158/D158*100</f>
        <v>74.29617325773053</v>
      </c>
      <c r="I158" s="331">
        <f t="shared" si="4"/>
        <v>-102663.17729999998</v>
      </c>
    </row>
    <row r="159" spans="1:9" ht="11.25" customHeight="1">
      <c r="A159" s="258"/>
      <c r="B159" s="274"/>
      <c r="C159" s="274"/>
      <c r="D159" s="274"/>
      <c r="F159" s="317"/>
      <c r="G159" s="244"/>
      <c r="H159" s="431"/>
      <c r="I159" s="432"/>
    </row>
    <row r="160" spans="1:8" ht="11.25" customHeight="1">
      <c r="A160" s="277" t="s">
        <v>235</v>
      </c>
      <c r="B160" s="277"/>
      <c r="C160" s="275"/>
      <c r="D160" s="275"/>
      <c r="E160" s="213"/>
      <c r="F160" s="431"/>
      <c r="G160" s="213"/>
      <c r="H160" s="277"/>
    </row>
    <row r="161" spans="1:8" ht="11.25" customHeight="1">
      <c r="A161" s="277" t="s">
        <v>205</v>
      </c>
      <c r="B161" s="276"/>
      <c r="C161" s="276"/>
      <c r="D161" s="276"/>
      <c r="E161" s="213" t="s">
        <v>236</v>
      </c>
      <c r="F161" s="318"/>
      <c r="G161" s="245"/>
      <c r="H161" s="277"/>
    </row>
    <row r="162" spans="1:8" ht="11.25" customHeight="1">
      <c r="A162" s="277"/>
      <c r="B162" s="276"/>
      <c r="C162" s="276"/>
      <c r="D162" s="276"/>
      <c r="E162" s="213"/>
      <c r="F162" s="318"/>
      <c r="G162" s="245"/>
      <c r="H162" s="277"/>
    </row>
    <row r="163" spans="1:7" ht="11.25" customHeight="1">
      <c r="A163" s="433" t="s">
        <v>333</v>
      </c>
      <c r="B163" s="277"/>
      <c r="C163" s="277"/>
      <c r="D163" s="277"/>
      <c r="E163" s="214"/>
      <c r="F163" s="319"/>
      <c r="G163" s="214"/>
    </row>
    <row r="164" spans="1:7" ht="11.25" customHeight="1">
      <c r="A164" s="433" t="s">
        <v>207</v>
      </c>
      <c r="C164" s="277"/>
      <c r="D164" s="277"/>
      <c r="E164" s="214"/>
      <c r="F164" s="319"/>
      <c r="G164" s="246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335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336</v>
      </c>
      <c r="F6" s="300" t="s">
        <v>315</v>
      </c>
      <c r="G6" s="300" t="s">
        <v>336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66509.5</v>
      </c>
      <c r="E8" s="17">
        <f>E9+E15+E24+E44+E53+E79+E32+E52+E51</f>
        <v>57842.72650999999</v>
      </c>
      <c r="F8" s="17">
        <f>F9+F15+F24+F44+F53+F79+F32+F52+F51</f>
        <v>0</v>
      </c>
      <c r="G8" s="17">
        <f>G9+G15+G24+G44+G53+G79+G32+G52+G51+G14</f>
        <v>50155.67141999999</v>
      </c>
      <c r="H8" s="330">
        <f>E8/D8*100</f>
        <v>86.9691194641367</v>
      </c>
      <c r="I8" s="331">
        <f>E8-D8</f>
        <v>-8666.773490000007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31829.118409999995</v>
      </c>
      <c r="F9" s="334">
        <f>F10</f>
        <v>0</v>
      </c>
      <c r="G9" s="289">
        <f>G10</f>
        <v>32546.411650000002</v>
      </c>
      <c r="H9" s="330">
        <f>E9/D9*100</f>
        <v>81.25352519363024</v>
      </c>
      <c r="I9" s="331">
        <f aca="true" t="shared" si="0" ref="I9:I72">E9-D9</f>
        <v>-7343.481590000003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31829.118409999995</v>
      </c>
      <c r="F10" s="280">
        <f>F11+F12+F13</f>
        <v>0</v>
      </c>
      <c r="G10" s="280">
        <f>G11+G12+G13</f>
        <v>32546.411650000002</v>
      </c>
      <c r="H10" s="330">
        <f aca="true" t="shared" si="1" ref="H10:H72">E10/D10*100</f>
        <v>81.25352519363024</v>
      </c>
      <c r="I10" s="331">
        <f t="shared" si="0"/>
        <v>-7343.481590000003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31551.8094</v>
      </c>
      <c r="F11" s="339"/>
      <c r="G11" s="278">
        <v>32292.74183</v>
      </c>
      <c r="H11" s="330">
        <f t="shared" si="1"/>
        <v>81.25459532123983</v>
      </c>
      <c r="I11" s="331">
        <f t="shared" si="0"/>
        <v>-7278.990600000005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111.79385</v>
      </c>
      <c r="F12" s="341"/>
      <c r="G12" s="279">
        <v>73.86516</v>
      </c>
      <c r="H12" s="330">
        <f t="shared" si="1"/>
        <v>234.8610294117647</v>
      </c>
      <c r="I12" s="331">
        <f t="shared" si="0"/>
        <v>64.19385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165.51516</v>
      </c>
      <c r="F13" s="339"/>
      <c r="G13" s="278">
        <v>179.80466</v>
      </c>
      <c r="H13" s="330">
        <f t="shared" si="1"/>
        <v>56.2594017675051</v>
      </c>
      <c r="I13" s="331">
        <f t="shared" si="0"/>
        <v>-128.68483999999998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26.40839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16808.8</v>
      </c>
      <c r="E15" s="17">
        <f>E16+E21+E22+E23</f>
        <v>17294.18867</v>
      </c>
      <c r="F15" s="404">
        <f>F16+F21+F22+F23</f>
        <v>0</v>
      </c>
      <c r="G15" s="17">
        <f>G16+G21+G22+G23</f>
        <v>7553.1975600000005</v>
      </c>
      <c r="H15" s="434">
        <f t="shared" si="1"/>
        <v>102.88770566607968</v>
      </c>
      <c r="I15" s="331">
        <f t="shared" si="0"/>
        <v>485.3886700000003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12447.3</v>
      </c>
      <c r="E16" s="279">
        <f>E17+E18+E19</f>
        <v>13758.771349999999</v>
      </c>
      <c r="F16" s="436">
        <f>F17+F18</f>
        <v>0</v>
      </c>
      <c r="G16" s="279">
        <f>G17+G18</f>
        <v>3749.36805</v>
      </c>
      <c r="H16" s="434">
        <f t="shared" si="1"/>
        <v>110.53619138287019</v>
      </c>
      <c r="I16" s="331">
        <f t="shared" si="0"/>
        <v>1311.4713499999998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8476</v>
      </c>
      <c r="E17" s="278">
        <v>9470.86992</v>
      </c>
      <c r="F17" s="353"/>
      <c r="G17" s="278">
        <v>1443.42973</v>
      </c>
      <c r="H17" s="434">
        <f t="shared" si="1"/>
        <v>111.73749315714959</v>
      </c>
      <c r="I17" s="331">
        <f t="shared" si="0"/>
        <v>994.8699199999992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3946.3</v>
      </c>
      <c r="E18" s="297">
        <v>4337.31909</v>
      </c>
      <c r="F18" s="363"/>
      <c r="G18" s="280">
        <v>2305.93832</v>
      </c>
      <c r="H18" s="434">
        <f t="shared" si="1"/>
        <v>109.90849884702125</v>
      </c>
      <c r="I18" s="331">
        <f t="shared" si="0"/>
        <v>391.0190899999998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1387.898</v>
      </c>
      <c r="F21" s="341"/>
      <c r="G21" s="279">
        <v>2250.50595</v>
      </c>
      <c r="H21" s="434">
        <f t="shared" si="1"/>
        <v>66.1691537544696</v>
      </c>
      <c r="I21" s="331">
        <f t="shared" si="0"/>
        <v>-709.6020000000001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1771</v>
      </c>
      <c r="E22" s="278">
        <v>1677.38267</v>
      </c>
      <c r="F22" s="341"/>
      <c r="G22" s="278">
        <v>1228.7327</v>
      </c>
      <c r="H22" s="434">
        <f t="shared" si="1"/>
        <v>94.71387182382834</v>
      </c>
      <c r="I22" s="331">
        <f t="shared" si="0"/>
        <v>-93.61733000000004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470.13665</v>
      </c>
      <c r="F23" s="345"/>
      <c r="G23" s="272">
        <v>324.59086</v>
      </c>
      <c r="H23" s="434">
        <f t="shared" si="1"/>
        <v>95.36240365111561</v>
      </c>
      <c r="I23" s="331">
        <f t="shared" si="0"/>
        <v>-22.863350000000025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1014.30736</v>
      </c>
      <c r="F24" s="348">
        <f>F26+F28+F29</f>
        <v>0</v>
      </c>
      <c r="G24" s="17">
        <f>G26+G28+G29</f>
        <v>953.35282</v>
      </c>
      <c r="H24" s="330">
        <f t="shared" si="1"/>
        <v>85.63891928402566</v>
      </c>
      <c r="I24" s="331">
        <f t="shared" si="0"/>
        <v>-170.09264000000007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1014.30736</v>
      </c>
      <c r="F26" s="258">
        <f>F27</f>
        <v>0</v>
      </c>
      <c r="G26" s="297">
        <f>G27</f>
        <v>953.35282</v>
      </c>
      <c r="H26" s="330">
        <f t="shared" si="1"/>
        <v>85.63891928402566</v>
      </c>
      <c r="I26" s="331">
        <f t="shared" si="0"/>
        <v>-170.09264000000007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1014.30736</v>
      </c>
      <c r="F27" s="345"/>
      <c r="G27" s="272">
        <v>953.35282</v>
      </c>
      <c r="H27" s="330">
        <f t="shared" si="1"/>
        <v>85.63891928402566</v>
      </c>
      <c r="I27" s="331">
        <f t="shared" si="0"/>
        <v>-170.09264000000007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4680</v>
      </c>
      <c r="E32" s="82">
        <f>E34+E35+E39+E42</f>
        <v>4316.15507</v>
      </c>
      <c r="F32" s="371">
        <f>F34+F35+F39</f>
        <v>0</v>
      </c>
      <c r="G32" s="82">
        <f>G34+G35+G39+G42</f>
        <v>3812.2772000000004</v>
      </c>
      <c r="H32" s="330">
        <f t="shared" si="1"/>
        <v>92.22553568376068</v>
      </c>
      <c r="I32" s="331">
        <f t="shared" si="0"/>
        <v>-363.8449300000002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3489.70481</v>
      </c>
      <c r="F34" s="345"/>
      <c r="G34" s="279">
        <v>3314.039</v>
      </c>
      <c r="H34" s="330">
        <f t="shared" si="1"/>
        <v>87.65900050238635</v>
      </c>
      <c r="I34" s="331">
        <f t="shared" si="0"/>
        <v>-491.2951899999998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556.28916</v>
      </c>
      <c r="F35" s="258">
        <f>F36</f>
        <v>0</v>
      </c>
      <c r="G35" s="280">
        <f>G36</f>
        <v>336.16435</v>
      </c>
      <c r="H35" s="330">
        <f t="shared" si="1"/>
        <v>108.65022656250001</v>
      </c>
      <c r="I35" s="331">
        <f t="shared" si="0"/>
        <v>44.28916000000004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556.28916</v>
      </c>
      <c r="F36" s="377"/>
      <c r="G36" s="278">
        <v>336.16435</v>
      </c>
      <c r="H36" s="330">
        <f t="shared" si="1"/>
        <v>108.65022656250001</v>
      </c>
      <c r="I36" s="331">
        <f t="shared" si="0"/>
        <v>44.28916000000004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229.9751</v>
      </c>
      <c r="F39" s="381">
        <f>F41</f>
        <v>0</v>
      </c>
      <c r="G39" s="279">
        <f>G41</f>
        <v>146.48635</v>
      </c>
      <c r="H39" s="330">
        <f t="shared" si="1"/>
        <v>151.29940789473685</v>
      </c>
      <c r="I39" s="331">
        <f t="shared" si="0"/>
        <v>77.9751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229.9751</v>
      </c>
      <c r="F41" s="379"/>
      <c r="G41" s="280">
        <v>146.48635</v>
      </c>
      <c r="H41" s="330">
        <f t="shared" si="1"/>
        <v>151.29940789473685</v>
      </c>
      <c r="I41" s="331">
        <f t="shared" si="0"/>
        <v>77.9751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35</v>
      </c>
      <c r="E42" s="303">
        <f>E43</f>
        <v>40.186</v>
      </c>
      <c r="F42" s="303">
        <f>F43</f>
        <v>0</v>
      </c>
      <c r="G42" s="303">
        <f>G43</f>
        <v>15.5875</v>
      </c>
      <c r="H42" s="330">
        <f t="shared" si="1"/>
        <v>114.81714285714287</v>
      </c>
      <c r="I42" s="331">
        <f t="shared" si="0"/>
        <v>5.186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35</v>
      </c>
      <c r="E43" s="294">
        <v>40.186</v>
      </c>
      <c r="F43" s="387"/>
      <c r="G43" s="294">
        <v>15.5875</v>
      </c>
      <c r="H43" s="330">
        <f t="shared" si="1"/>
        <v>114.81714285714287</v>
      </c>
      <c r="I43" s="331">
        <f t="shared" si="0"/>
        <v>5.186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2172.4</v>
      </c>
      <c r="E44" s="82">
        <f>E45+E46+E47+E48+E50+E49</f>
        <v>1466.3912500000001</v>
      </c>
      <c r="F44" s="390"/>
      <c r="G44" s="82">
        <f>G45+G46+G48+G47+G50+G49</f>
        <v>3122.94552</v>
      </c>
      <c r="H44" s="330">
        <f t="shared" si="1"/>
        <v>67.50097818081386</v>
      </c>
      <c r="I44" s="331">
        <f t="shared" si="0"/>
        <v>-706.00875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63.49979</v>
      </c>
      <c r="F45" s="379"/>
      <c r="G45" s="280">
        <v>-777.9291</v>
      </c>
      <c r="H45" s="330"/>
      <c r="I45" s="331">
        <f t="shared" si="0"/>
        <v>63.49979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0.41559</v>
      </c>
      <c r="F46" s="392"/>
      <c r="G46" s="278">
        <v>6.07565</v>
      </c>
      <c r="H46" s="330">
        <f t="shared" si="1"/>
        <v>83.11800000000001</v>
      </c>
      <c r="I46" s="331">
        <f t="shared" si="0"/>
        <v>-0.08440999999999999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157.7682</v>
      </c>
      <c r="F48" s="392"/>
      <c r="G48" s="278">
        <v>178.83733</v>
      </c>
      <c r="H48" s="330">
        <f t="shared" si="1"/>
        <v>78.8841</v>
      </c>
      <c r="I48" s="331">
        <f t="shared" si="0"/>
        <v>-42.23179999999999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1971.9</v>
      </c>
      <c r="E50" s="272">
        <v>1244.70767</v>
      </c>
      <c r="F50" s="393"/>
      <c r="G50" s="272">
        <v>3715.96164</v>
      </c>
      <c r="H50" s="330">
        <f t="shared" si="1"/>
        <v>63.122251128353355</v>
      </c>
      <c r="I50" s="331">
        <f t="shared" si="0"/>
        <v>-727.1923300000001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914.21898</v>
      </c>
      <c r="F53" s="269">
        <f>F56+F58+F60+F62+F63+F65+F66+F67+F69+F71+F54+F74+F75+F76</f>
        <v>0</v>
      </c>
      <c r="G53" s="269">
        <f>G56+G58+G60+G62+G63+G65+G66+G67+G69+G71+G54+G74+G75+G76+G68</f>
        <v>887.2676200000001</v>
      </c>
      <c r="H53" s="330">
        <f t="shared" si="1"/>
        <v>86.9608085227813</v>
      </c>
      <c r="I53" s="331">
        <f t="shared" si="0"/>
        <v>-137.0810200000002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38.13371</v>
      </c>
      <c r="F54" s="341"/>
      <c r="G54" s="279">
        <v>48.12461</v>
      </c>
      <c r="H54" s="330">
        <f t="shared" si="1"/>
        <v>68.21772808586762</v>
      </c>
      <c r="I54" s="331">
        <f t="shared" si="0"/>
        <v>-17.766289999999998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15.275</v>
      </c>
      <c r="F56" s="345"/>
      <c r="G56" s="280">
        <v>0.955</v>
      </c>
      <c r="H56" s="330">
        <f t="shared" si="1"/>
        <v>1175</v>
      </c>
      <c r="I56" s="331">
        <f t="shared" si="0"/>
        <v>13.975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12.3</v>
      </c>
      <c r="F65" s="341"/>
      <c r="G65" s="279">
        <v>73</v>
      </c>
      <c r="H65" s="330">
        <f t="shared" si="1"/>
        <v>11.941747572815535</v>
      </c>
      <c r="I65" s="331">
        <f t="shared" si="0"/>
        <v>-90.7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283.49582</v>
      </c>
      <c r="F66" s="341"/>
      <c r="G66" s="278">
        <v>140.1</v>
      </c>
      <c r="H66" s="330">
        <f t="shared" si="1"/>
        <v>135.06232491662695</v>
      </c>
      <c r="I66" s="331">
        <f t="shared" si="0"/>
        <v>73.59581999999997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3</v>
      </c>
      <c r="F69" s="345"/>
      <c r="G69" s="280">
        <v>2.5</v>
      </c>
      <c r="H69" s="330">
        <f t="shared" si="1"/>
        <v>300</v>
      </c>
      <c r="I69" s="331">
        <f t="shared" si="0"/>
        <v>2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36.259</v>
      </c>
      <c r="F75" s="339"/>
      <c r="G75" s="278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477.26445</v>
      </c>
      <c r="F76" s="402">
        <f>F78</f>
        <v>0</v>
      </c>
      <c r="G76" s="278">
        <f>G78</f>
        <v>543.58801</v>
      </c>
      <c r="H76" s="330">
        <f t="shared" si="3"/>
        <v>90.52815819423368</v>
      </c>
      <c r="I76" s="331">
        <f t="shared" si="2"/>
        <v>-49.935550000000035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477.26445</v>
      </c>
      <c r="F78" s="345"/>
      <c r="G78" s="272">
        <v>543.58801</v>
      </c>
      <c r="H78" s="330">
        <f t="shared" si="3"/>
        <v>90.52815819423368</v>
      </c>
      <c r="I78" s="331">
        <f t="shared" si="2"/>
        <v>-49.935550000000035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423</v>
      </c>
      <c r="E79" s="269">
        <f>E80+E81+E82</f>
        <v>778.63647</v>
      </c>
      <c r="F79" s="403">
        <f>F80+F81+F82</f>
        <v>0</v>
      </c>
      <c r="G79" s="269">
        <f>G80+G81+G82</f>
        <v>33.792890000000014</v>
      </c>
      <c r="H79" s="330">
        <f t="shared" si="3"/>
        <v>184.0748156028369</v>
      </c>
      <c r="I79" s="331">
        <f t="shared" si="2"/>
        <v>355.63647000000003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340.40847</v>
      </c>
      <c r="F80" s="341"/>
      <c r="G80" s="279">
        <v>-121.55045</v>
      </c>
      <c r="H80" s="330"/>
      <c r="I80" s="331">
        <f t="shared" si="2"/>
        <v>340.40847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423</v>
      </c>
      <c r="E82" s="272">
        <v>438.228</v>
      </c>
      <c r="F82" s="357"/>
      <c r="G82" s="272">
        <v>155.34334</v>
      </c>
      <c r="H82" s="330">
        <f t="shared" si="3"/>
        <v>103.60000000000001</v>
      </c>
      <c r="I82" s="331">
        <f t="shared" si="2"/>
        <v>15.228000000000009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94">
        <f>D84+D157+D155+D154</f>
        <v>335423.94389</v>
      </c>
      <c r="E83" s="17">
        <f>E84+E157+E155+E154+E156</f>
        <v>282563.93897</v>
      </c>
      <c r="F83" s="17">
        <f>F84+F157+F155+F154+F156</f>
        <v>0</v>
      </c>
      <c r="G83" s="17">
        <f>G84+G157+G155+G154+G156</f>
        <v>297509.2322100001</v>
      </c>
      <c r="H83" s="330">
        <f t="shared" si="3"/>
        <v>84.24083733946702</v>
      </c>
      <c r="I83" s="331">
        <f t="shared" si="2"/>
        <v>-52860.00491999998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202">
        <f>D85+D88+D105+D136</f>
        <v>335423.94389</v>
      </c>
      <c r="E84" s="82">
        <f>E85+E88+E105+E136</f>
        <v>282562.89461</v>
      </c>
      <c r="F84" s="82">
        <f>F85+F88+F105+F136</f>
        <v>0</v>
      </c>
      <c r="G84" s="82">
        <f>G85+G88+G105+G136</f>
        <v>293340.9785600001</v>
      </c>
      <c r="H84" s="330">
        <f t="shared" si="3"/>
        <v>84.24052598423462</v>
      </c>
      <c r="I84" s="331">
        <f t="shared" si="2"/>
        <v>-52861.04927999998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97849</v>
      </c>
      <c r="F85" s="407">
        <f>F86+F87</f>
        <v>0</v>
      </c>
      <c r="G85" s="17">
        <f>G86+G87</f>
        <v>91300</v>
      </c>
      <c r="H85" s="330">
        <f t="shared" si="3"/>
        <v>86.80636261211309</v>
      </c>
      <c r="I85" s="331">
        <f t="shared" si="2"/>
        <v>-14872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94415</v>
      </c>
      <c r="G86" s="279">
        <v>91300</v>
      </c>
      <c r="H86" s="330">
        <f t="shared" si="3"/>
        <v>86.449539436336</v>
      </c>
      <c r="I86" s="331">
        <f t="shared" si="2"/>
        <v>-14799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>
        <v>3434</v>
      </c>
      <c r="G87" s="280"/>
      <c r="H87" s="330">
        <f t="shared" si="3"/>
        <v>97.91844881665241</v>
      </c>
      <c r="I87" s="331">
        <f t="shared" si="2"/>
        <v>-73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E91+E94+E97+E89+E90+E92+E93+E95+E96</f>
        <v>20028.084</v>
      </c>
      <c r="F88" s="17">
        <f>F91+F94+F97</f>
        <v>0</v>
      </c>
      <c r="G88" s="17">
        <f>G91+G94+G97+G89+G90+G92</f>
        <v>20854.979150000003</v>
      </c>
      <c r="H88" s="330">
        <f t="shared" si="3"/>
        <v>85.18347886371467</v>
      </c>
      <c r="I88" s="331">
        <f t="shared" si="2"/>
        <v>-3483.615999999998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>
        <v>1763.3</v>
      </c>
      <c r="F92" s="409"/>
      <c r="G92" s="272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>
        <v>777.6</v>
      </c>
      <c r="F93" s="409"/>
      <c r="G93" s="272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>
        <v>3173.6</v>
      </c>
      <c r="F94" s="409"/>
      <c r="G94" s="272">
        <v>3221.9</v>
      </c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>
        <v>600</v>
      </c>
      <c r="F95" s="258"/>
      <c r="G95" s="309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>
        <v>203.3</v>
      </c>
      <c r="F96" s="258"/>
      <c r="G96" s="309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5277.284</v>
      </c>
      <c r="F97" s="17">
        <f>F98+F99+F100+F101</f>
        <v>0</v>
      </c>
      <c r="G97" s="17">
        <f>G98+G99+G100+G101+G102+G104</f>
        <v>8816.92815</v>
      </c>
      <c r="H97" s="330">
        <f t="shared" si="3"/>
        <v>60.23677932632492</v>
      </c>
      <c r="I97" s="331">
        <f t="shared" si="2"/>
        <v>-3483.616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709.74415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1724.784</v>
      </c>
      <c r="F99" s="412"/>
      <c r="G99" s="272">
        <v>1775.184</v>
      </c>
      <c r="H99" s="330">
        <f t="shared" si="3"/>
        <v>78.18958248334013</v>
      </c>
      <c r="I99" s="331">
        <f t="shared" si="2"/>
        <v>-481.116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>
        <v>2007.5</v>
      </c>
      <c r="F101" s="484"/>
      <c r="G101" s="494"/>
      <c r="H101" s="485">
        <f t="shared" si="3"/>
        <v>50.062344139650875</v>
      </c>
      <c r="I101" s="486">
        <f t="shared" si="2"/>
        <v>-2002.5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4">
        <v>1000</v>
      </c>
      <c r="E103" s="513"/>
      <c r="F103" s="515"/>
      <c r="G103" s="513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00"/>
      <c r="E104" s="297"/>
      <c r="F104" s="413"/>
      <c r="G104" s="297">
        <v>2332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202">
        <f>D106+D123+D126+D127+D128+D129+D130+D131+D134+D125+D124</f>
        <v>172278.2</v>
      </c>
      <c r="E105" s="264">
        <f>E106+E123+E126+E127+E128+E129+E130+E131+E134+E125+E124</f>
        <v>143510.48427000002</v>
      </c>
      <c r="F105" s="82">
        <f>F106+F123+F126+F127+F128+F129+F130+F131+F134+F125+F124</f>
        <v>0</v>
      </c>
      <c r="G105" s="82">
        <f>G106+G123+G126+G127+G128+G129+G130+G131+G134+G125+G124+G133</f>
        <v>148701.31579000005</v>
      </c>
      <c r="H105" s="487">
        <f t="shared" si="3"/>
        <v>83.30159258106946</v>
      </c>
      <c r="I105" s="488">
        <f t="shared" si="2"/>
        <v>-28767.715729999996</v>
      </c>
    </row>
    <row r="106" spans="1:9" ht="11.25" customHeight="1" thickBot="1">
      <c r="A106" s="404" t="s">
        <v>90</v>
      </c>
      <c r="B106" s="501" t="s">
        <v>291</v>
      </c>
      <c r="C106" s="454">
        <f>C109+C110+C115+C118+C117+C108+C107+C116+C111+C119+C120+C131+C113+C114+C121</f>
        <v>125721.2</v>
      </c>
      <c r="D106" s="194">
        <f>D109+D110+D115+D118+D117+D108+D107+D116+D111+D119+D120+D113+D114+D121+D122</f>
        <v>127959.5</v>
      </c>
      <c r="E106" s="472">
        <f>E109+E110+E115+E118+E117+E108+E107+E116+E111+E119+E120+E113+E114+E121+E122</f>
        <v>106747.25568</v>
      </c>
      <c r="F106" s="17">
        <f>F109+F110+F115+F118+F117+F108+F107+F116+F111+F119+F120+F113+F114+F121</f>
        <v>0</v>
      </c>
      <c r="G106" s="17">
        <f>G109+G110+G115+G118+G117+G108+G107+G116+G111+G119+G120+G113+G114+G121</f>
        <v>108389.02788000001</v>
      </c>
      <c r="H106" s="330">
        <f t="shared" si="3"/>
        <v>83.4226889601788</v>
      </c>
      <c r="I106" s="331">
        <f t="shared" si="2"/>
        <v>-21212.244319999998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27">
        <v>1384.2</v>
      </c>
      <c r="E107" s="473">
        <v>1383.8573</v>
      </c>
      <c r="F107" s="415"/>
      <c r="G107" s="279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27">
        <v>45</v>
      </c>
      <c r="E108" s="473">
        <v>18</v>
      </c>
      <c r="F108" s="415"/>
      <c r="G108" s="279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27">
        <v>3560.6</v>
      </c>
      <c r="E109" s="473">
        <v>2812.8</v>
      </c>
      <c r="F109" s="341"/>
      <c r="G109" s="279">
        <v>4940.77366</v>
      </c>
      <c r="H109" s="330">
        <f t="shared" si="3"/>
        <v>78.99792169859013</v>
      </c>
      <c r="I109" s="331">
        <f t="shared" si="2"/>
        <v>-747.7999999999997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25">
        <v>89502</v>
      </c>
      <c r="E110" s="474">
        <v>74578</v>
      </c>
      <c r="F110" s="416"/>
      <c r="G110" s="278">
        <v>77239</v>
      </c>
      <c r="H110" s="330">
        <f t="shared" si="3"/>
        <v>83.32551227905522</v>
      </c>
      <c r="I110" s="331">
        <f t="shared" si="2"/>
        <v>-14924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25">
        <v>16165.8</v>
      </c>
      <c r="E111" s="474">
        <v>13470</v>
      </c>
      <c r="F111" s="416"/>
      <c r="G111" s="278">
        <v>13463</v>
      </c>
      <c r="H111" s="330">
        <f t="shared" si="3"/>
        <v>83.3240544853951</v>
      </c>
      <c r="I111" s="331">
        <f t="shared" si="2"/>
        <v>-2695.7999999999993</v>
      </c>
    </row>
    <row r="112" spans="3:9" ht="12.75" thickBot="1">
      <c r="C112" s="385"/>
      <c r="D112" s="492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25">
        <v>485.2</v>
      </c>
      <c r="E113" s="474">
        <v>398.43438</v>
      </c>
      <c r="F113" s="416"/>
      <c r="G113" s="278">
        <v>346.83332</v>
      </c>
      <c r="H113" s="330">
        <f t="shared" si="3"/>
        <v>82.11755564715581</v>
      </c>
      <c r="I113" s="331">
        <f t="shared" si="2"/>
        <v>-86.76562000000001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25">
        <v>80.3</v>
      </c>
      <c r="E114" s="474">
        <v>80.3</v>
      </c>
      <c r="F114" s="416"/>
      <c r="G114" s="278">
        <v>100.5</v>
      </c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25">
        <v>1160.9</v>
      </c>
      <c r="E117" s="476">
        <v>1160.9</v>
      </c>
      <c r="F117" s="263"/>
      <c r="G117" s="297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23"/>
      <c r="E119" s="475"/>
      <c r="F119" s="409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23"/>
      <c r="E120" s="475"/>
      <c r="F120" s="357"/>
      <c r="G120" s="315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23">
        <v>13121.1</v>
      </c>
      <c r="E121" s="475">
        <v>10390.564</v>
      </c>
      <c r="F121" s="357"/>
      <c r="G121" s="285">
        <v>10231.207</v>
      </c>
      <c r="H121" s="434">
        <f t="shared" si="3"/>
        <v>79.18973256815359</v>
      </c>
      <c r="I121" s="331">
        <f t="shared" si="2"/>
        <v>-2730.536</v>
      </c>
    </row>
    <row r="122" spans="1:9" ht="47.25" customHeight="1" thickBot="1">
      <c r="A122" s="263" t="s">
        <v>289</v>
      </c>
      <c r="B122" s="441" t="s">
        <v>123</v>
      </c>
      <c r="C122" s="464"/>
      <c r="D122" s="218">
        <v>2454.4</v>
      </c>
      <c r="E122" s="476">
        <v>2454.4</v>
      </c>
      <c r="F122" s="418"/>
      <c r="G122" s="272">
        <v>2990.1</v>
      </c>
      <c r="H122" s="330">
        <f t="shared" si="3"/>
        <v>100</v>
      </c>
      <c r="I122" s="331">
        <f t="shared" si="2"/>
        <v>0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23">
        <v>1632.9</v>
      </c>
      <c r="E123" s="475">
        <v>1250</v>
      </c>
      <c r="F123" s="357"/>
      <c r="G123" s="272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23">
        <v>959.7</v>
      </c>
      <c r="E124" s="475">
        <v>959.7</v>
      </c>
      <c r="F124" s="357"/>
      <c r="G124" s="272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18">
        <v>639.8</v>
      </c>
      <c r="E125" s="476">
        <v>639.8</v>
      </c>
      <c r="F125" s="418"/>
      <c r="G125" s="272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25">
        <v>1048.1</v>
      </c>
      <c r="E126" s="476">
        <v>1048.1</v>
      </c>
      <c r="F126" s="263"/>
      <c r="G126" s="278">
        <v>1079.638</v>
      </c>
      <c r="H126" s="330">
        <f t="shared" si="3"/>
        <v>100</v>
      </c>
      <c r="I126" s="331">
        <f t="shared" si="2"/>
        <v>0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30">
        <v>245.6</v>
      </c>
      <c r="E127" s="476">
        <v>205.86835</v>
      </c>
      <c r="F127" s="263"/>
      <c r="G127" s="278">
        <v>178.3955</v>
      </c>
      <c r="H127" s="330">
        <f t="shared" si="3"/>
        <v>83.82261807817589</v>
      </c>
      <c r="I127" s="331">
        <f t="shared" si="2"/>
        <v>-39.73165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30">
        <v>4495.5</v>
      </c>
      <c r="E128" s="476">
        <v>4336.24009</v>
      </c>
      <c r="F128" s="263"/>
      <c r="G128" s="272">
        <v>4987.3</v>
      </c>
      <c r="H128" s="330">
        <f t="shared" si="3"/>
        <v>96.45734823712601</v>
      </c>
      <c r="I128" s="331">
        <f t="shared" si="2"/>
        <v>-159.25990999999976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30">
        <v>1836</v>
      </c>
      <c r="E129" s="476">
        <v>1003.51126</v>
      </c>
      <c r="F129" s="263"/>
      <c r="G129" s="272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30">
        <v>591.6</v>
      </c>
      <c r="E130" s="476">
        <v>497.34069</v>
      </c>
      <c r="F130" s="263"/>
      <c r="G130" s="280">
        <v>558.0314</v>
      </c>
      <c r="H130" s="330">
        <f t="shared" si="3"/>
        <v>84.06705375253549</v>
      </c>
      <c r="I130" s="331">
        <f t="shared" si="2"/>
        <v>-94.25931000000003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25">
        <v>1264.5</v>
      </c>
      <c r="E131" s="476">
        <v>1018.6682</v>
      </c>
      <c r="F131" s="263"/>
      <c r="G131" s="278">
        <v>1002.07214</v>
      </c>
      <c r="H131" s="330">
        <f t="shared" si="3"/>
        <v>80.55897192566232</v>
      </c>
      <c r="I131" s="331">
        <f t="shared" si="2"/>
        <v>-245.83180000000004</v>
      </c>
    </row>
    <row r="132" spans="1:9" ht="24.75" customHeight="1" thickBot="1">
      <c r="A132" s="263" t="s">
        <v>263</v>
      </c>
      <c r="B132" s="441" t="s">
        <v>264</v>
      </c>
      <c r="C132" s="465"/>
      <c r="D132" s="230"/>
      <c r="E132" s="476"/>
      <c r="F132" s="263"/>
      <c r="G132" s="297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493"/>
      <c r="E133" s="476"/>
      <c r="F133" s="263"/>
      <c r="G133" s="297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202">
        <f>D135</f>
        <v>31605</v>
      </c>
      <c r="E134" s="264">
        <f>E135</f>
        <v>25804</v>
      </c>
      <c r="F134" s="264">
        <f>F135</f>
        <v>0</v>
      </c>
      <c r="G134" s="264">
        <f>G135</f>
        <v>26051.69879</v>
      </c>
      <c r="H134" s="330">
        <f t="shared" si="3"/>
        <v>81.6453092865053</v>
      </c>
      <c r="I134" s="331">
        <f t="shared" si="2"/>
        <v>-5801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196">
        <v>31605</v>
      </c>
      <c r="E135" s="265">
        <v>25804</v>
      </c>
      <c r="G135" s="280">
        <v>26051.69879</v>
      </c>
      <c r="H135" s="330">
        <f t="shared" si="3"/>
        <v>81.6453092865053</v>
      </c>
      <c r="I135" s="331">
        <f t="shared" si="2"/>
        <v>-5801</v>
      </c>
    </row>
    <row r="136" spans="1:9" ht="11.25" customHeight="1" thickBot="1">
      <c r="A136" s="404" t="s">
        <v>99</v>
      </c>
      <c r="B136" s="501" t="s">
        <v>117</v>
      </c>
      <c r="C136" s="454">
        <f>C147+C148+C138+C142+C140</f>
        <v>21823.5052</v>
      </c>
      <c r="D136" s="194">
        <f>D147</f>
        <v>26913.04389</v>
      </c>
      <c r="E136" s="472">
        <f>E147+E148+E138+E142+E140+E139+E141+E145+E146+E143+E144</f>
        <v>21175.32634</v>
      </c>
      <c r="F136" s="407">
        <f>F147+F148+F138+F142+F140+F139+F141+F145+F146</f>
        <v>0</v>
      </c>
      <c r="G136" s="17">
        <f>G137+G141+G143+G147+G148+G142+G145+G146+G144</f>
        <v>32484.68362</v>
      </c>
      <c r="H136" s="330">
        <f t="shared" si="3"/>
        <v>78.68053285443514</v>
      </c>
      <c r="I136" s="331">
        <f t="shared" si="2"/>
        <v>-5737.717550000001</v>
      </c>
    </row>
    <row r="137" spans="1:9" ht="11.25" customHeight="1" thickBot="1">
      <c r="A137" s="404" t="s">
        <v>100</v>
      </c>
      <c r="B137" s="501" t="s">
        <v>117</v>
      </c>
      <c r="C137" s="454"/>
      <c r="D137" s="194"/>
      <c r="E137" s="472">
        <f>E138+E139+E141</f>
        <v>0</v>
      </c>
      <c r="F137" s="365"/>
      <c r="G137" s="17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23"/>
      <c r="E138" s="473"/>
      <c r="F138" s="341"/>
      <c r="G138" s="279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25"/>
      <c r="E139" s="473"/>
      <c r="F139" s="341"/>
      <c r="G139" s="313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25"/>
      <c r="E141" s="473"/>
      <c r="F141" s="341"/>
      <c r="G141" s="279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30"/>
      <c r="E142" s="473"/>
      <c r="F142" s="341"/>
      <c r="G142" s="313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30"/>
      <c r="E143" s="474"/>
      <c r="F143" s="339"/>
      <c r="G143" s="278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31"/>
      <c r="E144" s="475"/>
      <c r="F144" s="357"/>
      <c r="G144" s="272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24"/>
      <c r="E145" s="265"/>
      <c r="F145" s="345"/>
      <c r="G145" s="309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24"/>
      <c r="E146" s="265"/>
      <c r="F146" s="345"/>
      <c r="G146" s="280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94">
        <v>26913.04389</v>
      </c>
      <c r="E147" s="472">
        <v>21175.32634</v>
      </c>
      <c r="F147" s="365"/>
      <c r="G147" s="17">
        <v>23014.79409</v>
      </c>
      <c r="H147" s="330">
        <f>E147/D147*100</f>
        <v>78.68053285443514</v>
      </c>
      <c r="I147" s="331">
        <f t="shared" si="4"/>
        <v>-5737.717550000001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08">
        <f>D151+D149+D152</f>
        <v>0</v>
      </c>
      <c r="E148" s="477">
        <f>E151+E149+E152+E150+E153</f>
        <v>0</v>
      </c>
      <c r="F148" s="390"/>
      <c r="G148" s="269">
        <f>G151+G149+G152+G150+G153</f>
        <v>7790.68953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27"/>
      <c r="E149" s="473"/>
      <c r="F149" s="334"/>
      <c r="G149" s="279">
        <v>7774.37048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27"/>
      <c r="E150" s="473"/>
      <c r="F150" s="334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23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04"/>
      <c r="E152" s="473"/>
      <c r="F152" s="341"/>
      <c r="G152" s="279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04"/>
      <c r="E153" s="473"/>
      <c r="F153" s="341"/>
      <c r="G153" s="279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32"/>
      <c r="E154" s="478"/>
      <c r="F154" s="341"/>
      <c r="G154" s="289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32"/>
      <c r="E155" s="479"/>
      <c r="F155" s="430"/>
      <c r="G155" s="273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199"/>
      <c r="E156" s="474">
        <v>4</v>
      </c>
      <c r="F156" s="339"/>
      <c r="G156" s="278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12"/>
      <c r="E157" s="479">
        <v>-2.95564</v>
      </c>
      <c r="F157" s="430"/>
      <c r="G157" s="273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501" t="s">
        <v>103</v>
      </c>
      <c r="C158" s="454">
        <f>C8+C83</f>
        <v>374004.7052</v>
      </c>
      <c r="D158" s="194">
        <f>D8+D83</f>
        <v>401933.44389</v>
      </c>
      <c r="E158" s="472">
        <f>E83+E8</f>
        <v>340406.66548</v>
      </c>
      <c r="F158" s="17">
        <f>F83+F8</f>
        <v>0</v>
      </c>
      <c r="G158" s="17">
        <f>G8+G83</f>
        <v>347664.9036300001</v>
      </c>
      <c r="H158" s="330">
        <f>E158/D158*100</f>
        <v>84.69229686026365</v>
      </c>
      <c r="I158" s="331">
        <f t="shared" si="4"/>
        <v>-61526.77840999997</v>
      </c>
    </row>
    <row r="159" spans="1:9" ht="11.25" customHeight="1">
      <c r="A159" s="258"/>
      <c r="B159" s="274"/>
      <c r="C159" s="274"/>
      <c r="D159" s="233"/>
      <c r="F159" s="317"/>
      <c r="G159" s="317"/>
      <c r="H159" s="431"/>
      <c r="I159" s="432"/>
    </row>
    <row r="160" spans="1:8" ht="11.25" customHeight="1">
      <c r="A160" s="277" t="s">
        <v>235</v>
      </c>
      <c r="B160" s="277"/>
      <c r="C160" s="275"/>
      <c r="D160" s="234"/>
      <c r="E160" s="305"/>
      <c r="F160" s="431"/>
      <c r="G160" s="305"/>
      <c r="H160" s="277"/>
    </row>
    <row r="161" spans="1:8" ht="11.25" customHeight="1">
      <c r="A161" s="277" t="s">
        <v>205</v>
      </c>
      <c r="B161" s="276"/>
      <c r="C161" s="276"/>
      <c r="D161" s="235"/>
      <c r="E161" s="305" t="s">
        <v>236</v>
      </c>
      <c r="F161" s="318"/>
      <c r="G161" s="318"/>
      <c r="H161" s="277"/>
    </row>
    <row r="162" spans="1:8" ht="11.25" customHeight="1">
      <c r="A162" s="277"/>
      <c r="B162" s="276"/>
      <c r="C162" s="276"/>
      <c r="D162" s="235"/>
      <c r="E162" s="305"/>
      <c r="F162" s="318"/>
      <c r="G162" s="318"/>
      <c r="H162" s="277"/>
    </row>
    <row r="163" spans="1:7" ht="11.25" customHeight="1">
      <c r="A163" s="433" t="s">
        <v>333</v>
      </c>
      <c r="B163" s="277"/>
      <c r="C163" s="277"/>
      <c r="D163" s="236"/>
      <c r="E163" s="306"/>
      <c r="F163" s="319"/>
      <c r="G163" s="306"/>
    </row>
    <row r="164" spans="1:7" ht="11.25" customHeight="1">
      <c r="A164" s="433" t="s">
        <v>207</v>
      </c>
      <c r="C164" s="277"/>
      <c r="D164" s="236"/>
      <c r="E164" s="306"/>
      <c r="F164" s="319"/>
      <c r="G164" s="319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G8" sqref="G8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520" t="s">
        <v>108</v>
      </c>
      <c r="H5" s="521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520" t="s">
        <v>108</v>
      </c>
      <c r="I5" s="521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E8/D8*100</f>
        <v>12.043495174863619</v>
      </c>
      <c r="I8" s="35">
        <f>E8-D8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72">E9/D9*100</f>
        <v>13.813165656606913</v>
      </c>
      <c r="I9" s="35">
        <f aca="true" t="shared" si="1" ref="I9:I72">E9-D9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 t="e">
        <f t="shared" si="0"/>
        <v>#DIV/0!</v>
      </c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 t="e">
        <f t="shared" si="0"/>
        <v>#DIV/0!</v>
      </c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 t="e">
        <f t="shared" si="0"/>
        <v>#DIV/0!</v>
      </c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 t="e">
        <f t="shared" si="0"/>
        <v>#DIV/0!</v>
      </c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 t="e">
        <f t="shared" si="0"/>
        <v>#DIV/0!</v>
      </c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 t="e">
        <f t="shared" si="0"/>
        <v>#DIV/0!</v>
      </c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 t="e">
        <f t="shared" si="0"/>
        <v>#DIV/0!</v>
      </c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 t="e">
        <f t="shared" si="0"/>
        <v>#DIV/0!</v>
      </c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 t="e">
        <f t="shared" si="0"/>
        <v>#DIV/0!</v>
      </c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 t="e">
        <f t="shared" si="0"/>
        <v>#DIV/0!</v>
      </c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 t="e">
        <f t="shared" si="0"/>
        <v>#DIV/0!</v>
      </c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 t="e">
        <f t="shared" si="0"/>
        <v>#DIV/0!</v>
      </c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 t="e">
        <f t="shared" si="0"/>
        <v>#DIV/0!</v>
      </c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 t="e">
        <f t="shared" si="0"/>
        <v>#DIV/0!</v>
      </c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 t="e">
        <f t="shared" si="0"/>
        <v>#DIV/0!</v>
      </c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 t="e">
        <f t="shared" si="0"/>
        <v>#DIV/0!</v>
      </c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 t="e">
        <f t="shared" si="0"/>
        <v>#DIV/0!</v>
      </c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 t="e">
        <f t="shared" si="0"/>
        <v>#DIV/0!</v>
      </c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 t="e">
        <f t="shared" si="0"/>
        <v>#DIV/0!</v>
      </c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 t="e">
        <f t="shared" si="0"/>
        <v>#DIV/0!</v>
      </c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 t="e">
        <f t="shared" si="0"/>
        <v>#DIV/0!</v>
      </c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 t="e">
        <f t="shared" si="0"/>
        <v>#DIV/0!</v>
      </c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 t="e">
        <f t="shared" si="0"/>
        <v>#DIV/0!</v>
      </c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 t="e">
        <f t="shared" si="0"/>
        <v>#DIV/0!</v>
      </c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 t="e">
        <f t="shared" si="0"/>
        <v>#DIV/0!</v>
      </c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 t="e">
        <f t="shared" si="0"/>
        <v>#DIV/0!</v>
      </c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 t="e">
        <f aca="true" t="shared" si="2" ref="H73:H136">E73/D73*100</f>
        <v>#DIV/0!</v>
      </c>
      <c r="I73" s="35">
        <f aca="true" t="shared" si="3" ref="I73:I136">E73-D73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 t="e">
        <f t="shared" si="2"/>
        <v>#DIV/0!</v>
      </c>
      <c r="I74" s="35">
        <f t="shared" si="3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t="shared" si="2"/>
        <v>6.000000000000001</v>
      </c>
      <c r="I75" s="35">
        <f t="shared" si="3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2"/>
        <v>22.331447268588768</v>
      </c>
      <c r="I76" s="35">
        <f t="shared" si="3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 t="e">
        <f t="shared" si="2"/>
        <v>#DIV/0!</v>
      </c>
      <c r="I77" s="35">
        <f t="shared" si="3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2"/>
        <v>22.331447268588768</v>
      </c>
      <c r="I78" s="35">
        <f t="shared" si="3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 t="e">
        <f t="shared" si="2"/>
        <v>#DIV/0!</v>
      </c>
      <c r="I79" s="35">
        <f t="shared" si="3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 t="e">
        <f t="shared" si="2"/>
        <v>#DIV/0!</v>
      </c>
      <c r="I80" s="35">
        <f t="shared" si="3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 t="e">
        <f t="shared" si="2"/>
        <v>#DIV/0!</v>
      </c>
      <c r="I81" s="35">
        <f t="shared" si="3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 t="e">
        <f t="shared" si="2"/>
        <v>#DIV/0!</v>
      </c>
      <c r="I82" s="35">
        <f t="shared" si="3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2"/>
        <v>15.546737965121443</v>
      </c>
      <c r="I83" s="35">
        <f t="shared" si="3"/>
        <v>-274439.2129599999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2"/>
        <v>15.546416583902674</v>
      </c>
      <c r="I84" s="35">
        <f t="shared" si="3"/>
        <v>-274440.2573199999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2"/>
        <v>15.000316252676853</v>
      </c>
      <c r="I85" s="35">
        <f t="shared" si="3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2"/>
        <v>15.200432179024666</v>
      </c>
      <c r="I86" s="35">
        <f t="shared" si="3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2"/>
        <v>0</v>
      </c>
      <c r="I87" s="35">
        <f t="shared" si="3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2"/>
        <v>27.074279718445332</v>
      </c>
      <c r="I88" s="35">
        <f t="shared" si="3"/>
        <v>-13344.239999999998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>
        <f t="shared" si="2"/>
        <v>0</v>
      </c>
      <c r="I89" s="35">
        <f t="shared" si="3"/>
        <v>-1654.2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>
        <f t="shared" si="2"/>
        <v>0</v>
      </c>
      <c r="I90" s="35">
        <f t="shared" si="3"/>
        <v>-2078.8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2"/>
        <v>100</v>
      </c>
      <c r="I91" s="35">
        <f t="shared" si="3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>
        <f t="shared" si="2"/>
        <v>0</v>
      </c>
      <c r="I92" s="35">
        <f t="shared" si="3"/>
        <v>-1763.3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>
        <f t="shared" si="2"/>
        <v>0</v>
      </c>
      <c r="I93" s="35">
        <f t="shared" si="3"/>
        <v>-777.6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2"/>
        <v>0</v>
      </c>
      <c r="I94" s="35">
        <f t="shared" si="3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>
        <f t="shared" si="2"/>
        <v>0</v>
      </c>
      <c r="I95" s="35">
        <f t="shared" si="3"/>
        <v>-600</v>
      </c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2"/>
        <v>12.108027406755713</v>
      </c>
      <c r="I96" s="35">
        <f t="shared" si="3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 t="e">
        <f t="shared" si="2"/>
        <v>#DIV/0!</v>
      </c>
      <c r="I97" s="35">
        <f t="shared" si="3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2"/>
        <v>20.588421959290994</v>
      </c>
      <c r="I98" s="35">
        <f t="shared" si="3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2"/>
        <v>0</v>
      </c>
      <c r="I99" s="35">
        <f t="shared" si="3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 t="e">
        <f t="shared" si="2"/>
        <v>#DIV/0!</v>
      </c>
      <c r="I100" s="35">
        <f t="shared" si="3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2"/>
        <v>15.565999790202579</v>
      </c>
      <c r="I101" s="35">
        <f t="shared" si="3"/>
        <v>-144078.85343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2"/>
        <v>16.52309049664612</v>
      </c>
      <c r="I102" s="35">
        <f t="shared" si="3"/>
        <v>-106938.34534999999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2"/>
        <v>0</v>
      </c>
      <c r="I103" s="35">
        <f t="shared" si="3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2"/>
        <v>40</v>
      </c>
      <c r="I104" s="35">
        <f t="shared" si="3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2"/>
        <v>15.178070364774443</v>
      </c>
      <c r="I105" s="35">
        <f t="shared" si="3"/>
        <v>-3143.84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2"/>
        <v>16.64990726464213</v>
      </c>
      <c r="I106" s="35">
        <f t="shared" si="3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2"/>
        <v>16.65243909982803</v>
      </c>
      <c r="I107" s="35">
        <f t="shared" si="3"/>
        <v>-13473.8</v>
      </c>
    </row>
    <row r="108" spans="3:9" ht="12.75" thickBot="1">
      <c r="C108" s="258"/>
      <c r="H108" s="34" t="e">
        <f t="shared" si="2"/>
        <v>#DIV/0!</v>
      </c>
      <c r="I108" s="35">
        <f t="shared" si="3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2"/>
        <v>20.999969084913438</v>
      </c>
      <c r="I109" s="35">
        <f t="shared" si="3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2"/>
        <v>0</v>
      </c>
      <c r="I110" s="35">
        <f t="shared" si="3"/>
        <v>-80.3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 t="e">
        <f t="shared" si="2"/>
        <v>#DIV/0!</v>
      </c>
      <c r="I111" s="35">
        <f t="shared" si="3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 t="e">
        <f t="shared" si="2"/>
        <v>#DIV/0!</v>
      </c>
      <c r="I112" s="35">
        <f t="shared" si="3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2"/>
        <v>0</v>
      </c>
      <c r="I113" s="35">
        <f t="shared" si="3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 t="e">
        <f t="shared" si="2"/>
        <v>#DIV/0!</v>
      </c>
      <c r="I114" s="35">
        <f t="shared" si="3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 t="e">
        <f t="shared" si="2"/>
        <v>#DIV/0!</v>
      </c>
      <c r="I115" s="35">
        <f t="shared" si="3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 t="e">
        <f t="shared" si="2"/>
        <v>#DIV/0!</v>
      </c>
      <c r="I116" s="35">
        <f t="shared" si="3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2"/>
        <v>15.831538514301391</v>
      </c>
      <c r="I117" s="35">
        <f t="shared" si="3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>
        <f t="shared" si="2"/>
        <v>33.133588657105605</v>
      </c>
      <c r="I118" s="35">
        <f t="shared" si="3"/>
        <v>-1641.1692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2"/>
        <v>0</v>
      </c>
      <c r="I119" s="35">
        <f t="shared" si="3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>
        <f t="shared" si="2"/>
        <v>0</v>
      </c>
      <c r="I120" s="35">
        <f t="shared" si="3"/>
        <v>-959.7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2"/>
        <v>100</v>
      </c>
      <c r="I121" s="35">
        <f t="shared" si="3"/>
        <v>0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2"/>
        <v>0</v>
      </c>
      <c r="I122" s="35">
        <f t="shared" si="3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2"/>
        <v>0</v>
      </c>
      <c r="I123" s="35">
        <f t="shared" si="3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2"/>
        <v>0</v>
      </c>
      <c r="I124" s="35">
        <f t="shared" si="3"/>
        <v>-3805.5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2"/>
        <v>0</v>
      </c>
      <c r="I125" s="35">
        <f t="shared" si="3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2"/>
        <v>16.666747802569304</v>
      </c>
      <c r="I126" s="35">
        <f t="shared" si="3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2"/>
        <v>12.146416765519968</v>
      </c>
      <c r="I127" s="35">
        <f t="shared" si="3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 t="e">
        <f t="shared" si="2"/>
        <v>#DIV/0!</v>
      </c>
      <c r="I128" s="35">
        <f t="shared" si="3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 t="e">
        <f t="shared" si="2"/>
        <v>#DIV/0!</v>
      </c>
      <c r="I129" s="35">
        <f t="shared" si="3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2"/>
        <v>14.247745609871856</v>
      </c>
      <c r="I130" s="35">
        <f t="shared" si="3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2"/>
        <v>14.247745609871856</v>
      </c>
      <c r="I131" s="35">
        <f t="shared" si="3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2"/>
        <v>9.477475352148419</v>
      </c>
      <c r="I132" s="35">
        <f t="shared" si="3"/>
        <v>-22947.163890000003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 t="e">
        <f t="shared" si="2"/>
        <v>#DIV/0!</v>
      </c>
      <c r="I133" s="35">
        <f t="shared" si="3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 t="e">
        <f t="shared" si="2"/>
        <v>#DIV/0!</v>
      </c>
      <c r="I134" s="35">
        <f t="shared" si="3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 t="e">
        <f t="shared" si="2"/>
        <v>#DIV/0!</v>
      </c>
      <c r="I135" s="35">
        <f t="shared" si="3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 t="e">
        <f t="shared" si="2"/>
        <v>#DIV/0!</v>
      </c>
      <c r="I136" s="35">
        <f t="shared" si="3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 t="e">
        <f aca="true" t="shared" si="4" ref="H137:H154">E137/D137*100</f>
        <v>#DIV/0!</v>
      </c>
      <c r="I137" s="35">
        <f aca="true" t="shared" si="5" ref="I137:I154">E137-D137</f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 t="e">
        <f t="shared" si="4"/>
        <v>#DIV/0!</v>
      </c>
      <c r="I138" s="35">
        <f t="shared" si="5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 t="e">
        <f t="shared" si="4"/>
        <v>#DIV/0!</v>
      </c>
      <c r="I139" s="35">
        <f t="shared" si="5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 t="e">
        <f t="shared" si="4"/>
        <v>#DIV/0!</v>
      </c>
      <c r="I140" s="35">
        <f t="shared" si="5"/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 t="e">
        <f t="shared" si="4"/>
        <v>#DIV/0!</v>
      </c>
      <c r="I141" s="35">
        <f t="shared" si="5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 t="e">
        <f t="shared" si="4"/>
        <v>#DIV/0!</v>
      </c>
      <c r="I142" s="35">
        <f t="shared" si="5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 t="shared" si="4"/>
        <v>9.477475352148419</v>
      </c>
      <c r="I143" s="35">
        <f t="shared" si="5"/>
        <v>-22947.163890000003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 t="e">
        <f t="shared" si="4"/>
        <v>#DIV/0!</v>
      </c>
      <c r="I144" s="35">
        <f t="shared" si="5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 t="e">
        <f t="shared" si="4"/>
        <v>#DIV/0!</v>
      </c>
      <c r="I145" s="35">
        <f t="shared" si="5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 t="e">
        <f t="shared" si="4"/>
        <v>#DIV/0!</v>
      </c>
      <c r="I146" s="35">
        <f t="shared" si="5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 t="e">
        <f t="shared" si="4"/>
        <v>#DIV/0!</v>
      </c>
      <c r="I147" s="35">
        <f t="shared" si="5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 t="e">
        <f t="shared" si="4"/>
        <v>#DIV/0!</v>
      </c>
      <c r="I148" s="35">
        <f t="shared" si="5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 t="e">
        <f t="shared" si="4"/>
        <v>#DIV/0!</v>
      </c>
      <c r="I149" s="35">
        <f t="shared" si="5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 t="e">
        <f t="shared" si="4"/>
        <v>#DIV/0!</v>
      </c>
      <c r="I150" s="35">
        <f t="shared" si="5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 t="e">
        <f t="shared" si="4"/>
        <v>#DIV/0!</v>
      </c>
      <c r="I151" s="35">
        <f t="shared" si="5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 t="e">
        <f t="shared" si="4"/>
        <v>#DIV/0!</v>
      </c>
      <c r="I152" s="35">
        <f t="shared" si="5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 t="e">
        <f t="shared" si="4"/>
        <v>#DIV/0!</v>
      </c>
      <c r="I153" s="35">
        <f t="shared" si="5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 t="shared" si="4"/>
        <v>15.007516000300356</v>
      </c>
      <c r="I154" s="35">
        <f t="shared" si="5"/>
        <v>-326436.89969999995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E8-D8</f>
        <v>-47203.21448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E9-D9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-5663.704299999999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-3606.8813200000004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7.067270000000001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 t="e">
        <f t="shared" si="0"/>
        <v>#DIV/0!</v>
      </c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-750.3343900000002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t="shared" si="2"/>
        <v>6.000000000000001</v>
      </c>
      <c r="I75" s="331">
        <f t="shared" si="3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2"/>
        <v>30.50685318664643</v>
      </c>
      <c r="I76" s="331">
        <f t="shared" si="3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2"/>
        <v>30.50685318664643</v>
      </c>
      <c r="I78" s="331">
        <f t="shared" si="3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2"/>
        <v>5.089565989847716</v>
      </c>
      <c r="I79" s="331">
        <f t="shared" si="3"/>
        <v>-1495.78844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 t="e">
        <f t="shared" si="2"/>
        <v>#DIV/0!</v>
      </c>
      <c r="I80" s="331">
        <f t="shared" si="3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2"/>
        <v>4.8119923857868026</v>
      </c>
      <c r="I82" s="331">
        <f t="shared" si="3"/>
        <v>-1500.163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2"/>
        <v>23.75978411837199</v>
      </c>
      <c r="I83" s="331">
        <f t="shared" si="3"/>
        <v>-247750.10861999996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2"/>
        <v>23.759779145450295</v>
      </c>
      <c r="I84" s="331">
        <f t="shared" si="3"/>
        <v>-247750.12477999995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2"/>
        <v>23.43793767111529</v>
      </c>
      <c r="I85" s="331">
        <f t="shared" si="3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2"/>
        <v>23.750618052630614</v>
      </c>
      <c r="I86" s="331">
        <f t="shared" si="3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2"/>
        <v>28.10846849997814</v>
      </c>
      <c r="I88" s="331">
        <f t="shared" si="3"/>
        <v>-13154.999999999998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2"/>
        <v>0</v>
      </c>
      <c r="I89" s="331">
        <f t="shared" si="3"/>
        <v>-1654.2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2"/>
        <v>17.153216561358605</v>
      </c>
      <c r="I96" s="331">
        <f t="shared" si="3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2"/>
        <v>29.167233328800034</v>
      </c>
      <c r="I98" s="331">
        <f t="shared" si="3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2"/>
        <v>0</v>
      </c>
      <c r="I99" s="331">
        <f t="shared" si="3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2"/>
        <v>24.490819833240355</v>
      </c>
      <c r="I101" s="331">
        <f t="shared" si="3"/>
        <v>-128849.46910999998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2"/>
        <v>24.539417955385147</v>
      </c>
      <c r="I102" s="331">
        <f t="shared" si="3"/>
        <v>-96669.00501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2"/>
        <v>22.767105547161666</v>
      </c>
      <c r="I105" s="331">
        <f t="shared" si="3"/>
        <v>-2862.56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2"/>
        <v>25.00055864673415</v>
      </c>
      <c r="I106" s="331">
        <f t="shared" si="3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2"/>
        <v>24.99721634561853</v>
      </c>
      <c r="I107" s="331">
        <f t="shared" si="3"/>
        <v>-12124.8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2"/>
        <v>34.58165498763396</v>
      </c>
      <c r="I109" s="331">
        <f t="shared" si="3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2"/>
        <v>24.2085953159415</v>
      </c>
      <c r="I117" s="331">
        <f t="shared" si="3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2"/>
        <v>33.133588657105605</v>
      </c>
      <c r="I118" s="331">
        <f t="shared" si="3"/>
        <v>-1641.1692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2"/>
        <v>100</v>
      </c>
      <c r="I121" s="331">
        <f t="shared" si="3"/>
        <v>0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2"/>
        <v>25</v>
      </c>
      <c r="I122" s="331">
        <f t="shared" si="3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2"/>
        <v>14.919556188925082</v>
      </c>
      <c r="I123" s="331">
        <f t="shared" si="3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2"/>
        <v>37.109774274077</v>
      </c>
      <c r="I124" s="331">
        <f t="shared" si="3"/>
        <v>-2393.2875400000003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2"/>
        <v>25.000121703853956</v>
      </c>
      <c r="I126" s="331">
        <f t="shared" si="3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2"/>
        <v>19.885748517200476</v>
      </c>
      <c r="I127" s="331">
        <f t="shared" si="3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2"/>
        <v>22.79702578705901</v>
      </c>
      <c r="I130" s="331">
        <f t="shared" si="3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2"/>
        <v>22.79702578705901</v>
      </c>
      <c r="I131" s="331">
        <f t="shared" si="3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2"/>
        <v>17.10482513449111</v>
      </c>
      <c r="I132" s="331">
        <f t="shared" si="3"/>
        <v>-21013.65567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 t="shared" si="4"/>
        <v>17.10482513449111</v>
      </c>
      <c r="I143" s="331">
        <f t="shared" si="5"/>
        <v>-21013.65567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 t="e">
        <f t="shared" si="4"/>
        <v>#DIV/0!</v>
      </c>
      <c r="I152" s="331">
        <f t="shared" si="5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 t="e">
        <f t="shared" si="4"/>
        <v>#DIV/0!</v>
      </c>
      <c r="I153" s="331">
        <f t="shared" si="5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 t="shared" si="4"/>
        <v>23.531430227173697</v>
      </c>
      <c r="I154" s="331">
        <f t="shared" si="5"/>
        <v>-294953.3230999999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316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E8-D8</f>
        <v>-40063.10144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E9-D9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404">
        <f>F16+F21+F22+F23</f>
        <v>0</v>
      </c>
      <c r="G15" s="17">
        <f>G16+G21+G22+G23</f>
        <v>4083.64511</v>
      </c>
      <c r="H15" s="330">
        <f t="shared" si="0"/>
        <v>71.54077724829222</v>
      </c>
      <c r="I15" s="331">
        <f t="shared" si="1"/>
        <v>-2424.6688599999998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436">
        <f>F17+F18</f>
        <v>0</v>
      </c>
      <c r="G16" s="279">
        <f>G17+G18</f>
        <v>1571.17839</v>
      </c>
      <c r="H16" s="330">
        <f t="shared" si="0"/>
        <v>76.05128654596635</v>
      </c>
      <c r="I16" s="331">
        <f t="shared" si="1"/>
        <v>-1123.0270200000004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330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363"/>
      <c r="G18" s="280">
        <v>1184.65615</v>
      </c>
      <c r="H18" s="330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363"/>
      <c r="G19" s="278"/>
      <c r="H19" s="330">
        <f t="shared" si="0"/>
        <v>165.42846666666665</v>
      </c>
      <c r="I19" s="331">
        <f t="shared" si="1"/>
        <v>9.81427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330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330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437">
        <v>248</v>
      </c>
      <c r="H23" s="330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-678.4581300000002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t="shared" si="2"/>
        <v>13.142857142857142</v>
      </c>
      <c r="I75" s="331">
        <f t="shared" si="3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2"/>
        <v>36.0211191198786</v>
      </c>
      <c r="I76" s="331">
        <f t="shared" si="3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2"/>
        <v>36.0211191198786</v>
      </c>
      <c r="I78" s="331">
        <f t="shared" si="3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2"/>
        <v>8.50371573604061</v>
      </c>
      <c r="I79" s="331">
        <f t="shared" si="3"/>
        <v>-1441.98144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 t="e">
        <f t="shared" si="2"/>
        <v>#DIV/0!</v>
      </c>
      <c r="I80" s="331">
        <f t="shared" si="3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2"/>
        <v>8.03515228426396</v>
      </c>
      <c r="I82" s="331">
        <f t="shared" si="3"/>
        <v>-1449.366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2"/>
        <v>31.982461288437513</v>
      </c>
      <c r="I83" s="331">
        <f t="shared" si="3"/>
        <v>-221029.70733999996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2"/>
        <v>31.98245631551583</v>
      </c>
      <c r="I84" s="331">
        <f t="shared" si="3"/>
        <v>-221029.72349999996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2"/>
        <v>30.937644007915356</v>
      </c>
      <c r="I85" s="331">
        <f t="shared" si="3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2"/>
        <v>31.350376325379532</v>
      </c>
      <c r="I86" s="331">
        <f t="shared" si="3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2"/>
        <v>36.13728402483278</v>
      </c>
      <c r="I88" s="331">
        <f t="shared" si="3"/>
        <v>-11685.855219999998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2"/>
        <v>51.878109253779094</v>
      </c>
      <c r="I96" s="331">
        <f t="shared" si="3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2"/>
        <v>41.520286504374624</v>
      </c>
      <c r="I98" s="331">
        <f t="shared" si="3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2"/>
        <v>66.66666666666666</v>
      </c>
      <c r="I99" s="331">
        <f t="shared" si="3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2"/>
        <v>32.957996751070084</v>
      </c>
      <c r="I101" s="331">
        <f t="shared" si="3"/>
        <v>-114401.01067999999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2"/>
        <v>33.28158254186204</v>
      </c>
      <c r="I102" s="331">
        <f t="shared" si="3"/>
        <v>-85469.82884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2"/>
        <v>30.356140729548887</v>
      </c>
      <c r="I105" s="331">
        <f t="shared" si="3"/>
        <v>-2581.28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2"/>
        <v>33.87410337199169</v>
      </c>
      <c r="I106" s="331">
        <f t="shared" si="3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2"/>
        <v>32.82856400549308</v>
      </c>
      <c r="I107" s="331">
        <f t="shared" si="3"/>
        <v>-10858.8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2"/>
        <v>41.37249793899423</v>
      </c>
      <c r="I109" s="331">
        <f t="shared" si="3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97">
        <v>4057.927</v>
      </c>
      <c r="H117" s="330">
        <f t="shared" si="2"/>
        <v>32.113016439170494</v>
      </c>
      <c r="I117" s="331">
        <f t="shared" si="3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2"/>
        <v>59.2010593220339</v>
      </c>
      <c r="I118" s="331">
        <f t="shared" si="3"/>
        <v>-1001.3692000000001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2"/>
        <v>0</v>
      </c>
      <c r="I121" s="331">
        <f t="shared" si="3"/>
        <v>-639.8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2"/>
        <v>50</v>
      </c>
      <c r="I122" s="331">
        <f t="shared" si="3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2"/>
        <v>30.231347719869706</v>
      </c>
      <c r="I123" s="331">
        <f t="shared" si="3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2"/>
        <v>63.703511759295765</v>
      </c>
      <c r="I124" s="331">
        <f t="shared" si="3"/>
        <v>-1381.2628599999998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2"/>
        <v>34.808578431372545</v>
      </c>
      <c r="I126" s="331">
        <f t="shared" si="3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2"/>
        <v>29.17004982206406</v>
      </c>
      <c r="I127" s="331">
        <f t="shared" si="3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2"/>
        <v>30.397089068185412</v>
      </c>
      <c r="I130" s="331">
        <f t="shared" si="3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2"/>
        <v>30.397089068185412</v>
      </c>
      <c r="I131" s="331">
        <f t="shared" si="3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2"/>
        <v>26.977923224791557</v>
      </c>
      <c r="I132" s="331">
        <f t="shared" si="3"/>
        <v>-18510.857600000003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 t="shared" si="4"/>
        <v>26.977923224791557</v>
      </c>
      <c r="I143" s="331">
        <f t="shared" si="5"/>
        <v>-18510.857600000003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 t="e">
        <f t="shared" si="4"/>
        <v>#DIV/0!</v>
      </c>
      <c r="I152" s="331">
        <f t="shared" si="5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 t="e">
        <f t="shared" si="4"/>
        <v>#DIV/0!</v>
      </c>
      <c r="I153" s="331">
        <f t="shared" si="5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 t="shared" si="4"/>
        <v>32.30998906695611</v>
      </c>
      <c r="I154" s="331">
        <f t="shared" si="5"/>
        <v>-261092.80877999996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I8" sqref="I8:I15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318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319</v>
      </c>
      <c r="F6" s="300" t="s">
        <v>315</v>
      </c>
      <c r="G6" s="300" t="s">
        <v>319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62127.5</v>
      </c>
      <c r="E8" s="17">
        <f>E9+E15+E24+E44+E53+E79+E32+E52+E51</f>
        <v>25692.461579999992</v>
      </c>
      <c r="F8" s="17">
        <f>F9+F15+F24+F44+F53+F79+F32+F52+F51</f>
        <v>0</v>
      </c>
      <c r="G8" s="17">
        <f>G9+G15+G24+G44+G53+G79+G32+G52+G51+G14</f>
        <v>24725.620499999997</v>
      </c>
      <c r="H8" s="330">
        <f>E8/D8*100</f>
        <v>41.35441081646613</v>
      </c>
      <c r="I8" s="331">
        <f>E8-D8</f>
        <v>-36435.03842000001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15907.01233</v>
      </c>
      <c r="F9" s="334">
        <f>F10</f>
        <v>0</v>
      </c>
      <c r="G9" s="289">
        <f>G10</f>
        <v>15953.85152</v>
      </c>
      <c r="H9" s="330">
        <f aca="true" t="shared" si="0" ref="H9:H72">E9/D9*100</f>
        <v>40.60749689834221</v>
      </c>
      <c r="I9" s="331">
        <f aca="true" t="shared" si="1" ref="I9:I72">E9-D9</f>
        <v>-23265.58767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15907.01233</v>
      </c>
      <c r="F10" s="280">
        <f>F11+F12+F13</f>
        <v>0</v>
      </c>
      <c r="G10" s="280">
        <f>G11+G12+G13</f>
        <v>15953.85152</v>
      </c>
      <c r="H10" s="330">
        <f t="shared" si="0"/>
        <v>40.60749689834221</v>
      </c>
      <c r="I10" s="331">
        <f t="shared" si="1"/>
        <v>-23265.58767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15757.49775</v>
      </c>
      <c r="F11" s="339"/>
      <c r="G11" s="278">
        <v>15842.86219</v>
      </c>
      <c r="H11" s="330">
        <f t="shared" si="0"/>
        <v>40.57989469699311</v>
      </c>
      <c r="I11" s="331">
        <f t="shared" si="1"/>
        <v>-23073.30225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6.51385</v>
      </c>
      <c r="F12" s="341"/>
      <c r="G12" s="279">
        <v>1.83249</v>
      </c>
      <c r="H12" s="330">
        <f t="shared" si="0"/>
        <v>13.68455882352941</v>
      </c>
      <c r="I12" s="331">
        <f t="shared" si="1"/>
        <v>-41.08615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143.00073</v>
      </c>
      <c r="F13" s="339"/>
      <c r="G13" s="278">
        <v>109.15684</v>
      </c>
      <c r="H13" s="330">
        <f t="shared" si="0"/>
        <v>48.60663834126445</v>
      </c>
      <c r="I13" s="331">
        <f t="shared" si="1"/>
        <v>-151.19926999999998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11.75359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9888.8</v>
      </c>
      <c r="E15" s="17">
        <f>E16+E21+E22+E23</f>
        <v>6586.2491</v>
      </c>
      <c r="F15" s="404">
        <f>F16+F21+F22+F23</f>
        <v>0</v>
      </c>
      <c r="G15" s="17">
        <f>G16+G21+G22+G23</f>
        <v>4705.92613</v>
      </c>
      <c r="H15" s="330">
        <f t="shared" si="0"/>
        <v>66.60311766847343</v>
      </c>
      <c r="I15" s="331">
        <f t="shared" si="1"/>
        <v>-3302.5508999999993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5841.3</v>
      </c>
      <c r="E16" s="279">
        <f>E17+E18+E19</f>
        <v>4018.2952</v>
      </c>
      <c r="F16" s="436">
        <f>F17+F18</f>
        <v>0</v>
      </c>
      <c r="G16" s="279">
        <f>G17+G18</f>
        <v>2082.7657</v>
      </c>
      <c r="H16" s="330">
        <f t="shared" si="0"/>
        <v>68.7911115676305</v>
      </c>
      <c r="I16" s="331">
        <f t="shared" si="1"/>
        <v>-1823.0048000000002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2170</v>
      </c>
      <c r="E17" s="278">
        <v>2297.02657</v>
      </c>
      <c r="F17" s="353"/>
      <c r="G17" s="278">
        <v>670.87814</v>
      </c>
      <c r="H17" s="330">
        <f t="shared" si="0"/>
        <v>105.85375898617511</v>
      </c>
      <c r="I17" s="331">
        <f t="shared" si="1"/>
        <v>127.02656999999999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1696.35136</v>
      </c>
      <c r="F18" s="363"/>
      <c r="G18" s="280">
        <v>1411.88756</v>
      </c>
      <c r="H18" s="330">
        <f t="shared" si="0"/>
        <v>46.52253956065052</v>
      </c>
      <c r="I18" s="331">
        <f t="shared" si="1"/>
        <v>-1949.94864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97">
        <v>24.91727</v>
      </c>
      <c r="F19" s="363"/>
      <c r="G19" s="278"/>
      <c r="H19" s="330">
        <f t="shared" si="0"/>
        <v>99.66908</v>
      </c>
      <c r="I19" s="331">
        <f t="shared" si="1"/>
        <v>-0.08273000000000152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744.09564</v>
      </c>
      <c r="F21" s="341"/>
      <c r="G21" s="279">
        <v>1196.35397</v>
      </c>
      <c r="H21" s="330">
        <f t="shared" si="0"/>
        <v>35.475358283671035</v>
      </c>
      <c r="I21" s="331">
        <f t="shared" si="1"/>
        <v>-1353.40436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1457</v>
      </c>
      <c r="E22" s="278">
        <v>1470.65644</v>
      </c>
      <c r="F22" s="341"/>
      <c r="G22" s="278">
        <v>1173.30646</v>
      </c>
      <c r="H22" s="330">
        <f t="shared" si="0"/>
        <v>100.93729855868223</v>
      </c>
      <c r="I22" s="331">
        <f t="shared" si="1"/>
        <v>13.656439999999975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353.20182</v>
      </c>
      <c r="F23" s="345"/>
      <c r="G23" s="272">
        <v>253.5</v>
      </c>
      <c r="H23" s="330">
        <f t="shared" si="0"/>
        <v>71.64337119675457</v>
      </c>
      <c r="I23" s="331">
        <f t="shared" si="1"/>
        <v>-139.79818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524.54428</v>
      </c>
      <c r="F24" s="348">
        <f>F26+F28+F29</f>
        <v>0</v>
      </c>
      <c r="G24" s="17">
        <f>G26+G28+G29</f>
        <v>556.83449</v>
      </c>
      <c r="H24" s="330">
        <f t="shared" si="0"/>
        <v>44.28776426882809</v>
      </c>
      <c r="I24" s="331">
        <f t="shared" si="1"/>
        <v>-659.8557200000001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524.54428</v>
      </c>
      <c r="F26" s="258">
        <f>F27</f>
        <v>0</v>
      </c>
      <c r="G26" s="297">
        <f>G27</f>
        <v>556.83449</v>
      </c>
      <c r="H26" s="330">
        <f t="shared" si="0"/>
        <v>44.28776426882809</v>
      </c>
      <c r="I26" s="331">
        <f t="shared" si="1"/>
        <v>-659.8557200000001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524.54428</v>
      </c>
      <c r="F27" s="345"/>
      <c r="G27" s="272">
        <v>556.83449</v>
      </c>
      <c r="H27" s="330">
        <f t="shared" si="0"/>
        <v>44.28776426882809</v>
      </c>
      <c r="I27" s="331">
        <f t="shared" si="1"/>
        <v>-659.8557200000001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994.7243900000001</v>
      </c>
      <c r="F32" s="371">
        <f>F34+F35+F39</f>
        <v>0</v>
      </c>
      <c r="G32" s="82">
        <f>G34+G35+G39</f>
        <v>799.85871</v>
      </c>
      <c r="H32" s="330">
        <f t="shared" si="0"/>
        <v>21.323138049303324</v>
      </c>
      <c r="I32" s="331">
        <f t="shared" si="1"/>
        <v>-3670.2756099999997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842.70959</v>
      </c>
      <c r="F34" s="345"/>
      <c r="G34" s="279">
        <v>719.30723</v>
      </c>
      <c r="H34" s="330">
        <f t="shared" si="0"/>
        <v>21.168289123335846</v>
      </c>
      <c r="I34" s="331">
        <f t="shared" si="1"/>
        <v>-3138.29041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141.5148</v>
      </c>
      <c r="F39" s="381">
        <f>F41</f>
        <v>0</v>
      </c>
      <c r="G39" s="279">
        <f>G41</f>
        <v>80.55148</v>
      </c>
      <c r="H39" s="330">
        <f t="shared" si="0"/>
        <v>93.10184210526316</v>
      </c>
      <c r="I39" s="331">
        <f t="shared" si="1"/>
        <v>-10.485199999999992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141.5148</v>
      </c>
      <c r="F41" s="379"/>
      <c r="G41" s="284">
        <v>80.55148</v>
      </c>
      <c r="H41" s="330">
        <f t="shared" si="0"/>
        <v>93.10184210526316</v>
      </c>
      <c r="I41" s="331">
        <f t="shared" si="1"/>
        <v>-10.485199999999992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10.5</v>
      </c>
      <c r="F42" s="384"/>
      <c r="G42" s="293"/>
      <c r="H42" s="330">
        <f t="shared" si="0"/>
        <v>52.5</v>
      </c>
      <c r="I42" s="331">
        <f t="shared" si="1"/>
        <v>-9.5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10.5</v>
      </c>
      <c r="F43" s="387"/>
      <c r="G43" s="294"/>
      <c r="H43" s="330">
        <f t="shared" si="0"/>
        <v>52.5</v>
      </c>
      <c r="I43" s="331">
        <f t="shared" si="1"/>
        <v>-9.5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825.56296</v>
      </c>
      <c r="F44" s="390"/>
      <c r="G44" s="82">
        <f>G45+G46+G48+G47+G50+G49</f>
        <v>1489.0788400000001</v>
      </c>
      <c r="H44" s="330">
        <f t="shared" si="0"/>
        <v>23.109477102228194</v>
      </c>
      <c r="I44" s="331">
        <f t="shared" si="1"/>
        <v>-2746.8370400000003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16.96704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132.35864</v>
      </c>
      <c r="F48" s="392"/>
      <c r="G48" s="278">
        <v>124.41393</v>
      </c>
      <c r="H48" s="330">
        <f t="shared" si="0"/>
        <v>66.17932</v>
      </c>
      <c r="I48" s="331">
        <f t="shared" si="1"/>
        <v>-67.64135999999999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735.35917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442.42082000000005</v>
      </c>
      <c r="F53" s="269">
        <f>F56+F58+F60+F62+F63+F65+F66+F67+F69+F71+F54+F74+F75+F76</f>
        <v>0</v>
      </c>
      <c r="G53" s="269">
        <f>G56+G58+G60+G62+G63+G65+G66+G67+G69+G71+G54+G74+G75+G76+G68</f>
        <v>431.60864</v>
      </c>
      <c r="H53" s="330">
        <f t="shared" si="0"/>
        <v>42.08321316465328</v>
      </c>
      <c r="I53" s="331">
        <f t="shared" si="1"/>
        <v>-608.8791800000001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12.89876</v>
      </c>
      <c r="F54" s="341"/>
      <c r="G54" s="279">
        <v>26.91211</v>
      </c>
      <c r="H54" s="330">
        <f t="shared" si="0"/>
        <v>23.074704830053665</v>
      </c>
      <c r="I54" s="331">
        <f t="shared" si="1"/>
        <v>-43.001239999999996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>
        <v>0.15</v>
      </c>
      <c r="F56" s="345"/>
      <c r="G56" s="280">
        <v>0.5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43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133.58852</v>
      </c>
      <c r="F66" s="341"/>
      <c r="G66" s="278">
        <v>67.7</v>
      </c>
      <c r="H66" s="330">
        <f t="shared" si="0"/>
        <v>63.64388756550737</v>
      </c>
      <c r="I66" s="331">
        <f t="shared" si="1"/>
        <v>-76.31148000000002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1</v>
      </c>
      <c r="F69" s="345"/>
      <c r="G69" s="280"/>
      <c r="H69" s="330">
        <f t="shared" si="0"/>
        <v>100</v>
      </c>
      <c r="I69" s="331">
        <f t="shared" si="1"/>
        <v>0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4.5</v>
      </c>
      <c r="F71" s="279">
        <f>F72+F73</f>
        <v>0</v>
      </c>
      <c r="G71" s="279">
        <f>G72+G73</f>
        <v>14</v>
      </c>
      <c r="H71" s="330">
        <f t="shared" si="0"/>
        <v>45</v>
      </c>
      <c r="I71" s="331">
        <f t="shared" si="1"/>
        <v>-5.5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4.5</v>
      </c>
      <c r="F72" s="345"/>
      <c r="G72" s="278">
        <v>14</v>
      </c>
      <c r="H72" s="330">
        <f t="shared" si="0"/>
        <v>45</v>
      </c>
      <c r="I72" s="331">
        <f t="shared" si="1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14.8</v>
      </c>
      <c r="F75" s="339"/>
      <c r="G75" s="278"/>
      <c r="H75" s="330">
        <f t="shared" si="2"/>
        <v>21.142857142857142</v>
      </c>
      <c r="I75" s="331">
        <f t="shared" si="3"/>
        <v>-55.2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235.48354</v>
      </c>
      <c r="F76" s="402">
        <f>F78</f>
        <v>0</v>
      </c>
      <c r="G76" s="278">
        <f>G78</f>
        <v>264.49653</v>
      </c>
      <c r="H76" s="330">
        <f t="shared" si="2"/>
        <v>44.66683232169954</v>
      </c>
      <c r="I76" s="331">
        <f t="shared" si="3"/>
        <v>-291.71646000000004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235.48354</v>
      </c>
      <c r="F78" s="345"/>
      <c r="G78" s="272">
        <v>264.49653</v>
      </c>
      <c r="H78" s="330">
        <f t="shared" si="2"/>
        <v>44.66683232169954</v>
      </c>
      <c r="I78" s="331">
        <f t="shared" si="3"/>
        <v>-291.71646000000004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303.41566</v>
      </c>
      <c r="F79" s="403">
        <f>F80+F81+F82</f>
        <v>0</v>
      </c>
      <c r="G79" s="269">
        <f>G80+G81+G82</f>
        <v>41.34941</v>
      </c>
      <c r="H79" s="330">
        <f t="shared" si="2"/>
        <v>19.25226269035533</v>
      </c>
      <c r="I79" s="331">
        <f t="shared" si="3"/>
        <v>-1272.5843399999999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16.78166</v>
      </c>
      <c r="F80" s="341"/>
      <c r="G80" s="279">
        <v>-63.19693</v>
      </c>
      <c r="H80" s="330" t="e">
        <f t="shared" si="2"/>
        <v>#DIV/0!</v>
      </c>
      <c r="I80" s="331">
        <f t="shared" si="3"/>
        <v>16.78166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286.634</v>
      </c>
      <c r="F82" s="357"/>
      <c r="G82" s="272">
        <v>104.54634</v>
      </c>
      <c r="H82" s="330">
        <f t="shared" si="2"/>
        <v>18.187436548223353</v>
      </c>
      <c r="I82" s="331">
        <f t="shared" si="3"/>
        <v>-1289.366</v>
      </c>
    </row>
    <row r="83" spans="1:9" ht="11.25" customHeight="1" thickBot="1">
      <c r="A83" s="404" t="s">
        <v>72</v>
      </c>
      <c r="B83" s="329" t="s">
        <v>73</v>
      </c>
      <c r="C83" s="454">
        <f>C84+C154+C152+C151</f>
        <v>314887.2052</v>
      </c>
      <c r="D83" s="17">
        <f>D84+D154+D152+D151</f>
        <v>325313.17289</v>
      </c>
      <c r="E83" s="472">
        <f>E84+E154+E152+E151+E153</f>
        <v>137911.00937</v>
      </c>
      <c r="F83" s="17">
        <f>F84+F154+F152+F151+F153</f>
        <v>0</v>
      </c>
      <c r="G83" s="17">
        <f>G84+G154+G152+G151+G153</f>
        <v>163212.92001</v>
      </c>
      <c r="H83" s="330">
        <f t="shared" si="2"/>
        <v>42.39330616243833</v>
      </c>
      <c r="I83" s="331">
        <f t="shared" si="3"/>
        <v>-187402.16351999997</v>
      </c>
    </row>
    <row r="84" spans="1:9" ht="11.25" customHeight="1" thickBot="1">
      <c r="A84" s="405" t="s">
        <v>130</v>
      </c>
      <c r="B84" s="406" t="s">
        <v>131</v>
      </c>
      <c r="C84" s="455">
        <f>C85+C88+C102+C133</f>
        <v>314887.2052</v>
      </c>
      <c r="D84" s="82">
        <f>D85+D88+D102+D133</f>
        <v>325313.17289</v>
      </c>
      <c r="E84" s="264">
        <f>E85+E88+E102+E133</f>
        <v>137910.99321000002</v>
      </c>
      <c r="F84" s="82">
        <f>F85+F88+F102+F133</f>
        <v>0</v>
      </c>
      <c r="G84" s="82">
        <f>G85+G88+G102+G133</f>
        <v>159044.66556</v>
      </c>
      <c r="H84" s="330">
        <f t="shared" si="2"/>
        <v>42.393301194917385</v>
      </c>
      <c r="I84" s="331">
        <f t="shared" si="3"/>
        <v>-187402.17967999997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110671</v>
      </c>
      <c r="E85" s="472">
        <f>E86+E87</f>
        <v>42539</v>
      </c>
      <c r="F85" s="407">
        <f>F86+F87</f>
        <v>0</v>
      </c>
      <c r="G85" s="17">
        <f>G86+G87</f>
        <v>54594</v>
      </c>
      <c r="H85" s="330">
        <f t="shared" si="2"/>
        <v>38.43735034471541</v>
      </c>
      <c r="I85" s="331">
        <f t="shared" si="3"/>
        <v>-68132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473">
        <v>42539</v>
      </c>
      <c r="G86" s="279">
        <v>54594</v>
      </c>
      <c r="H86" s="330">
        <f t="shared" si="2"/>
        <v>38.95013459812844</v>
      </c>
      <c r="I86" s="331">
        <f t="shared" si="3"/>
        <v>-66675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1457</v>
      </c>
      <c r="E87" s="265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18501.699999999997</v>
      </c>
      <c r="E88" s="472">
        <f>E91+E94+E97+E89+E90+E92+E93+E95</f>
        <v>9460.216</v>
      </c>
      <c r="F88" s="17">
        <f>F91+F94+F97</f>
        <v>0</v>
      </c>
      <c r="G88" s="17">
        <f>G91+G94+G97</f>
        <v>5799.777830000001</v>
      </c>
      <c r="H88" s="330">
        <f t="shared" si="2"/>
        <v>51.131604122864395</v>
      </c>
      <c r="I88" s="331">
        <f t="shared" si="3"/>
        <v>-9041.483999999997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473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474">
        <v>2073.15122</v>
      </c>
      <c r="F90" s="402"/>
      <c r="G90" s="310"/>
      <c r="H90" s="330">
        <f t="shared" si="2"/>
        <v>99.72826726957861</v>
      </c>
      <c r="I90" s="331">
        <f t="shared" si="3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473">
        <v>4500</v>
      </c>
      <c r="F91" s="381"/>
      <c r="G91" s="279">
        <v>1563.951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475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475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475"/>
      <c r="F94" s="409"/>
      <c r="G94" s="272">
        <v>2772.4</v>
      </c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265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265"/>
      <c r="F96" s="258"/>
      <c r="G96" s="309"/>
      <c r="H96" s="330">
        <f t="shared" si="2"/>
        <v>0</v>
      </c>
      <c r="I96" s="331">
        <f t="shared" si="3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</f>
        <v>3750.9</v>
      </c>
      <c r="E97" s="472">
        <f>E98+E99+E100+E101</f>
        <v>2720.416</v>
      </c>
      <c r="F97" s="17">
        <f>F98+F99+F100+F101</f>
        <v>0</v>
      </c>
      <c r="G97" s="17">
        <f>G98+G99+G100+G101</f>
        <v>1463.4268299999999</v>
      </c>
      <c r="H97" s="330">
        <f t="shared" si="2"/>
        <v>72.52702018182303</v>
      </c>
      <c r="I97" s="331">
        <f t="shared" si="3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475"/>
      <c r="F98" s="357"/>
      <c r="G98" s="272">
        <v>246.21083</v>
      </c>
      <c r="H98" s="330" t="e">
        <f t="shared" si="2"/>
        <v>#DIV/0!</v>
      </c>
      <c r="I98" s="331">
        <f t="shared" si="3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475">
        <v>1175.416</v>
      </c>
      <c r="F99" s="412"/>
      <c r="G99" s="272">
        <v>1217.216</v>
      </c>
      <c r="H99" s="330">
        <f t="shared" si="2"/>
        <v>53.28509905254091</v>
      </c>
      <c r="I99" s="331">
        <f t="shared" si="3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475">
        <v>1545</v>
      </c>
      <c r="F100" s="412"/>
      <c r="G100" s="272"/>
      <c r="H100" s="330">
        <f t="shared" si="2"/>
        <v>100</v>
      </c>
      <c r="I100" s="331">
        <f t="shared" si="3"/>
        <v>0</v>
      </c>
    </row>
    <row r="101" spans="1:9" ht="25.5" customHeight="1" thickBot="1">
      <c r="A101" s="351" t="s">
        <v>284</v>
      </c>
      <c r="B101" s="352" t="s">
        <v>245</v>
      </c>
      <c r="C101" s="462"/>
      <c r="D101" s="278"/>
      <c r="E101" s="476"/>
      <c r="F101" s="413"/>
      <c r="G101" s="297"/>
      <c r="H101" s="330" t="e">
        <f t="shared" si="2"/>
        <v>#DIV/0!</v>
      </c>
      <c r="I101" s="331">
        <f t="shared" si="3"/>
        <v>0</v>
      </c>
    </row>
    <row r="102" spans="1:9" ht="11.25" customHeight="1" thickBot="1">
      <c r="A102" s="405" t="s">
        <v>290</v>
      </c>
      <c r="B102" s="406" t="s">
        <v>87</v>
      </c>
      <c r="C102" s="455">
        <f>C103+C120+C123+C124+C125+C126+C127+C128+C131+C122</f>
        <v>170968.2</v>
      </c>
      <c r="D102" s="82">
        <f>D103+D120+D123+D124+D125+D126+D127+D128+D131+D122+D121</f>
        <v>170640.8</v>
      </c>
      <c r="E102" s="264">
        <f>E103+E120+E123+E124+E125+E126+E127+E128+E131+E122+E121</f>
        <v>76546.45045</v>
      </c>
      <c r="F102" s="82">
        <f>F103+F120+F123+F124+F125+F126+F127+F128+F131+F122+F121</f>
        <v>0</v>
      </c>
      <c r="G102" s="82">
        <f>G103+G120+G123+G124+G125+G126+G127+G128+G131+G122+G121</f>
        <v>84923.59952</v>
      </c>
      <c r="H102" s="330">
        <f t="shared" si="2"/>
        <v>44.85823463673401</v>
      </c>
      <c r="I102" s="331">
        <f t="shared" si="3"/>
        <v>-94094.34954999998</v>
      </c>
    </row>
    <row r="103" spans="1:9" ht="11.25" customHeight="1" thickBot="1">
      <c r="A103" s="404" t="s">
        <v>90</v>
      </c>
      <c r="B103" s="435" t="s">
        <v>291</v>
      </c>
      <c r="C103" s="454">
        <f>C106+C107+C112+C115+C114+C105+C104+C113+C108+C116+C117+C128+C110+C111+C118</f>
        <v>125721.2</v>
      </c>
      <c r="D103" s="17">
        <f>D106+D107+D112+D115+D114+D105+D104+D113+D108+D116+D117+D110+D111+D118+D119</f>
        <v>128105.29999999999</v>
      </c>
      <c r="E103" s="472">
        <f>E106+E107+E112+E115+E114+E105+E104+E113+E108+E116+E117+E110+E111+E118+E119</f>
        <v>59731.35633</v>
      </c>
      <c r="F103" s="17">
        <f>F106+F107+F112+F115+F114+F105+F104+F113+F108+F116+F117+F110+F111+F118</f>
        <v>0</v>
      </c>
      <c r="G103" s="17">
        <f>G106+G107+G112+G115+G114+G105+G104+G113+G108+G116+G117+G110+G111+G118</f>
        <v>61688.9626</v>
      </c>
      <c r="H103" s="330">
        <f t="shared" si="2"/>
        <v>46.626764333716096</v>
      </c>
      <c r="I103" s="331">
        <f t="shared" si="3"/>
        <v>-68373.94366999998</v>
      </c>
    </row>
    <row r="104" spans="1:9" ht="25.5" customHeight="1" thickBot="1">
      <c r="A104" s="358" t="s">
        <v>289</v>
      </c>
      <c r="B104" s="438" t="s">
        <v>118</v>
      </c>
      <c r="C104" s="463">
        <v>1384.2</v>
      </c>
      <c r="D104" s="256">
        <v>1384.2</v>
      </c>
      <c r="E104" s="473"/>
      <c r="F104" s="415"/>
      <c r="G104" s="313"/>
      <c r="H104" s="330">
        <f t="shared" si="2"/>
        <v>0</v>
      </c>
      <c r="I104" s="331">
        <f t="shared" si="3"/>
        <v>-1384.2</v>
      </c>
    </row>
    <row r="105" spans="1:9" ht="11.25" customHeight="1" thickBot="1">
      <c r="A105" s="358" t="s">
        <v>289</v>
      </c>
      <c r="B105" s="439" t="s">
        <v>124</v>
      </c>
      <c r="C105" s="463">
        <v>45</v>
      </c>
      <c r="D105" s="256">
        <v>45</v>
      </c>
      <c r="E105" s="473">
        <v>18</v>
      </c>
      <c r="F105" s="415"/>
      <c r="G105" s="313"/>
      <c r="H105" s="330">
        <f t="shared" si="2"/>
        <v>40</v>
      </c>
      <c r="I105" s="331">
        <f t="shared" si="3"/>
        <v>-27</v>
      </c>
    </row>
    <row r="106" spans="1:9" ht="11.25" customHeight="1" thickBot="1">
      <c r="A106" s="358" t="s">
        <v>289</v>
      </c>
      <c r="B106" s="439" t="s">
        <v>199</v>
      </c>
      <c r="C106" s="463">
        <v>2441.9</v>
      </c>
      <c r="D106" s="256">
        <v>3706.4</v>
      </c>
      <c r="E106" s="473">
        <v>1406.4</v>
      </c>
      <c r="F106" s="341"/>
      <c r="G106" s="279">
        <v>2701.179</v>
      </c>
      <c r="H106" s="330">
        <f t="shared" si="2"/>
        <v>37.94517591193611</v>
      </c>
      <c r="I106" s="331">
        <f t="shared" si="3"/>
        <v>-2300</v>
      </c>
    </row>
    <row r="107" spans="1:9" ht="11.25" customHeight="1" thickBot="1">
      <c r="A107" s="358" t="s">
        <v>289</v>
      </c>
      <c r="B107" s="440" t="s">
        <v>198</v>
      </c>
      <c r="C107" s="458">
        <v>89502</v>
      </c>
      <c r="D107" s="257">
        <v>89502</v>
      </c>
      <c r="E107" s="474">
        <v>43921</v>
      </c>
      <c r="F107" s="416"/>
      <c r="G107" s="278">
        <v>45488</v>
      </c>
      <c r="H107" s="330">
        <f t="shared" si="2"/>
        <v>49.07264642130902</v>
      </c>
      <c r="I107" s="331">
        <f t="shared" si="3"/>
        <v>-45581</v>
      </c>
    </row>
    <row r="108" spans="1:9" ht="11.25" customHeight="1" thickBot="1">
      <c r="A108" s="358" t="s">
        <v>289</v>
      </c>
      <c r="B108" s="440" t="s">
        <v>171</v>
      </c>
      <c r="C108" s="458">
        <v>16165.8</v>
      </c>
      <c r="D108" s="257">
        <v>16165.8</v>
      </c>
      <c r="E108" s="474">
        <v>7475</v>
      </c>
      <c r="F108" s="416"/>
      <c r="G108" s="278">
        <v>7766</v>
      </c>
      <c r="H108" s="330">
        <f t="shared" si="2"/>
        <v>46.23959222556261</v>
      </c>
      <c r="I108" s="331">
        <f t="shared" si="3"/>
        <v>-8690.8</v>
      </c>
    </row>
    <row r="109" spans="3:9" ht="12.75" thickBot="1">
      <c r="C109" s="385"/>
      <c r="D109" s="326"/>
      <c r="H109" s="330" t="e">
        <f t="shared" si="2"/>
        <v>#DIV/0!</v>
      </c>
      <c r="I109" s="331">
        <f t="shared" si="3"/>
        <v>0</v>
      </c>
    </row>
    <row r="110" spans="1:9" ht="11.25" customHeight="1" thickBot="1">
      <c r="A110" s="358" t="s">
        <v>289</v>
      </c>
      <c r="B110" s="440" t="s">
        <v>266</v>
      </c>
      <c r="C110" s="458">
        <v>485.2</v>
      </c>
      <c r="D110" s="257">
        <v>485.2</v>
      </c>
      <c r="E110" s="474">
        <v>233.68853</v>
      </c>
      <c r="F110" s="416"/>
      <c r="G110" s="278"/>
      <c r="H110" s="330">
        <f t="shared" si="2"/>
        <v>48.16334089035449</v>
      </c>
      <c r="I110" s="331">
        <f t="shared" si="3"/>
        <v>-251.51147</v>
      </c>
    </row>
    <row r="111" spans="1:9" ht="24.75" customHeight="1" thickBot="1">
      <c r="A111" s="358" t="s">
        <v>289</v>
      </c>
      <c r="B111" s="354" t="s">
        <v>267</v>
      </c>
      <c r="C111" s="458">
        <v>150.6</v>
      </c>
      <c r="D111" s="257">
        <v>80.3</v>
      </c>
      <c r="E111" s="474"/>
      <c r="F111" s="416"/>
      <c r="G111" s="278"/>
      <c r="H111" s="330">
        <f t="shared" si="2"/>
        <v>0</v>
      </c>
      <c r="I111" s="331">
        <f t="shared" si="3"/>
        <v>-80.3</v>
      </c>
    </row>
    <row r="112" spans="1:9" ht="11.25" customHeight="1" thickBot="1">
      <c r="A112" s="358" t="s">
        <v>289</v>
      </c>
      <c r="B112" s="440" t="s">
        <v>92</v>
      </c>
      <c r="C112" s="458"/>
      <c r="D112" s="257"/>
      <c r="E112" s="474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440" t="s">
        <v>145</v>
      </c>
      <c r="C113" s="458"/>
      <c r="D113" s="257"/>
      <c r="E113" s="474"/>
      <c r="F113" s="416"/>
      <c r="G113" s="310"/>
      <c r="H113" s="330" t="e">
        <f t="shared" si="2"/>
        <v>#DIV/0!</v>
      </c>
      <c r="I113" s="331">
        <f t="shared" si="3"/>
        <v>0</v>
      </c>
    </row>
    <row r="114" spans="1:9" ht="11.25" customHeight="1" thickBot="1">
      <c r="A114" s="358" t="s">
        <v>289</v>
      </c>
      <c r="B114" s="440" t="s">
        <v>93</v>
      </c>
      <c r="C114" s="458">
        <v>1160.9</v>
      </c>
      <c r="D114" s="257">
        <v>1160.9</v>
      </c>
      <c r="E114" s="476"/>
      <c r="F114" s="263"/>
      <c r="G114" s="297">
        <v>683.8566</v>
      </c>
      <c r="H114" s="330">
        <f t="shared" si="2"/>
        <v>0</v>
      </c>
      <c r="I114" s="331">
        <f t="shared" si="3"/>
        <v>-1160.9</v>
      </c>
    </row>
    <row r="115" spans="1:9" ht="11.25" customHeight="1" thickBot="1">
      <c r="A115" s="358" t="s">
        <v>289</v>
      </c>
      <c r="B115" s="440" t="s">
        <v>197</v>
      </c>
      <c r="C115" s="458"/>
      <c r="D115" s="257"/>
      <c r="E115" s="474"/>
      <c r="F115" s="416"/>
      <c r="G115" s="310"/>
      <c r="H115" s="330" t="e">
        <f t="shared" si="2"/>
        <v>#DIV/0!</v>
      </c>
      <c r="I115" s="331">
        <f t="shared" si="3"/>
        <v>0</v>
      </c>
    </row>
    <row r="116" spans="1:9" ht="36" customHeight="1" thickBot="1">
      <c r="A116" s="358" t="s">
        <v>289</v>
      </c>
      <c r="B116" s="354" t="s">
        <v>230</v>
      </c>
      <c r="C116" s="456"/>
      <c r="D116" s="260"/>
      <c r="E116" s="475"/>
      <c r="F116" s="409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439" t="s">
        <v>179</v>
      </c>
      <c r="C117" s="456"/>
      <c r="D117" s="260"/>
      <c r="E117" s="475"/>
      <c r="F117" s="357"/>
      <c r="G117" s="315"/>
      <c r="H117" s="330" t="e">
        <f t="shared" si="2"/>
        <v>#DIV/0!</v>
      </c>
      <c r="I117" s="331">
        <f t="shared" si="3"/>
        <v>0</v>
      </c>
    </row>
    <row r="118" spans="1:9" ht="24" customHeight="1" thickBot="1">
      <c r="A118" s="358" t="s">
        <v>289</v>
      </c>
      <c r="B118" s="440" t="s">
        <v>231</v>
      </c>
      <c r="C118" s="456">
        <v>13121.1</v>
      </c>
      <c r="D118" s="260">
        <v>13121.1</v>
      </c>
      <c r="E118" s="475">
        <v>5224.237</v>
      </c>
      <c r="F118" s="357"/>
      <c r="G118" s="285">
        <v>5049.927</v>
      </c>
      <c r="H118" s="330">
        <f t="shared" si="2"/>
        <v>39.81554137991479</v>
      </c>
      <c r="I118" s="331">
        <f t="shared" si="3"/>
        <v>-7896.863</v>
      </c>
    </row>
    <row r="119" spans="1:9" ht="47.25" customHeight="1" thickBot="1">
      <c r="A119" s="263" t="s">
        <v>289</v>
      </c>
      <c r="B119" s="441" t="s">
        <v>123</v>
      </c>
      <c r="C119" s="464"/>
      <c r="D119" s="290">
        <v>2454.4</v>
      </c>
      <c r="E119" s="476">
        <v>1453.0308</v>
      </c>
      <c r="F119" s="418"/>
      <c r="G119" s="272">
        <v>2990.1</v>
      </c>
      <c r="H119" s="330">
        <f t="shared" si="2"/>
        <v>59.2010593220339</v>
      </c>
      <c r="I119" s="331">
        <f t="shared" si="3"/>
        <v>-1001.3692000000001</v>
      </c>
    </row>
    <row r="120" spans="1:9" ht="12.75" customHeight="1" thickBot="1">
      <c r="A120" s="363" t="s">
        <v>292</v>
      </c>
      <c r="B120" s="439" t="s">
        <v>238</v>
      </c>
      <c r="C120" s="456">
        <v>1207.9</v>
      </c>
      <c r="D120" s="260">
        <v>1207.9</v>
      </c>
      <c r="E120" s="475">
        <v>400</v>
      </c>
      <c r="F120" s="357"/>
      <c r="G120" s="272">
        <v>150</v>
      </c>
      <c r="H120" s="330">
        <f t="shared" si="2"/>
        <v>33.11532411623478</v>
      </c>
      <c r="I120" s="331">
        <f t="shared" si="3"/>
        <v>-807.9000000000001</v>
      </c>
    </row>
    <row r="121" spans="1:9" ht="48" customHeight="1" thickBot="1">
      <c r="A121" s="358" t="s">
        <v>293</v>
      </c>
      <c r="B121" s="439" t="s">
        <v>261</v>
      </c>
      <c r="C121" s="456"/>
      <c r="D121" s="260">
        <v>959.7</v>
      </c>
      <c r="E121" s="475"/>
      <c r="F121" s="357"/>
      <c r="G121" s="272">
        <v>1235.2</v>
      </c>
      <c r="H121" s="330">
        <f t="shared" si="2"/>
        <v>0</v>
      </c>
      <c r="I121" s="331">
        <f t="shared" si="3"/>
        <v>-959.7</v>
      </c>
    </row>
    <row r="122" spans="1:9" ht="47.25" customHeight="1" thickBot="1">
      <c r="A122" s="263" t="s">
        <v>293</v>
      </c>
      <c r="B122" s="441" t="s">
        <v>123</v>
      </c>
      <c r="C122" s="464">
        <v>3094.2</v>
      </c>
      <c r="D122" s="290">
        <v>639.8</v>
      </c>
      <c r="E122" s="476"/>
      <c r="F122" s="418"/>
      <c r="G122" s="272">
        <v>3791.7</v>
      </c>
      <c r="H122" s="330">
        <f t="shared" si="2"/>
        <v>0</v>
      </c>
      <c r="I122" s="331">
        <f t="shared" si="3"/>
        <v>-639.8</v>
      </c>
    </row>
    <row r="123" spans="1:10" ht="11.25" customHeight="1" thickBot="1">
      <c r="A123" s="263" t="s">
        <v>294</v>
      </c>
      <c r="B123" s="442" t="s">
        <v>259</v>
      </c>
      <c r="C123" s="458">
        <v>1048.1</v>
      </c>
      <c r="D123" s="257">
        <v>1048.1</v>
      </c>
      <c r="E123" s="476">
        <v>524.05</v>
      </c>
      <c r="F123" s="263"/>
      <c r="G123" s="278">
        <v>342.9</v>
      </c>
      <c r="H123" s="330">
        <f t="shared" si="2"/>
        <v>50</v>
      </c>
      <c r="I123" s="331">
        <f t="shared" si="3"/>
        <v>-524.05</v>
      </c>
      <c r="J123" s="319"/>
    </row>
    <row r="124" spans="1:10" ht="23.25" customHeight="1" thickBot="1">
      <c r="A124" s="263" t="s">
        <v>295</v>
      </c>
      <c r="B124" s="441" t="s">
        <v>260</v>
      </c>
      <c r="C124" s="465">
        <v>245.6</v>
      </c>
      <c r="D124" s="266">
        <v>245.6</v>
      </c>
      <c r="E124" s="476">
        <v>93.05107</v>
      </c>
      <c r="F124" s="263"/>
      <c r="G124" s="278">
        <v>35.6791</v>
      </c>
      <c r="H124" s="330">
        <f t="shared" si="2"/>
        <v>37.88724348534202</v>
      </c>
      <c r="I124" s="331">
        <f t="shared" si="3"/>
        <v>-152.54892999999998</v>
      </c>
      <c r="J124" s="319"/>
    </row>
    <row r="125" spans="1:10" ht="23.25" customHeight="1" thickBot="1">
      <c r="A125" s="263" t="s">
        <v>297</v>
      </c>
      <c r="B125" s="443" t="s">
        <v>296</v>
      </c>
      <c r="C125" s="465">
        <v>5022.3</v>
      </c>
      <c r="D125" s="266">
        <v>3805.5</v>
      </c>
      <c r="E125" s="476">
        <v>2552.90684</v>
      </c>
      <c r="F125" s="263"/>
      <c r="G125" s="272">
        <v>3583.5</v>
      </c>
      <c r="H125" s="330">
        <f t="shared" si="2"/>
        <v>67.08466272500328</v>
      </c>
      <c r="I125" s="331">
        <f t="shared" si="3"/>
        <v>-1252.59316</v>
      </c>
      <c r="J125" s="319"/>
    </row>
    <row r="126" spans="1:10" ht="45" customHeight="1" thickBot="1">
      <c r="A126" s="263" t="s">
        <v>298</v>
      </c>
      <c r="B126" s="443" t="s">
        <v>299</v>
      </c>
      <c r="C126" s="465">
        <v>1167.8</v>
      </c>
      <c r="D126" s="266">
        <v>1167.8</v>
      </c>
      <c r="E126" s="476">
        <v>534.88801</v>
      </c>
      <c r="F126" s="263"/>
      <c r="G126" s="272">
        <v>119.104</v>
      </c>
      <c r="H126" s="330">
        <f t="shared" si="2"/>
        <v>45.80304932351431</v>
      </c>
      <c r="I126" s="331">
        <f t="shared" si="3"/>
        <v>-632.91199</v>
      </c>
      <c r="J126" s="319"/>
    </row>
    <row r="127" spans="1:9" ht="14.25" customHeight="1" thickBot="1">
      <c r="A127" s="263" t="s">
        <v>300</v>
      </c>
      <c r="B127" s="441" t="s">
        <v>258</v>
      </c>
      <c r="C127" s="465">
        <v>591.6</v>
      </c>
      <c r="D127" s="266">
        <v>591.6</v>
      </c>
      <c r="E127" s="476">
        <v>255.22779</v>
      </c>
      <c r="F127" s="263"/>
      <c r="G127" s="280">
        <v>288.548</v>
      </c>
      <c r="H127" s="330">
        <f t="shared" si="2"/>
        <v>43.1419523326572</v>
      </c>
      <c r="I127" s="331">
        <f t="shared" si="3"/>
        <v>-336.37221</v>
      </c>
    </row>
    <row r="128" spans="1:9" ht="11.25" customHeight="1" thickBot="1">
      <c r="A128" s="263" t="s">
        <v>301</v>
      </c>
      <c r="B128" s="442" t="s">
        <v>255</v>
      </c>
      <c r="C128" s="458">
        <v>1264.5</v>
      </c>
      <c r="D128" s="257">
        <v>1264.5</v>
      </c>
      <c r="E128" s="476">
        <v>445.97041</v>
      </c>
      <c r="F128" s="263"/>
      <c r="G128" s="278">
        <v>519.00582</v>
      </c>
      <c r="H128" s="330">
        <f t="shared" si="2"/>
        <v>35.26851799130091</v>
      </c>
      <c r="I128" s="331">
        <f t="shared" si="3"/>
        <v>-818.52959</v>
      </c>
    </row>
    <row r="129" spans="1:9" ht="24.75" customHeight="1" thickBot="1">
      <c r="A129" s="263" t="s">
        <v>263</v>
      </c>
      <c r="B129" s="441" t="s">
        <v>264</v>
      </c>
      <c r="C129" s="465"/>
      <c r="D129" s="266"/>
      <c r="E129" s="476"/>
      <c r="F129" s="263"/>
      <c r="G129" s="297"/>
      <c r="H129" s="330" t="e">
        <f t="shared" si="2"/>
        <v>#DIV/0!</v>
      </c>
      <c r="I129" s="331">
        <f t="shared" si="3"/>
        <v>0</v>
      </c>
    </row>
    <row r="130" spans="1:9" ht="12.75" thickBot="1">
      <c r="A130" s="263"/>
      <c r="B130" s="363"/>
      <c r="C130" s="466"/>
      <c r="D130" s="375"/>
      <c r="E130" s="476"/>
      <c r="F130" s="263"/>
      <c r="G130" s="263"/>
      <c r="H130" s="330" t="e">
        <f t="shared" si="2"/>
        <v>#DIV/0!</v>
      </c>
      <c r="I130" s="331">
        <f t="shared" si="3"/>
        <v>0</v>
      </c>
    </row>
    <row r="131" spans="1:9" ht="11.25" customHeight="1" thickBot="1">
      <c r="A131" s="405" t="s">
        <v>302</v>
      </c>
      <c r="B131" s="421" t="s">
        <v>96</v>
      </c>
      <c r="C131" s="455">
        <f>C132</f>
        <v>31605</v>
      </c>
      <c r="D131" s="82">
        <f>D132</f>
        <v>31605</v>
      </c>
      <c r="E131" s="264">
        <f>E132</f>
        <v>12009</v>
      </c>
      <c r="F131" s="264">
        <f>F132</f>
        <v>0</v>
      </c>
      <c r="G131" s="264">
        <f>G132</f>
        <v>13169</v>
      </c>
      <c r="H131" s="330">
        <f t="shared" si="2"/>
        <v>37.99715234931182</v>
      </c>
      <c r="I131" s="331">
        <f t="shared" si="3"/>
        <v>-19596</v>
      </c>
    </row>
    <row r="132" spans="1:9" ht="11.25" customHeight="1" thickBot="1">
      <c r="A132" s="422" t="s">
        <v>303</v>
      </c>
      <c r="B132" s="423" t="s">
        <v>98</v>
      </c>
      <c r="C132" s="467">
        <v>31605</v>
      </c>
      <c r="D132" s="280">
        <v>31605</v>
      </c>
      <c r="E132" s="265">
        <v>12009</v>
      </c>
      <c r="G132" s="280">
        <v>13169</v>
      </c>
      <c r="H132" s="330">
        <f t="shared" si="2"/>
        <v>37.99715234931182</v>
      </c>
      <c r="I132" s="331">
        <f t="shared" si="3"/>
        <v>-19596</v>
      </c>
    </row>
    <row r="133" spans="1:9" ht="11.25" customHeight="1" thickBot="1">
      <c r="A133" s="404" t="s">
        <v>99</v>
      </c>
      <c r="B133" s="435" t="s">
        <v>117</v>
      </c>
      <c r="C133" s="454">
        <f>C144+C145+C135+C139+C137</f>
        <v>21823.5052</v>
      </c>
      <c r="D133" s="17">
        <v>25499.67289</v>
      </c>
      <c r="E133" s="472">
        <f>E144+E145+E135+E139+E137+E136+E138+E142+E143+E140+E141</f>
        <v>9365.32676</v>
      </c>
      <c r="F133" s="407">
        <f>F144+F145+F135+F139+F137+F136+F138+F142+F143</f>
        <v>0</v>
      </c>
      <c r="G133" s="17">
        <f>G134+G138+G140+G144+G145+G139+G142+G143+G141</f>
        <v>13727.288209999999</v>
      </c>
      <c r="H133" s="330">
        <f t="shared" si="2"/>
        <v>36.727242739151855</v>
      </c>
      <c r="I133" s="331">
        <f t="shared" si="3"/>
        <v>-16134.346130000002</v>
      </c>
    </row>
    <row r="134" spans="1:9" ht="11.25" customHeight="1" thickBot="1">
      <c r="A134" s="404" t="s">
        <v>100</v>
      </c>
      <c r="B134" s="435" t="s">
        <v>117</v>
      </c>
      <c r="C134" s="454"/>
      <c r="D134" s="17"/>
      <c r="E134" s="472">
        <f>E135+E136+E138</f>
        <v>0</v>
      </c>
      <c r="F134" s="365"/>
      <c r="G134" s="17">
        <f>G135+G136+G137</f>
        <v>0</v>
      </c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444" t="s">
        <v>215</v>
      </c>
      <c r="C135" s="456"/>
      <c r="D135" s="260"/>
      <c r="E135" s="473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11.25" customHeight="1" thickBot="1">
      <c r="A136" s="358" t="s">
        <v>100</v>
      </c>
      <c r="B136" s="445" t="s">
        <v>212</v>
      </c>
      <c r="C136" s="458"/>
      <c r="D136" s="257"/>
      <c r="E136" s="473"/>
      <c r="F136" s="341"/>
      <c r="G136" s="313"/>
      <c r="H136" s="330" t="e">
        <f t="shared" si="2"/>
        <v>#DIV/0!</v>
      </c>
      <c r="I136" s="331">
        <f t="shared" si="3"/>
        <v>0</v>
      </c>
    </row>
    <row r="137" spans="1:9" ht="24" customHeight="1" thickBot="1">
      <c r="A137" s="358" t="s">
        <v>100</v>
      </c>
      <c r="B137" s="354" t="s">
        <v>180</v>
      </c>
      <c r="C137" s="458"/>
      <c r="D137" s="257"/>
      <c r="E137" s="473"/>
      <c r="F137" s="341"/>
      <c r="G137" s="279"/>
      <c r="H137" s="330" t="e">
        <f aca="true" t="shared" si="4" ref="H137:H155">E137/D137*100</f>
        <v>#DIV/0!</v>
      </c>
      <c r="I137" s="331">
        <f aca="true" t="shared" si="5" ref="I137:I155">E137-D137</f>
        <v>0</v>
      </c>
    </row>
    <row r="138" spans="1:9" ht="11.25" customHeight="1" thickBot="1">
      <c r="A138" s="358" t="s">
        <v>221</v>
      </c>
      <c r="B138" s="440" t="s">
        <v>222</v>
      </c>
      <c r="C138" s="458"/>
      <c r="D138" s="257"/>
      <c r="E138" s="473"/>
      <c r="F138" s="341"/>
      <c r="G138" s="279"/>
      <c r="H138" s="330" t="e">
        <f t="shared" si="4"/>
        <v>#DIV/0!</v>
      </c>
      <c r="I138" s="331">
        <f t="shared" si="5"/>
        <v>0</v>
      </c>
    </row>
    <row r="139" spans="1:9" ht="11.25" customHeight="1" thickBot="1">
      <c r="A139" s="363" t="s">
        <v>239</v>
      </c>
      <c r="B139" s="355" t="s">
        <v>240</v>
      </c>
      <c r="C139" s="465"/>
      <c r="D139" s="266"/>
      <c r="E139" s="473"/>
      <c r="F139" s="341"/>
      <c r="G139" s="313"/>
      <c r="H139" s="330" t="e">
        <f t="shared" si="4"/>
        <v>#DIV/0!</v>
      </c>
      <c r="I139" s="331">
        <f t="shared" si="5"/>
        <v>0</v>
      </c>
    </row>
    <row r="140" spans="1:9" ht="24" customHeight="1" thickBot="1">
      <c r="A140" s="363" t="s">
        <v>154</v>
      </c>
      <c r="B140" s="354" t="s">
        <v>155</v>
      </c>
      <c r="C140" s="465"/>
      <c r="D140" s="266"/>
      <c r="E140" s="474"/>
      <c r="F140" s="339"/>
      <c r="G140" s="278">
        <v>100</v>
      </c>
      <c r="H140" s="330" t="e">
        <f t="shared" si="4"/>
        <v>#DIV/0!</v>
      </c>
      <c r="I140" s="331">
        <f t="shared" si="5"/>
        <v>0</v>
      </c>
    </row>
    <row r="141" spans="1:9" ht="25.5" customHeight="1" thickBot="1">
      <c r="A141" s="351" t="s">
        <v>156</v>
      </c>
      <c r="B141" s="354" t="s">
        <v>157</v>
      </c>
      <c r="C141" s="468"/>
      <c r="D141" s="267"/>
      <c r="E141" s="475"/>
      <c r="F141" s="357"/>
      <c r="G141" s="272">
        <v>100</v>
      </c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223</v>
      </c>
      <c r="B142" s="446" t="s">
        <v>224</v>
      </c>
      <c r="C142" s="457"/>
      <c r="D142" s="268"/>
      <c r="E142" s="265"/>
      <c r="F142" s="345"/>
      <c r="G142" s="309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363" t="s">
        <v>225</v>
      </c>
      <c r="B143" s="447" t="s">
        <v>226</v>
      </c>
      <c r="C143" s="457"/>
      <c r="D143" s="268"/>
      <c r="E143" s="265"/>
      <c r="F143" s="345"/>
      <c r="G143" s="280"/>
      <c r="H143" s="330" t="e">
        <f t="shared" si="4"/>
        <v>#DIV/0!</v>
      </c>
      <c r="I143" s="331">
        <f t="shared" si="5"/>
        <v>0</v>
      </c>
    </row>
    <row r="144" spans="1:9" ht="11.25" customHeight="1" thickBot="1">
      <c r="A144" s="404" t="s">
        <v>112</v>
      </c>
      <c r="B144" s="448" t="s">
        <v>113</v>
      </c>
      <c r="C144" s="454">
        <v>21823.5052</v>
      </c>
      <c r="D144" s="17">
        <v>25349.67289</v>
      </c>
      <c r="E144" s="472">
        <v>9365.32676</v>
      </c>
      <c r="F144" s="365"/>
      <c r="G144" s="17">
        <v>7357.466</v>
      </c>
      <c r="H144" s="330">
        <f t="shared" si="4"/>
        <v>36.94456650639644</v>
      </c>
      <c r="I144" s="331">
        <f t="shared" si="5"/>
        <v>-15984.346130000002</v>
      </c>
    </row>
    <row r="145" spans="1:9" ht="11.25" customHeight="1" thickBot="1">
      <c r="A145" s="346" t="s">
        <v>101</v>
      </c>
      <c r="B145" s="449" t="s">
        <v>209</v>
      </c>
      <c r="C145" s="469">
        <f>C148+C146+C149</f>
        <v>0</v>
      </c>
      <c r="D145" s="269">
        <f>D148+D146+D149</f>
        <v>0</v>
      </c>
      <c r="E145" s="477">
        <f>E148+E146+E149+E147+E150</f>
        <v>0</v>
      </c>
      <c r="F145" s="390"/>
      <c r="G145" s="269">
        <f>G148+G146+G149+G147+G150</f>
        <v>6169.822209999999</v>
      </c>
      <c r="H145" s="330" t="e">
        <f t="shared" si="4"/>
        <v>#DIV/0!</v>
      </c>
      <c r="I145" s="331">
        <f t="shared" si="5"/>
        <v>0</v>
      </c>
    </row>
    <row r="146" spans="1:9" ht="24" customHeight="1" thickBot="1">
      <c r="A146" s="358" t="s">
        <v>102</v>
      </c>
      <c r="B146" s="439" t="s">
        <v>232</v>
      </c>
      <c r="C146" s="463"/>
      <c r="D146" s="256"/>
      <c r="E146" s="473"/>
      <c r="F146" s="334"/>
      <c r="G146" s="279">
        <v>6155.307</v>
      </c>
      <c r="H146" s="330" t="e">
        <f t="shared" si="4"/>
        <v>#DIV/0!</v>
      </c>
      <c r="I146" s="331">
        <f t="shared" si="5"/>
        <v>0</v>
      </c>
    </row>
    <row r="147" spans="1:9" ht="25.5" customHeight="1" thickBot="1">
      <c r="A147" s="358" t="s">
        <v>102</v>
      </c>
      <c r="B147" s="439" t="s">
        <v>218</v>
      </c>
      <c r="C147" s="463"/>
      <c r="D147" s="256"/>
      <c r="E147" s="473"/>
      <c r="F147" s="334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450" t="s">
        <v>210</v>
      </c>
      <c r="C148" s="456"/>
      <c r="D148" s="260"/>
      <c r="E148" s="473"/>
      <c r="F148" s="341"/>
      <c r="G148" s="279"/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54" t="s">
        <v>217</v>
      </c>
      <c r="C149" s="460"/>
      <c r="D149" s="270"/>
      <c r="E149" s="473"/>
      <c r="F149" s="341"/>
      <c r="G149" s="279">
        <v>14.51521</v>
      </c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358" t="s">
        <v>102</v>
      </c>
      <c r="B150" s="446" t="s">
        <v>249</v>
      </c>
      <c r="C150" s="460"/>
      <c r="D150" s="270"/>
      <c r="E150" s="473"/>
      <c r="F150" s="341"/>
      <c r="G150" s="279"/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137</v>
      </c>
      <c r="B151" s="451" t="s">
        <v>132</v>
      </c>
      <c r="C151" s="470"/>
      <c r="D151" s="271"/>
      <c r="E151" s="478"/>
      <c r="F151" s="341"/>
      <c r="G151" s="289">
        <v>4180.25445</v>
      </c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427" t="s">
        <v>128</v>
      </c>
      <c r="B152" s="452" t="s">
        <v>70</v>
      </c>
      <c r="C152" s="470"/>
      <c r="D152" s="271"/>
      <c r="E152" s="479"/>
      <c r="F152" s="430"/>
      <c r="G152" s="273"/>
      <c r="H152" s="330" t="e">
        <f t="shared" si="4"/>
        <v>#DIV/0!</v>
      </c>
      <c r="I152" s="331">
        <f t="shared" si="5"/>
        <v>0</v>
      </c>
    </row>
    <row r="153" spans="1:9" ht="11.25" customHeight="1" thickBot="1">
      <c r="A153" s="351" t="s">
        <v>158</v>
      </c>
      <c r="B153" s="453" t="s">
        <v>196</v>
      </c>
      <c r="C153" s="461"/>
      <c r="D153" s="272"/>
      <c r="E153" s="474">
        <v>4</v>
      </c>
      <c r="F153" s="339"/>
      <c r="G153" s="278">
        <v>2.8198</v>
      </c>
      <c r="H153" s="330" t="e">
        <f t="shared" si="4"/>
        <v>#DIV/0!</v>
      </c>
      <c r="I153" s="331">
        <f t="shared" si="5"/>
        <v>4</v>
      </c>
    </row>
    <row r="154" spans="1:9" ht="11.25" customHeight="1" thickBot="1">
      <c r="A154" s="427" t="s">
        <v>129</v>
      </c>
      <c r="B154" s="452" t="s">
        <v>71</v>
      </c>
      <c r="C154" s="471"/>
      <c r="D154" s="273"/>
      <c r="E154" s="479">
        <v>-3.98384</v>
      </c>
      <c r="F154" s="430"/>
      <c r="G154" s="273">
        <v>-14.8198</v>
      </c>
      <c r="H154" s="330" t="e">
        <f t="shared" si="4"/>
        <v>#DIV/0!</v>
      </c>
      <c r="I154" s="331">
        <f t="shared" si="5"/>
        <v>-3.98384</v>
      </c>
    </row>
    <row r="155" spans="1:9" ht="11.25" customHeight="1" thickBot="1">
      <c r="A155" s="404"/>
      <c r="B155" s="435" t="s">
        <v>103</v>
      </c>
      <c r="C155" s="454">
        <f>C8+C83</f>
        <v>374004.7052</v>
      </c>
      <c r="D155" s="17">
        <f>D8+D83</f>
        <v>387440.67289</v>
      </c>
      <c r="E155" s="472">
        <f>E83+E8</f>
        <v>163603.47095000002</v>
      </c>
      <c r="F155" s="17">
        <f>F83+F8</f>
        <v>0</v>
      </c>
      <c r="G155" s="17">
        <f>G8+G83</f>
        <v>187938.54051</v>
      </c>
      <c r="H155" s="330">
        <f t="shared" si="4"/>
        <v>42.226715571612026</v>
      </c>
      <c r="I155" s="331">
        <f t="shared" si="5"/>
        <v>-223837.20193999997</v>
      </c>
    </row>
    <row r="156" spans="1:9" ht="11.25" customHeight="1">
      <c r="A156" s="258"/>
      <c r="B156" s="274"/>
      <c r="C156" s="274"/>
      <c r="D156" s="274"/>
      <c r="F156" s="317"/>
      <c r="G156" s="317"/>
      <c r="H156" s="431"/>
      <c r="I156" s="432"/>
    </row>
    <row r="157" spans="1:8" ht="11.25" customHeight="1">
      <c r="A157" s="277" t="s">
        <v>235</v>
      </c>
      <c r="B157" s="277"/>
      <c r="C157" s="275"/>
      <c r="D157" s="275"/>
      <c r="E157" s="305"/>
      <c r="F157" s="431"/>
      <c r="G157" s="305"/>
      <c r="H157" s="277"/>
    </row>
    <row r="158" spans="1:8" ht="11.25" customHeight="1">
      <c r="A158" s="277" t="s">
        <v>205</v>
      </c>
      <c r="B158" s="276"/>
      <c r="C158" s="276"/>
      <c r="D158" s="276"/>
      <c r="E158" s="305" t="s">
        <v>236</v>
      </c>
      <c r="F158" s="318"/>
      <c r="G158" s="318"/>
      <c r="H158" s="277"/>
    </row>
    <row r="159" spans="1:8" ht="11.25" customHeight="1">
      <c r="A159" s="277"/>
      <c r="B159" s="276"/>
      <c r="C159" s="276"/>
      <c r="D159" s="276"/>
      <c r="E159" s="305"/>
      <c r="F159" s="318"/>
      <c r="G159" s="318"/>
      <c r="H159" s="277"/>
    </row>
    <row r="160" spans="1:7" ht="11.25" customHeight="1">
      <c r="A160" s="433" t="s">
        <v>206</v>
      </c>
      <c r="B160" s="277"/>
      <c r="C160" s="277"/>
      <c r="D160" s="277"/>
      <c r="E160" s="306"/>
      <c r="F160" s="319"/>
      <c r="G160" s="306"/>
    </row>
    <row r="161" spans="1:7" ht="11.25" customHeight="1">
      <c r="A161" s="433" t="s">
        <v>207</v>
      </c>
      <c r="C161" s="277"/>
      <c r="D161" s="277"/>
      <c r="E161" s="306"/>
      <c r="F161" s="319"/>
      <c r="G161" s="319"/>
    </row>
    <row r="162" spans="1:6" ht="11.25" customHeight="1">
      <c r="A162" s="258"/>
      <c r="F162" s="19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322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323</v>
      </c>
      <c r="F6" s="300" t="s">
        <v>315</v>
      </c>
      <c r="G6" s="300" t="s">
        <v>323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60980.5</v>
      </c>
      <c r="E8" s="17">
        <f>E9+E15+E24+E44+E53+E79+E32+E52+E51</f>
        <v>30487.43213</v>
      </c>
      <c r="F8" s="17">
        <f>F9+F15+F24+F44+F53+F79+F32+F52+F51</f>
        <v>0</v>
      </c>
      <c r="G8" s="17">
        <f>G9+G15+G24+G44+G53+G79+G32+G52+G51+G14</f>
        <v>29372.254419999997</v>
      </c>
      <c r="H8" s="330">
        <f>E8/D8*100</f>
        <v>49.995379063799085</v>
      </c>
      <c r="I8" s="331">
        <f>E8-C8</f>
        <v>-28630.06787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18940.70006</v>
      </c>
      <c r="F9" s="334">
        <f>F10</f>
        <v>0</v>
      </c>
      <c r="G9" s="289">
        <f>G10</f>
        <v>19819.68641</v>
      </c>
      <c r="H9" s="330">
        <f aca="true" t="shared" si="0" ref="H9:H72">E9/D9*100</f>
        <v>48.35190939585323</v>
      </c>
      <c r="I9" s="331">
        <f aca="true" t="shared" si="1" ref="I9:I72">E9-C9</f>
        <v>-20231.89994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18940.70006</v>
      </c>
      <c r="F10" s="280">
        <f>F11+F12+F13</f>
        <v>0</v>
      </c>
      <c r="G10" s="280">
        <f>G11+G12+G13</f>
        <v>19819.68641</v>
      </c>
      <c r="H10" s="330">
        <f t="shared" si="0"/>
        <v>48.35190939585323</v>
      </c>
      <c r="I10" s="331">
        <f t="shared" si="1"/>
        <v>-20231.89994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18755.59937</v>
      </c>
      <c r="F11" s="339"/>
      <c r="G11" s="278">
        <v>19694.20125</v>
      </c>
      <c r="H11" s="330">
        <f t="shared" si="0"/>
        <v>48.300831736662644</v>
      </c>
      <c r="I11" s="331">
        <f t="shared" si="1"/>
        <v>-20075.200630000003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40.84814</v>
      </c>
      <c r="F12" s="341"/>
      <c r="G12" s="279">
        <v>2.49253</v>
      </c>
      <c r="H12" s="330">
        <f t="shared" si="0"/>
        <v>85.81542016806722</v>
      </c>
      <c r="I12" s="331">
        <f t="shared" si="1"/>
        <v>-6.751860000000001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144.25255</v>
      </c>
      <c r="F13" s="339"/>
      <c r="G13" s="278">
        <v>122.99263</v>
      </c>
      <c r="H13" s="330">
        <f t="shared" si="0"/>
        <v>49.03213800135963</v>
      </c>
      <c r="I13" s="331">
        <f t="shared" si="1"/>
        <v>-149.94744999999998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14.4377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10030.8</v>
      </c>
      <c r="E15" s="17">
        <f>E16+E21+E22+E23</f>
        <v>7482.640009999999</v>
      </c>
      <c r="F15" s="404">
        <f>F16+F21+F22+F23</f>
        <v>0</v>
      </c>
      <c r="G15" s="17">
        <f>G16+G21+G22+G23</f>
        <v>4882.4134699999995</v>
      </c>
      <c r="H15" s="434">
        <f t="shared" si="0"/>
        <v>74.59664244128085</v>
      </c>
      <c r="I15" s="331">
        <f t="shared" si="1"/>
        <v>-1022.1599900000001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5969.3</v>
      </c>
      <c r="E16" s="279">
        <f>E17+E18+E19</f>
        <v>4716.71076</v>
      </c>
      <c r="F16" s="436">
        <f>F17+F18</f>
        <v>0</v>
      </c>
      <c r="G16" s="279">
        <f>G17+G18</f>
        <v>2209.76696</v>
      </c>
      <c r="H16" s="434">
        <f t="shared" si="0"/>
        <v>79.01614527666561</v>
      </c>
      <c r="I16" s="331">
        <f t="shared" si="1"/>
        <v>42.410759999999755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2298</v>
      </c>
      <c r="E17" s="278">
        <v>2375.56085</v>
      </c>
      <c r="F17" s="353"/>
      <c r="G17" s="278">
        <v>666.77557</v>
      </c>
      <c r="H17" s="434">
        <f t="shared" si="0"/>
        <v>103.3751457789382</v>
      </c>
      <c r="I17" s="331">
        <f t="shared" si="1"/>
        <v>1347.5608499999998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2323.54751</v>
      </c>
      <c r="F18" s="363"/>
      <c r="G18" s="280">
        <v>1542.99139</v>
      </c>
      <c r="H18" s="434">
        <f t="shared" si="0"/>
        <v>63.72343224638675</v>
      </c>
      <c r="I18" s="331">
        <f t="shared" si="1"/>
        <v>-1322.7524900000003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17.6024</v>
      </c>
      <c r="F19" s="363"/>
      <c r="G19" s="278"/>
      <c r="H19" s="434">
        <f t="shared" si="0"/>
        <v>70.4096</v>
      </c>
      <c r="I19" s="331">
        <f t="shared" si="1"/>
        <v>17.6024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811.07863</v>
      </c>
      <c r="F21" s="341"/>
      <c r="G21" s="279">
        <v>1228.73366</v>
      </c>
      <c r="H21" s="434">
        <f t="shared" si="0"/>
        <v>38.668826221692484</v>
      </c>
      <c r="I21" s="331">
        <f t="shared" si="1"/>
        <v>-1286.42137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1471</v>
      </c>
      <c r="E22" s="278">
        <v>1584.50966</v>
      </c>
      <c r="F22" s="341"/>
      <c r="G22" s="278">
        <v>1174.24285</v>
      </c>
      <c r="H22" s="434">
        <f t="shared" si="0"/>
        <v>107.71649626104691</v>
      </c>
      <c r="I22" s="331">
        <f t="shared" si="1"/>
        <v>344.50965999999994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370.34096</v>
      </c>
      <c r="F23" s="345"/>
      <c r="G23" s="272">
        <v>269.67</v>
      </c>
      <c r="H23" s="434">
        <f t="shared" si="0"/>
        <v>75.11987018255579</v>
      </c>
      <c r="I23" s="331">
        <f t="shared" si="1"/>
        <v>-122.65904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594.54151</v>
      </c>
      <c r="F24" s="348">
        <f>F26+F28+F29</f>
        <v>0</v>
      </c>
      <c r="G24" s="17">
        <f>G26+G28+G29</f>
        <v>612.61665</v>
      </c>
      <c r="H24" s="330">
        <f t="shared" si="0"/>
        <v>50.19769587977034</v>
      </c>
      <c r="I24" s="331">
        <f t="shared" si="1"/>
        <v>-589.8584900000001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594.54151</v>
      </c>
      <c r="F26" s="258">
        <f>F27</f>
        <v>0</v>
      </c>
      <c r="G26" s="297">
        <f>G27</f>
        <v>612.61665</v>
      </c>
      <c r="H26" s="330">
        <f t="shared" si="0"/>
        <v>50.19769587977034</v>
      </c>
      <c r="I26" s="331">
        <f t="shared" si="1"/>
        <v>-589.8584900000001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594.54151</v>
      </c>
      <c r="F27" s="345"/>
      <c r="G27" s="272">
        <v>612.61665</v>
      </c>
      <c r="H27" s="330">
        <f t="shared" si="0"/>
        <v>50.19769587977034</v>
      </c>
      <c r="I27" s="331">
        <f t="shared" si="1"/>
        <v>-589.8584900000001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1662.76958</v>
      </c>
      <c r="F32" s="371">
        <f>F34+F35+F39</f>
        <v>0</v>
      </c>
      <c r="G32" s="82">
        <f>G34+G35+G39</f>
        <v>1270.29464</v>
      </c>
      <c r="H32" s="330">
        <f t="shared" si="0"/>
        <v>35.6435065380493</v>
      </c>
      <c r="I32" s="331">
        <f t="shared" si="1"/>
        <v>-3002.23042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1487.21108</v>
      </c>
      <c r="F34" s="345"/>
      <c r="G34" s="279">
        <v>1011.54309</v>
      </c>
      <c r="H34" s="330">
        <f t="shared" si="0"/>
        <v>37.35772619944738</v>
      </c>
      <c r="I34" s="331">
        <f t="shared" si="1"/>
        <v>-2493.78892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0</v>
      </c>
      <c r="F35" s="258">
        <f>F36</f>
        <v>0</v>
      </c>
      <c r="G35" s="280">
        <f>G36</f>
        <v>164.2732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/>
      <c r="F36" s="377"/>
      <c r="G36" s="278">
        <v>164.2732</v>
      </c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159.2585</v>
      </c>
      <c r="F39" s="381">
        <f>F41</f>
        <v>0</v>
      </c>
      <c r="G39" s="279">
        <f>G41</f>
        <v>94.47835</v>
      </c>
      <c r="H39" s="330">
        <f t="shared" si="0"/>
        <v>104.77532894736842</v>
      </c>
      <c r="I39" s="331">
        <f t="shared" si="1"/>
        <v>7.258499999999998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159.2585</v>
      </c>
      <c r="F41" s="379"/>
      <c r="G41" s="284">
        <v>94.47835</v>
      </c>
      <c r="H41" s="330">
        <f t="shared" si="0"/>
        <v>104.77532894736842</v>
      </c>
      <c r="I41" s="331">
        <f t="shared" si="1"/>
        <v>7.258499999999998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16.3</v>
      </c>
      <c r="F42" s="384"/>
      <c r="G42" s="293"/>
      <c r="H42" s="330">
        <f t="shared" si="0"/>
        <v>81.5</v>
      </c>
      <c r="I42" s="331">
        <f t="shared" si="1"/>
        <v>-3.6999999999999993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16.3</v>
      </c>
      <c r="F43" s="387"/>
      <c r="G43" s="294"/>
      <c r="H43" s="330">
        <f t="shared" si="0"/>
        <v>81.5</v>
      </c>
      <c r="I43" s="331">
        <f t="shared" si="1"/>
        <v>-3.6999999999999993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826.06289</v>
      </c>
      <c r="F44" s="390"/>
      <c r="G44" s="82">
        <f>G45+G46+G48+G47+G50+G49</f>
        <v>1489.0788400000001</v>
      </c>
      <c r="H44" s="330">
        <f t="shared" si="0"/>
        <v>23.123471335796665</v>
      </c>
      <c r="I44" s="331">
        <f t="shared" si="1"/>
        <v>-2746.33711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6.77149</v>
      </c>
      <c r="F45" s="379"/>
      <c r="G45" s="280">
        <v>16.96704</v>
      </c>
      <c r="H45" s="330"/>
      <c r="I45" s="331">
        <f t="shared" si="1"/>
        <v>6.77149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0.08727</v>
      </c>
      <c r="F46" s="392"/>
      <c r="G46" s="278">
        <v>4.37927</v>
      </c>
      <c r="H46" s="330">
        <f t="shared" si="0"/>
        <v>0.06488475836431226</v>
      </c>
      <c r="I46" s="331">
        <f t="shared" si="1"/>
        <v>-134.41273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132.85543</v>
      </c>
      <c r="F48" s="392"/>
      <c r="G48" s="278">
        <v>124.41393</v>
      </c>
      <c r="H48" s="330">
        <f t="shared" si="0"/>
        <v>66.427715</v>
      </c>
      <c r="I48" s="331">
        <f t="shared" si="1"/>
        <v>-67.14456999999999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174.05196</v>
      </c>
      <c r="F52" s="397"/>
      <c r="G52" s="269">
        <v>735.35917</v>
      </c>
      <c r="H52" s="330">
        <f t="shared" si="0"/>
        <v>17.114253687315635</v>
      </c>
      <c r="I52" s="331">
        <f t="shared" si="1"/>
        <v>-842.94804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511.32251</v>
      </c>
      <c r="F53" s="269">
        <f>F56+F58+F60+F62+F63+F65+F66+F67+F69+F71+F54+F74+F75+F76</f>
        <v>0</v>
      </c>
      <c r="G53" s="269">
        <f>G56+G58+G60+G62+G63+G65+G66+G67+G69+G71+G54+G74+G75+G76+G68</f>
        <v>504.91813</v>
      </c>
      <c r="H53" s="330">
        <f t="shared" si="0"/>
        <v>48.63716446304574</v>
      </c>
      <c r="I53" s="331">
        <f t="shared" si="1"/>
        <v>-489.97749000000005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16.56684</v>
      </c>
      <c r="F54" s="341"/>
      <c r="G54" s="279">
        <v>30.03211</v>
      </c>
      <c r="H54" s="330">
        <f t="shared" si="0"/>
        <v>29.636565295169948</v>
      </c>
      <c r="I54" s="331">
        <f t="shared" si="1"/>
        <v>-39.33316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0.15</v>
      </c>
      <c r="F56" s="345"/>
      <c r="G56" s="280">
        <v>0.655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198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/>
      <c r="F65" s="341"/>
      <c r="G65" s="279">
        <v>63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155.47308</v>
      </c>
      <c r="F66" s="341"/>
      <c r="G66" s="278">
        <v>80.2</v>
      </c>
      <c r="H66" s="330">
        <f t="shared" si="0"/>
        <v>74.07007146260123</v>
      </c>
      <c r="I66" s="331">
        <f t="shared" si="1"/>
        <v>-54.426919999999996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1.5</v>
      </c>
      <c r="F69" s="345"/>
      <c r="G69" s="280">
        <v>1</v>
      </c>
      <c r="H69" s="330">
        <f t="shared" si="0"/>
        <v>150</v>
      </c>
      <c r="I69" s="331">
        <f t="shared" si="1"/>
        <v>0.5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4.5</v>
      </c>
      <c r="F71" s="279">
        <f>F72+F73</f>
        <v>0</v>
      </c>
      <c r="G71" s="279">
        <f>G72+G73</f>
        <v>0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/>
      <c r="F73" s="339"/>
      <c r="G73" s="278"/>
      <c r="H73" s="330"/>
      <c r="I73" s="331">
        <f aca="true" t="shared" si="2" ref="I73:I141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17.8</v>
      </c>
      <c r="F75" s="339"/>
      <c r="G75" s="278">
        <v>17</v>
      </c>
      <c r="H75" s="330">
        <f aca="true" t="shared" si="3" ref="H75:H134">E75/D75*100</f>
        <v>25.428571428571427</v>
      </c>
      <c r="I75" s="331">
        <f t="shared" si="2"/>
        <v>-52.2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275.33259</v>
      </c>
      <c r="F76" s="402">
        <f>F78</f>
        <v>0</v>
      </c>
      <c r="G76" s="278">
        <f>G78</f>
        <v>298.03102</v>
      </c>
      <c r="H76" s="330">
        <f t="shared" si="3"/>
        <v>52.22545333839149</v>
      </c>
      <c r="I76" s="331">
        <f t="shared" si="2"/>
        <v>-251.86741000000006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275.33259</v>
      </c>
      <c r="F78" s="345"/>
      <c r="G78" s="272">
        <v>298.03102</v>
      </c>
      <c r="H78" s="330">
        <f t="shared" si="3"/>
        <v>52.22545333839149</v>
      </c>
      <c r="I78" s="331">
        <f t="shared" si="2"/>
        <v>-251.86741000000006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295.34361</v>
      </c>
      <c r="F79" s="403">
        <f>F80+F81+F82</f>
        <v>0</v>
      </c>
      <c r="G79" s="269">
        <f>G80+G81+G82</f>
        <v>43.44941</v>
      </c>
      <c r="H79" s="330">
        <f t="shared" si="3"/>
        <v>102.907181184669</v>
      </c>
      <c r="I79" s="331">
        <f t="shared" si="2"/>
        <v>295.34361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8.70961</v>
      </c>
      <c r="F80" s="341"/>
      <c r="G80" s="279">
        <v>-61.09693</v>
      </c>
      <c r="H80" s="330"/>
      <c r="I80" s="331">
        <f t="shared" si="2"/>
        <v>8.70961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286.634</v>
      </c>
      <c r="F82" s="357"/>
      <c r="G82" s="272">
        <v>104.54634</v>
      </c>
      <c r="H82" s="330">
        <f t="shared" si="3"/>
        <v>99.87247386759583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472">
        <f>E84+E155+E153+E152+E154</f>
        <v>174854.34748000003</v>
      </c>
      <c r="F83" s="17">
        <f>F84+F155+F153+F152+F154</f>
        <v>0</v>
      </c>
      <c r="G83" s="17">
        <f>G84+G155+G153+G152+G154</f>
        <v>203581.361</v>
      </c>
      <c r="H83" s="330">
        <f t="shared" si="3"/>
        <v>53.58482648168891</v>
      </c>
      <c r="I83" s="331">
        <f t="shared" si="2"/>
        <v>-140032.85772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64">
        <f>E85+E88+E103+E134</f>
        <v>174853.30312000003</v>
      </c>
      <c r="F84" s="82">
        <f>F85+F88+F103+F134</f>
        <v>0</v>
      </c>
      <c r="G84" s="82">
        <f>G85+G88+G103+G134</f>
        <v>199413.10655</v>
      </c>
      <c r="H84" s="330">
        <f t="shared" si="3"/>
        <v>53.58450643331613</v>
      </c>
      <c r="I84" s="331">
        <f t="shared" si="2"/>
        <v>-140033.90208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57065</v>
      </c>
      <c r="F85" s="407">
        <f>F86+F87</f>
        <v>0</v>
      </c>
      <c r="G85" s="17">
        <f>G86+G87</f>
        <v>69821</v>
      </c>
      <c r="H85" s="330">
        <f t="shared" si="3"/>
        <v>51.562740013192254</v>
      </c>
      <c r="I85" s="331">
        <f t="shared" si="2"/>
        <v>-53606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57065</v>
      </c>
      <c r="G86" s="279">
        <v>69821</v>
      </c>
      <c r="H86" s="330">
        <f t="shared" si="3"/>
        <v>52.25062720896588</v>
      </c>
      <c r="I86" s="331">
        <f t="shared" si="2"/>
        <v>-52149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9460.216</v>
      </c>
      <c r="F88" s="17">
        <f>F91+F94+F97</f>
        <v>0</v>
      </c>
      <c r="G88" s="17">
        <f>G91+G94+G97+G89+G90+G92</f>
        <v>8341.207</v>
      </c>
      <c r="H88" s="330">
        <f t="shared" si="3"/>
        <v>48.5096991544327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166.64878</v>
      </c>
      <c r="F89" s="408"/>
      <c r="G89" s="279">
        <v>1300.2</v>
      </c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460.84</v>
      </c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776.6</v>
      </c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486">
        <f t="shared" si="2"/>
        <v>0</v>
      </c>
    </row>
    <row r="102" spans="1:9" ht="30.75" customHeigh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491"/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94963.39055000003</v>
      </c>
      <c r="F103" s="82">
        <f>F104+F121+F124+F125+F126+F127+F128+F129+F132+F123+F122</f>
        <v>0</v>
      </c>
      <c r="G103" s="82">
        <f>G104+G121+G124+G125+G126+G127+G128+G129+G132+G123+G122</f>
        <v>103572.88946</v>
      </c>
      <c r="H103" s="487">
        <f t="shared" si="3"/>
        <v>55.65104626208974</v>
      </c>
      <c r="I103" s="488">
        <f t="shared" si="2"/>
        <v>-76004.80944999999</v>
      </c>
    </row>
    <row r="104" spans="1:9" ht="11.25" customHeight="1" thickBot="1">
      <c r="A104" s="404" t="s">
        <v>90</v>
      </c>
      <c r="B104" s="481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73185.81880000001</v>
      </c>
      <c r="F104" s="17">
        <f>F107+F108+F113+F116+F115+F106+F105+F114+F109+F117+F118+F111+F112+F119</f>
        <v>0</v>
      </c>
      <c r="G104" s="17">
        <f>G107+G108+G113+G116+G115+G106+G105+G114+G109+G117+G118+G111+G112+G119</f>
        <v>75743.82458000001</v>
      </c>
      <c r="H104" s="330">
        <f t="shared" si="3"/>
        <v>57.12942306056035</v>
      </c>
      <c r="I104" s="331">
        <f t="shared" si="2"/>
        <v>-52535.38119999999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1687.68</v>
      </c>
      <c r="F107" s="341"/>
      <c r="G107" s="279">
        <v>3457.08368</v>
      </c>
      <c r="H107" s="330">
        <f t="shared" si="3"/>
        <v>45.53421109432333</v>
      </c>
      <c r="I107" s="331">
        <f t="shared" si="2"/>
        <v>-754.22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52807</v>
      </c>
      <c r="F108" s="416"/>
      <c r="G108" s="278">
        <v>54691</v>
      </c>
      <c r="H108" s="330">
        <f t="shared" si="3"/>
        <v>59.000916180644005</v>
      </c>
      <c r="I108" s="331">
        <f t="shared" si="2"/>
        <v>-36695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8891</v>
      </c>
      <c r="F109" s="416"/>
      <c r="G109" s="278">
        <v>9238</v>
      </c>
      <c r="H109" s="330">
        <f t="shared" si="3"/>
        <v>54.99882467926116</v>
      </c>
      <c r="I109" s="331">
        <f t="shared" si="2"/>
        <v>-7274.799999999999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208.1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-150.6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6251.187</v>
      </c>
      <c r="F119" s="357"/>
      <c r="G119" s="285">
        <v>6081.927</v>
      </c>
      <c r="H119" s="434">
        <f t="shared" si="3"/>
        <v>47.64224798225759</v>
      </c>
      <c r="I119" s="331">
        <f t="shared" si="2"/>
        <v>-6869.9130000000005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>E120-C120</f>
        <v>1880.4568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/>
      <c r="F122" s="357"/>
      <c r="G122" s="272">
        <v>1235.2</v>
      </c>
      <c r="H122" s="330">
        <f t="shared" si="3"/>
        <v>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/>
      <c r="F123" s="418"/>
      <c r="G123" s="272">
        <v>3791.7</v>
      </c>
      <c r="H123" s="330">
        <f t="shared" si="3"/>
        <v>0</v>
      </c>
      <c r="I123" s="331">
        <f t="shared" si="2"/>
        <v>-3094.2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524.05</v>
      </c>
      <c r="F124" s="263"/>
      <c r="G124" s="278">
        <v>342.9</v>
      </c>
      <c r="H124" s="330">
        <f t="shared" si="3"/>
        <v>50</v>
      </c>
      <c r="I124" s="331">
        <f t="shared" si="2"/>
        <v>-524.05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3788.76214</v>
      </c>
      <c r="F126" s="263"/>
      <c r="G126" s="272">
        <v>3583.5</v>
      </c>
      <c r="H126" s="330">
        <f t="shared" si="3"/>
        <v>99.56016660097228</v>
      </c>
      <c r="I126" s="331">
        <f t="shared" si="2"/>
        <v>-1233.5378600000004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933.15535</v>
      </c>
      <c r="F127" s="263"/>
      <c r="G127" s="272">
        <v>126.1944</v>
      </c>
      <c r="H127" s="330">
        <f t="shared" si="3"/>
        <v>79.90712022606611</v>
      </c>
      <c r="I127" s="331">
        <f t="shared" si="2"/>
        <v>-234.64464999999996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304.528</v>
      </c>
      <c r="F128" s="263"/>
      <c r="G128" s="280">
        <v>334.75</v>
      </c>
      <c r="H128" s="330">
        <f t="shared" si="3"/>
        <v>51.47532116294794</v>
      </c>
      <c r="I128" s="331">
        <f t="shared" si="2"/>
        <v>-287.072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623.02519</v>
      </c>
      <c r="F129" s="263"/>
      <c r="G129" s="278">
        <v>603.10408</v>
      </c>
      <c r="H129" s="330">
        <f t="shared" si="3"/>
        <v>49.27047765915381</v>
      </c>
      <c r="I129" s="331">
        <f t="shared" si="2"/>
        <v>-641.47481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14711</v>
      </c>
      <c r="F132" s="264">
        <f>F133</f>
        <v>0</v>
      </c>
      <c r="G132" s="264">
        <f>G133</f>
        <v>17119</v>
      </c>
      <c r="H132" s="330">
        <f t="shared" si="3"/>
        <v>46.54643252649897</v>
      </c>
      <c r="I132" s="331">
        <f t="shared" si="2"/>
        <v>-16894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14711</v>
      </c>
      <c r="G133" s="280">
        <v>17119</v>
      </c>
      <c r="H133" s="330">
        <f t="shared" si="3"/>
        <v>46.54643252649897</v>
      </c>
      <c r="I133" s="331">
        <f t="shared" si="2"/>
        <v>-16894</v>
      </c>
    </row>
    <row r="134" spans="1:9" ht="11.25" customHeight="1" thickBot="1">
      <c r="A134" s="404" t="s">
        <v>99</v>
      </c>
      <c r="B134" s="481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13364.69657</v>
      </c>
      <c r="F134" s="407">
        <f>F145+F146+F136+F140+F138+F137+F139+F143+F144</f>
        <v>0</v>
      </c>
      <c r="G134" s="17">
        <f>G135+G139+G141+G145+G146+G140+G143+G144+G142</f>
        <v>17678.01009</v>
      </c>
      <c r="H134" s="330">
        <f t="shared" si="3"/>
        <v>52.41124710757025</v>
      </c>
      <c r="I134" s="331">
        <f t="shared" si="2"/>
        <v>-8458.80863</v>
      </c>
    </row>
    <row r="135" spans="1:9" ht="11.25" customHeight="1" thickBot="1">
      <c r="A135" s="404" t="s">
        <v>100</v>
      </c>
      <c r="B135" s="481" t="s">
        <v>117</v>
      </c>
      <c r="C135" s="454"/>
      <c r="D135" s="194"/>
      <c r="E135" s="472">
        <f>E136+E137+E139</f>
        <v>0</v>
      </c>
      <c r="F135" s="365"/>
      <c r="G135" s="17">
        <f>G136+G137+G138</f>
        <v>1379.2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1379.2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t="shared" si="2"/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2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2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2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aca="true" t="shared" si="4" ref="I142:I156">E142-C142</f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13364.69657</v>
      </c>
      <c r="F145" s="365"/>
      <c r="G145" s="17">
        <v>9415.1076</v>
      </c>
      <c r="H145" s="330">
        <f>E145/D145*100</f>
        <v>52.72137683193592</v>
      </c>
      <c r="I145" s="331">
        <f t="shared" si="4"/>
        <v>-8458.80863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6683.70249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6668.266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15.43649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-39.3398</v>
      </c>
      <c r="H155" s="330"/>
      <c r="I155" s="331">
        <f t="shared" si="4"/>
        <v>-2.95564</v>
      </c>
    </row>
    <row r="156" spans="1:9" ht="11.25" customHeight="1" thickBot="1">
      <c r="A156" s="404"/>
      <c r="B156" s="481" t="s">
        <v>103</v>
      </c>
      <c r="C156" s="454">
        <f>C8+C83</f>
        <v>374004.7052</v>
      </c>
      <c r="D156" s="194">
        <f>D8+D83</f>
        <v>387293.67289</v>
      </c>
      <c r="E156" s="472">
        <f>E83+E8</f>
        <v>205341.77961000003</v>
      </c>
      <c r="F156" s="17">
        <f>F83+F8</f>
        <v>0</v>
      </c>
      <c r="G156" s="17">
        <f>G8+G83</f>
        <v>232953.61542</v>
      </c>
      <c r="H156" s="330">
        <f>E156/D156*100</f>
        <v>53.01965768708069</v>
      </c>
      <c r="I156" s="331">
        <f t="shared" si="4"/>
        <v>-168662.92559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326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327</v>
      </c>
      <c r="F6" s="300" t="s">
        <v>315</v>
      </c>
      <c r="G6" s="300" t="s">
        <v>327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36758.682010000004</v>
      </c>
      <c r="F8" s="17">
        <f>F9+F15+F24+F44+F53+F79+F32+F52+F51</f>
        <v>0</v>
      </c>
      <c r="G8" s="17">
        <f>G9+G15+G24+G44+G53+G79+G32+G52+G51+G14</f>
        <v>34673.58944</v>
      </c>
      <c r="H8" s="330">
        <f>E8/D8*100</f>
        <v>58.10868422425446</v>
      </c>
      <c r="I8" s="331">
        <f>E8-D8</f>
        <v>-26499.817989999996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21122.95277</v>
      </c>
      <c r="F9" s="334">
        <f>F10</f>
        <v>0</v>
      </c>
      <c r="G9" s="289">
        <f>G10</f>
        <v>22724.25598</v>
      </c>
      <c r="H9" s="330">
        <f>E9/D9*100</f>
        <v>53.92277451586058</v>
      </c>
      <c r="I9" s="331">
        <f aca="true" t="shared" si="0" ref="I9:I72">E9-D9</f>
        <v>-18049.64723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21122.95277</v>
      </c>
      <c r="F10" s="280">
        <f>F11+F12+F13</f>
        <v>0</v>
      </c>
      <c r="G10" s="280">
        <f>G11+G12+G13</f>
        <v>22724.25598</v>
      </c>
      <c r="H10" s="330">
        <f aca="true" t="shared" si="1" ref="H10:H72">E10/D10*100</f>
        <v>53.92277451586058</v>
      </c>
      <c r="I10" s="331">
        <f t="shared" si="0"/>
        <v>-18049.64723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20880.04722</v>
      </c>
      <c r="F11" s="339"/>
      <c r="G11" s="278">
        <v>22490.55712</v>
      </c>
      <c r="H11" s="330">
        <f t="shared" si="1"/>
        <v>53.77186980438209</v>
      </c>
      <c r="I11" s="331">
        <f t="shared" si="0"/>
        <v>-17950.752780000003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80.63392</v>
      </c>
      <c r="F12" s="341"/>
      <c r="G12" s="279">
        <v>61.70244</v>
      </c>
      <c r="H12" s="330">
        <f t="shared" si="1"/>
        <v>169.39899159663864</v>
      </c>
      <c r="I12" s="331">
        <f t="shared" si="0"/>
        <v>33.03392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171.99642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17.28858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10608.85913</v>
      </c>
      <c r="F15" s="404">
        <f>F16+F21+F22+F23</f>
        <v>0</v>
      </c>
      <c r="G15" s="17">
        <f>G16+G21+G22+G23</f>
        <v>6326.31185</v>
      </c>
      <c r="H15" s="434">
        <f t="shared" si="1"/>
        <v>86.1892234011439</v>
      </c>
      <c r="I15" s="331">
        <f t="shared" si="0"/>
        <v>-1699.9408699999985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7413.286590000001</v>
      </c>
      <c r="F16" s="436">
        <f>F17+F18</f>
        <v>0</v>
      </c>
      <c r="G16" s="279">
        <f>G17+G18</f>
        <v>3179.39973</v>
      </c>
      <c r="H16" s="434">
        <f t="shared" si="1"/>
        <v>92.12141451169958</v>
      </c>
      <c r="I16" s="331">
        <f t="shared" si="0"/>
        <v>-634.0134099999996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4248.09497</v>
      </c>
      <c r="F17" s="353"/>
      <c r="G17" s="278">
        <v>1112.56557</v>
      </c>
      <c r="H17" s="434">
        <f t="shared" si="1"/>
        <v>97.07712454296161</v>
      </c>
      <c r="I17" s="331">
        <f t="shared" si="0"/>
        <v>-127.9050299999999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3160.89348</v>
      </c>
      <c r="F18" s="363"/>
      <c r="G18" s="280">
        <v>2066.83416</v>
      </c>
      <c r="H18" s="434">
        <f t="shared" si="1"/>
        <v>86.68769656912487</v>
      </c>
      <c r="I18" s="331">
        <f t="shared" si="0"/>
        <v>-485.40652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4.29814</v>
      </c>
      <c r="F19" s="363"/>
      <c r="G19" s="278"/>
      <c r="H19" s="434">
        <f t="shared" si="1"/>
        <v>17.19256</v>
      </c>
      <c r="I19" s="331">
        <f t="shared" si="0"/>
        <v>-20.70186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1099.52789</v>
      </c>
      <c r="F21" s="341"/>
      <c r="G21" s="279">
        <v>1669.13293</v>
      </c>
      <c r="H21" s="434">
        <f t="shared" si="1"/>
        <v>52.420876758045296</v>
      </c>
      <c r="I21" s="331">
        <f t="shared" si="0"/>
        <v>-997.9721099999999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1712.6532</v>
      </c>
      <c r="F22" s="341"/>
      <c r="G22" s="278">
        <v>1206.33352</v>
      </c>
      <c r="H22" s="434">
        <f t="shared" si="1"/>
        <v>102.49271095152604</v>
      </c>
      <c r="I22" s="331">
        <f t="shared" si="0"/>
        <v>41.65319999999997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383.39145</v>
      </c>
      <c r="F23" s="345"/>
      <c r="G23" s="272">
        <v>271.44567</v>
      </c>
      <c r="H23" s="434">
        <f t="shared" si="1"/>
        <v>77.76702839756592</v>
      </c>
      <c r="I23" s="331">
        <f t="shared" si="0"/>
        <v>-109.60854999999998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703.48384</v>
      </c>
      <c r="F24" s="348">
        <f>F26+F28+F29</f>
        <v>0</v>
      </c>
      <c r="G24" s="17">
        <f>G26+G28+G29</f>
        <v>690.90056</v>
      </c>
      <c r="H24" s="330">
        <f t="shared" si="1"/>
        <v>59.39579871664977</v>
      </c>
      <c r="I24" s="331">
        <f t="shared" si="0"/>
        <v>-480.9161600000001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703.48384</v>
      </c>
      <c r="F26" s="258">
        <f>F27</f>
        <v>0</v>
      </c>
      <c r="G26" s="297">
        <f>G27</f>
        <v>690.90056</v>
      </c>
      <c r="H26" s="330">
        <f t="shared" si="1"/>
        <v>59.39579871664977</v>
      </c>
      <c r="I26" s="331">
        <f t="shared" si="0"/>
        <v>-480.9161600000001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703.48384</v>
      </c>
      <c r="F27" s="345"/>
      <c r="G27" s="272">
        <v>690.90056</v>
      </c>
      <c r="H27" s="330">
        <f t="shared" si="1"/>
        <v>59.39579871664977</v>
      </c>
      <c r="I27" s="331">
        <f t="shared" si="0"/>
        <v>-480.9161600000001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2064.52945</v>
      </c>
      <c r="F32" s="371">
        <f>F34+F35+F39</f>
        <v>0</v>
      </c>
      <c r="G32" s="82">
        <f>G34+G35+G39+G42</f>
        <v>1510.2833</v>
      </c>
      <c r="H32" s="330">
        <f t="shared" si="1"/>
        <v>44.25572240085745</v>
      </c>
      <c r="I32" s="331">
        <f t="shared" si="0"/>
        <v>-2600.47055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1678.69625</v>
      </c>
      <c r="F34" s="345"/>
      <c r="G34" s="279">
        <v>1229.95075</v>
      </c>
      <c r="H34" s="330">
        <f t="shared" si="1"/>
        <v>42.16770283848279</v>
      </c>
      <c r="I34" s="331">
        <f t="shared" si="0"/>
        <v>-2302.30375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176.2292</v>
      </c>
      <c r="F39" s="381">
        <f>F41</f>
        <v>0</v>
      </c>
      <c r="G39" s="279">
        <f>G41</f>
        <v>115.22935</v>
      </c>
      <c r="H39" s="330">
        <f t="shared" si="1"/>
        <v>115.94026315789475</v>
      </c>
      <c r="I39" s="331">
        <f t="shared" si="0"/>
        <v>24.22919999999999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176.2292</v>
      </c>
      <c r="F41" s="379"/>
      <c r="G41" s="280">
        <v>115.22935</v>
      </c>
      <c r="H41" s="330">
        <f t="shared" si="1"/>
        <v>115.94026315789475</v>
      </c>
      <c r="I41" s="331">
        <f t="shared" si="0"/>
        <v>24.22919999999999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21.35</v>
      </c>
      <c r="F42" s="303">
        <f>F43</f>
        <v>0</v>
      </c>
      <c r="G42" s="303">
        <f>G43</f>
        <v>0.83</v>
      </c>
      <c r="H42" s="330">
        <f t="shared" si="1"/>
        <v>106.75000000000001</v>
      </c>
      <c r="I42" s="331">
        <f t="shared" si="0"/>
        <v>1.3500000000000014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21.35</v>
      </c>
      <c r="F43" s="387"/>
      <c r="G43" s="294">
        <v>0.83</v>
      </c>
      <c r="H43" s="330">
        <f t="shared" si="1"/>
        <v>106.75000000000001</v>
      </c>
      <c r="I43" s="331">
        <f t="shared" si="0"/>
        <v>1.3500000000000014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1077.4756</v>
      </c>
      <c r="F44" s="390"/>
      <c r="G44" s="82">
        <f>G45+G46+G48+G47+G50+G49</f>
        <v>1983.7309300000002</v>
      </c>
      <c r="H44" s="330">
        <f t="shared" si="1"/>
        <v>30.161112977270182</v>
      </c>
      <c r="I44" s="331">
        <f t="shared" si="0"/>
        <v>-2494.9244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42.09694</v>
      </c>
      <c r="F45" s="379"/>
      <c r="G45" s="280">
        <v>-784.67531</v>
      </c>
      <c r="H45" s="330"/>
      <c r="I45" s="331">
        <f t="shared" si="0"/>
        <v>42.09694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149.79094</v>
      </c>
      <c r="F48" s="392"/>
      <c r="G48" s="278">
        <v>150.81613</v>
      </c>
      <c r="H48" s="330">
        <f t="shared" si="1"/>
        <v>74.89547</v>
      </c>
      <c r="I48" s="331">
        <f t="shared" si="0"/>
        <v>-50.209059999999994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756.35437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593.2582600000001</v>
      </c>
      <c r="F53" s="269">
        <f>F56+F58+F60+F62+F63+F65+F66+F67+F69+F71+F54+F74+F75+F76</f>
        <v>0</v>
      </c>
      <c r="G53" s="269">
        <f>G56+G58+G60+G62+G63+G65+G66+G67+G69+G71+G54+G74+G75+G76+G68</f>
        <v>629.41446</v>
      </c>
      <c r="H53" s="330">
        <f t="shared" si="1"/>
        <v>56.43091981356415</v>
      </c>
      <c r="I53" s="331">
        <f t="shared" si="0"/>
        <v>-458.0417400000001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23.34184</v>
      </c>
      <c r="F54" s="341"/>
      <c r="G54" s="279">
        <v>39.08211</v>
      </c>
      <c r="H54" s="330">
        <f t="shared" si="1"/>
        <v>41.7564221824687</v>
      </c>
      <c r="I54" s="331">
        <f t="shared" si="0"/>
        <v>-32.55816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10.15</v>
      </c>
      <c r="F56" s="345"/>
      <c r="G56" s="280">
        <v>0.905</v>
      </c>
      <c r="H56" s="330">
        <f t="shared" si="1"/>
        <v>780.7692307692307</v>
      </c>
      <c r="I56" s="331">
        <f t="shared" si="0"/>
        <v>8.85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166.61263</v>
      </c>
      <c r="F66" s="341"/>
      <c r="G66" s="278">
        <v>97.5</v>
      </c>
      <c r="H66" s="330">
        <f t="shared" si="1"/>
        <v>79.37714626012387</v>
      </c>
      <c r="I66" s="331">
        <f t="shared" si="0"/>
        <v>-43.28737000000001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</v>
      </c>
      <c r="F69" s="345"/>
      <c r="G69" s="280">
        <v>1.5</v>
      </c>
      <c r="H69" s="330">
        <f t="shared" si="1"/>
        <v>200</v>
      </c>
      <c r="I69" s="331">
        <f t="shared" si="0"/>
        <v>1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6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27.499</v>
      </c>
      <c r="F75" s="339"/>
      <c r="G75" s="278">
        <v>17</v>
      </c>
      <c r="H75" s="330">
        <f aca="true" t="shared" si="3" ref="H75:H134">E75/D75*100</f>
        <v>39.28428571428571</v>
      </c>
      <c r="I75" s="331">
        <f t="shared" si="2"/>
        <v>-42.501000000000005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305.16379</v>
      </c>
      <c r="F76" s="402">
        <f>F78</f>
        <v>0</v>
      </c>
      <c r="G76" s="278">
        <f>G78</f>
        <v>362.42735</v>
      </c>
      <c r="H76" s="330">
        <f t="shared" si="3"/>
        <v>57.88387518968133</v>
      </c>
      <c r="I76" s="331">
        <f t="shared" si="2"/>
        <v>-222.03621000000004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305.16379</v>
      </c>
      <c r="F78" s="345"/>
      <c r="G78" s="272">
        <v>362.42735</v>
      </c>
      <c r="H78" s="330">
        <f t="shared" si="3"/>
        <v>57.88387518968133</v>
      </c>
      <c r="I78" s="331">
        <f t="shared" si="2"/>
        <v>-222.03621000000004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358.41265999999996</v>
      </c>
      <c r="F79" s="403">
        <f>F80+F81+F82</f>
        <v>0</v>
      </c>
      <c r="G79" s="269">
        <f>G80+G81+G82</f>
        <v>35.049409999999995</v>
      </c>
      <c r="H79" s="330">
        <f t="shared" si="3"/>
        <v>124.88245993031357</v>
      </c>
      <c r="I79" s="331">
        <f t="shared" si="2"/>
        <v>71.41265999999996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20.98166</v>
      </c>
      <c r="F80" s="341"/>
      <c r="G80" s="279">
        <v>-69.49693</v>
      </c>
      <c r="H80" s="330"/>
      <c r="I80" s="331">
        <f t="shared" si="2"/>
        <v>20.98166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104.54634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194">
        <f>E84+E155+E153+E152+E154</f>
        <v>195909.85713000002</v>
      </c>
      <c r="F83" s="17">
        <f>F84+F155+F153+F152+F154</f>
        <v>0</v>
      </c>
      <c r="G83" s="17">
        <f>G84+G155+G153+G152+G154</f>
        <v>220519.90204999998</v>
      </c>
      <c r="H83" s="330">
        <f t="shared" si="3"/>
        <v>60.037373114581904</v>
      </c>
      <c r="I83" s="331">
        <f t="shared" si="2"/>
        <v>-130403.31575999997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02">
        <f>E85+E88+E103+E134</f>
        <v>195908.81277000002</v>
      </c>
      <c r="F84" s="82">
        <f>F85+F88+F103+F134</f>
        <v>0</v>
      </c>
      <c r="G84" s="82">
        <f>G85+G88+G103+G134</f>
        <v>216341.4796</v>
      </c>
      <c r="H84" s="330">
        <f t="shared" si="3"/>
        <v>60.037053066209126</v>
      </c>
      <c r="I84" s="331">
        <f t="shared" si="2"/>
        <v>-130404.36011999997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66403</v>
      </c>
      <c r="F85" s="407">
        <f>F86+F87</f>
        <v>0</v>
      </c>
      <c r="G85" s="17">
        <f>G86+G87</f>
        <v>72472</v>
      </c>
      <c r="H85" s="330">
        <f t="shared" si="3"/>
        <v>60.00036143163069</v>
      </c>
      <c r="I85" s="331">
        <f t="shared" si="2"/>
        <v>-44268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66403</v>
      </c>
      <c r="G86" s="279">
        <v>72472</v>
      </c>
      <c r="H86" s="330">
        <f t="shared" si="3"/>
        <v>60.800813082571835</v>
      </c>
      <c r="I86" s="331">
        <f t="shared" si="2"/>
        <v>-42811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10206.816</v>
      </c>
      <c r="F88" s="17">
        <f>F91+F94+F97</f>
        <v>0</v>
      </c>
      <c r="G88" s="17">
        <f>G91+G94+G97+G89+G90+G92</f>
        <v>10674.767</v>
      </c>
      <c r="H88" s="330">
        <f t="shared" si="3"/>
        <v>52.338083346580056</v>
      </c>
      <c r="I88" s="331">
        <f t="shared" si="2"/>
        <v>-9294.883999999996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913.24878</v>
      </c>
      <c r="F89" s="408"/>
      <c r="G89" s="279">
        <v>1300.2</v>
      </c>
      <c r="H89" s="330">
        <f t="shared" si="3"/>
        <v>55.207881755531375</v>
      </c>
      <c r="I89" s="331">
        <f t="shared" si="2"/>
        <v>-740.95122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2575.6</v>
      </c>
      <c r="H90" s="330">
        <f t="shared" si="3"/>
        <v>99.72826726957861</v>
      </c>
      <c r="I90" s="331">
        <f t="shared" si="2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-2030.4839999999995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 thickBo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331">
        <f t="shared" si="2"/>
        <v>0</v>
      </c>
    </row>
    <row r="102" spans="1:9" ht="30.75" customHeight="1" thickBo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331">
        <f t="shared" si="2"/>
        <v>-1000</v>
      </c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103095.24383</v>
      </c>
      <c r="F103" s="82">
        <f>F104+F121+F124+F125+F126+F127+F128+F129+F132+F123+F122</f>
        <v>0</v>
      </c>
      <c r="G103" s="82">
        <f>G104+G121+G124+G125+G126+G127+G128+G129+G132+G123+G122</f>
        <v>108950.13357</v>
      </c>
      <c r="H103" s="487">
        <f t="shared" si="3"/>
        <v>60.416526311409704</v>
      </c>
      <c r="I103" s="331">
        <f t="shared" si="2"/>
        <v>-67545.55616999998</v>
      </c>
    </row>
    <row r="104" spans="1:9" ht="11.25" customHeight="1" thickBot="1">
      <c r="A104" s="404" t="s">
        <v>90</v>
      </c>
      <c r="B104" s="495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76681.7338</v>
      </c>
      <c r="F104" s="17">
        <f>F107+F108+F113+F116+F115+F106+F105+F114+F109+F117+F118+F111+F112+F119</f>
        <v>0</v>
      </c>
      <c r="G104" s="17">
        <f>G107+G108+G113+G116+G115+G106+G105+G114+G109+G117+G118+G111+G112+G119</f>
        <v>79258.68291</v>
      </c>
      <c r="H104" s="330">
        <f t="shared" si="3"/>
        <v>59.85836167590256</v>
      </c>
      <c r="I104" s="331">
        <f t="shared" si="2"/>
        <v>-51423.56619999999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1968.96</v>
      </c>
      <c r="F107" s="341"/>
      <c r="G107" s="279">
        <v>3753.15868</v>
      </c>
      <c r="H107" s="330">
        <f t="shared" si="3"/>
        <v>53.12324627671055</v>
      </c>
      <c r="I107" s="331">
        <f t="shared" si="2"/>
        <v>-1737.44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53967</v>
      </c>
      <c r="F108" s="416"/>
      <c r="G108" s="278">
        <v>55892</v>
      </c>
      <c r="H108" s="330">
        <f t="shared" si="3"/>
        <v>60.296976603874775</v>
      </c>
      <c r="I108" s="331">
        <f t="shared" si="2"/>
        <v>-35535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9861</v>
      </c>
      <c r="F109" s="416"/>
      <c r="G109" s="278">
        <v>10177</v>
      </c>
      <c r="H109" s="330">
        <f t="shared" si="3"/>
        <v>60.999146345989686</v>
      </c>
      <c r="I109" s="331">
        <f t="shared" si="2"/>
        <v>-6304.799999999999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242.78333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-80.3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7335.822</v>
      </c>
      <c r="F119" s="357"/>
      <c r="G119" s="285">
        <v>7126.027</v>
      </c>
      <c r="H119" s="434">
        <f t="shared" si="3"/>
        <v>55.90858998102293</v>
      </c>
      <c r="I119" s="331">
        <f t="shared" si="2"/>
        <v>-5785.278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 t="shared" si="2"/>
        <v>-573.9432000000002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>
        <v>959.7</v>
      </c>
      <c r="F122" s="357"/>
      <c r="G122" s="272">
        <v>1235.2</v>
      </c>
      <c r="H122" s="330">
        <f t="shared" si="3"/>
        <v>100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>
        <v>639.8</v>
      </c>
      <c r="F123" s="418"/>
      <c r="G123" s="272">
        <v>3791.7</v>
      </c>
      <c r="H123" s="330">
        <f t="shared" si="3"/>
        <v>100</v>
      </c>
      <c r="I123" s="331">
        <f t="shared" si="2"/>
        <v>0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786.075</v>
      </c>
      <c r="F124" s="263"/>
      <c r="G124" s="278">
        <v>685.8</v>
      </c>
      <c r="H124" s="330">
        <f t="shared" si="3"/>
        <v>75.00000000000001</v>
      </c>
      <c r="I124" s="331">
        <f t="shared" si="2"/>
        <v>-262.02499999999986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3754.75732</v>
      </c>
      <c r="F126" s="263"/>
      <c r="G126" s="272">
        <v>3583.5</v>
      </c>
      <c r="H126" s="330">
        <f t="shared" si="3"/>
        <v>98.66659624228092</v>
      </c>
      <c r="I126" s="331">
        <f t="shared" si="2"/>
        <v>-50.74267999999984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942.1568</v>
      </c>
      <c r="F127" s="263"/>
      <c r="G127" s="272">
        <v>126.1944</v>
      </c>
      <c r="H127" s="330">
        <f t="shared" si="3"/>
        <v>80.67792430210653</v>
      </c>
      <c r="I127" s="331">
        <f t="shared" si="2"/>
        <v>-225.64319999999998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352.338</v>
      </c>
      <c r="F128" s="263"/>
      <c r="G128" s="280">
        <v>420.725</v>
      </c>
      <c r="H128" s="330">
        <f t="shared" si="3"/>
        <v>59.55679513184584</v>
      </c>
      <c r="I128" s="331">
        <f t="shared" si="2"/>
        <v>-239.262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672.63184</v>
      </c>
      <c r="F129" s="263"/>
      <c r="G129" s="278">
        <v>719.61486</v>
      </c>
      <c r="H129" s="330">
        <f t="shared" si="3"/>
        <v>53.19350257018585</v>
      </c>
      <c r="I129" s="331">
        <f t="shared" si="2"/>
        <v>-591.86816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17413</v>
      </c>
      <c r="F132" s="264">
        <f>F133</f>
        <v>0</v>
      </c>
      <c r="G132" s="264">
        <f>G133</f>
        <v>18436</v>
      </c>
      <c r="H132" s="330">
        <f t="shared" si="3"/>
        <v>55.095712703686125</v>
      </c>
      <c r="I132" s="331">
        <f t="shared" si="2"/>
        <v>-14192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17413</v>
      </c>
      <c r="G133" s="280">
        <v>18436</v>
      </c>
      <c r="H133" s="330">
        <f t="shared" si="3"/>
        <v>55.095712703686125</v>
      </c>
      <c r="I133" s="331">
        <f t="shared" si="2"/>
        <v>-14192</v>
      </c>
    </row>
    <row r="134" spans="1:9" ht="11.25" customHeight="1" thickBot="1">
      <c r="A134" s="404" t="s">
        <v>99</v>
      </c>
      <c r="B134" s="495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16203.75294</v>
      </c>
      <c r="F134" s="407">
        <f>F145+F146+F136+F140+F138+F137+F139+F143+F144</f>
        <v>0</v>
      </c>
      <c r="G134" s="17">
        <f>G135+G139+G141+G145+G146+G140+G143+G144+G142</f>
        <v>24244.57903</v>
      </c>
      <c r="H134" s="330">
        <f t="shared" si="3"/>
        <v>63.544944321048504</v>
      </c>
      <c r="I134" s="331">
        <f t="shared" si="2"/>
        <v>-9295.919950000001</v>
      </c>
    </row>
    <row r="135" spans="1:9" ht="11.25" customHeight="1" thickBot="1">
      <c r="A135" s="404" t="s">
        <v>100</v>
      </c>
      <c r="B135" s="495" t="s">
        <v>117</v>
      </c>
      <c r="C135" s="454"/>
      <c r="D135" s="194"/>
      <c r="E135" s="472">
        <f>E136+E137+E139</f>
        <v>0</v>
      </c>
      <c r="F135" s="365"/>
      <c r="G135" s="17">
        <f>G136+G137+G138</f>
        <v>1479.2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aca="true" t="shared" si="4" ref="I137:I156">E137-D137</f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4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4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4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t="shared" si="4"/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16203.75294</v>
      </c>
      <c r="F145" s="365"/>
      <c r="G145" s="17">
        <v>15483.402</v>
      </c>
      <c r="H145" s="330">
        <f>E145/D145*100</f>
        <v>63.9209547606908</v>
      </c>
      <c r="I145" s="331">
        <f t="shared" si="4"/>
        <v>-9145.919950000001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7081.97703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7065.892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16.08503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-29.1718</v>
      </c>
      <c r="H155" s="330"/>
      <c r="I155" s="331">
        <f t="shared" si="4"/>
        <v>-2.95564</v>
      </c>
    </row>
    <row r="156" spans="1:9" ht="11.25" customHeight="1" thickBot="1">
      <c r="A156" s="404"/>
      <c r="B156" s="495" t="s">
        <v>103</v>
      </c>
      <c r="C156" s="454">
        <f>C8+C83</f>
        <v>374004.7052</v>
      </c>
      <c r="D156" s="194">
        <f>D8+D83</f>
        <v>389571.67289</v>
      </c>
      <c r="E156" s="472">
        <f>E83+E8</f>
        <v>232668.53914</v>
      </c>
      <c r="F156" s="17">
        <f>F83+F8</f>
        <v>0</v>
      </c>
      <c r="G156" s="17">
        <f>G8+G83</f>
        <v>255193.49149</v>
      </c>
      <c r="H156" s="330">
        <f>E156/D156*100</f>
        <v>59.72419334649535</v>
      </c>
      <c r="I156" s="331">
        <f t="shared" si="4"/>
        <v>-156903.13374999998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328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22" t="s">
        <v>108</v>
      </c>
      <c r="I5" s="523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329</v>
      </c>
      <c r="F6" s="300" t="s">
        <v>315</v>
      </c>
      <c r="G6" s="300" t="s">
        <v>329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41469.342359999995</v>
      </c>
      <c r="F8" s="17">
        <f>F9+F15+F24+F44+F53+F79+F32+F52+F51</f>
        <v>0</v>
      </c>
      <c r="G8" s="17">
        <f>G9+G15+G24+G44+G53+G79+G32+G52+G51+G14</f>
        <v>39193.88848</v>
      </c>
      <c r="H8" s="330">
        <f>E8/D8*100</f>
        <v>65.55536783199095</v>
      </c>
      <c r="I8" s="331">
        <f>E8-D8</f>
        <v>-21789.157640000005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24617.550829999996</v>
      </c>
      <c r="F9" s="334">
        <f>F10</f>
        <v>0</v>
      </c>
      <c r="G9" s="289">
        <f>G10</f>
        <v>26216.49337</v>
      </c>
      <c r="H9" s="330">
        <f>E9/D9*100</f>
        <v>62.84380110076941</v>
      </c>
      <c r="I9" s="331">
        <f aca="true" t="shared" si="0" ref="I9:I72">E9-D9</f>
        <v>-14555.049170000002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24617.550829999996</v>
      </c>
      <c r="F10" s="280">
        <f>F11+F12+F13</f>
        <v>0</v>
      </c>
      <c r="G10" s="280">
        <f>G11+G12+G13</f>
        <v>26216.49337</v>
      </c>
      <c r="H10" s="330">
        <f aca="true" t="shared" si="1" ref="H10:H72">E10/D10*100</f>
        <v>62.84380110076941</v>
      </c>
      <c r="I10" s="331">
        <f t="shared" si="0"/>
        <v>-14555.049170000002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24363.8948</v>
      </c>
      <c r="F11" s="339"/>
      <c r="G11" s="278">
        <v>26007.19257</v>
      </c>
      <c r="H11" s="330">
        <f t="shared" si="1"/>
        <v>62.7437364154228</v>
      </c>
      <c r="I11" s="331">
        <f t="shared" si="0"/>
        <v>-14466.905200000005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91.3844</v>
      </c>
      <c r="F12" s="341"/>
      <c r="G12" s="279">
        <v>65.14312</v>
      </c>
      <c r="H12" s="330">
        <f t="shared" si="1"/>
        <v>191.98403361344538</v>
      </c>
      <c r="I12" s="331">
        <f t="shared" si="0"/>
        <v>43.7844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144.15768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20.3453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10951.561049999998</v>
      </c>
      <c r="F15" s="404">
        <f>F16+F21+F22+F23</f>
        <v>0</v>
      </c>
      <c r="G15" s="17">
        <f>G16+G21+G22+G23</f>
        <v>6490.42235</v>
      </c>
      <c r="H15" s="434">
        <f t="shared" si="1"/>
        <v>88.97342592291693</v>
      </c>
      <c r="I15" s="331">
        <f t="shared" si="0"/>
        <v>-1357.2389500000008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7754.748919999999</v>
      </c>
      <c r="F16" s="436">
        <f>F17+F18</f>
        <v>0</v>
      </c>
      <c r="G16" s="279">
        <f>G17+G18</f>
        <v>3297.8465399999995</v>
      </c>
      <c r="H16" s="434">
        <f t="shared" si="1"/>
        <v>96.36460576839436</v>
      </c>
      <c r="I16" s="331">
        <f t="shared" si="0"/>
        <v>-292.5510800000011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4545.56453</v>
      </c>
      <c r="F17" s="353"/>
      <c r="G17" s="278">
        <v>1225.54656</v>
      </c>
      <c r="H17" s="434">
        <f t="shared" si="1"/>
        <v>103.87487499999999</v>
      </c>
      <c r="I17" s="331">
        <f t="shared" si="0"/>
        <v>169.56452999999965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3258.60205</v>
      </c>
      <c r="F18" s="363"/>
      <c r="G18" s="280">
        <v>2072.29998</v>
      </c>
      <c r="H18" s="434">
        <f t="shared" si="1"/>
        <v>89.36736006362614</v>
      </c>
      <c r="I18" s="331">
        <f t="shared" si="0"/>
        <v>-387.6979500000002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1120.34673</v>
      </c>
      <c r="F21" s="341"/>
      <c r="G21" s="279">
        <v>1713.53743</v>
      </c>
      <c r="H21" s="434">
        <f t="shared" si="1"/>
        <v>53.41343170441001</v>
      </c>
      <c r="I21" s="331">
        <f t="shared" si="0"/>
        <v>-977.15327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1672.40216</v>
      </c>
      <c r="F22" s="341"/>
      <c r="G22" s="278">
        <v>1200.63271</v>
      </c>
      <c r="H22" s="434">
        <f t="shared" si="1"/>
        <v>100.08391143028128</v>
      </c>
      <c r="I22" s="331">
        <f t="shared" si="0"/>
        <v>1.4021600000000944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404.06324</v>
      </c>
      <c r="F23" s="345"/>
      <c r="G23" s="272">
        <v>278.40567</v>
      </c>
      <c r="H23" s="434">
        <f t="shared" si="1"/>
        <v>81.96008924949291</v>
      </c>
      <c r="I23" s="331">
        <f t="shared" si="0"/>
        <v>-88.93675999999999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821.87705</v>
      </c>
      <c r="F24" s="348">
        <f>F26+F28+F29</f>
        <v>0</v>
      </c>
      <c r="G24" s="17">
        <f>G26+G28+G29</f>
        <v>773.98385</v>
      </c>
      <c r="H24" s="330">
        <f t="shared" si="1"/>
        <v>69.39184819317799</v>
      </c>
      <c r="I24" s="331">
        <f t="shared" si="0"/>
        <v>-362.52295000000004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821.87705</v>
      </c>
      <c r="F26" s="258">
        <f>F27</f>
        <v>0</v>
      </c>
      <c r="G26" s="297">
        <f>G27</f>
        <v>773.98385</v>
      </c>
      <c r="H26" s="330">
        <f t="shared" si="1"/>
        <v>69.39184819317799</v>
      </c>
      <c r="I26" s="331">
        <f t="shared" si="0"/>
        <v>-362.52295000000004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821.87705</v>
      </c>
      <c r="F27" s="345"/>
      <c r="G27" s="272">
        <v>773.98385</v>
      </c>
      <c r="H27" s="330">
        <f t="shared" si="1"/>
        <v>69.39184819317799</v>
      </c>
      <c r="I27" s="331">
        <f t="shared" si="0"/>
        <v>-362.52295000000004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2592.718</v>
      </c>
      <c r="F32" s="371">
        <f>F34+F35+F39</f>
        <v>0</v>
      </c>
      <c r="G32" s="82">
        <f>G34+G35+G39+G42</f>
        <v>1690.2604800000001</v>
      </c>
      <c r="H32" s="330">
        <f t="shared" si="1"/>
        <v>55.57809217577706</v>
      </c>
      <c r="I32" s="331">
        <f t="shared" si="0"/>
        <v>-2072.282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2182.97226</v>
      </c>
      <c r="F34" s="345"/>
      <c r="G34" s="279">
        <v>1391.54293</v>
      </c>
      <c r="H34" s="330">
        <f t="shared" si="1"/>
        <v>54.8347716654107</v>
      </c>
      <c r="I34" s="331">
        <f t="shared" si="0"/>
        <v>-1798.02774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192.36174</v>
      </c>
      <c r="F39" s="381">
        <f>F41</f>
        <v>0</v>
      </c>
      <c r="G39" s="279">
        <f>G41</f>
        <v>129.85435</v>
      </c>
      <c r="H39" s="330">
        <f t="shared" si="1"/>
        <v>126.55377631578948</v>
      </c>
      <c r="I39" s="331">
        <f t="shared" si="0"/>
        <v>40.36174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192.36174</v>
      </c>
      <c r="F41" s="379"/>
      <c r="G41" s="280">
        <v>129.85435</v>
      </c>
      <c r="H41" s="330">
        <f t="shared" si="1"/>
        <v>126.55377631578948</v>
      </c>
      <c r="I41" s="331">
        <f t="shared" si="0"/>
        <v>40.36174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29.13</v>
      </c>
      <c r="F42" s="303">
        <f>F43</f>
        <v>0</v>
      </c>
      <c r="G42" s="303">
        <f>G43</f>
        <v>4.59</v>
      </c>
      <c r="H42" s="330">
        <f t="shared" si="1"/>
        <v>145.64999999999998</v>
      </c>
      <c r="I42" s="331">
        <f t="shared" si="0"/>
        <v>9.129999999999999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29.13</v>
      </c>
      <c r="F43" s="387"/>
      <c r="G43" s="294">
        <v>4.59</v>
      </c>
      <c r="H43" s="330">
        <f t="shared" si="1"/>
        <v>145.64999999999998</v>
      </c>
      <c r="I43" s="331">
        <f t="shared" si="0"/>
        <v>9.129999999999999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1078.1431400000001</v>
      </c>
      <c r="F44" s="390"/>
      <c r="G44" s="82">
        <f>G45+G46+G48+G47+G50+G49</f>
        <v>1984.5666500000002</v>
      </c>
      <c r="H44" s="330">
        <f t="shared" si="1"/>
        <v>30.179799014668014</v>
      </c>
      <c r="I44" s="331">
        <f t="shared" si="0"/>
        <v>-2494.25686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42.09881</v>
      </c>
      <c r="F45" s="379"/>
      <c r="G45" s="280">
        <v>-784.67531</v>
      </c>
      <c r="H45" s="330"/>
      <c r="I45" s="331">
        <f t="shared" si="0"/>
        <v>42.09881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150.45661</v>
      </c>
      <c r="F48" s="392"/>
      <c r="G48" s="278">
        <v>151.65185</v>
      </c>
      <c r="H48" s="330">
        <f t="shared" si="1"/>
        <v>75.228305</v>
      </c>
      <c r="I48" s="331">
        <f t="shared" si="0"/>
        <v>-49.54338999999999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777.24101</v>
      </c>
      <c r="F53" s="269">
        <f>F56+F58+F60+F62+F63+F65+F66+F67+F69+F71+F54+F74+F75+F76</f>
        <v>0</v>
      </c>
      <c r="G53" s="269">
        <f>G56+G58+G60+G62+G63+G65+G66+G67+G69+G71+G54+G74+G75+G76+G68</f>
        <v>713.10654</v>
      </c>
      <c r="H53" s="330">
        <f t="shared" si="1"/>
        <v>73.93141919528202</v>
      </c>
      <c r="I53" s="331">
        <f t="shared" si="0"/>
        <v>-274.0589900000002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29.98371</v>
      </c>
      <c r="F54" s="341"/>
      <c r="G54" s="279">
        <v>40.03211</v>
      </c>
      <c r="H54" s="330">
        <f t="shared" si="1"/>
        <v>53.63812164579607</v>
      </c>
      <c r="I54" s="331">
        <f t="shared" si="0"/>
        <v>-25.91629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15.15</v>
      </c>
      <c r="F56" s="345"/>
      <c r="G56" s="280">
        <v>1.405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5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268.89173</v>
      </c>
      <c r="F66" s="341"/>
      <c r="G66" s="278">
        <v>118.4</v>
      </c>
      <c r="H66" s="330">
        <f t="shared" si="1"/>
        <v>128.10468318246785</v>
      </c>
      <c r="I66" s="331">
        <f t="shared" si="0"/>
        <v>58.99172999999999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2.5</v>
      </c>
      <c r="F69" s="345"/>
      <c r="G69" s="280">
        <v>1.5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7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33.699</v>
      </c>
      <c r="F75" s="339"/>
      <c r="G75" s="278">
        <v>18.5</v>
      </c>
      <c r="H75" s="330">
        <f aca="true" t="shared" si="3" ref="H75:H135">E75/D75*100</f>
        <v>48.14142857142857</v>
      </c>
      <c r="I75" s="331">
        <f t="shared" si="2"/>
        <v>-36.301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368.52557</v>
      </c>
      <c r="F76" s="402">
        <f>F78</f>
        <v>0</v>
      </c>
      <c r="G76" s="278">
        <f>G78</f>
        <v>417.26943</v>
      </c>
      <c r="H76" s="330">
        <f t="shared" si="3"/>
        <v>69.9024222306525</v>
      </c>
      <c r="I76" s="331">
        <f t="shared" si="2"/>
        <v>-158.67443000000003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368.52557</v>
      </c>
      <c r="F78" s="345"/>
      <c r="G78" s="272">
        <v>417.26943</v>
      </c>
      <c r="H78" s="330">
        <f t="shared" si="3"/>
        <v>69.9024222306525</v>
      </c>
      <c r="I78" s="331">
        <f t="shared" si="2"/>
        <v>-158.67443000000003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400.54098</v>
      </c>
      <c r="F79" s="403">
        <f>F80+F81+F82</f>
        <v>0</v>
      </c>
      <c r="G79" s="269">
        <f>G80+G81+G82</f>
        <v>84.69217000000002</v>
      </c>
      <c r="H79" s="330">
        <f t="shared" si="3"/>
        <v>139.56131707317073</v>
      </c>
      <c r="I79" s="331">
        <f t="shared" si="2"/>
        <v>113.54097999999999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63.10998</v>
      </c>
      <c r="F80" s="341"/>
      <c r="G80" s="279">
        <v>-70.65117</v>
      </c>
      <c r="H80" s="330"/>
      <c r="I80" s="331">
        <f t="shared" si="2"/>
        <v>63.10998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155.34334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C84+C156+C154+C153</f>
        <v>314887.2052</v>
      </c>
      <c r="D83" s="194">
        <f>D84+D156+D154+D153</f>
        <v>333585.57289</v>
      </c>
      <c r="E83" s="194">
        <f>E84+E156+E154+E153+E155</f>
        <v>217743.0203</v>
      </c>
      <c r="F83" s="17">
        <f>F84+F156+F154+F153+F155</f>
        <v>0</v>
      </c>
      <c r="G83" s="17">
        <f>G84+G156+G154+G153+G155</f>
        <v>246340.13655000002</v>
      </c>
      <c r="H83" s="330">
        <f t="shared" si="3"/>
        <v>65.27351240450703</v>
      </c>
      <c r="I83" s="331">
        <f t="shared" si="2"/>
        <v>-115842.55259</v>
      </c>
    </row>
    <row r="84" spans="1:9" ht="11.25" customHeight="1" thickBot="1">
      <c r="A84" s="405" t="s">
        <v>130</v>
      </c>
      <c r="B84" s="406" t="s">
        <v>131</v>
      </c>
      <c r="C84" s="455">
        <f>C85+C88+C104+C135</f>
        <v>314887.2052</v>
      </c>
      <c r="D84" s="202">
        <f>D85+D88+D104+D135</f>
        <v>333585.57289</v>
      </c>
      <c r="E84" s="202">
        <f>E85+E88+E104+E135</f>
        <v>217741.97594</v>
      </c>
      <c r="F84" s="82">
        <f>F85+F88+F104+F135</f>
        <v>0</v>
      </c>
      <c r="G84" s="82">
        <f>G85+G88+G104+G135</f>
        <v>242171.88290000003</v>
      </c>
      <c r="H84" s="330">
        <f t="shared" si="3"/>
        <v>65.27319933341377</v>
      </c>
      <c r="I84" s="331">
        <f t="shared" si="2"/>
        <v>-115843.59695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74703</v>
      </c>
      <c r="F85" s="407">
        <f>F86+F87</f>
        <v>0</v>
      </c>
      <c r="G85" s="17">
        <f>G86+G87</f>
        <v>79473</v>
      </c>
      <c r="H85" s="330">
        <f t="shared" si="3"/>
        <v>66.2724780653117</v>
      </c>
      <c r="I85" s="331">
        <f t="shared" si="2"/>
        <v>-38018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74703</v>
      </c>
      <c r="G86" s="279">
        <v>79473</v>
      </c>
      <c r="H86" s="330">
        <f t="shared" si="3"/>
        <v>68.40057135532075</v>
      </c>
      <c r="I86" s="331">
        <f t="shared" si="2"/>
        <v>-34511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/>
      <c r="G87" s="280"/>
      <c r="H87" s="330">
        <f t="shared" si="3"/>
        <v>0</v>
      </c>
      <c r="I87" s="331">
        <f t="shared" si="2"/>
        <v>-3507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</f>
        <v>10953.416000000001</v>
      </c>
      <c r="F88" s="17">
        <f>F91+F94+F97</f>
        <v>0</v>
      </c>
      <c r="G88" s="17">
        <f>G91+G94+G97+G89+G90+G92</f>
        <v>15926.167000000001</v>
      </c>
      <c r="H88" s="330">
        <f t="shared" si="3"/>
        <v>46.58708642930967</v>
      </c>
      <c r="I88" s="331">
        <f t="shared" si="2"/>
        <v>-12558.283999999996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3827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2720.416</v>
      </c>
      <c r="F97" s="17">
        <f>F98+F99+F100+F101</f>
        <v>0</v>
      </c>
      <c r="G97" s="17">
        <f>G98+G99+G100+G101+G102</f>
        <v>5467.216</v>
      </c>
      <c r="H97" s="330">
        <f t="shared" si="3"/>
        <v>31.051786916869272</v>
      </c>
      <c r="I97" s="331">
        <f t="shared" si="2"/>
        <v>-6040.4839999999995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/>
      <c r="F101" s="484"/>
      <c r="G101" s="494"/>
      <c r="H101" s="485"/>
      <c r="I101" s="486">
        <f t="shared" si="2"/>
        <v>-4010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 thickBot="1">
      <c r="A103" s="263" t="s">
        <v>325</v>
      </c>
      <c r="B103" s="498" t="s">
        <v>324</v>
      </c>
      <c r="C103" s="285"/>
      <c r="D103" s="211">
        <v>1000</v>
      </c>
      <c r="E103" s="285"/>
      <c r="F103" s="499"/>
      <c r="G103" s="285"/>
      <c r="H103" s="500"/>
      <c r="I103" s="488">
        <f t="shared" si="2"/>
        <v>-1000</v>
      </c>
    </row>
    <row r="104" spans="1:9" ht="11.25" customHeight="1" thickBot="1">
      <c r="A104" s="405" t="s">
        <v>290</v>
      </c>
      <c r="B104" s="406" t="s">
        <v>87</v>
      </c>
      <c r="C104" s="455">
        <f>C105+C122+C125+C126+C127+C128+C129+C130+C133+C124</f>
        <v>170968.2</v>
      </c>
      <c r="D104" s="202">
        <f>D105+D122+D125+D126+D127+D128+D129+D130+D133+D124+D123</f>
        <v>171853.2</v>
      </c>
      <c r="E104" s="264">
        <f>E105+E122+E125+E126+E127+E128+E129+E130+E133+E124+E123</f>
        <v>114659.80980000002</v>
      </c>
      <c r="F104" s="82">
        <f>F105+F122+F125+F126+F127+F128+F129+F130+F133+F124+F123</f>
        <v>0</v>
      </c>
      <c r="G104" s="82">
        <f>G105+G122+G125+G126+G127+G128+G129+G130+G133+G124+G123+G132</f>
        <v>120453.97462000001</v>
      </c>
      <c r="H104" s="487">
        <f t="shared" si="3"/>
        <v>66.7196245400144</v>
      </c>
      <c r="I104" s="331">
        <f t="shared" si="2"/>
        <v>-57193.390199999994</v>
      </c>
    </row>
    <row r="105" spans="1:9" ht="11.25" customHeight="1" thickBot="1">
      <c r="A105" s="404" t="s">
        <v>90</v>
      </c>
      <c r="B105" s="496" t="s">
        <v>291</v>
      </c>
      <c r="C105" s="454">
        <f>C108+C109+C114+C117+C116+C107+C106+C115+C110+C118+C119+C130+C112+C113+C120</f>
        <v>125721.2</v>
      </c>
      <c r="D105" s="194">
        <f>D108+D109+D114+D117+D116+D107+D106+D115+D110+D118+D119+D112+D113+D120+D121</f>
        <v>127959.5</v>
      </c>
      <c r="E105" s="472">
        <f>E108+E109+E114+E117+E116+E107+E106+E115+E110+E118+E119+E112+E113+E120+E121</f>
        <v>85684.82214</v>
      </c>
      <c r="F105" s="17">
        <f>F108+F109+F114+F117+F116+F107+F106+F115+F110+F118+F119+F112+F113+F120</f>
        <v>0</v>
      </c>
      <c r="G105" s="17">
        <f>G108+G109+G114+G117+G116+G107+G106+G115+G110+G118+G119+G112+G113+G120</f>
        <v>87174.95124000001</v>
      </c>
      <c r="H105" s="330">
        <f t="shared" si="3"/>
        <v>66.96245463603718</v>
      </c>
      <c r="I105" s="331">
        <f t="shared" si="2"/>
        <v>-42274.677859999996</v>
      </c>
    </row>
    <row r="106" spans="1:9" ht="25.5" customHeight="1" thickBot="1">
      <c r="A106" s="358" t="s">
        <v>289</v>
      </c>
      <c r="B106" s="438" t="s">
        <v>118</v>
      </c>
      <c r="C106" s="463">
        <v>1384.2</v>
      </c>
      <c r="D106" s="227">
        <v>1384.2</v>
      </c>
      <c r="E106" s="473">
        <v>1383.8573</v>
      </c>
      <c r="F106" s="415"/>
      <c r="G106" s="279">
        <v>1383.8573</v>
      </c>
      <c r="H106" s="330">
        <f t="shared" si="3"/>
        <v>99.97524201704955</v>
      </c>
      <c r="I106" s="331">
        <f t="shared" si="2"/>
        <v>-0.3427000000001499</v>
      </c>
    </row>
    <row r="107" spans="1:9" ht="11.25" customHeight="1" thickBot="1">
      <c r="A107" s="358" t="s">
        <v>289</v>
      </c>
      <c r="B107" s="439" t="s">
        <v>124</v>
      </c>
      <c r="C107" s="463">
        <v>45</v>
      </c>
      <c r="D107" s="227">
        <v>45</v>
      </c>
      <c r="E107" s="473">
        <v>18</v>
      </c>
      <c r="F107" s="415"/>
      <c r="G107" s="279"/>
      <c r="H107" s="330">
        <f t="shared" si="3"/>
        <v>40</v>
      </c>
      <c r="I107" s="331">
        <f t="shared" si="2"/>
        <v>-27</v>
      </c>
    </row>
    <row r="108" spans="1:9" ht="11.25" customHeight="1" thickBot="1">
      <c r="A108" s="358" t="s">
        <v>289</v>
      </c>
      <c r="B108" s="439" t="s">
        <v>199</v>
      </c>
      <c r="C108" s="463">
        <v>2441.9</v>
      </c>
      <c r="D108" s="227">
        <v>3560.6</v>
      </c>
      <c r="E108" s="473">
        <v>2250.24</v>
      </c>
      <c r="F108" s="341"/>
      <c r="G108" s="279">
        <v>4049.23368</v>
      </c>
      <c r="H108" s="330">
        <f t="shared" si="3"/>
        <v>63.198337358872095</v>
      </c>
      <c r="I108" s="331">
        <f t="shared" si="2"/>
        <v>-1310.3600000000001</v>
      </c>
    </row>
    <row r="109" spans="1:9" ht="11.25" customHeight="1" thickBot="1">
      <c r="A109" s="358" t="s">
        <v>289</v>
      </c>
      <c r="B109" s="440" t="s">
        <v>198</v>
      </c>
      <c r="C109" s="458">
        <v>89502</v>
      </c>
      <c r="D109" s="225">
        <v>89502</v>
      </c>
      <c r="E109" s="474">
        <v>59394</v>
      </c>
      <c r="F109" s="416"/>
      <c r="G109" s="278">
        <v>61513</v>
      </c>
      <c r="H109" s="330">
        <f t="shared" si="3"/>
        <v>66.36052825635181</v>
      </c>
      <c r="I109" s="331">
        <f t="shared" si="2"/>
        <v>-30108</v>
      </c>
    </row>
    <row r="110" spans="1:9" ht="11.25" customHeight="1" thickBot="1">
      <c r="A110" s="358" t="s">
        <v>289</v>
      </c>
      <c r="B110" s="440" t="s">
        <v>171</v>
      </c>
      <c r="C110" s="458">
        <v>16165.8</v>
      </c>
      <c r="D110" s="225">
        <v>16165.8</v>
      </c>
      <c r="E110" s="474">
        <v>10831</v>
      </c>
      <c r="F110" s="416"/>
      <c r="G110" s="278">
        <v>11116</v>
      </c>
      <c r="H110" s="330">
        <f t="shared" si="3"/>
        <v>66.99946801271821</v>
      </c>
      <c r="I110" s="331">
        <f t="shared" si="2"/>
        <v>-5334.799999999999</v>
      </c>
    </row>
    <row r="111" spans="3:9" ht="12.75" thickBot="1">
      <c r="C111" s="385"/>
      <c r="D111" s="492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440" t="s">
        <v>266</v>
      </c>
      <c r="C112" s="458">
        <v>485.2</v>
      </c>
      <c r="D112" s="225">
        <v>485.2</v>
      </c>
      <c r="E112" s="474">
        <v>332.53604</v>
      </c>
      <c r="F112" s="416"/>
      <c r="G112" s="278">
        <v>277.46666</v>
      </c>
      <c r="H112" s="330">
        <f t="shared" si="3"/>
        <v>68.53586974443529</v>
      </c>
      <c r="I112" s="331">
        <f t="shared" si="2"/>
        <v>-152.66395999999997</v>
      </c>
    </row>
    <row r="113" spans="1:9" ht="24.75" customHeight="1" thickBot="1">
      <c r="A113" s="358" t="s">
        <v>289</v>
      </c>
      <c r="B113" s="354" t="s">
        <v>267</v>
      </c>
      <c r="C113" s="458">
        <v>150.6</v>
      </c>
      <c r="D113" s="225">
        <v>80.3</v>
      </c>
      <c r="E113" s="474"/>
      <c r="F113" s="416"/>
      <c r="G113" s="278"/>
      <c r="H113" s="330">
        <f t="shared" si="3"/>
        <v>0</v>
      </c>
      <c r="I113" s="331">
        <f t="shared" si="2"/>
        <v>-80.3</v>
      </c>
    </row>
    <row r="114" spans="1:9" ht="11.25" customHeight="1" thickBot="1">
      <c r="A114" s="358" t="s">
        <v>289</v>
      </c>
      <c r="B114" s="440" t="s">
        <v>92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145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93</v>
      </c>
      <c r="C116" s="458">
        <v>1160.9</v>
      </c>
      <c r="D116" s="225">
        <v>1160.9</v>
      </c>
      <c r="E116" s="476">
        <v>1160.9</v>
      </c>
      <c r="F116" s="263"/>
      <c r="G116" s="297">
        <v>683.8566</v>
      </c>
      <c r="H116" s="330">
        <f t="shared" si="3"/>
        <v>100</v>
      </c>
      <c r="I116" s="331">
        <f t="shared" si="2"/>
        <v>0</v>
      </c>
    </row>
    <row r="117" spans="1:9" ht="11.25" customHeight="1" thickBot="1">
      <c r="A117" s="358" t="s">
        <v>289</v>
      </c>
      <c r="B117" s="440" t="s">
        <v>197</v>
      </c>
      <c r="C117" s="458"/>
      <c r="D117" s="225"/>
      <c r="E117" s="474"/>
      <c r="F117" s="416"/>
      <c r="G117" s="310"/>
      <c r="H117" s="330"/>
      <c r="I117" s="331">
        <f t="shared" si="2"/>
        <v>0</v>
      </c>
    </row>
    <row r="118" spans="1:9" ht="36" customHeight="1" thickBot="1">
      <c r="A118" s="358" t="s">
        <v>289</v>
      </c>
      <c r="B118" s="354" t="s">
        <v>230</v>
      </c>
      <c r="C118" s="456"/>
      <c r="D118" s="223"/>
      <c r="E118" s="475"/>
      <c r="F118" s="409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39" t="s">
        <v>179</v>
      </c>
      <c r="C119" s="456"/>
      <c r="D119" s="223"/>
      <c r="E119" s="475"/>
      <c r="F119" s="357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40" t="s">
        <v>231</v>
      </c>
      <c r="C120" s="456">
        <v>13121.1</v>
      </c>
      <c r="D120" s="223">
        <v>13121.1</v>
      </c>
      <c r="E120" s="475">
        <v>8433.832</v>
      </c>
      <c r="F120" s="357"/>
      <c r="G120" s="285">
        <v>8151.537</v>
      </c>
      <c r="H120" s="434">
        <f t="shared" si="3"/>
        <v>64.27686703096539</v>
      </c>
      <c r="I120" s="331">
        <f t="shared" si="2"/>
        <v>-4687.268</v>
      </c>
    </row>
    <row r="121" spans="1:9" ht="47.25" customHeight="1" thickBot="1">
      <c r="A121" s="263" t="s">
        <v>289</v>
      </c>
      <c r="B121" s="441" t="s">
        <v>123</v>
      </c>
      <c r="C121" s="464"/>
      <c r="D121" s="218">
        <v>2454.4</v>
      </c>
      <c r="E121" s="476">
        <v>1880.4568</v>
      </c>
      <c r="F121" s="418"/>
      <c r="G121" s="272">
        <v>2990.1</v>
      </c>
      <c r="H121" s="330">
        <f t="shared" si="3"/>
        <v>76.61574315514993</v>
      </c>
      <c r="I121" s="331">
        <f t="shared" si="2"/>
        <v>-573.9432000000002</v>
      </c>
    </row>
    <row r="122" spans="1:9" ht="12.75" customHeight="1" thickBot="1">
      <c r="A122" s="363" t="s">
        <v>292</v>
      </c>
      <c r="B122" s="439" t="s">
        <v>238</v>
      </c>
      <c r="C122" s="456">
        <v>1207.9</v>
      </c>
      <c r="D122" s="223">
        <v>1207.9</v>
      </c>
      <c r="E122" s="475">
        <v>800</v>
      </c>
      <c r="F122" s="357"/>
      <c r="G122" s="272">
        <v>550</v>
      </c>
      <c r="H122" s="330">
        <f t="shared" si="3"/>
        <v>66.23064823246956</v>
      </c>
      <c r="I122" s="331">
        <f t="shared" si="2"/>
        <v>-407.9000000000001</v>
      </c>
    </row>
    <row r="123" spans="1:9" ht="48" customHeight="1" thickBot="1">
      <c r="A123" s="358" t="s">
        <v>293</v>
      </c>
      <c r="B123" s="439" t="s">
        <v>261</v>
      </c>
      <c r="C123" s="456"/>
      <c r="D123" s="223">
        <v>959.7</v>
      </c>
      <c r="E123" s="475">
        <v>959.7</v>
      </c>
      <c r="F123" s="357"/>
      <c r="G123" s="272">
        <v>1235.2</v>
      </c>
      <c r="H123" s="330">
        <f t="shared" si="3"/>
        <v>100</v>
      </c>
      <c r="I123" s="331">
        <f t="shared" si="2"/>
        <v>0</v>
      </c>
    </row>
    <row r="124" spans="1:9" ht="47.25" customHeight="1" thickBot="1">
      <c r="A124" s="263" t="s">
        <v>293</v>
      </c>
      <c r="B124" s="441" t="s">
        <v>123</v>
      </c>
      <c r="C124" s="464">
        <v>3094.2</v>
      </c>
      <c r="D124" s="218">
        <v>639.8</v>
      </c>
      <c r="E124" s="476">
        <v>639.8</v>
      </c>
      <c r="F124" s="418"/>
      <c r="G124" s="272">
        <v>3791.7</v>
      </c>
      <c r="H124" s="330">
        <f t="shared" si="3"/>
        <v>100</v>
      </c>
      <c r="I124" s="331">
        <f t="shared" si="2"/>
        <v>0</v>
      </c>
    </row>
    <row r="125" spans="1:10" ht="11.25" customHeight="1" thickBot="1">
      <c r="A125" s="263" t="s">
        <v>294</v>
      </c>
      <c r="B125" s="442" t="s">
        <v>259</v>
      </c>
      <c r="C125" s="458">
        <v>1048.1</v>
      </c>
      <c r="D125" s="225">
        <v>1048.1</v>
      </c>
      <c r="E125" s="476">
        <v>786.075</v>
      </c>
      <c r="F125" s="263"/>
      <c r="G125" s="278">
        <v>1079.638</v>
      </c>
      <c r="H125" s="330">
        <f t="shared" si="3"/>
        <v>75.00000000000001</v>
      </c>
      <c r="I125" s="331">
        <f t="shared" si="2"/>
        <v>-262.02499999999986</v>
      </c>
      <c r="J125" s="319"/>
    </row>
    <row r="126" spans="1:10" ht="23.25" customHeight="1" thickBot="1">
      <c r="A126" s="263" t="s">
        <v>295</v>
      </c>
      <c r="B126" s="441" t="s">
        <v>260</v>
      </c>
      <c r="C126" s="465">
        <v>245.6</v>
      </c>
      <c r="D126" s="230">
        <v>245.6</v>
      </c>
      <c r="E126" s="476">
        <v>111.85395</v>
      </c>
      <c r="F126" s="263"/>
      <c r="G126" s="278">
        <v>142.7164</v>
      </c>
      <c r="H126" s="330">
        <f t="shared" si="3"/>
        <v>45.54313925081433</v>
      </c>
      <c r="I126" s="331">
        <f t="shared" si="2"/>
        <v>-133.74605</v>
      </c>
      <c r="J126" s="319"/>
    </row>
    <row r="127" spans="1:10" ht="23.25" customHeight="1" thickBot="1">
      <c r="A127" s="263" t="s">
        <v>297</v>
      </c>
      <c r="B127" s="443" t="s">
        <v>296</v>
      </c>
      <c r="C127" s="465">
        <v>5022.3</v>
      </c>
      <c r="D127" s="230">
        <v>4495.5</v>
      </c>
      <c r="E127" s="476">
        <v>3754.75732</v>
      </c>
      <c r="F127" s="263"/>
      <c r="G127" s="272">
        <v>3583.5</v>
      </c>
      <c r="H127" s="330">
        <f t="shared" si="3"/>
        <v>83.52257412968524</v>
      </c>
      <c r="I127" s="331">
        <f t="shared" si="2"/>
        <v>-740.7426799999998</v>
      </c>
      <c r="J127" s="319"/>
    </row>
    <row r="128" spans="1:10" ht="45" customHeight="1" thickBot="1">
      <c r="A128" s="263" t="s">
        <v>298</v>
      </c>
      <c r="B128" s="443" t="s">
        <v>299</v>
      </c>
      <c r="C128" s="465">
        <v>1167.8</v>
      </c>
      <c r="D128" s="230">
        <v>1836</v>
      </c>
      <c r="E128" s="476">
        <v>958.94809</v>
      </c>
      <c r="F128" s="263"/>
      <c r="G128" s="272">
        <v>126.1944</v>
      </c>
      <c r="H128" s="330">
        <f t="shared" si="3"/>
        <v>52.23028812636166</v>
      </c>
      <c r="I128" s="331">
        <f t="shared" si="2"/>
        <v>-877.05191</v>
      </c>
      <c r="J128" s="319"/>
    </row>
    <row r="129" spans="1:9" ht="14.25" customHeight="1" thickBot="1">
      <c r="A129" s="263" t="s">
        <v>300</v>
      </c>
      <c r="B129" s="441" t="s">
        <v>258</v>
      </c>
      <c r="C129" s="465">
        <v>591.6</v>
      </c>
      <c r="D129" s="230">
        <v>591.6</v>
      </c>
      <c r="E129" s="476">
        <v>401.65023</v>
      </c>
      <c r="F129" s="263"/>
      <c r="G129" s="280">
        <v>472.645</v>
      </c>
      <c r="H129" s="330">
        <f t="shared" si="3"/>
        <v>67.89219574036511</v>
      </c>
      <c r="I129" s="331">
        <f t="shared" si="2"/>
        <v>-189.94977</v>
      </c>
    </row>
    <row r="130" spans="1:9" ht="11.25" customHeight="1" thickBot="1">
      <c r="A130" s="263" t="s">
        <v>301</v>
      </c>
      <c r="B130" s="442" t="s">
        <v>255</v>
      </c>
      <c r="C130" s="458">
        <v>1264.5</v>
      </c>
      <c r="D130" s="225">
        <v>1264.5</v>
      </c>
      <c r="E130" s="476">
        <v>747.20307</v>
      </c>
      <c r="F130" s="263"/>
      <c r="G130" s="278">
        <v>797.89458</v>
      </c>
      <c r="H130" s="330">
        <f t="shared" si="3"/>
        <v>59.09079240806643</v>
      </c>
      <c r="I130" s="331">
        <f t="shared" si="2"/>
        <v>-517.29693</v>
      </c>
    </row>
    <row r="131" spans="1:9" ht="24.75" customHeight="1" thickBot="1">
      <c r="A131" s="263" t="s">
        <v>263</v>
      </c>
      <c r="B131" s="441" t="s">
        <v>264</v>
      </c>
      <c r="C131" s="465"/>
      <c r="D131" s="230"/>
      <c r="E131" s="476"/>
      <c r="F131" s="263"/>
      <c r="G131" s="297"/>
      <c r="H131" s="330"/>
      <c r="I131" s="331">
        <f t="shared" si="2"/>
        <v>0</v>
      </c>
    </row>
    <row r="132" spans="1:9" ht="24.75" thickBot="1">
      <c r="A132" s="263"/>
      <c r="B132" s="136" t="s">
        <v>269</v>
      </c>
      <c r="C132" s="466"/>
      <c r="D132" s="493"/>
      <c r="E132" s="476"/>
      <c r="F132" s="263"/>
      <c r="G132" s="280">
        <v>429.535</v>
      </c>
      <c r="H132" s="330"/>
      <c r="I132" s="331">
        <f t="shared" si="2"/>
        <v>0</v>
      </c>
    </row>
    <row r="133" spans="1:9" ht="11.25" customHeight="1" thickBot="1">
      <c r="A133" s="405" t="s">
        <v>302</v>
      </c>
      <c r="B133" s="421" t="s">
        <v>96</v>
      </c>
      <c r="C133" s="455">
        <f>C134</f>
        <v>31605</v>
      </c>
      <c r="D133" s="202">
        <f>D134</f>
        <v>31605</v>
      </c>
      <c r="E133" s="264">
        <f>E134</f>
        <v>19815</v>
      </c>
      <c r="F133" s="264">
        <f>F134</f>
        <v>0</v>
      </c>
      <c r="G133" s="264">
        <f>G134</f>
        <v>21070</v>
      </c>
      <c r="H133" s="330">
        <f t="shared" si="3"/>
        <v>62.69577598481253</v>
      </c>
      <c r="I133" s="331">
        <f t="shared" si="2"/>
        <v>-11790</v>
      </c>
    </row>
    <row r="134" spans="1:9" ht="11.25" customHeight="1" thickBot="1">
      <c r="A134" s="422" t="s">
        <v>303</v>
      </c>
      <c r="B134" s="423" t="s">
        <v>98</v>
      </c>
      <c r="C134" s="467">
        <v>31605</v>
      </c>
      <c r="D134" s="196">
        <v>31605</v>
      </c>
      <c r="E134" s="265">
        <v>19815</v>
      </c>
      <c r="G134" s="280">
        <v>21070</v>
      </c>
      <c r="H134" s="330">
        <f t="shared" si="3"/>
        <v>62.69577598481253</v>
      </c>
      <c r="I134" s="331">
        <f t="shared" si="2"/>
        <v>-11790</v>
      </c>
    </row>
    <row r="135" spans="1:9" ht="11.25" customHeight="1" thickBot="1">
      <c r="A135" s="404" t="s">
        <v>99</v>
      </c>
      <c r="B135" s="496" t="s">
        <v>117</v>
      </c>
      <c r="C135" s="454">
        <f>C146+C147+C137+C141+C139</f>
        <v>21823.5052</v>
      </c>
      <c r="D135" s="194">
        <v>25499.67289</v>
      </c>
      <c r="E135" s="472">
        <f>E146+E147+E137+E141+E139+E138+E140+E144+E145+E142+E143</f>
        <v>17425.75014</v>
      </c>
      <c r="F135" s="407">
        <f>F146+F147+F137+F141+F139+F138+F140+F144+F145</f>
        <v>0</v>
      </c>
      <c r="G135" s="17">
        <f>G136+G140+G142+G146+G147+G141+G144+G145+G143</f>
        <v>26318.741280000002</v>
      </c>
      <c r="H135" s="330">
        <f t="shared" si="3"/>
        <v>68.33715167708569</v>
      </c>
      <c r="I135" s="331">
        <f t="shared" si="2"/>
        <v>-8073.9227500000015</v>
      </c>
    </row>
    <row r="136" spans="1:9" ht="11.25" customHeight="1" thickBot="1">
      <c r="A136" s="404" t="s">
        <v>100</v>
      </c>
      <c r="B136" s="496" t="s">
        <v>117</v>
      </c>
      <c r="C136" s="454"/>
      <c r="D136" s="194"/>
      <c r="E136" s="472">
        <f>E137+E138+E140</f>
        <v>0</v>
      </c>
      <c r="F136" s="365"/>
      <c r="G136" s="17">
        <f>G137+G138+G139</f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4" t="s">
        <v>215</v>
      </c>
      <c r="C137" s="456"/>
      <c r="D137" s="223"/>
      <c r="E137" s="473"/>
      <c r="F137" s="341"/>
      <c r="G137" s="279"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5" t="s">
        <v>212</v>
      </c>
      <c r="C138" s="458"/>
      <c r="D138" s="225"/>
      <c r="E138" s="473"/>
      <c r="F138" s="341"/>
      <c r="G138" s="313"/>
      <c r="H138" s="330"/>
      <c r="I138" s="331">
        <f aca="true" t="shared" si="4" ref="I138:I157">E138-D138</f>
        <v>0</v>
      </c>
    </row>
    <row r="139" spans="1:9" ht="24" customHeight="1" thickBot="1">
      <c r="A139" s="358" t="s">
        <v>100</v>
      </c>
      <c r="B139" s="354" t="s">
        <v>180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58" t="s">
        <v>221</v>
      </c>
      <c r="B140" s="440" t="s">
        <v>222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63" t="s">
        <v>239</v>
      </c>
      <c r="B141" s="355" t="s">
        <v>240</v>
      </c>
      <c r="C141" s="465"/>
      <c r="D141" s="230"/>
      <c r="E141" s="473"/>
      <c r="F141" s="341"/>
      <c r="G141" s="313"/>
      <c r="H141" s="330"/>
      <c r="I141" s="331">
        <f t="shared" si="4"/>
        <v>0</v>
      </c>
    </row>
    <row r="142" spans="1:9" ht="24" customHeight="1" thickBot="1">
      <c r="A142" s="363" t="s">
        <v>154</v>
      </c>
      <c r="B142" s="354" t="s">
        <v>155</v>
      </c>
      <c r="C142" s="465"/>
      <c r="D142" s="230"/>
      <c r="E142" s="474"/>
      <c r="F142" s="339"/>
      <c r="G142" s="278">
        <v>100</v>
      </c>
      <c r="H142" s="330"/>
      <c r="I142" s="331">
        <f t="shared" si="4"/>
        <v>0</v>
      </c>
    </row>
    <row r="143" spans="1:9" ht="25.5" customHeight="1" thickBot="1">
      <c r="A143" s="351" t="s">
        <v>156</v>
      </c>
      <c r="B143" s="354" t="s">
        <v>157</v>
      </c>
      <c r="C143" s="468"/>
      <c r="D143" s="231"/>
      <c r="E143" s="475"/>
      <c r="F143" s="357"/>
      <c r="G143" s="272">
        <v>100</v>
      </c>
      <c r="H143" s="330"/>
      <c r="I143" s="331">
        <f t="shared" si="4"/>
        <v>0</v>
      </c>
    </row>
    <row r="144" spans="1:9" ht="11.25" customHeight="1" thickBot="1">
      <c r="A144" s="363" t="s">
        <v>223</v>
      </c>
      <c r="B144" s="446" t="s">
        <v>224</v>
      </c>
      <c r="C144" s="457"/>
      <c r="D144" s="224"/>
      <c r="E144" s="265"/>
      <c r="F144" s="345"/>
      <c r="G144" s="309"/>
      <c r="H144" s="330"/>
      <c r="I144" s="331">
        <f t="shared" si="4"/>
        <v>0</v>
      </c>
    </row>
    <row r="145" spans="1:9" ht="11.25" customHeight="1" thickBot="1">
      <c r="A145" s="363" t="s">
        <v>225</v>
      </c>
      <c r="B145" s="447" t="s">
        <v>226</v>
      </c>
      <c r="C145" s="457"/>
      <c r="D145" s="224"/>
      <c r="E145" s="265"/>
      <c r="F145" s="345"/>
      <c r="G145" s="280"/>
      <c r="H145" s="330"/>
      <c r="I145" s="331">
        <f t="shared" si="4"/>
        <v>0</v>
      </c>
    </row>
    <row r="146" spans="1:9" ht="11.25" customHeight="1" thickBot="1">
      <c r="A146" s="404" t="s">
        <v>112</v>
      </c>
      <c r="B146" s="448" t="s">
        <v>113</v>
      </c>
      <c r="C146" s="454">
        <v>21823.5052</v>
      </c>
      <c r="D146" s="194">
        <v>25349.67289</v>
      </c>
      <c r="E146" s="472">
        <v>17425.75014</v>
      </c>
      <c r="F146" s="365"/>
      <c r="G146" s="17">
        <v>17499.8002</v>
      </c>
      <c r="H146" s="330">
        <f>E146/D146*100</f>
        <v>68.74151873917927</v>
      </c>
      <c r="I146" s="331">
        <f t="shared" si="4"/>
        <v>-7923.9227500000015</v>
      </c>
    </row>
    <row r="147" spans="1:9" ht="11.25" customHeight="1" thickBot="1">
      <c r="A147" s="346" t="s">
        <v>101</v>
      </c>
      <c r="B147" s="449" t="s">
        <v>209</v>
      </c>
      <c r="C147" s="469">
        <f>C150+C148+C151</f>
        <v>0</v>
      </c>
      <c r="D147" s="208">
        <f>D150+D148+D151</f>
        <v>0</v>
      </c>
      <c r="E147" s="477">
        <f>E150+E148+E151+E149+E152</f>
        <v>0</v>
      </c>
      <c r="F147" s="390"/>
      <c r="G147" s="269">
        <f>G150+G148+G151+G149+G152</f>
        <v>7139.74108</v>
      </c>
      <c r="H147" s="330"/>
      <c r="I147" s="331">
        <f t="shared" si="4"/>
        <v>0</v>
      </c>
    </row>
    <row r="148" spans="1:9" ht="24" customHeight="1" thickBot="1">
      <c r="A148" s="358" t="s">
        <v>102</v>
      </c>
      <c r="B148" s="439" t="s">
        <v>232</v>
      </c>
      <c r="C148" s="463"/>
      <c r="D148" s="227"/>
      <c r="E148" s="473"/>
      <c r="F148" s="334"/>
      <c r="G148" s="279">
        <v>7123.46045</v>
      </c>
      <c r="H148" s="330"/>
      <c r="I148" s="331">
        <f t="shared" si="4"/>
        <v>0</v>
      </c>
    </row>
    <row r="149" spans="1:9" ht="25.5" customHeight="1" thickBot="1">
      <c r="A149" s="358" t="s">
        <v>102</v>
      </c>
      <c r="B149" s="439" t="s">
        <v>218</v>
      </c>
      <c r="C149" s="463"/>
      <c r="D149" s="227"/>
      <c r="E149" s="473"/>
      <c r="F149" s="334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450" t="s">
        <v>210</v>
      </c>
      <c r="C150" s="456"/>
      <c r="D150" s="223"/>
      <c r="E150" s="473"/>
      <c r="F150" s="341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354" t="s">
        <v>217</v>
      </c>
      <c r="C151" s="460"/>
      <c r="D151" s="204"/>
      <c r="E151" s="473"/>
      <c r="F151" s="341"/>
      <c r="G151" s="279">
        <v>16.28063</v>
      </c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446" t="s">
        <v>249</v>
      </c>
      <c r="C152" s="460"/>
      <c r="D152" s="204"/>
      <c r="E152" s="473"/>
      <c r="F152" s="341"/>
      <c r="G152" s="279"/>
      <c r="H152" s="330"/>
      <c r="I152" s="331">
        <f t="shared" si="4"/>
        <v>0</v>
      </c>
    </row>
    <row r="153" spans="1:9" ht="11.25" customHeight="1" thickBot="1">
      <c r="A153" s="427" t="s">
        <v>137</v>
      </c>
      <c r="B153" s="451" t="s">
        <v>132</v>
      </c>
      <c r="C153" s="470"/>
      <c r="D153" s="232"/>
      <c r="E153" s="478"/>
      <c r="F153" s="341"/>
      <c r="G153" s="289">
        <v>4180.25445</v>
      </c>
      <c r="H153" s="330"/>
      <c r="I153" s="331">
        <f t="shared" si="4"/>
        <v>0</v>
      </c>
    </row>
    <row r="154" spans="1:9" ht="11.25" customHeight="1" thickBot="1">
      <c r="A154" s="427" t="s">
        <v>128</v>
      </c>
      <c r="B154" s="452" t="s">
        <v>70</v>
      </c>
      <c r="C154" s="470"/>
      <c r="D154" s="232"/>
      <c r="E154" s="479"/>
      <c r="F154" s="430"/>
      <c r="G154" s="273"/>
      <c r="H154" s="330"/>
      <c r="I154" s="331">
        <f t="shared" si="4"/>
        <v>0</v>
      </c>
    </row>
    <row r="155" spans="1:9" ht="11.25" customHeight="1" thickBot="1">
      <c r="A155" s="351" t="s">
        <v>158</v>
      </c>
      <c r="B155" s="453" t="s">
        <v>196</v>
      </c>
      <c r="C155" s="461"/>
      <c r="D155" s="199"/>
      <c r="E155" s="474">
        <v>4</v>
      </c>
      <c r="F155" s="339"/>
      <c r="G155" s="278">
        <v>27.3398</v>
      </c>
      <c r="H155" s="330"/>
      <c r="I155" s="331">
        <f t="shared" si="4"/>
        <v>4</v>
      </c>
    </row>
    <row r="156" spans="1:9" ht="11.25" customHeight="1" thickBot="1">
      <c r="A156" s="427" t="s">
        <v>129</v>
      </c>
      <c r="B156" s="452" t="s">
        <v>71</v>
      </c>
      <c r="C156" s="471"/>
      <c r="D156" s="212"/>
      <c r="E156" s="479">
        <v>-2.95564</v>
      </c>
      <c r="F156" s="430"/>
      <c r="G156" s="273">
        <v>-39.3406</v>
      </c>
      <c r="H156" s="330"/>
      <c r="I156" s="331">
        <f t="shared" si="4"/>
        <v>-2.95564</v>
      </c>
    </row>
    <row r="157" spans="1:9" ht="11.25" customHeight="1" thickBot="1">
      <c r="A157" s="404"/>
      <c r="B157" s="496" t="s">
        <v>103</v>
      </c>
      <c r="C157" s="454">
        <f>C8+C83</f>
        <v>374004.7052</v>
      </c>
      <c r="D157" s="194">
        <f>D8+D83</f>
        <v>396844.07289</v>
      </c>
      <c r="E157" s="472">
        <f>E83+E8</f>
        <v>259212.36265999998</v>
      </c>
      <c r="F157" s="17">
        <f>F83+F8</f>
        <v>0</v>
      </c>
      <c r="G157" s="17">
        <f>G8+G83</f>
        <v>285534.02503</v>
      </c>
      <c r="H157" s="330">
        <f>E157/D157*100</f>
        <v>65.31844126391935</v>
      </c>
      <c r="I157" s="331">
        <f t="shared" si="4"/>
        <v>-137631.71023000003</v>
      </c>
    </row>
    <row r="158" spans="1:9" ht="11.25" customHeight="1">
      <c r="A158" s="258"/>
      <c r="B158" s="274"/>
      <c r="C158" s="274"/>
      <c r="D158" s="233"/>
      <c r="F158" s="317"/>
      <c r="G158" s="317"/>
      <c r="H158" s="431"/>
      <c r="I158" s="432"/>
    </row>
    <row r="159" spans="1:8" ht="11.25" customHeight="1">
      <c r="A159" s="277" t="s">
        <v>235</v>
      </c>
      <c r="B159" s="277"/>
      <c r="C159" s="275"/>
      <c r="D159" s="234"/>
      <c r="E159" s="305"/>
      <c r="F159" s="431"/>
      <c r="G159" s="305"/>
      <c r="H159" s="277"/>
    </row>
    <row r="160" spans="1:8" ht="11.25" customHeight="1">
      <c r="A160" s="277" t="s">
        <v>205</v>
      </c>
      <c r="B160" s="276"/>
      <c r="C160" s="276"/>
      <c r="D160" s="235"/>
      <c r="E160" s="305" t="s">
        <v>236</v>
      </c>
      <c r="F160" s="318"/>
      <c r="G160" s="318"/>
      <c r="H160" s="277"/>
    </row>
    <row r="161" spans="1:8" ht="11.25" customHeight="1">
      <c r="A161" s="277"/>
      <c r="B161" s="276"/>
      <c r="C161" s="276"/>
      <c r="D161" s="235"/>
      <c r="E161" s="305"/>
      <c r="F161" s="318"/>
      <c r="G161" s="318"/>
      <c r="H161" s="277"/>
    </row>
    <row r="162" spans="1:7" ht="11.25" customHeight="1">
      <c r="A162" s="433" t="s">
        <v>206</v>
      </c>
      <c r="B162" s="277"/>
      <c r="C162" s="277"/>
      <c r="D162" s="236"/>
      <c r="E162" s="306"/>
      <c r="F162" s="319"/>
      <c r="G162" s="306"/>
    </row>
    <row r="163" spans="1:7" ht="11.25" customHeight="1">
      <c r="A163" s="433" t="s">
        <v>207</v>
      </c>
      <c r="C163" s="277"/>
      <c r="D163" s="236"/>
      <c r="E163" s="306"/>
      <c r="F163" s="319"/>
      <c r="G163" s="319"/>
    </row>
    <row r="164" spans="1:6" ht="11.25" customHeight="1">
      <c r="A164" s="258"/>
      <c r="F164" s="19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2017-11-02T12:04:24Z</cp:lastPrinted>
  <dcterms:created xsi:type="dcterms:W3CDTF">2005-05-20T13:40:13Z</dcterms:created>
  <dcterms:modified xsi:type="dcterms:W3CDTF">2017-11-02T12:09:49Z</dcterms:modified>
  <cp:category/>
  <cp:version/>
  <cp:contentType/>
  <cp:contentStatus/>
</cp:coreProperties>
</file>