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1340" windowHeight="5190" tabRatio="394" activeTab="4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 мая" sheetId="5" r:id="rId5"/>
  </sheets>
  <definedNames/>
  <calcPr fullCalcOnLoad="1"/>
</workbook>
</file>

<file path=xl/sharedStrings.xml><?xml version="1.0" encoding="utf-8"?>
<sst xmlns="http://schemas.openxmlformats.org/spreadsheetml/2006/main" count="1517" uniqueCount="318">
  <si>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</si>
  <si>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</si>
  <si>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</si>
  <si>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</si>
  <si>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</si>
  <si>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</si>
  <si>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</si>
  <si>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</si>
  <si>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</si>
  <si>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</si>
  <si>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</si>
  <si>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</si>
  <si>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</si>
  <si>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</si>
  <si>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</si>
  <si>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</si>
  <si>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</si>
  <si>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</si>
  <si>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</si>
  <si>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</si>
  <si>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</si>
  <si>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</si>
  <si>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</si>
  <si>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</si>
  <si>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</si>
  <si>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</si>
  <si>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</si>
  <si>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</si>
  <si>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</si>
  <si>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</si>
  <si>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</si>
  <si>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</si>
  <si>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</si>
  <si>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</si>
  <si>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</si>
  <si>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</si>
  <si>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</si>
  <si>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</si>
  <si>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</si>
  <si>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</si>
  <si>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</si>
  <si>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</si>
  <si>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</si>
  <si>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</si>
  <si>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</si>
  <si>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</si>
  <si>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</si>
  <si>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</si>
  <si>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</si>
  <si>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</si>
  <si>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</si>
  <si>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</si>
  <si>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</si>
  <si>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</si>
  <si>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</si>
  <si>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</si>
  <si>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</si>
  <si>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</si>
  <si>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</si>
  <si>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</si>
  <si>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</si>
  <si>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</si>
  <si>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</si>
  <si>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</si>
  <si>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</si>
  <si>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</si>
  <si>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</si>
  <si>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</si>
  <si>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</si>
  <si>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</si>
  <si>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</si>
  <si>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</si>
  <si>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</si>
  <si>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</si>
  <si>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</si>
  <si>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</si>
  <si>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</si>
  <si>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</si>
  <si>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</si>
  <si>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</si>
  <si>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</si>
  <si>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</si>
  <si>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</si>
  <si>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</si>
  <si>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</si>
  <si>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</si>
  <si>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</si>
  <si>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</si>
  <si>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</si>
  <si>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</si>
  <si>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</si>
  <si>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</si>
  <si>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</si>
  <si>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</si>
  <si>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</si>
  <si>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</si>
  <si>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</si>
  <si>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</si>
  <si>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</si>
  <si>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</si>
  <si>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</si>
  <si>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</si>
  <si>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</si>
  <si>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</si>
  <si>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</si>
  <si>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</si>
  <si>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</si>
  <si>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</si>
  <si>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</si>
  <si>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</si>
  <si>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</si>
  <si>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</si>
  <si>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</si>
  <si>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</si>
  <si>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</si>
  <si>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</si>
  <si>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</si>
  <si>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</si>
  <si>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</si>
  <si>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</si>
  <si>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</si>
  <si>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</si>
  <si>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</si>
  <si>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</si>
  <si>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</si>
  <si>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</si>
  <si>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</si>
  <si>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</si>
  <si>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</si>
  <si>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</si>
  <si>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</si>
  <si>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</si>
  <si>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</si>
  <si>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</si>
  <si>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</si>
  <si>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</si>
  <si>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</si>
  <si>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</si>
  <si>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</si>
  <si>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</si>
  <si>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</si>
  <si>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</si>
  <si>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</si>
  <si>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</si>
  <si>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</si>
  <si>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</si>
  <si>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</si>
  <si>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</si>
  <si>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</si>
  <si>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</si>
  <si>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</si>
  <si>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</si>
  <si>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</si>
  <si>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</si>
  <si>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</si>
  <si>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</si>
  <si>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</si>
  <si>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</si>
  <si>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</si>
  <si>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</si>
  <si>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</si>
  <si>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</si>
  <si>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</si>
  <si>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</si>
  <si>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</si>
  <si>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</si>
  <si>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</si>
  <si>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</si>
  <si>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</si>
  <si>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</si>
  <si>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</si>
  <si>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</si>
  <si>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</si>
  <si>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</si>
  <si>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</si>
  <si>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</si>
  <si>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</si>
  <si>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</si>
  <si>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</si>
  <si>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</si>
  <si>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</si>
  <si>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</si>
  <si>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</si>
  <si>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</si>
  <si>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</si>
  <si>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</si>
  <si>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</si>
  <si>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</si>
  <si>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</si>
  <si>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</si>
  <si>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</si>
  <si>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</si>
  <si>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</si>
  <si>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</si>
  <si>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</si>
  <si>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</si>
  <si>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</si>
  <si>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</si>
  <si>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</si>
  <si>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</si>
  <si>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</si>
  <si>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</si>
  <si>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</si>
  <si>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</si>
  <si>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</si>
  <si>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</si>
  <si>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</si>
  <si>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</si>
  <si>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</si>
  <si>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</si>
  <si>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</si>
  <si>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</si>
  <si>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</si>
  <si>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</si>
  <si>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</si>
  <si>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</si>
  <si>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</si>
  <si>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</si>
  <si>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</si>
  <si>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</si>
  <si>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</si>
  <si>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</si>
  <si>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</si>
  <si>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</si>
  <si>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</si>
  <si>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</si>
  <si>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</si>
  <si>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</si>
  <si>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</si>
  <si>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</si>
  <si>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</si>
  <si>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</si>
  <si>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</si>
  <si>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</si>
  <si>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</si>
  <si>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</si>
  <si>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</si>
  <si>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</si>
  <si>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</si>
  <si>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</si>
  <si>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</si>
  <si>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</si>
  <si>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</si>
  <si>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</si>
  <si>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</si>
  <si>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</si>
  <si>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</si>
  <si>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</si>
  <si>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</si>
  <si>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</si>
  <si>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</si>
  <si>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</si>
  <si>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</si>
  <si>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</si>
  <si>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</si>
  <si>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</si>
  <si>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</si>
  <si>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</si>
  <si>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</si>
  <si>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</si>
  <si>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</si>
  <si>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</si>
  <si>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</si>
  <si>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</si>
  <si>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</si>
  <si>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</si>
  <si>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</si>
  <si>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</si>
  <si>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</si>
  <si>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</si>
  <si>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</si>
  <si>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</si>
  <si>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</si>
  <si>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</si>
  <si>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</si>
  <si>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</si>
  <si>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</si>
  <si>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января 2017 года</t>
  </si>
  <si>
    <t>Субвенции бюджетам муниципальных районов на 1 килограмм реализованного и (или) отгруженного на собственную переработку молока ф</t>
  </si>
  <si>
    <t xml:space="preserve">          на 1 февраля 2017 года</t>
  </si>
  <si>
    <t>000 1 05 01050 01 0000 110</t>
  </si>
  <si>
    <t>Минимальный налог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</si>
  <si>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</si>
  <si>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</si>
  <si>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</si>
  <si>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</si>
  <si>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</si>
  <si>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</si>
  <si>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</si>
  <si>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</si>
  <si>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</si>
  <si>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</si>
  <si>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</si>
  <si>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</si>
  <si>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</si>
  <si>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</si>
  <si>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</si>
  <si>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</si>
  <si>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</si>
  <si>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</si>
  <si>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</si>
  <si>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</si>
  <si>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</si>
  <si>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</si>
  <si>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на 1 февраля</t>
  </si>
  <si>
    <t xml:space="preserve">          на 1 марта 2017 года</t>
  </si>
  <si>
    <t>на 1 марта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</si>
  <si>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</si>
  <si>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</si>
  <si>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</si>
  <si>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</si>
  <si>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</si>
  <si>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</si>
  <si>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</si>
  <si>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 xml:space="preserve">          на 1 апреля 2017 года</t>
  </si>
  <si>
    <t>на 1 апреля</t>
  </si>
  <si>
    <t>на 1 мая</t>
  </si>
  <si>
    <t xml:space="preserve">          на 1 мая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</si>
</sst>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2" xfId="0" applyFont="1" applyBorder="1" applyAlignment="1">
      <alignment/>
    </xf>
    <xf numFmtId="49" fontId="4" fillId="0" borderId="23" xfId="53" applyNumberFormat="1" applyFont="1" applyBorder="1" applyAlignment="1">
      <alignment/>
      <protection/>
    </xf>
    <xf numFmtId="0" fontId="11" fillId="0" borderId="10" xfId="53" applyFont="1" applyBorder="1" applyAlignment="1">
      <alignment horizontal="distributed" wrapText="1"/>
      <protection/>
    </xf>
    <xf numFmtId="164" fontId="4" fillId="0" borderId="25" xfId="0" applyNumberFormat="1" applyFont="1" applyBorder="1" applyAlignment="1">
      <alignment/>
    </xf>
    <xf numFmtId="0" fontId="48" fillId="0" borderId="12" xfId="0" applyFont="1" applyBorder="1" applyAlignment="1">
      <alignment horizontal="distributed" vertical="distributed" wrapText="1"/>
    </xf>
    <xf numFmtId="164" fontId="4" fillId="0" borderId="24" xfId="0" applyNumberFormat="1" applyFont="1" applyBorder="1" applyAlignment="1">
      <alignment/>
    </xf>
    <xf numFmtId="0" fontId="11" fillId="0" borderId="10" xfId="53" applyFont="1" applyBorder="1" applyAlignment="1">
      <alignment horizontal="distributed" vertical="distributed" wrapText="1"/>
      <protection/>
    </xf>
    <xf numFmtId="49" fontId="5" fillId="0" borderId="26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0" xfId="53" applyFont="1" applyBorder="1" applyAlignment="1">
      <alignment horizontal="left" vertical="distributed" wrapText="1"/>
      <protection/>
    </xf>
    <xf numFmtId="49" fontId="4" fillId="0" borderId="19" xfId="53" applyNumberFormat="1" applyFont="1" applyBorder="1" applyAlignment="1">
      <alignment/>
      <protection/>
    </xf>
    <xf numFmtId="0" fontId="11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 horizontal="center"/>
    </xf>
    <xf numFmtId="170" fontId="5" fillId="0" borderId="1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0" fontId="5" fillId="33" borderId="31" xfId="0" applyNumberFormat="1" applyFont="1" applyFill="1" applyBorder="1" applyAlignment="1">
      <alignment/>
    </xf>
    <xf numFmtId="170" fontId="5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25" xfId="0" applyFont="1" applyBorder="1" applyAlignment="1">
      <alignment wrapText="1"/>
    </xf>
    <xf numFmtId="164" fontId="4" fillId="0" borderId="3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0" fontId="11" fillId="0" borderId="1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6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vertical="distributed" wrapText="1"/>
    </xf>
    <xf numFmtId="2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170" fontId="11" fillId="0" borderId="12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7" xfId="0" applyFont="1" applyBorder="1" applyAlignment="1">
      <alignment wrapText="1"/>
    </xf>
    <xf numFmtId="170" fontId="11" fillId="0" borderId="37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2" fontId="5" fillId="0" borderId="24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3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7" xfId="0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3" xfId="0" applyNumberFormat="1" applyFont="1" applyBorder="1" applyAlignment="1">
      <alignment/>
    </xf>
    <xf numFmtId="0" fontId="5" fillId="0" borderId="23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4" fillId="0" borderId="36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31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7" fillId="0" borderId="37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5" fillId="0" borderId="49" xfId="0" applyNumberFormat="1" applyFont="1" applyFill="1" applyBorder="1" applyAlignment="1">
      <alignment/>
    </xf>
    <xf numFmtId="170" fontId="4" fillId="0" borderId="48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wrapText="1"/>
    </xf>
    <xf numFmtId="170" fontId="4" fillId="0" borderId="12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 wrapText="1"/>
    </xf>
    <xf numFmtId="170" fontId="11" fillId="0" borderId="11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/>
    </xf>
    <xf numFmtId="170" fontId="11" fillId="0" borderId="37" xfId="0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 wrapText="1"/>
    </xf>
    <xf numFmtId="170" fontId="11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wrapText="1"/>
    </xf>
    <xf numFmtId="170" fontId="11" fillId="0" borderId="13" xfId="0" applyNumberFormat="1" applyFont="1" applyFill="1" applyBorder="1" applyAlignment="1">
      <alignment wrapText="1"/>
    </xf>
    <xf numFmtId="170" fontId="5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170" fontId="4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170" fontId="11" fillId="33" borderId="11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11" fillId="33" borderId="15" xfId="0" applyNumberFormat="1" applyFont="1" applyFill="1" applyBorder="1" applyAlignment="1">
      <alignment/>
    </xf>
    <xf numFmtId="170" fontId="11" fillId="33" borderId="11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11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 wrapText="1"/>
    </xf>
    <xf numFmtId="170" fontId="11" fillId="33" borderId="12" xfId="0" applyNumberFormat="1" applyFont="1" applyFill="1" applyBorder="1" applyAlignment="1">
      <alignment wrapText="1"/>
    </xf>
    <xf numFmtId="170" fontId="6" fillId="33" borderId="14" xfId="0" applyNumberFormat="1" applyFont="1" applyFill="1" applyBorder="1" applyAlignment="1">
      <alignment/>
    </xf>
    <xf numFmtId="170" fontId="11" fillId="33" borderId="12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49" fontId="5" fillId="0" borderId="20" xfId="53" applyNumberFormat="1" applyFont="1" applyBorder="1" applyAlignment="1">
      <alignment/>
      <protection/>
    </xf>
    <xf numFmtId="0" fontId="6" fillId="0" borderId="12" xfId="0" applyFont="1" applyBorder="1" applyAlignment="1">
      <alignment horizontal="left"/>
    </xf>
    <xf numFmtId="170" fontId="5" fillId="33" borderId="12" xfId="0" applyNumberFormat="1" applyFont="1" applyFill="1" applyBorder="1" applyAlignment="1">
      <alignment/>
    </xf>
    <xf numFmtId="170" fontId="4" fillId="33" borderId="31" xfId="0" applyNumberFormat="1" applyFont="1" applyFill="1" applyBorder="1" applyAlignment="1">
      <alignment/>
    </xf>
    <xf numFmtId="170" fontId="4" fillId="33" borderId="38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wrapText="1"/>
    </xf>
    <xf numFmtId="170" fontId="5" fillId="33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70" fontId="6" fillId="33" borderId="12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10" fillId="33" borderId="12" xfId="0" applyNumberFormat="1" applyFont="1" applyFill="1" applyBorder="1" applyAlignment="1">
      <alignment/>
    </xf>
    <xf numFmtId="170" fontId="9" fillId="33" borderId="12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9" fillId="33" borderId="13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49" fontId="4" fillId="33" borderId="23" xfId="53" applyNumberFormat="1" applyFont="1" applyFill="1" applyBorder="1" applyAlignment="1">
      <alignment/>
      <protection/>
    </xf>
    <xf numFmtId="0" fontId="11" fillId="33" borderId="10" xfId="53" applyFont="1" applyFill="1" applyBorder="1" applyAlignment="1">
      <alignment horizontal="distributed" wrapText="1"/>
      <protection/>
    </xf>
    <xf numFmtId="164" fontId="4" fillId="33" borderId="25" xfId="0" applyNumberFormat="1" applyFont="1" applyFill="1" applyBorder="1" applyAlignment="1">
      <alignment/>
    </xf>
    <xf numFmtId="0" fontId="48" fillId="33" borderId="12" xfId="0" applyFont="1" applyFill="1" applyBorder="1" applyAlignment="1">
      <alignment horizontal="distributed" vertical="distributed" wrapText="1"/>
    </xf>
    <xf numFmtId="164" fontId="4" fillId="33" borderId="24" xfId="0" applyNumberFormat="1" applyFont="1" applyFill="1" applyBorder="1" applyAlignment="1">
      <alignment/>
    </xf>
    <xf numFmtId="0" fontId="11" fillId="33" borderId="10" xfId="53" applyFont="1" applyFill="1" applyBorder="1" applyAlignment="1">
      <alignment horizontal="distributed" vertical="distributed" wrapText="1"/>
      <protection/>
    </xf>
    <xf numFmtId="49" fontId="5" fillId="33" borderId="20" xfId="53" applyNumberFormat="1" applyFont="1" applyFill="1" applyBorder="1" applyAlignment="1">
      <alignment/>
      <protection/>
    </xf>
    <xf numFmtId="0" fontId="6" fillId="33" borderId="12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11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164" fontId="6" fillId="33" borderId="25" xfId="0" applyNumberFormat="1" applyFont="1" applyFill="1" applyBorder="1" applyAlignment="1">
      <alignment/>
    </xf>
    <xf numFmtId="0" fontId="11" fillId="33" borderId="51" xfId="0" applyFont="1" applyFill="1" applyBorder="1" applyAlignment="1">
      <alignment wrapText="1"/>
    </xf>
    <xf numFmtId="0" fontId="11" fillId="33" borderId="52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1" fillId="33" borderId="25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164" fontId="11" fillId="33" borderId="49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164" fontId="11" fillId="33" borderId="48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11" fillId="33" borderId="25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6" fillId="33" borderId="26" xfId="0" applyFont="1" applyFill="1" applyBorder="1" applyAlignment="1">
      <alignment vertical="top"/>
    </xf>
    <xf numFmtId="0" fontId="6" fillId="33" borderId="14" xfId="0" applyFont="1" applyFill="1" applyBorder="1" applyAlignment="1">
      <alignment horizontal="center" wrapText="1"/>
    </xf>
    <xf numFmtId="164" fontId="11" fillId="33" borderId="2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1" fillId="33" borderId="10" xfId="0" applyFont="1" applyFill="1" applyBorder="1" applyAlignment="1">
      <alignment vertical="distributed" wrapText="1"/>
    </xf>
    <xf numFmtId="0" fontId="49" fillId="33" borderId="10" xfId="0" applyFont="1" applyFill="1" applyBorder="1" applyAlignment="1">
      <alignment vertical="distributed" wrapText="1"/>
    </xf>
    <xf numFmtId="2" fontId="4" fillId="33" borderId="25" xfId="0" applyNumberFormat="1" applyFont="1" applyFill="1" applyBorder="1" applyAlignment="1">
      <alignment/>
    </xf>
    <xf numFmtId="164" fontId="6" fillId="33" borderId="28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2" fontId="5" fillId="33" borderId="18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11" fillId="33" borderId="37" xfId="0" applyFont="1" applyFill="1" applyBorder="1" applyAlignment="1">
      <alignment wrapText="1"/>
    </xf>
    <xf numFmtId="2" fontId="5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1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5" fillId="33" borderId="35" xfId="0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1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37" customWidth="1"/>
    <col min="5" max="5" width="11.75390625" style="189" customWidth="1"/>
    <col min="6" max="6" width="11.00390625" style="1" hidden="1" customWidth="1"/>
    <col min="7" max="7" width="10.875" style="237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15"/>
    </row>
    <row r="2" spans="1:4" ht="11.25" customHeight="1">
      <c r="A2" s="1"/>
      <c r="B2" s="18" t="s">
        <v>0</v>
      </c>
      <c r="C2" s="18"/>
      <c r="D2" s="215"/>
    </row>
    <row r="3" spans="1:7" ht="11.25" customHeight="1">
      <c r="A3" s="1"/>
      <c r="B3" s="18" t="s">
        <v>1</v>
      </c>
      <c r="C3" s="18"/>
      <c r="D3" s="215"/>
      <c r="E3" s="190"/>
      <c r="G3" s="238"/>
    </row>
    <row r="4" spans="1:9" ht="11.25" customHeight="1" thickBot="1">
      <c r="A4" s="1"/>
      <c r="B4" s="18" t="s">
        <v>277</v>
      </c>
      <c r="C4" s="18"/>
      <c r="D4" s="215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16" t="s">
        <v>262</v>
      </c>
      <c r="E5" s="191" t="s">
        <v>3</v>
      </c>
      <c r="F5" s="25"/>
      <c r="G5" s="216" t="s">
        <v>3</v>
      </c>
      <c r="H5" s="434" t="s">
        <v>108</v>
      </c>
      <c r="I5" s="435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17" t="s">
        <v>107</v>
      </c>
      <c r="E6" s="192" t="s">
        <v>254</v>
      </c>
      <c r="F6" s="28" t="s">
        <v>219</v>
      </c>
      <c r="G6" s="192" t="s">
        <v>254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17" t="s">
        <v>6</v>
      </c>
      <c r="E7" s="193">
        <v>2017</v>
      </c>
      <c r="G7" s="217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C9+C20+C28+C48+C57+C83+C36+C56+C55+C14</f>
        <v>58185.84891000001</v>
      </c>
      <c r="D8" s="194">
        <f>D9+D20+D28+D48+D57+D83+D36+D56+D55+D14+D46+D34</f>
        <v>65332.26701</v>
      </c>
      <c r="E8" s="194">
        <f>E9+E20+E28+E48+E57+E83+E36+E56+E55+E14+E34</f>
        <v>62640.160330000006</v>
      </c>
      <c r="F8" s="15">
        <f>F9+F20+F28+F48+F57+F83+F36+F56+F55+F14</f>
        <v>0</v>
      </c>
      <c r="G8" s="194">
        <f>G9+G20+G28+G48+G57+G83+G36+G56+G55+G14+G34</f>
        <v>64872.728189999994</v>
      </c>
      <c r="H8" s="34">
        <f>E8/D8*100</f>
        <v>95.87936129694086</v>
      </c>
      <c r="I8" s="35">
        <f>E8-D8</f>
        <v>-2692.106679999997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39858</v>
      </c>
      <c r="D9" s="195">
        <f>D10</f>
        <v>41457</v>
      </c>
      <c r="E9" s="195">
        <f>E10</f>
        <v>41552.21152</v>
      </c>
      <c r="F9" s="39">
        <f>F10</f>
        <v>0</v>
      </c>
      <c r="G9" s="195">
        <f>G10</f>
        <v>36440.2293</v>
      </c>
      <c r="H9" s="34">
        <f aca="true" t="shared" si="0" ref="H9:H70">E9/D9*100</f>
        <v>100.22966331379502</v>
      </c>
      <c r="I9" s="35">
        <f>E9-D9</f>
        <v>95.21151999999711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39858</v>
      </c>
      <c r="D10" s="196">
        <f>D11+D12+D13</f>
        <v>41457</v>
      </c>
      <c r="E10" s="196">
        <f>E11+E12+E13</f>
        <v>41552.21152</v>
      </c>
      <c r="F10" s="11">
        <f>F11+F12+F13</f>
        <v>0</v>
      </c>
      <c r="G10" s="196">
        <f>G11+G12+G13</f>
        <v>36440.2293</v>
      </c>
      <c r="H10" s="34">
        <f t="shared" si="0"/>
        <v>100.22966331379502</v>
      </c>
      <c r="I10" s="35">
        <f aca="true" t="shared" si="1" ref="I10:I75">E10-D10</f>
        <v>95.21151999999711</v>
      </c>
    </row>
    <row r="11" spans="1:9" ht="26.25" customHeight="1" thickBot="1">
      <c r="A11" s="42" t="s">
        <v>138</v>
      </c>
      <c r="B11" s="43" t="s">
        <v>148</v>
      </c>
      <c r="C11" s="9">
        <v>39390.3</v>
      </c>
      <c r="D11" s="197">
        <v>41175</v>
      </c>
      <c r="E11" s="197">
        <v>41261.09931</v>
      </c>
      <c r="F11" s="44"/>
      <c r="G11" s="178">
        <v>35972.0168</v>
      </c>
      <c r="H11" s="34">
        <f t="shared" si="0"/>
        <v>100.20910579234972</v>
      </c>
      <c r="I11" s="35">
        <f t="shared" si="1"/>
        <v>86.09930999999779</v>
      </c>
    </row>
    <row r="12" spans="1:9" ht="63.75" customHeight="1" thickBot="1">
      <c r="A12" s="42" t="s">
        <v>139</v>
      </c>
      <c r="B12" s="45" t="s">
        <v>149</v>
      </c>
      <c r="C12" s="10">
        <v>128.2</v>
      </c>
      <c r="D12" s="198">
        <v>93</v>
      </c>
      <c r="E12" s="198">
        <v>106.50024</v>
      </c>
      <c r="F12" s="46"/>
      <c r="G12" s="179">
        <v>81.09682</v>
      </c>
      <c r="H12" s="34">
        <f t="shared" si="0"/>
        <v>114.51638709677421</v>
      </c>
      <c r="I12" s="35">
        <f t="shared" si="1"/>
        <v>13.500240000000005</v>
      </c>
    </row>
    <row r="13" spans="1:9" ht="24" customHeight="1" thickBot="1">
      <c r="A13" s="42" t="s">
        <v>140</v>
      </c>
      <c r="B13" s="47" t="s">
        <v>141</v>
      </c>
      <c r="C13" s="9">
        <v>339.5</v>
      </c>
      <c r="D13" s="197">
        <v>189</v>
      </c>
      <c r="E13" s="197">
        <v>184.61197</v>
      </c>
      <c r="F13" s="44"/>
      <c r="G13" s="178">
        <v>387.11568</v>
      </c>
      <c r="H13" s="34">
        <f t="shared" si="0"/>
        <v>97.67829100529102</v>
      </c>
      <c r="I13" s="35">
        <f t="shared" si="1"/>
        <v>-4.388029999999986</v>
      </c>
    </row>
    <row r="14" spans="1:9" s="3" customFormat="1" ht="11.25" customHeight="1" thickBot="1">
      <c r="A14" s="48" t="s">
        <v>208</v>
      </c>
      <c r="B14" s="49" t="s">
        <v>159</v>
      </c>
      <c r="C14" s="15">
        <f>C15</f>
        <v>24.86091</v>
      </c>
      <c r="D14" s="194">
        <f>D15</f>
        <v>30.7328</v>
      </c>
      <c r="E14" s="194">
        <f>E15</f>
        <v>32.07216</v>
      </c>
      <c r="F14" s="15">
        <f>F15</f>
        <v>0</v>
      </c>
      <c r="G14" s="194">
        <f>G15</f>
        <v>22.175279999999997</v>
      </c>
      <c r="H14" s="34">
        <f t="shared" si="0"/>
        <v>104.35807996668053</v>
      </c>
      <c r="I14" s="35">
        <f t="shared" si="1"/>
        <v>1.3393599999999957</v>
      </c>
    </row>
    <row r="15" spans="1:9" ht="11.25" customHeight="1" thickBot="1">
      <c r="A15" s="50" t="s">
        <v>165</v>
      </c>
      <c r="B15" s="51" t="s">
        <v>161</v>
      </c>
      <c r="C15" s="10">
        <f>C16+C17+C18+C19</f>
        <v>24.86091</v>
      </c>
      <c r="D15" s="198">
        <f>D16+D17+D18+D19</f>
        <v>30.7328</v>
      </c>
      <c r="E15" s="198">
        <f>E16+E17+E18+E19</f>
        <v>32.07216</v>
      </c>
      <c r="F15" s="10">
        <f>F16+F17+F18+F19</f>
        <v>0</v>
      </c>
      <c r="G15" s="198">
        <f>G16+G17+G18+G19</f>
        <v>22.175279999999997</v>
      </c>
      <c r="H15" s="34">
        <f t="shared" si="0"/>
        <v>104.35807996668053</v>
      </c>
      <c r="I15" s="35">
        <f t="shared" si="1"/>
        <v>1.3393599999999957</v>
      </c>
    </row>
    <row r="16" spans="1:9" ht="11.25" customHeight="1" thickBot="1">
      <c r="A16" s="50" t="s">
        <v>166</v>
      </c>
      <c r="B16" s="52" t="s">
        <v>160</v>
      </c>
      <c r="C16" s="10">
        <v>8.8213</v>
      </c>
      <c r="D16" s="198">
        <v>9.68915</v>
      </c>
      <c r="E16" s="198">
        <v>10.96417</v>
      </c>
      <c r="F16" s="46"/>
      <c r="G16" s="179">
        <v>7.73033</v>
      </c>
      <c r="H16" s="34">
        <f t="shared" si="0"/>
        <v>113.15925545584493</v>
      </c>
      <c r="I16" s="35">
        <f t="shared" si="1"/>
        <v>1.2750199999999996</v>
      </c>
    </row>
    <row r="17" spans="1:9" ht="11.25" customHeight="1" thickBot="1">
      <c r="A17" s="50" t="s">
        <v>167</v>
      </c>
      <c r="B17" s="52" t="s">
        <v>162</v>
      </c>
      <c r="C17" s="10">
        <v>0.13401</v>
      </c>
      <c r="D17" s="198">
        <v>0.15652</v>
      </c>
      <c r="E17" s="198">
        <v>0.16728</v>
      </c>
      <c r="F17" s="46"/>
      <c r="G17" s="179">
        <v>0.20946</v>
      </c>
      <c r="H17" s="34">
        <f t="shared" si="0"/>
        <v>106.87452082800921</v>
      </c>
      <c r="I17" s="35">
        <f t="shared" si="1"/>
        <v>0.01076000000000002</v>
      </c>
    </row>
    <row r="18" spans="1:9" ht="11.25" customHeight="1" thickBot="1">
      <c r="A18" s="50" t="s">
        <v>168</v>
      </c>
      <c r="B18" s="52" t="s">
        <v>163</v>
      </c>
      <c r="C18" s="10">
        <v>19.25344</v>
      </c>
      <c r="D18" s="198">
        <v>22.236</v>
      </c>
      <c r="E18" s="198">
        <v>22.5646</v>
      </c>
      <c r="F18" s="46"/>
      <c r="G18" s="179">
        <v>15.22975</v>
      </c>
      <c r="H18" s="34">
        <f t="shared" si="0"/>
        <v>101.47778377406007</v>
      </c>
      <c r="I18" s="35">
        <f t="shared" si="1"/>
        <v>0.328599999999998</v>
      </c>
    </row>
    <row r="19" spans="1:9" ht="11.25" customHeight="1" thickBot="1">
      <c r="A19" s="53" t="s">
        <v>169</v>
      </c>
      <c r="B19" s="54" t="s">
        <v>164</v>
      </c>
      <c r="C19" s="11">
        <v>-3.34784</v>
      </c>
      <c r="D19" s="196">
        <v>-1.34887</v>
      </c>
      <c r="E19" s="196">
        <v>-1.62389</v>
      </c>
      <c r="F19" s="55"/>
      <c r="G19" s="180">
        <v>-0.99426</v>
      </c>
      <c r="H19" s="34">
        <f t="shared" si="0"/>
        <v>120.388918131473</v>
      </c>
      <c r="I19" s="35">
        <f t="shared" si="1"/>
        <v>-0.27502000000000004</v>
      </c>
    </row>
    <row r="20" spans="1:9" s="59" customFormat="1" ht="11.25" customHeight="1" thickBot="1">
      <c r="A20" s="56" t="s">
        <v>16</v>
      </c>
      <c r="B20" s="57" t="s">
        <v>17</v>
      </c>
      <c r="C20" s="15">
        <f>C21+C25+C26+C27</f>
        <v>7265.500000000001</v>
      </c>
      <c r="D20" s="194">
        <f>D21+D25+D26+D27</f>
        <v>9583.786</v>
      </c>
      <c r="E20" s="194">
        <f>E21+E25+E26+E27</f>
        <v>8285.09092</v>
      </c>
      <c r="F20" s="58">
        <f>F21+F25+F26+F27</f>
        <v>0</v>
      </c>
      <c r="G20" s="194">
        <f>G21+G25+G26+G27</f>
        <v>8851.68404</v>
      </c>
      <c r="H20" s="34">
        <f t="shared" si="0"/>
        <v>86.44903924190295</v>
      </c>
      <c r="I20" s="35">
        <f t="shared" si="1"/>
        <v>-1298.6950799999995</v>
      </c>
    </row>
    <row r="21" spans="1:9" s="59" customFormat="1" ht="11.25" customHeight="1" thickBot="1">
      <c r="A21" s="40" t="s">
        <v>104</v>
      </c>
      <c r="B21" s="60" t="s">
        <v>114</v>
      </c>
      <c r="C21" s="10">
        <f>C22+C23</f>
        <v>2800.7000000000003</v>
      </c>
      <c r="D21" s="198">
        <f>D22+D23</f>
        <v>4202.114</v>
      </c>
      <c r="E21" s="198">
        <f>E22+E23</f>
        <v>4079.78394</v>
      </c>
      <c r="F21" s="10">
        <f>F22+F23</f>
        <v>0</v>
      </c>
      <c r="G21" s="198">
        <f>G22+G23</f>
        <v>4246.50152</v>
      </c>
      <c r="H21" s="34">
        <f t="shared" si="0"/>
        <v>97.08884480525755</v>
      </c>
      <c r="I21" s="35">
        <f t="shared" si="1"/>
        <v>-122.33005999999978</v>
      </c>
    </row>
    <row r="22" spans="1:9" s="59" customFormat="1" ht="25.5" customHeight="1" thickBot="1">
      <c r="A22" s="61" t="s">
        <v>105</v>
      </c>
      <c r="B22" s="62" t="s">
        <v>115</v>
      </c>
      <c r="C22" s="63">
        <v>614.4</v>
      </c>
      <c r="D22" s="218">
        <v>1592.685</v>
      </c>
      <c r="E22" s="197">
        <v>1552.99806</v>
      </c>
      <c r="F22" s="64"/>
      <c r="G22" s="178">
        <v>1185.34245</v>
      </c>
      <c r="H22" s="34">
        <f t="shared" si="0"/>
        <v>97.50817393269855</v>
      </c>
      <c r="I22" s="35">
        <f t="shared" si="1"/>
        <v>-39.68694000000005</v>
      </c>
    </row>
    <row r="23" spans="1:9" ht="22.5" customHeight="1" thickBot="1">
      <c r="A23" s="61" t="s">
        <v>106</v>
      </c>
      <c r="B23" s="62" t="s">
        <v>116</v>
      </c>
      <c r="C23" s="65">
        <v>2186.3</v>
      </c>
      <c r="D23" s="219">
        <v>2609.429</v>
      </c>
      <c r="E23" s="196">
        <v>2526.78588</v>
      </c>
      <c r="G23" s="180">
        <v>3061.15907</v>
      </c>
      <c r="H23" s="34">
        <f t="shared" si="0"/>
        <v>96.8329040567879</v>
      </c>
      <c r="I23" s="35">
        <f t="shared" si="1"/>
        <v>-82.64312000000018</v>
      </c>
    </row>
    <row r="24" spans="1:9" ht="11.25" customHeight="1" thickBot="1">
      <c r="A24" s="61" t="s">
        <v>18</v>
      </c>
      <c r="B24" s="66" t="s">
        <v>19</v>
      </c>
      <c r="C24" s="12"/>
      <c r="D24" s="199"/>
      <c r="E24" s="199"/>
      <c r="F24" s="67"/>
      <c r="G24" s="181"/>
      <c r="H24" s="34"/>
      <c r="I24" s="35">
        <f t="shared" si="1"/>
        <v>0</v>
      </c>
    </row>
    <row r="25" spans="1:9" ht="11.25" customHeight="1" thickBot="1">
      <c r="A25" s="68"/>
      <c r="B25" s="69" t="s">
        <v>20</v>
      </c>
      <c r="C25" s="10">
        <v>3479.9</v>
      </c>
      <c r="D25" s="198">
        <v>3283.071</v>
      </c>
      <c r="E25" s="198">
        <v>2316.48739</v>
      </c>
      <c r="F25" s="46"/>
      <c r="G25" s="179">
        <v>3346.26416</v>
      </c>
      <c r="H25" s="34">
        <f t="shared" si="0"/>
        <v>70.5585529524034</v>
      </c>
      <c r="I25" s="35">
        <f t="shared" si="1"/>
        <v>-966.5836100000001</v>
      </c>
    </row>
    <row r="26" spans="1:9" ht="11.25" customHeight="1" thickBot="1">
      <c r="A26" s="70" t="s">
        <v>21</v>
      </c>
      <c r="B26" s="71" t="s">
        <v>200</v>
      </c>
      <c r="C26" s="10">
        <v>655.6</v>
      </c>
      <c r="D26" s="198">
        <v>1508.601</v>
      </c>
      <c r="E26" s="197">
        <v>1299.33473</v>
      </c>
      <c r="F26" s="46"/>
      <c r="G26" s="178">
        <v>808.62635</v>
      </c>
      <c r="H26" s="34">
        <f t="shared" si="0"/>
        <v>86.12845477366116</v>
      </c>
      <c r="I26" s="35">
        <f t="shared" si="1"/>
        <v>-209.26627000000008</v>
      </c>
    </row>
    <row r="27" spans="1:9" ht="11.25" customHeight="1" thickBot="1">
      <c r="A27" s="40" t="s">
        <v>147</v>
      </c>
      <c r="B27" s="41" t="s">
        <v>187</v>
      </c>
      <c r="C27" s="11">
        <v>329.3</v>
      </c>
      <c r="D27" s="196">
        <v>590</v>
      </c>
      <c r="E27" s="199">
        <v>589.48486</v>
      </c>
      <c r="F27" s="55"/>
      <c r="G27" s="181">
        <v>450.29201</v>
      </c>
      <c r="H27" s="34">
        <f t="shared" si="0"/>
        <v>99.91268813559321</v>
      </c>
      <c r="I27" s="35">
        <f t="shared" si="1"/>
        <v>-0.515139999999974</v>
      </c>
    </row>
    <row r="28" spans="1:9" ht="11.25" customHeight="1" thickBot="1">
      <c r="A28" s="56" t="s">
        <v>22</v>
      </c>
      <c r="B28" s="57" t="s">
        <v>23</v>
      </c>
      <c r="C28" s="15">
        <f>C30+C32+C33</f>
        <v>1234.8</v>
      </c>
      <c r="D28" s="194">
        <f>D30+D32+D33</f>
        <v>1599.567</v>
      </c>
      <c r="E28" s="194">
        <f>E30+E32+E33</f>
        <v>1111.56224</v>
      </c>
      <c r="F28" s="58">
        <f>F30+F32+F33</f>
        <v>0</v>
      </c>
      <c r="G28" s="194">
        <f>G30+G32+G33</f>
        <v>1327.13961</v>
      </c>
      <c r="H28" s="34">
        <f t="shared" si="0"/>
        <v>69.49144612260693</v>
      </c>
      <c r="I28" s="35">
        <f t="shared" si="1"/>
        <v>-488.00476000000003</v>
      </c>
    </row>
    <row r="29" spans="1:9" ht="11.25" customHeight="1" thickBot="1">
      <c r="A29" s="40" t="s">
        <v>24</v>
      </c>
      <c r="B29" s="41" t="s">
        <v>25</v>
      </c>
      <c r="C29" s="11"/>
      <c r="D29" s="196"/>
      <c r="E29" s="196"/>
      <c r="F29" s="55"/>
      <c r="G29" s="196"/>
      <c r="H29" s="34"/>
      <c r="I29" s="35">
        <f t="shared" si="1"/>
        <v>0</v>
      </c>
    </row>
    <row r="30" spans="2:9" ht="11.25" customHeight="1" thickBot="1">
      <c r="B30" s="41" t="s">
        <v>26</v>
      </c>
      <c r="C30" s="11">
        <f>C31</f>
        <v>1234.8</v>
      </c>
      <c r="D30" s="196">
        <f>D31</f>
        <v>1599.567</v>
      </c>
      <c r="E30" s="200">
        <f>E31</f>
        <v>1111.56224</v>
      </c>
      <c r="F30" s="1">
        <f>F31</f>
        <v>0</v>
      </c>
      <c r="G30" s="200">
        <f>G31</f>
        <v>1327.13961</v>
      </c>
      <c r="H30" s="34">
        <f t="shared" si="0"/>
        <v>69.49144612260693</v>
      </c>
      <c r="I30" s="35">
        <f t="shared" si="1"/>
        <v>-488.00476000000003</v>
      </c>
    </row>
    <row r="31" spans="1:9" ht="11.25" customHeight="1" thickBot="1">
      <c r="A31" s="61" t="s">
        <v>27</v>
      </c>
      <c r="B31" s="72" t="s">
        <v>182</v>
      </c>
      <c r="C31" s="9">
        <v>1234.8</v>
      </c>
      <c r="D31" s="197">
        <v>1599.567</v>
      </c>
      <c r="E31" s="199">
        <v>1111.56224</v>
      </c>
      <c r="F31" s="55"/>
      <c r="G31" s="181">
        <v>1327.13961</v>
      </c>
      <c r="H31" s="34">
        <f t="shared" si="0"/>
        <v>69.49144612260693</v>
      </c>
      <c r="I31" s="35">
        <f t="shared" si="1"/>
        <v>-488.00476000000003</v>
      </c>
    </row>
    <row r="32" spans="1:9" ht="11.25" customHeight="1" thickBot="1">
      <c r="A32" s="73" t="s">
        <v>28</v>
      </c>
      <c r="B32" s="72" t="s">
        <v>183</v>
      </c>
      <c r="C32" s="12"/>
      <c r="D32" s="199"/>
      <c r="E32" s="197"/>
      <c r="F32" s="67"/>
      <c r="G32" s="197"/>
      <c r="H32" s="34"/>
      <c r="I32" s="35">
        <f t="shared" si="1"/>
        <v>0</v>
      </c>
    </row>
    <row r="33" spans="1:9" ht="11.25" customHeight="1" thickBot="1">
      <c r="A33" s="61" t="s">
        <v>152</v>
      </c>
      <c r="B33" s="66" t="s">
        <v>184</v>
      </c>
      <c r="C33" s="12"/>
      <c r="D33" s="199"/>
      <c r="E33" s="199"/>
      <c r="F33" s="67"/>
      <c r="G33" s="199"/>
      <c r="H33" s="34"/>
      <c r="I33" s="35">
        <f t="shared" si="1"/>
        <v>0</v>
      </c>
    </row>
    <row r="34" spans="1:9" s="3" customFormat="1" ht="11.25" customHeight="1" thickBot="1">
      <c r="A34" s="58" t="s">
        <v>247</v>
      </c>
      <c r="B34" s="74" t="s">
        <v>248</v>
      </c>
      <c r="C34" s="15"/>
      <c r="D34" s="194">
        <v>18</v>
      </c>
      <c r="E34" s="194">
        <v>15.63889</v>
      </c>
      <c r="F34" s="75"/>
      <c r="G34" s="188">
        <v>16.12334</v>
      </c>
      <c r="H34" s="34"/>
      <c r="I34" s="35">
        <f t="shared" si="1"/>
        <v>-2.36111</v>
      </c>
    </row>
    <row r="35" spans="1:9" ht="11.25" customHeight="1" thickBot="1">
      <c r="A35" s="76" t="s">
        <v>29</v>
      </c>
      <c r="B35" s="77" t="s">
        <v>109</v>
      </c>
      <c r="C35" s="78"/>
      <c r="D35" s="220"/>
      <c r="E35" s="201"/>
      <c r="F35" s="79"/>
      <c r="G35" s="201"/>
      <c r="H35" s="34"/>
      <c r="I35" s="35">
        <f t="shared" si="1"/>
        <v>0</v>
      </c>
    </row>
    <row r="36" spans="1:9" ht="11.25" customHeight="1" thickBot="1">
      <c r="A36" s="80"/>
      <c r="B36" s="81" t="s">
        <v>110</v>
      </c>
      <c r="C36" s="83">
        <f>C38+C39+C43</f>
        <v>6476</v>
      </c>
      <c r="D36" s="202">
        <f>D38+D39+D43</f>
        <v>6527.387</v>
      </c>
      <c r="E36" s="202">
        <f>E38+E39+E43+E46</f>
        <v>5838.92263</v>
      </c>
      <c r="F36" s="84">
        <f>F38+F39+F43</f>
        <v>0</v>
      </c>
      <c r="G36" s="202">
        <f>G38+G39+G43</f>
        <v>8118.76024</v>
      </c>
      <c r="H36" s="34">
        <f t="shared" si="0"/>
        <v>89.45268037577672</v>
      </c>
      <c r="I36" s="35">
        <f t="shared" si="1"/>
        <v>-688.4643699999997</v>
      </c>
    </row>
    <row r="37" spans="1:9" ht="11.25" customHeight="1" thickBot="1">
      <c r="A37" s="30" t="s">
        <v>142</v>
      </c>
      <c r="B37" s="21" t="s">
        <v>30</v>
      </c>
      <c r="C37" s="85"/>
      <c r="D37" s="201"/>
      <c r="E37" s="201"/>
      <c r="F37" s="55"/>
      <c r="G37" s="196"/>
      <c r="H37" s="34"/>
      <c r="I37" s="35">
        <f t="shared" si="1"/>
        <v>0</v>
      </c>
    </row>
    <row r="38" spans="1:9" ht="11.25" customHeight="1" thickBot="1">
      <c r="A38" s="30"/>
      <c r="B38" s="86" t="s">
        <v>188</v>
      </c>
      <c r="C38" s="10">
        <v>5808</v>
      </c>
      <c r="D38" s="198">
        <v>5774.552</v>
      </c>
      <c r="E38" s="198">
        <v>5120.13083</v>
      </c>
      <c r="F38" s="55"/>
      <c r="G38" s="179">
        <v>7191.6827</v>
      </c>
      <c r="H38" s="34"/>
      <c r="I38" s="35">
        <f t="shared" si="1"/>
        <v>-654.4211699999996</v>
      </c>
    </row>
    <row r="39" spans="1:9" ht="27.75" customHeight="1" thickBot="1">
      <c r="A39" s="87" t="s">
        <v>190</v>
      </c>
      <c r="B39" s="88" t="s">
        <v>189</v>
      </c>
      <c r="C39" s="11">
        <f>C40</f>
        <v>484</v>
      </c>
      <c r="D39" s="196">
        <f>D40</f>
        <v>504</v>
      </c>
      <c r="E39" s="196">
        <f>E40</f>
        <v>502.24175</v>
      </c>
      <c r="F39" s="1">
        <f>F40</f>
        <v>0</v>
      </c>
      <c r="G39" s="180">
        <f>G40</f>
        <v>716.06417</v>
      </c>
      <c r="H39" s="34">
        <f t="shared" si="0"/>
        <v>99.65114087301588</v>
      </c>
      <c r="I39" s="35">
        <f t="shared" si="1"/>
        <v>-1.7582499999999754</v>
      </c>
    </row>
    <row r="40" spans="1:9" ht="22.5" customHeight="1" thickBot="1">
      <c r="A40" s="89" t="s">
        <v>191</v>
      </c>
      <c r="B40" s="90" t="s">
        <v>189</v>
      </c>
      <c r="C40" s="9">
        <v>484</v>
      </c>
      <c r="D40" s="197">
        <v>504</v>
      </c>
      <c r="E40" s="197">
        <v>502.24175</v>
      </c>
      <c r="F40" s="91"/>
      <c r="G40" s="178">
        <v>716.06417</v>
      </c>
      <c r="H40" s="34">
        <f t="shared" si="0"/>
        <v>99.65114087301588</v>
      </c>
      <c r="I40" s="35">
        <f t="shared" si="1"/>
        <v>-1.7582499999999754</v>
      </c>
    </row>
    <row r="41" spans="1:10" ht="11.25" customHeight="1" thickBot="1">
      <c r="A41" s="30" t="s">
        <v>31</v>
      </c>
      <c r="B41" s="21" t="s">
        <v>32</v>
      </c>
      <c r="C41" s="11"/>
      <c r="D41" s="196"/>
      <c r="E41" s="203"/>
      <c r="F41" s="92"/>
      <c r="G41" s="239"/>
      <c r="H41" s="34"/>
      <c r="I41" s="35">
        <f t="shared" si="1"/>
        <v>0</v>
      </c>
      <c r="J41" s="59"/>
    </row>
    <row r="42" spans="1:10" ht="11.25" customHeight="1" thickBot="1">
      <c r="A42" s="41"/>
      <c r="B42" s="21" t="s">
        <v>33</v>
      </c>
      <c r="C42" s="11"/>
      <c r="D42" s="196"/>
      <c r="E42" s="204"/>
      <c r="F42" s="93"/>
      <c r="G42" s="240"/>
      <c r="H42" s="34"/>
      <c r="I42" s="35">
        <f t="shared" si="1"/>
        <v>0</v>
      </c>
      <c r="J42" s="94"/>
    </row>
    <row r="43" spans="1:10" s="59" customFormat="1" ht="11.25" customHeight="1" thickBot="1">
      <c r="A43" s="41"/>
      <c r="B43" s="21" t="s">
        <v>34</v>
      </c>
      <c r="C43" s="10">
        <f>C45</f>
        <v>184</v>
      </c>
      <c r="D43" s="198">
        <f>D45</f>
        <v>248.835</v>
      </c>
      <c r="E43" s="198">
        <f>E45</f>
        <v>193.83255</v>
      </c>
      <c r="F43" s="95">
        <f>F45</f>
        <v>0</v>
      </c>
      <c r="G43" s="179">
        <f>G45</f>
        <v>211.01337</v>
      </c>
      <c r="H43" s="34">
        <f t="shared" si="0"/>
        <v>77.89601543191272</v>
      </c>
      <c r="I43" s="35">
        <f t="shared" si="1"/>
        <v>-55.00245000000001</v>
      </c>
      <c r="J43" s="94"/>
    </row>
    <row r="44" spans="1:9" s="94" customFormat="1" ht="11.25" customHeight="1" thickBot="1">
      <c r="A44" s="87" t="s">
        <v>35</v>
      </c>
      <c r="B44" s="96" t="s">
        <v>36</v>
      </c>
      <c r="C44" s="12"/>
      <c r="D44" s="199"/>
      <c r="E44" s="205"/>
      <c r="F44" s="93"/>
      <c r="G44" s="241"/>
      <c r="H44" s="34"/>
      <c r="I44" s="35">
        <f t="shared" si="1"/>
        <v>0</v>
      </c>
    </row>
    <row r="45" spans="1:9" s="94" customFormat="1" ht="11.25" customHeight="1" thickBot="1">
      <c r="A45" s="41"/>
      <c r="B45" s="21" t="s">
        <v>37</v>
      </c>
      <c r="C45" s="11">
        <v>184</v>
      </c>
      <c r="D45" s="196">
        <v>248.835</v>
      </c>
      <c r="E45" s="196">
        <v>193.83255</v>
      </c>
      <c r="F45" s="93"/>
      <c r="G45" s="182">
        <v>211.01337</v>
      </c>
      <c r="H45" s="160">
        <f t="shared" si="0"/>
        <v>77.89601543191272</v>
      </c>
      <c r="I45" s="161">
        <f t="shared" si="1"/>
        <v>-55.00245000000001</v>
      </c>
    </row>
    <row r="46" spans="1:9" s="94" customFormat="1" ht="11.25" customHeight="1" thickBot="1">
      <c r="A46" s="70" t="s">
        <v>273</v>
      </c>
      <c r="B46" s="173" t="s">
        <v>274</v>
      </c>
      <c r="C46" s="170"/>
      <c r="D46" s="221">
        <f>D47</f>
        <v>23</v>
      </c>
      <c r="E46" s="206">
        <f>E47</f>
        <v>22.7175</v>
      </c>
      <c r="F46" s="171"/>
      <c r="G46" s="221"/>
      <c r="H46" s="172"/>
      <c r="I46" s="35"/>
    </row>
    <row r="47" spans="1:9" s="94" customFormat="1" ht="11.25" customHeight="1" thickBot="1">
      <c r="A47" s="116" t="s">
        <v>272</v>
      </c>
      <c r="B47" s="166" t="s">
        <v>274</v>
      </c>
      <c r="C47" s="167"/>
      <c r="D47" s="207">
        <v>23</v>
      </c>
      <c r="E47" s="207">
        <v>22.7175</v>
      </c>
      <c r="F47" s="168"/>
      <c r="G47" s="207"/>
      <c r="H47" s="169"/>
      <c r="I47" s="164"/>
    </row>
    <row r="48" spans="1:9" s="94" customFormat="1" ht="11.25" customHeight="1" thickBot="1">
      <c r="A48" s="165" t="s">
        <v>38</v>
      </c>
      <c r="B48" s="162" t="s">
        <v>39</v>
      </c>
      <c r="C48" s="83">
        <f>C49+C50+C51+C52+C54</f>
        <v>1610.688</v>
      </c>
      <c r="D48" s="202">
        <f>D49+D50+D51+D52+D54+D53</f>
        <v>3134.29421</v>
      </c>
      <c r="E48" s="202">
        <f>E49+E50+E51+E52+E54+E53</f>
        <v>3133.5823</v>
      </c>
      <c r="F48" s="145"/>
      <c r="G48" s="202">
        <f>G49+G50+G52+G51+G54+G53</f>
        <v>6459.953009999999</v>
      </c>
      <c r="H48" s="163">
        <f t="shared" si="0"/>
        <v>99.97728643349024</v>
      </c>
      <c r="I48" s="164">
        <f t="shared" si="1"/>
        <v>-0.7119099999999889</v>
      </c>
    </row>
    <row r="49" spans="1:9" s="94" customFormat="1" ht="11.25" customHeight="1" thickBot="1">
      <c r="A49" s="61" t="s">
        <v>192</v>
      </c>
      <c r="B49" s="87" t="s">
        <v>151</v>
      </c>
      <c r="C49" s="11">
        <v>672.129</v>
      </c>
      <c r="D49" s="196">
        <v>-777.9291</v>
      </c>
      <c r="E49" s="196">
        <v>-777.9291</v>
      </c>
      <c r="F49" s="93"/>
      <c r="G49" s="180">
        <v>3063.53426</v>
      </c>
      <c r="H49" s="34">
        <f t="shared" si="0"/>
        <v>100</v>
      </c>
      <c r="I49" s="35">
        <f t="shared" si="1"/>
        <v>0</v>
      </c>
    </row>
    <row r="50" spans="1:9" s="94" customFormat="1" ht="11.25" customHeight="1" thickBot="1">
      <c r="A50" s="61" t="s">
        <v>175</v>
      </c>
      <c r="B50" s="98" t="s">
        <v>177</v>
      </c>
      <c r="C50" s="9"/>
      <c r="D50" s="197">
        <v>3</v>
      </c>
      <c r="E50" s="197">
        <v>2.62768</v>
      </c>
      <c r="F50" s="99"/>
      <c r="G50" s="178">
        <v>18.72203</v>
      </c>
      <c r="H50" s="34">
        <f t="shared" si="0"/>
        <v>87.58933333333333</v>
      </c>
      <c r="I50" s="35">
        <f t="shared" si="1"/>
        <v>-0.3723200000000002</v>
      </c>
    </row>
    <row r="51" spans="1:9" s="94" customFormat="1" ht="11.25" customHeight="1" thickBot="1">
      <c r="A51" s="61" t="s">
        <v>213</v>
      </c>
      <c r="B51" s="98" t="s">
        <v>214</v>
      </c>
      <c r="C51" s="9"/>
      <c r="D51" s="197"/>
      <c r="E51" s="197"/>
      <c r="F51" s="99"/>
      <c r="G51" s="178"/>
      <c r="H51" s="34"/>
      <c r="I51" s="35">
        <f t="shared" si="1"/>
        <v>0</v>
      </c>
    </row>
    <row r="52" spans="1:9" s="94" customFormat="1" ht="11.25" customHeight="1" thickBot="1">
      <c r="A52" s="61" t="s">
        <v>176</v>
      </c>
      <c r="B52" s="89" t="s">
        <v>178</v>
      </c>
      <c r="C52" s="9">
        <v>76.338</v>
      </c>
      <c r="D52" s="197">
        <v>193</v>
      </c>
      <c r="E52" s="197">
        <v>192.92208</v>
      </c>
      <c r="F52" s="99"/>
      <c r="G52" s="178">
        <v>133.15199</v>
      </c>
      <c r="H52" s="34">
        <f t="shared" si="0"/>
        <v>99.95962694300518</v>
      </c>
      <c r="I52" s="35">
        <f t="shared" si="1"/>
        <v>-0.07792000000000598</v>
      </c>
    </row>
    <row r="53" spans="1:9" s="94" customFormat="1" ht="11.25" customHeight="1" thickBot="1">
      <c r="A53" s="61" t="s">
        <v>201</v>
      </c>
      <c r="B53" s="87" t="s">
        <v>202</v>
      </c>
      <c r="C53" s="12"/>
      <c r="D53" s="199"/>
      <c r="E53" s="199"/>
      <c r="F53" s="100"/>
      <c r="G53" s="181">
        <v>1E-05</v>
      </c>
      <c r="H53" s="34" t="e">
        <f t="shared" si="0"/>
        <v>#DIV/0!</v>
      </c>
      <c r="I53" s="35">
        <f t="shared" si="1"/>
        <v>0</v>
      </c>
    </row>
    <row r="54" spans="1:9" s="94" customFormat="1" ht="23.25" customHeight="1" thickBot="1">
      <c r="A54" s="61" t="s">
        <v>203</v>
      </c>
      <c r="B54" s="101" t="s">
        <v>204</v>
      </c>
      <c r="C54" s="12">
        <v>862.221</v>
      </c>
      <c r="D54" s="199">
        <v>3716.22331</v>
      </c>
      <c r="E54" s="199">
        <v>3715.96164</v>
      </c>
      <c r="F54" s="100"/>
      <c r="G54" s="181">
        <v>3244.54472</v>
      </c>
      <c r="H54" s="34">
        <f t="shared" si="0"/>
        <v>99.99295871162275</v>
      </c>
      <c r="I54" s="35">
        <f t="shared" si="1"/>
        <v>-0.2616699999998673</v>
      </c>
    </row>
    <row r="55" spans="1:10" s="94" customFormat="1" ht="34.5" customHeight="1" thickBot="1">
      <c r="A55" s="102" t="s">
        <v>227</v>
      </c>
      <c r="B55" s="103" t="s">
        <v>119</v>
      </c>
      <c r="C55" s="104"/>
      <c r="D55" s="222"/>
      <c r="E55" s="194"/>
      <c r="F55" s="75"/>
      <c r="G55" s="194"/>
      <c r="H55" s="34"/>
      <c r="I55" s="35">
        <f t="shared" si="1"/>
        <v>0</v>
      </c>
      <c r="J55" s="20"/>
    </row>
    <row r="56" spans="1:9" s="3" customFormat="1" ht="11.25" customHeight="1" thickBot="1">
      <c r="A56" s="56" t="s">
        <v>143</v>
      </c>
      <c r="B56" s="57" t="s">
        <v>40</v>
      </c>
      <c r="C56" s="13">
        <v>1000</v>
      </c>
      <c r="D56" s="208">
        <v>1603</v>
      </c>
      <c r="E56" s="208">
        <v>1494.43015</v>
      </c>
      <c r="F56" s="105"/>
      <c r="G56" s="183">
        <v>1215.46876</v>
      </c>
      <c r="H56" s="34">
        <f t="shared" si="0"/>
        <v>93.22708359326263</v>
      </c>
      <c r="I56" s="35">
        <f t="shared" si="1"/>
        <v>-108.56985000000009</v>
      </c>
    </row>
    <row r="57" spans="1:9" ht="11.25" customHeight="1" thickBot="1">
      <c r="A57" s="56" t="s">
        <v>41</v>
      </c>
      <c r="B57" s="57" t="s">
        <v>42</v>
      </c>
      <c r="C57" s="13">
        <f>C60+C62+C64+C66+C67+C69+C70+C71+C73+C75+C82+C58+C78</f>
        <v>716.0000000000001</v>
      </c>
      <c r="D57" s="208">
        <f>D60+D62+D64+D66+D67+D69+D70+D71+D73+D75+D82+D58+D78+D79</f>
        <v>1149</v>
      </c>
      <c r="E57" s="208">
        <f>E60+E62+E64+E66+E67+E69+E70+E71+E73+E75+E58+E78+E79+E80</f>
        <v>1093.80203</v>
      </c>
      <c r="F57" s="13">
        <f>F60+F62+F64+F66+F67+F69+F70+F71+F73+F75+F58+F78+F79+F80</f>
        <v>0</v>
      </c>
      <c r="G57" s="208">
        <f>G60+G62+G64+G66+G67+G69+G70+G71+G73+G75+G58+G78+G79+G80+G72</f>
        <v>979.8887300000001</v>
      </c>
      <c r="H57" s="34">
        <f t="shared" si="0"/>
        <v>95.19599912967799</v>
      </c>
      <c r="I57" s="35">
        <f t="shared" si="1"/>
        <v>-55.19796999999994</v>
      </c>
    </row>
    <row r="58" spans="1:9" ht="11.25" customHeight="1" thickBot="1">
      <c r="A58" s="68" t="s">
        <v>144</v>
      </c>
      <c r="B58" s="69" t="s">
        <v>193</v>
      </c>
      <c r="C58" s="10">
        <v>30.1</v>
      </c>
      <c r="D58" s="198">
        <v>67</v>
      </c>
      <c r="E58" s="198">
        <v>55.67461</v>
      </c>
      <c r="F58" s="46"/>
      <c r="G58" s="179">
        <v>44.56202</v>
      </c>
      <c r="H58" s="34">
        <f t="shared" si="0"/>
        <v>83.0964328358209</v>
      </c>
      <c r="I58" s="35">
        <f t="shared" si="1"/>
        <v>-11.325389999999999</v>
      </c>
    </row>
    <row r="59" spans="1:10" s="3" customFormat="1" ht="11.25" customHeight="1" thickBot="1">
      <c r="A59" s="40" t="s">
        <v>43</v>
      </c>
      <c r="B59" s="41" t="s">
        <v>44</v>
      </c>
      <c r="C59" s="12"/>
      <c r="D59" s="199"/>
      <c r="E59" s="209"/>
      <c r="F59" s="106"/>
      <c r="G59" s="184"/>
      <c r="H59" s="34"/>
      <c r="I59" s="35">
        <f t="shared" si="1"/>
        <v>0</v>
      </c>
      <c r="J59" s="20"/>
    </row>
    <row r="60" spans="2:9" ht="11.25" customHeight="1" thickBot="1">
      <c r="B60" s="41" t="s">
        <v>45</v>
      </c>
      <c r="C60" s="10"/>
      <c r="D60" s="198">
        <v>2</v>
      </c>
      <c r="E60" s="196">
        <v>1.405</v>
      </c>
      <c r="F60" s="55"/>
      <c r="G60" s="180">
        <v>0.6407</v>
      </c>
      <c r="H60" s="34"/>
      <c r="I60" s="35">
        <f t="shared" si="1"/>
        <v>-0.595</v>
      </c>
    </row>
    <row r="61" spans="1:9" ht="11.25" customHeight="1" thickBot="1">
      <c r="A61" s="61" t="s">
        <v>46</v>
      </c>
      <c r="B61" s="66" t="s">
        <v>194</v>
      </c>
      <c r="C61" s="12"/>
      <c r="D61" s="199"/>
      <c r="E61" s="199"/>
      <c r="F61" s="67"/>
      <c r="G61" s="181"/>
      <c r="H61" s="34"/>
      <c r="I61" s="35">
        <f t="shared" si="1"/>
        <v>0</v>
      </c>
    </row>
    <row r="62" spans="1:9" ht="11.25" customHeight="1" thickBot="1">
      <c r="A62" s="68"/>
      <c r="B62" s="69" t="s">
        <v>47</v>
      </c>
      <c r="C62" s="10">
        <v>34</v>
      </c>
      <c r="D62" s="198">
        <v>78</v>
      </c>
      <c r="E62" s="198">
        <v>58</v>
      </c>
      <c r="F62" s="55"/>
      <c r="G62" s="179">
        <v>40</v>
      </c>
      <c r="H62" s="34">
        <f t="shared" si="0"/>
        <v>74.35897435897436</v>
      </c>
      <c r="I62" s="35">
        <f t="shared" si="1"/>
        <v>-20</v>
      </c>
    </row>
    <row r="63" spans="1:9" ht="11.25" customHeight="1" thickBot="1">
      <c r="A63" s="61" t="s">
        <v>64</v>
      </c>
      <c r="B63" s="66" t="s">
        <v>44</v>
      </c>
      <c r="C63" s="11"/>
      <c r="D63" s="196"/>
      <c r="E63" s="196"/>
      <c r="F63" s="55"/>
      <c r="G63" s="196"/>
      <c r="H63" s="34"/>
      <c r="I63" s="35">
        <f t="shared" si="1"/>
        <v>0</v>
      </c>
    </row>
    <row r="64" spans="1:9" ht="11.25" customHeight="1" thickBot="1">
      <c r="A64" s="68"/>
      <c r="B64" s="69" t="s">
        <v>195</v>
      </c>
      <c r="C64" s="11">
        <v>9.5</v>
      </c>
      <c r="D64" s="196">
        <v>10</v>
      </c>
      <c r="E64" s="196">
        <v>10</v>
      </c>
      <c r="F64" s="55"/>
      <c r="G64" s="196"/>
      <c r="H64" s="34">
        <f t="shared" si="0"/>
        <v>100</v>
      </c>
      <c r="I64" s="35">
        <f t="shared" si="1"/>
        <v>0</v>
      </c>
    </row>
    <row r="65" spans="1:9" ht="11.25" customHeight="1" thickBot="1">
      <c r="A65" s="40" t="s">
        <v>246</v>
      </c>
      <c r="B65" s="41" t="s">
        <v>220</v>
      </c>
      <c r="C65" s="12"/>
      <c r="D65" s="199"/>
      <c r="E65" s="199"/>
      <c r="F65" s="55"/>
      <c r="G65" s="199"/>
      <c r="H65" s="34"/>
      <c r="I65" s="35">
        <f t="shared" si="1"/>
        <v>0</v>
      </c>
    </row>
    <row r="66" spans="2:9" ht="11.25" customHeight="1" thickBot="1">
      <c r="B66" s="69"/>
      <c r="C66" s="10"/>
      <c r="D66" s="198"/>
      <c r="E66" s="198"/>
      <c r="F66" s="55"/>
      <c r="G66" s="198"/>
      <c r="H66" s="34"/>
      <c r="I66" s="35">
        <f t="shared" si="1"/>
        <v>0</v>
      </c>
    </row>
    <row r="67" spans="1:9" ht="11.25" customHeight="1" thickBot="1">
      <c r="A67" s="61" t="s">
        <v>125</v>
      </c>
      <c r="B67" s="66" t="s">
        <v>127</v>
      </c>
      <c r="C67" s="12">
        <v>171</v>
      </c>
      <c r="D67" s="199"/>
      <c r="E67" s="197"/>
      <c r="F67" s="55"/>
      <c r="G67" s="178">
        <v>170</v>
      </c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48</v>
      </c>
      <c r="B68" s="66" t="s">
        <v>49</v>
      </c>
      <c r="C68" s="12"/>
      <c r="D68" s="199"/>
      <c r="E68" s="199"/>
      <c r="F68" s="67"/>
      <c r="G68" s="181"/>
      <c r="H68" s="34"/>
      <c r="I68" s="35">
        <f t="shared" si="1"/>
        <v>0</v>
      </c>
    </row>
    <row r="69" spans="1:9" ht="11.25" customHeight="1" thickBot="1">
      <c r="A69" s="68"/>
      <c r="B69" s="69" t="s">
        <v>50</v>
      </c>
      <c r="C69" s="10">
        <v>95</v>
      </c>
      <c r="D69" s="198">
        <v>87</v>
      </c>
      <c r="E69" s="198">
        <v>83</v>
      </c>
      <c r="F69" s="46"/>
      <c r="G69" s="179">
        <v>80</v>
      </c>
      <c r="H69" s="34">
        <f t="shared" si="0"/>
        <v>95.40229885057471</v>
      </c>
      <c r="I69" s="35">
        <f t="shared" si="1"/>
        <v>-4</v>
      </c>
    </row>
    <row r="70" spans="1:9" ht="11.25" customHeight="1" thickBot="1">
      <c r="A70" s="61" t="s">
        <v>51</v>
      </c>
      <c r="B70" s="66" t="s">
        <v>126</v>
      </c>
      <c r="C70" s="12">
        <v>16.1</v>
      </c>
      <c r="D70" s="199">
        <v>169</v>
      </c>
      <c r="E70" s="197">
        <v>160.4</v>
      </c>
      <c r="F70" s="46"/>
      <c r="G70" s="178">
        <v>143.259</v>
      </c>
      <c r="H70" s="34">
        <f t="shared" si="0"/>
        <v>94.91124260355029</v>
      </c>
      <c r="I70" s="35">
        <f t="shared" si="1"/>
        <v>-8.599999999999994</v>
      </c>
    </row>
    <row r="71" spans="1:9" ht="11.25" customHeight="1" thickBot="1">
      <c r="A71" s="61" t="s">
        <v>52</v>
      </c>
      <c r="B71" s="66" t="s">
        <v>53</v>
      </c>
      <c r="C71" s="9"/>
      <c r="D71" s="197"/>
      <c r="E71" s="197"/>
      <c r="F71" s="44"/>
      <c r="G71" s="197"/>
      <c r="H71" s="34"/>
      <c r="I71" s="35">
        <f t="shared" si="1"/>
        <v>0</v>
      </c>
    </row>
    <row r="72" spans="1:9" ht="11.25" customHeight="1" thickBot="1">
      <c r="A72" s="61" t="s">
        <v>54</v>
      </c>
      <c r="B72" s="66" t="s">
        <v>49</v>
      </c>
      <c r="C72" s="11"/>
      <c r="D72" s="196"/>
      <c r="E72" s="196"/>
      <c r="F72" s="55"/>
      <c r="G72" s="196"/>
      <c r="H72" s="34"/>
      <c r="I72" s="35">
        <f t="shared" si="1"/>
        <v>0</v>
      </c>
    </row>
    <row r="73" spans="2:9" ht="11.25" customHeight="1" thickBot="1">
      <c r="B73" s="41" t="s">
        <v>55</v>
      </c>
      <c r="C73" s="11"/>
      <c r="D73" s="196">
        <v>2.5</v>
      </c>
      <c r="E73" s="196">
        <v>2.5</v>
      </c>
      <c r="F73" s="55"/>
      <c r="G73" s="196"/>
      <c r="H73" s="34"/>
      <c r="I73" s="35">
        <f t="shared" si="1"/>
        <v>0</v>
      </c>
    </row>
    <row r="74" spans="1:9" ht="11.25" customHeight="1" thickBot="1">
      <c r="A74" s="61" t="s">
        <v>56</v>
      </c>
      <c r="B74" s="66" t="s">
        <v>57</v>
      </c>
      <c r="C74" s="12"/>
      <c r="D74" s="199"/>
      <c r="E74" s="199"/>
      <c r="F74" s="55"/>
      <c r="G74" s="199"/>
      <c r="H74" s="34"/>
      <c r="I74" s="35">
        <f t="shared" si="1"/>
        <v>0</v>
      </c>
    </row>
    <row r="75" spans="1:9" ht="11.25" customHeight="1" thickBot="1">
      <c r="A75" s="68"/>
      <c r="B75" s="69" t="s">
        <v>58</v>
      </c>
      <c r="C75" s="10">
        <f>C76+C77</f>
        <v>0</v>
      </c>
      <c r="D75" s="198">
        <f>D76+D77</f>
        <v>2</v>
      </c>
      <c r="E75" s="198">
        <f>E76+E77</f>
        <v>3</v>
      </c>
      <c r="F75" s="95">
        <f>F76+F77</f>
        <v>0</v>
      </c>
      <c r="G75" s="198">
        <f>G76+G77</f>
        <v>0</v>
      </c>
      <c r="H75" s="34"/>
      <c r="I75" s="35">
        <f t="shared" si="1"/>
        <v>1</v>
      </c>
    </row>
    <row r="76" spans="1:9" ht="11.25" customHeight="1" thickBot="1">
      <c r="A76" s="40" t="s">
        <v>173</v>
      </c>
      <c r="B76" s="107" t="s">
        <v>172</v>
      </c>
      <c r="C76" s="11"/>
      <c r="D76" s="196">
        <v>2</v>
      </c>
      <c r="E76" s="196">
        <v>3</v>
      </c>
      <c r="F76" s="55"/>
      <c r="G76" s="196"/>
      <c r="H76" s="34"/>
      <c r="I76" s="35">
        <f aca="true" t="shared" si="2" ref="I76:I142">E76-D76</f>
        <v>1</v>
      </c>
    </row>
    <row r="77" spans="1:9" ht="11.25" customHeight="1" thickBot="1">
      <c r="A77" s="73" t="s">
        <v>146</v>
      </c>
      <c r="B77" s="108" t="s">
        <v>150</v>
      </c>
      <c r="C77" s="9"/>
      <c r="D77" s="197"/>
      <c r="E77" s="197"/>
      <c r="F77" s="44"/>
      <c r="G77" s="197"/>
      <c r="H77" s="34"/>
      <c r="I77" s="35">
        <f t="shared" si="2"/>
        <v>0</v>
      </c>
    </row>
    <row r="78" spans="1:9" ht="11.25" customHeight="1" thickBot="1">
      <c r="A78" s="73" t="s">
        <v>136</v>
      </c>
      <c r="B78" s="109" t="s">
        <v>174</v>
      </c>
      <c r="C78" s="9">
        <v>3</v>
      </c>
      <c r="D78" s="197">
        <v>30</v>
      </c>
      <c r="E78" s="197">
        <v>25</v>
      </c>
      <c r="F78" s="44"/>
      <c r="G78" s="197"/>
      <c r="H78" s="34">
        <f aca="true" t="shared" si="3" ref="H78:H143">E78/D78*100</f>
        <v>83.33333333333334</v>
      </c>
      <c r="I78" s="35">
        <f t="shared" si="2"/>
        <v>-5</v>
      </c>
    </row>
    <row r="79" spans="1:9" ht="11.25" customHeight="1" thickBot="1">
      <c r="A79" s="73" t="s">
        <v>181</v>
      </c>
      <c r="B79" s="109" t="s">
        <v>174</v>
      </c>
      <c r="C79" s="9"/>
      <c r="D79" s="197">
        <v>29</v>
      </c>
      <c r="E79" s="197">
        <v>28.6</v>
      </c>
      <c r="F79" s="44"/>
      <c r="G79" s="178">
        <v>53.2</v>
      </c>
      <c r="H79" s="34">
        <f t="shared" si="3"/>
        <v>98.62068965517243</v>
      </c>
      <c r="I79" s="35">
        <f t="shared" si="2"/>
        <v>-0.3999999999999986</v>
      </c>
    </row>
    <row r="80" spans="1:9" ht="11.25" customHeight="1" thickBot="1">
      <c r="A80" s="73" t="s">
        <v>59</v>
      </c>
      <c r="B80" s="72" t="s">
        <v>60</v>
      </c>
      <c r="C80" s="9">
        <f>C82</f>
        <v>357.3</v>
      </c>
      <c r="D80" s="197">
        <f>D82</f>
        <v>672.5</v>
      </c>
      <c r="E80" s="197">
        <f>E82</f>
        <v>666.22242</v>
      </c>
      <c r="F80" s="110">
        <f>F82</f>
        <v>0</v>
      </c>
      <c r="G80" s="178">
        <f>G82</f>
        <v>448.22701</v>
      </c>
      <c r="H80" s="34">
        <f t="shared" si="3"/>
        <v>99.0665308550186</v>
      </c>
      <c r="I80" s="35">
        <f t="shared" si="2"/>
        <v>-6.2775799999999435</v>
      </c>
    </row>
    <row r="81" spans="1:9" ht="11.25" customHeight="1" thickBot="1">
      <c r="A81" s="61" t="s">
        <v>61</v>
      </c>
      <c r="B81" s="66" t="s">
        <v>62</v>
      </c>
      <c r="C81" s="12"/>
      <c r="D81" s="199"/>
      <c r="E81" s="199"/>
      <c r="F81" s="67"/>
      <c r="G81" s="181"/>
      <c r="H81" s="34"/>
      <c r="I81" s="35">
        <f t="shared" si="2"/>
        <v>0</v>
      </c>
    </row>
    <row r="82" spans="2:9" ht="11.25" customHeight="1" thickBot="1">
      <c r="B82" s="41" t="s">
        <v>63</v>
      </c>
      <c r="C82" s="11">
        <v>357.3</v>
      </c>
      <c r="D82" s="196">
        <v>672.5</v>
      </c>
      <c r="E82" s="199">
        <v>666.22242</v>
      </c>
      <c r="F82" s="55"/>
      <c r="G82" s="181">
        <v>448.22701</v>
      </c>
      <c r="H82" s="34">
        <f t="shared" si="3"/>
        <v>99.0665308550186</v>
      </c>
      <c r="I82" s="35">
        <f t="shared" si="2"/>
        <v>-6.2775799999999435</v>
      </c>
    </row>
    <row r="83" spans="1:9" ht="11.25" customHeight="1" thickBot="1">
      <c r="A83" s="56" t="s">
        <v>65</v>
      </c>
      <c r="B83" s="57" t="s">
        <v>66</v>
      </c>
      <c r="C83" s="13">
        <f>C84+C85+C86</f>
        <v>0</v>
      </c>
      <c r="D83" s="208">
        <f>D84+D85+D86</f>
        <v>206.5</v>
      </c>
      <c r="E83" s="208">
        <f>E84+E85+E86</f>
        <v>82.84749</v>
      </c>
      <c r="F83" s="97">
        <f>F84+F85+F86</f>
        <v>0</v>
      </c>
      <c r="G83" s="208">
        <f>G84+G85+G86</f>
        <v>1441.30588</v>
      </c>
      <c r="H83" s="34"/>
      <c r="I83" s="35">
        <f t="shared" si="2"/>
        <v>-123.65251</v>
      </c>
    </row>
    <row r="84" spans="1:9" ht="11.25" customHeight="1" thickBot="1">
      <c r="A84" s="40" t="s">
        <v>67</v>
      </c>
      <c r="B84" s="41" t="s">
        <v>68</v>
      </c>
      <c r="C84" s="10"/>
      <c r="D84" s="198"/>
      <c r="E84" s="198">
        <v>-123.25285</v>
      </c>
      <c r="F84" s="46"/>
      <c r="G84" s="179">
        <v>21.59315</v>
      </c>
      <c r="H84" s="34"/>
      <c r="I84" s="35">
        <f t="shared" si="2"/>
        <v>-123.25285</v>
      </c>
    </row>
    <row r="85" spans="1:9" ht="11.25" customHeight="1" thickBot="1">
      <c r="A85" s="61" t="s">
        <v>216</v>
      </c>
      <c r="B85" s="72" t="s">
        <v>68</v>
      </c>
      <c r="C85" s="9"/>
      <c r="D85" s="197"/>
      <c r="E85" s="197"/>
      <c r="F85" s="44"/>
      <c r="G85" s="178"/>
      <c r="H85" s="34"/>
      <c r="I85" s="35">
        <f t="shared" si="2"/>
        <v>0</v>
      </c>
    </row>
    <row r="86" spans="1:9" ht="11.25" customHeight="1" thickBot="1">
      <c r="A86" s="61" t="s">
        <v>69</v>
      </c>
      <c r="B86" s="66" t="s">
        <v>66</v>
      </c>
      <c r="C86" s="12"/>
      <c r="D86" s="199">
        <v>206.5</v>
      </c>
      <c r="E86" s="199">
        <v>206.10034</v>
      </c>
      <c r="F86" s="67"/>
      <c r="G86" s="181">
        <v>1419.71273</v>
      </c>
      <c r="H86" s="34"/>
      <c r="I86" s="35">
        <f t="shared" si="2"/>
        <v>-0.39966000000001145</v>
      </c>
    </row>
    <row r="87" spans="1:9" ht="11.25" customHeight="1" thickBot="1">
      <c r="A87" s="111" t="s">
        <v>72</v>
      </c>
      <c r="B87" s="33" t="s">
        <v>73</v>
      </c>
      <c r="C87" s="15">
        <f>C88+C164+C162+C161</f>
        <v>306118.558</v>
      </c>
      <c r="D87" s="194">
        <f>D88+D164+D162+D161</f>
        <v>355099.5338</v>
      </c>
      <c r="E87" s="194">
        <f>E88+E161+E162+E164+E163</f>
        <v>345625.57369</v>
      </c>
      <c r="F87" s="17">
        <f>F88+F164+F162+F161</f>
        <v>0</v>
      </c>
      <c r="G87" s="194">
        <f>G88+G164+G162+G161</f>
        <v>438200.51957999996</v>
      </c>
      <c r="H87" s="34">
        <f t="shared" si="3"/>
        <v>97.33202688028987</v>
      </c>
      <c r="I87" s="35">
        <f t="shared" si="2"/>
        <v>-9473.960109999985</v>
      </c>
    </row>
    <row r="88" spans="1:9" ht="11.25" customHeight="1" thickBot="1">
      <c r="A88" s="112" t="s">
        <v>130</v>
      </c>
      <c r="B88" s="113" t="s">
        <v>131</v>
      </c>
      <c r="C88" s="83">
        <f>C89+C92+C113+C143</f>
        <v>306118.558</v>
      </c>
      <c r="D88" s="202">
        <f>D89+D92+D113+D143</f>
        <v>350918.5338</v>
      </c>
      <c r="E88" s="202">
        <f>E89+E92+E113+E143</f>
        <v>341457.31924</v>
      </c>
      <c r="F88" s="82">
        <f>F89+F92+F113+F143</f>
        <v>0</v>
      </c>
      <c r="G88" s="202">
        <f>G89+G92+G113+G143</f>
        <v>436466.81667</v>
      </c>
      <c r="H88" s="34">
        <f t="shared" si="3"/>
        <v>97.30387151184433</v>
      </c>
      <c r="I88" s="35">
        <f t="shared" si="2"/>
        <v>-9461.214559999993</v>
      </c>
    </row>
    <row r="89" spans="1:9" ht="11.25" customHeight="1" thickBot="1">
      <c r="A89" s="111" t="s">
        <v>74</v>
      </c>
      <c r="B89" s="33" t="s">
        <v>75</v>
      </c>
      <c r="C89" s="15">
        <f>C90+C91</f>
        <v>108768</v>
      </c>
      <c r="D89" s="194">
        <f>D90+D91</f>
        <v>102241.9</v>
      </c>
      <c r="E89" s="194">
        <f>E90+E91</f>
        <v>102241.9</v>
      </c>
      <c r="F89" s="114">
        <f>F90+F91</f>
        <v>0</v>
      </c>
      <c r="G89" s="194">
        <f>G90+G91</f>
        <v>106780</v>
      </c>
      <c r="H89" s="34">
        <f t="shared" si="3"/>
        <v>100</v>
      </c>
      <c r="I89" s="35">
        <f t="shared" si="2"/>
        <v>0</v>
      </c>
    </row>
    <row r="90" spans="1:9" ht="11.25" customHeight="1" thickBot="1">
      <c r="A90" s="68" t="s">
        <v>76</v>
      </c>
      <c r="B90" s="69" t="s">
        <v>77</v>
      </c>
      <c r="C90" s="115">
        <v>108768</v>
      </c>
      <c r="D90" s="223">
        <v>102241.9</v>
      </c>
      <c r="E90" s="198">
        <v>102241.9</v>
      </c>
      <c r="G90" s="179">
        <v>106780</v>
      </c>
      <c r="H90" s="34">
        <f t="shared" si="3"/>
        <v>100</v>
      </c>
      <c r="I90" s="35">
        <f t="shared" si="2"/>
        <v>0</v>
      </c>
    </row>
    <row r="91" spans="1:9" ht="11.25" customHeight="1" thickBot="1">
      <c r="A91" s="116" t="s">
        <v>121</v>
      </c>
      <c r="B91" s="107" t="s">
        <v>122</v>
      </c>
      <c r="C91" s="117"/>
      <c r="D91" s="224"/>
      <c r="E91" s="196"/>
      <c r="G91" s="196"/>
      <c r="H91" s="34"/>
      <c r="I91" s="35">
        <f t="shared" si="2"/>
        <v>0</v>
      </c>
    </row>
    <row r="92" spans="1:10" ht="11.25" customHeight="1" thickBot="1">
      <c r="A92" s="111" t="s">
        <v>78</v>
      </c>
      <c r="B92" s="33" t="s">
        <v>79</v>
      </c>
      <c r="C92" s="15">
        <f>C94+C96+C101+C97+C100+C98</f>
        <v>18049.8</v>
      </c>
      <c r="D92" s="194">
        <f>D94+D96+D101+D97+D100+D98+D93+D99</f>
        <v>28436.4</v>
      </c>
      <c r="E92" s="194">
        <f>E94+E96+E101+E97+E100+E98+E93+E95+E99</f>
        <v>23904.771</v>
      </c>
      <c r="F92" s="114">
        <f>F94+F96+F101+F97+F100</f>
        <v>0</v>
      </c>
      <c r="G92" s="194">
        <f>G94+G96+G101+G97+G100+G93+G95+G98</f>
        <v>113224.67598</v>
      </c>
      <c r="H92" s="34">
        <f t="shared" si="3"/>
        <v>84.06398489260243</v>
      </c>
      <c r="I92" s="35">
        <f t="shared" si="2"/>
        <v>-4531.629000000001</v>
      </c>
      <c r="J92" s="3"/>
    </row>
    <row r="93" spans="1:10" ht="11.25" customHeight="1" thickBot="1">
      <c r="A93" s="68" t="s">
        <v>250</v>
      </c>
      <c r="B93" s="69" t="s">
        <v>257</v>
      </c>
      <c r="C93" s="115"/>
      <c r="D93" s="223">
        <v>1300.2</v>
      </c>
      <c r="E93" s="198">
        <v>1300.2</v>
      </c>
      <c r="F93" s="118"/>
      <c r="G93" s="179">
        <v>3777.299</v>
      </c>
      <c r="H93" s="34"/>
      <c r="I93" s="35">
        <f t="shared" si="2"/>
        <v>0</v>
      </c>
      <c r="J93" s="3"/>
    </row>
    <row r="94" spans="1:10" ht="11.25" customHeight="1" thickBot="1">
      <c r="A94" s="73" t="s">
        <v>251</v>
      </c>
      <c r="B94" s="72" t="s">
        <v>80</v>
      </c>
      <c r="C94" s="119"/>
      <c r="D94" s="225">
        <v>4956.6</v>
      </c>
      <c r="E94" s="197">
        <v>4956.6</v>
      </c>
      <c r="F94" s="110"/>
      <c r="G94" s="178">
        <v>12875.277</v>
      </c>
      <c r="H94" s="34">
        <f t="shared" si="3"/>
        <v>100</v>
      </c>
      <c r="I94" s="35">
        <f t="shared" si="2"/>
        <v>0</v>
      </c>
      <c r="J94" s="3"/>
    </row>
    <row r="95" spans="1:10" ht="11.25" customHeight="1" thickBot="1">
      <c r="A95" s="68" t="s">
        <v>250</v>
      </c>
      <c r="B95" s="69" t="s">
        <v>252</v>
      </c>
      <c r="C95" s="115"/>
      <c r="D95" s="223"/>
      <c r="E95" s="198"/>
      <c r="F95" s="118"/>
      <c r="G95" s="179">
        <v>27.4</v>
      </c>
      <c r="H95" s="34"/>
      <c r="I95" s="35">
        <f t="shared" si="2"/>
        <v>0</v>
      </c>
      <c r="J95" s="3"/>
    </row>
    <row r="96" spans="1:10" s="3" customFormat="1" ht="11.25" customHeight="1" thickBot="1">
      <c r="A96" s="68" t="s">
        <v>111</v>
      </c>
      <c r="B96" s="69" t="s">
        <v>81</v>
      </c>
      <c r="C96" s="115">
        <v>5137</v>
      </c>
      <c r="D96" s="223">
        <v>6064</v>
      </c>
      <c r="E96" s="198">
        <v>1563.951</v>
      </c>
      <c r="F96" s="95"/>
      <c r="G96" s="179">
        <v>20628.99998</v>
      </c>
      <c r="H96" s="34">
        <f t="shared" si="3"/>
        <v>25.790748680738783</v>
      </c>
      <c r="I96" s="35">
        <f t="shared" si="2"/>
        <v>-4500.049</v>
      </c>
      <c r="J96" s="20"/>
    </row>
    <row r="97" spans="1:10" s="3" customFormat="1" ht="11.25" customHeight="1" thickBot="1">
      <c r="A97" s="120" t="s">
        <v>135</v>
      </c>
      <c r="B97" s="66" t="s">
        <v>133</v>
      </c>
      <c r="C97" s="121"/>
      <c r="D97" s="204"/>
      <c r="E97" s="196"/>
      <c r="F97" s="1"/>
      <c r="G97" s="196"/>
      <c r="H97" s="34"/>
      <c r="I97" s="35">
        <f t="shared" si="2"/>
        <v>0</v>
      </c>
      <c r="J97" s="20"/>
    </row>
    <row r="98" spans="1:10" s="3" customFormat="1" ht="11.25" customHeight="1" thickBot="1">
      <c r="A98" s="122" t="s">
        <v>241</v>
      </c>
      <c r="B98" s="72" t="s">
        <v>242</v>
      </c>
      <c r="C98" s="123"/>
      <c r="D98" s="205"/>
      <c r="E98" s="199"/>
      <c r="F98" s="124"/>
      <c r="G98" s="181">
        <v>64514.2</v>
      </c>
      <c r="H98" s="34"/>
      <c r="I98" s="35">
        <f t="shared" si="2"/>
        <v>0</v>
      </c>
      <c r="J98" s="20"/>
    </row>
    <row r="99" spans="1:10" s="3" customFormat="1" ht="11.25" customHeight="1" thickBot="1">
      <c r="A99" s="122" t="s">
        <v>270</v>
      </c>
      <c r="B99" s="72" t="s">
        <v>271</v>
      </c>
      <c r="C99" s="123"/>
      <c r="D99" s="205">
        <v>3317.8</v>
      </c>
      <c r="E99" s="199">
        <v>3317.8</v>
      </c>
      <c r="F99" s="124"/>
      <c r="G99" s="181"/>
      <c r="H99" s="34"/>
      <c r="I99" s="35"/>
      <c r="J99" s="20"/>
    </row>
    <row r="100" spans="1:10" s="3" customFormat="1" ht="11.25" customHeight="1" thickBot="1">
      <c r="A100" s="122" t="s">
        <v>170</v>
      </c>
      <c r="B100" s="72" t="s">
        <v>84</v>
      </c>
      <c r="C100" s="123">
        <v>3208.9</v>
      </c>
      <c r="D100" s="205">
        <v>3221.9</v>
      </c>
      <c r="E100" s="199">
        <v>3221.9</v>
      </c>
      <c r="F100" s="124"/>
      <c r="G100" s="181">
        <v>3276</v>
      </c>
      <c r="H100" s="34">
        <f t="shared" si="3"/>
        <v>100</v>
      </c>
      <c r="I100" s="35">
        <f t="shared" si="2"/>
        <v>0</v>
      </c>
      <c r="J100" s="20"/>
    </row>
    <row r="101" spans="1:9" ht="11.25" customHeight="1" thickBot="1">
      <c r="A101" s="111" t="s">
        <v>82</v>
      </c>
      <c r="B101" s="33" t="s">
        <v>83</v>
      </c>
      <c r="C101" s="15">
        <f>C103+C104+C107+C102+C106+C108+C105+C111</f>
        <v>9703.9</v>
      </c>
      <c r="D101" s="194">
        <f>D103+D104+D107+D102+D106+D108+D105+D111</f>
        <v>9575.9</v>
      </c>
      <c r="E101" s="194">
        <f>E103+E104+E107+E102+E106+E108+E105+E110+E111+E112</f>
        <v>9544.32</v>
      </c>
      <c r="F101" s="114">
        <f>F103+F104+F107+F102+F106+F105+F108</f>
        <v>0</v>
      </c>
      <c r="G101" s="194">
        <f>G103+G104+G107+G102+G106+G105+G108+G109+G112+G110+G111</f>
        <v>8125.500000000001</v>
      </c>
      <c r="H101" s="34">
        <f t="shared" si="3"/>
        <v>99.67021376580792</v>
      </c>
      <c r="I101" s="35">
        <f t="shared" si="2"/>
        <v>-31.579999999999927</v>
      </c>
    </row>
    <row r="102" spans="1:9" ht="24.75" customHeight="1" thickBot="1">
      <c r="A102" s="68" t="s">
        <v>82</v>
      </c>
      <c r="B102" s="125" t="s">
        <v>211</v>
      </c>
      <c r="C102" s="126">
        <v>4000</v>
      </c>
      <c r="D102" s="226">
        <v>4000</v>
      </c>
      <c r="E102" s="210">
        <v>4000</v>
      </c>
      <c r="F102" s="46"/>
      <c r="G102" s="185">
        <v>2097</v>
      </c>
      <c r="H102" s="34">
        <f t="shared" si="3"/>
        <v>100</v>
      </c>
      <c r="I102" s="35">
        <f t="shared" si="2"/>
        <v>0</v>
      </c>
    </row>
    <row r="103" spans="1:9" ht="11.25" customHeight="1" thickBot="1">
      <c r="A103" s="61" t="s">
        <v>82</v>
      </c>
      <c r="B103" s="66" t="s">
        <v>185</v>
      </c>
      <c r="C103" s="123"/>
      <c r="D103" s="205"/>
      <c r="E103" s="198"/>
      <c r="F103" s="124"/>
      <c r="G103" s="198"/>
      <c r="H103" s="34" t="e">
        <f t="shared" si="3"/>
        <v>#DIV/0!</v>
      </c>
      <c r="I103" s="35">
        <f t="shared" si="2"/>
        <v>0</v>
      </c>
    </row>
    <row r="104" spans="1:9" ht="11.25" customHeight="1" thickBot="1">
      <c r="A104" s="61" t="s">
        <v>82</v>
      </c>
      <c r="B104" s="72" t="s">
        <v>85</v>
      </c>
      <c r="C104" s="119"/>
      <c r="D104" s="225"/>
      <c r="E104" s="197"/>
      <c r="F104" s="67"/>
      <c r="G104" s="178">
        <v>122</v>
      </c>
      <c r="H104" s="34"/>
      <c r="I104" s="35">
        <f t="shared" si="2"/>
        <v>0</v>
      </c>
    </row>
    <row r="105" spans="1:9" ht="24" customHeight="1" thickBot="1">
      <c r="A105" s="61" t="s">
        <v>82</v>
      </c>
      <c r="B105" s="60" t="s">
        <v>228</v>
      </c>
      <c r="C105" s="123"/>
      <c r="D105" s="205"/>
      <c r="E105" s="197"/>
      <c r="F105" s="67"/>
      <c r="G105" s="197"/>
      <c r="H105" s="34"/>
      <c r="I105" s="35">
        <f t="shared" si="2"/>
        <v>0</v>
      </c>
    </row>
    <row r="106" spans="1:9" ht="11.25" customHeight="1" thickBot="1">
      <c r="A106" s="61" t="s">
        <v>82</v>
      </c>
      <c r="B106" s="60" t="s">
        <v>237</v>
      </c>
      <c r="C106" s="123"/>
      <c r="D106" s="205"/>
      <c r="E106" s="197"/>
      <c r="F106" s="67"/>
      <c r="G106" s="178">
        <v>1438.9</v>
      </c>
      <c r="H106" s="34"/>
      <c r="I106" s="35">
        <f t="shared" si="2"/>
        <v>0</v>
      </c>
    </row>
    <row r="107" spans="1:9" ht="11.25" customHeight="1" thickBot="1">
      <c r="A107" s="61" t="s">
        <v>82</v>
      </c>
      <c r="B107" s="69" t="s">
        <v>186</v>
      </c>
      <c r="C107" s="123">
        <v>220</v>
      </c>
      <c r="D107" s="205">
        <v>970</v>
      </c>
      <c r="E107" s="199">
        <v>970</v>
      </c>
      <c r="F107" s="67"/>
      <c r="G107" s="201"/>
      <c r="H107" s="34">
        <f t="shared" si="3"/>
        <v>100</v>
      </c>
      <c r="I107" s="35">
        <f t="shared" si="2"/>
        <v>0</v>
      </c>
    </row>
    <row r="108" spans="1:9" ht="24.75" customHeight="1" thickBot="1">
      <c r="A108" s="61" t="s">
        <v>82</v>
      </c>
      <c r="B108" s="127" t="s">
        <v>229</v>
      </c>
      <c r="C108" s="12">
        <v>2273.9</v>
      </c>
      <c r="D108" s="199">
        <v>2273.9</v>
      </c>
      <c r="E108" s="199">
        <v>2242.32</v>
      </c>
      <c r="F108" s="128"/>
      <c r="G108" s="181">
        <v>2294.3</v>
      </c>
      <c r="H108" s="34">
        <f t="shared" si="3"/>
        <v>98.61119662254278</v>
      </c>
      <c r="I108" s="35">
        <f t="shared" si="2"/>
        <v>-31.579999999999927</v>
      </c>
    </row>
    <row r="109" spans="1:9" ht="12.75" customHeight="1" thickBot="1">
      <c r="A109" s="61" t="s">
        <v>82</v>
      </c>
      <c r="B109" s="127" t="s">
        <v>243</v>
      </c>
      <c r="C109" s="12"/>
      <c r="D109" s="199"/>
      <c r="E109" s="199"/>
      <c r="F109" s="128"/>
      <c r="G109" s="199"/>
      <c r="H109" s="34"/>
      <c r="I109" s="35">
        <f t="shared" si="2"/>
        <v>0</v>
      </c>
    </row>
    <row r="110" spans="1:9" ht="23.25" customHeight="1" thickBot="1">
      <c r="A110" s="73" t="s">
        <v>82</v>
      </c>
      <c r="B110" s="127" t="s">
        <v>244</v>
      </c>
      <c r="C110" s="12"/>
      <c r="D110" s="199"/>
      <c r="E110" s="199"/>
      <c r="F110" s="128"/>
      <c r="G110" s="181">
        <v>700.4</v>
      </c>
      <c r="H110" s="34"/>
      <c r="I110" s="35">
        <f t="shared" si="2"/>
        <v>0</v>
      </c>
    </row>
    <row r="111" spans="1:9" ht="25.5" customHeight="1" thickBot="1">
      <c r="A111" s="73" t="s">
        <v>82</v>
      </c>
      <c r="B111" s="62" t="s">
        <v>245</v>
      </c>
      <c r="C111" s="14">
        <v>3210</v>
      </c>
      <c r="D111" s="200">
        <v>2332</v>
      </c>
      <c r="E111" s="200">
        <v>2332</v>
      </c>
      <c r="F111" s="129"/>
      <c r="G111" s="200">
        <v>1469.8</v>
      </c>
      <c r="H111" s="34">
        <f t="shared" si="3"/>
        <v>100</v>
      </c>
      <c r="I111" s="35">
        <f t="shared" si="2"/>
        <v>0</v>
      </c>
    </row>
    <row r="112" spans="1:9" ht="12.75" customHeight="1" thickBot="1">
      <c r="A112" s="73" t="s">
        <v>82</v>
      </c>
      <c r="B112" s="62" t="s">
        <v>253</v>
      </c>
      <c r="C112" s="14"/>
      <c r="D112" s="200"/>
      <c r="E112" s="200"/>
      <c r="F112" s="129"/>
      <c r="G112" s="200">
        <v>3.1</v>
      </c>
      <c r="H112" s="34"/>
      <c r="I112" s="35">
        <f t="shared" si="2"/>
        <v>0</v>
      </c>
    </row>
    <row r="113" spans="1:9" ht="11.25" customHeight="1" thickBot="1">
      <c r="A113" s="112" t="s">
        <v>86</v>
      </c>
      <c r="B113" s="113" t="s">
        <v>87</v>
      </c>
      <c r="C113" s="83">
        <f>C118+C114+C116+C117+C138+C140+C137+C115</f>
        <v>156106.80000000002</v>
      </c>
      <c r="D113" s="202">
        <f>D118+D114+D116+D117+D138+D140+D137+D115+D134+D135+D133+D139+D136</f>
        <v>177801.69999999998</v>
      </c>
      <c r="E113" s="202">
        <f>E118+E114+E116+E117+E138+E140+E137+E135+E133+E134+E139+E136+E115</f>
        <v>176952.15416999997</v>
      </c>
      <c r="F113" s="130">
        <f>F118+F114+F116+F117+F138+F140+F137</f>
        <v>0</v>
      </c>
      <c r="G113" s="202">
        <f>G118+G114+G116+G117+G138+G140+G137+G133+G135</f>
        <v>180827.95213</v>
      </c>
      <c r="H113" s="34">
        <f t="shared" si="3"/>
        <v>99.52219476529189</v>
      </c>
      <c r="I113" s="35">
        <f t="shared" si="2"/>
        <v>-849.5458300000173</v>
      </c>
    </row>
    <row r="114" spans="1:9" ht="14.25" customHeight="1" thickBot="1">
      <c r="A114" s="68" t="s">
        <v>88</v>
      </c>
      <c r="B114" s="60" t="s">
        <v>258</v>
      </c>
      <c r="C114" s="131">
        <v>528</v>
      </c>
      <c r="D114" s="227">
        <v>669.5</v>
      </c>
      <c r="E114" s="196">
        <v>669.5</v>
      </c>
      <c r="G114" s="180">
        <v>546.8</v>
      </c>
      <c r="H114" s="34">
        <f t="shared" si="3"/>
        <v>100</v>
      </c>
      <c r="I114" s="35">
        <f t="shared" si="2"/>
        <v>0</v>
      </c>
    </row>
    <row r="115" spans="1:9" ht="24.75" customHeight="1" thickBot="1">
      <c r="A115" s="68" t="s">
        <v>263</v>
      </c>
      <c r="B115" s="152" t="s">
        <v>264</v>
      </c>
      <c r="C115" s="153"/>
      <c r="D115" s="227">
        <v>3.9</v>
      </c>
      <c r="E115" s="196">
        <v>3.9</v>
      </c>
      <c r="G115" s="196"/>
      <c r="H115" s="34">
        <f t="shared" si="3"/>
        <v>100</v>
      </c>
      <c r="I115" s="35">
        <f t="shared" si="2"/>
        <v>0</v>
      </c>
    </row>
    <row r="116" spans="1:10" ht="11.25" customHeight="1" thickBot="1">
      <c r="A116" s="73" t="s">
        <v>89</v>
      </c>
      <c r="B116" s="72" t="s">
        <v>259</v>
      </c>
      <c r="C116" s="115">
        <v>1371.6</v>
      </c>
      <c r="D116" s="223">
        <v>1257.3</v>
      </c>
      <c r="E116" s="197">
        <v>1257.3</v>
      </c>
      <c r="F116" s="132"/>
      <c r="G116" s="178">
        <v>1392.7</v>
      </c>
      <c r="H116" s="34">
        <f t="shared" si="3"/>
        <v>100</v>
      </c>
      <c r="I116" s="35">
        <f t="shared" si="2"/>
        <v>0</v>
      </c>
      <c r="J116" s="3"/>
    </row>
    <row r="117" spans="1:10" ht="23.25" customHeight="1" thickBot="1">
      <c r="A117" s="73" t="s">
        <v>120</v>
      </c>
      <c r="B117" s="62" t="s">
        <v>260</v>
      </c>
      <c r="C117" s="131"/>
      <c r="D117" s="227">
        <v>160.6</v>
      </c>
      <c r="E117" s="197">
        <v>160.55595</v>
      </c>
      <c r="F117" s="132"/>
      <c r="G117" s="178">
        <v>464.22162</v>
      </c>
      <c r="H117" s="34">
        <f t="shared" si="3"/>
        <v>99.97257160647571</v>
      </c>
      <c r="I117" s="35">
        <f t="shared" si="2"/>
        <v>-0.04404999999999859</v>
      </c>
      <c r="J117" s="3"/>
    </row>
    <row r="118" spans="1:9" ht="11.25" customHeight="1" thickBot="1">
      <c r="A118" s="111" t="s">
        <v>90</v>
      </c>
      <c r="B118" s="33" t="s">
        <v>91</v>
      </c>
      <c r="C118" s="15">
        <f>C121+C122+C127+C130+C129+C120+C119+C128+C123+C131+C132+C124</f>
        <v>117543.3</v>
      </c>
      <c r="D118" s="194">
        <f>D121+D122+D127+D130+D129+D120+D119+D128+D123+D131+D132+D124+D125+D126</f>
        <v>119353.59999999999</v>
      </c>
      <c r="E118" s="194">
        <f>E121+E122+E127+E130+E129+E120+E119+E128+E123+E131+E132+E124+E125+E126</f>
        <v>118553.20522</v>
      </c>
      <c r="F118" s="114">
        <f>F121+F122+F127+F130+F129+F120+F119+F128+F123+F131+F132</f>
        <v>0</v>
      </c>
      <c r="G118" s="194">
        <f>G121+G122+G127+G130+G129+G120+G119+G128+G123+G131+G132</f>
        <v>120331.13351</v>
      </c>
      <c r="H118" s="34">
        <f t="shared" si="3"/>
        <v>99.32939200828463</v>
      </c>
      <c r="I118" s="35">
        <f t="shared" si="2"/>
        <v>-800.3947799999878</v>
      </c>
    </row>
    <row r="119" spans="1:9" ht="25.5" customHeight="1" thickBot="1">
      <c r="A119" s="68" t="s">
        <v>90</v>
      </c>
      <c r="B119" s="125" t="s">
        <v>118</v>
      </c>
      <c r="C119" s="131">
        <v>1384.2</v>
      </c>
      <c r="D119" s="227">
        <v>1384.2</v>
      </c>
      <c r="E119" s="198">
        <v>1383.8573</v>
      </c>
      <c r="F119" s="133"/>
      <c r="G119" s="179">
        <v>1973.02308</v>
      </c>
      <c r="H119" s="34">
        <f t="shared" si="3"/>
        <v>99.97524201704955</v>
      </c>
      <c r="I119" s="35">
        <f t="shared" si="2"/>
        <v>-0.3427000000001499</v>
      </c>
    </row>
    <row r="120" spans="1:9" ht="11.25" customHeight="1" thickBot="1">
      <c r="A120" s="68" t="s">
        <v>90</v>
      </c>
      <c r="B120" s="60" t="s">
        <v>124</v>
      </c>
      <c r="C120" s="131">
        <v>27</v>
      </c>
      <c r="D120" s="227">
        <v>27</v>
      </c>
      <c r="E120" s="198"/>
      <c r="F120" s="133"/>
      <c r="G120" s="179">
        <v>27</v>
      </c>
      <c r="H120" s="34">
        <f t="shared" si="3"/>
        <v>0</v>
      </c>
      <c r="I120" s="35">
        <f t="shared" si="2"/>
        <v>-27</v>
      </c>
    </row>
    <row r="121" spans="1:9" ht="11.25" customHeight="1" thickBot="1">
      <c r="A121" s="68" t="s">
        <v>90</v>
      </c>
      <c r="B121" s="60" t="s">
        <v>199</v>
      </c>
      <c r="C121" s="131">
        <v>5444.6</v>
      </c>
      <c r="D121" s="227">
        <v>5596</v>
      </c>
      <c r="E121" s="198">
        <v>5596</v>
      </c>
      <c r="F121" s="46"/>
      <c r="G121" s="179">
        <v>7648.8</v>
      </c>
      <c r="H121" s="34">
        <f t="shared" si="3"/>
        <v>100</v>
      </c>
      <c r="I121" s="35">
        <f t="shared" si="2"/>
        <v>0</v>
      </c>
    </row>
    <row r="122" spans="1:9" ht="11.25" customHeight="1" thickBot="1">
      <c r="A122" s="73" t="s">
        <v>90</v>
      </c>
      <c r="B122" s="72" t="s">
        <v>198</v>
      </c>
      <c r="C122" s="119">
        <v>92696.4</v>
      </c>
      <c r="D122" s="225">
        <v>92696.4</v>
      </c>
      <c r="E122" s="197">
        <v>92696.4</v>
      </c>
      <c r="F122" s="132"/>
      <c r="G122" s="178">
        <v>95394.9</v>
      </c>
      <c r="H122" s="34">
        <f t="shared" si="3"/>
        <v>100</v>
      </c>
      <c r="I122" s="35">
        <f t="shared" si="2"/>
        <v>0</v>
      </c>
    </row>
    <row r="123" spans="1:9" ht="11.25" customHeight="1" thickBot="1">
      <c r="A123" s="73" t="s">
        <v>90</v>
      </c>
      <c r="B123" s="72" t="s">
        <v>171</v>
      </c>
      <c r="C123" s="119">
        <v>15653.6</v>
      </c>
      <c r="D123" s="225">
        <v>16795</v>
      </c>
      <c r="E123" s="197">
        <v>16325.4</v>
      </c>
      <c r="F123" s="132"/>
      <c r="G123" s="178">
        <v>12989.4</v>
      </c>
      <c r="H123" s="34">
        <f t="shared" si="3"/>
        <v>97.20392974099434</v>
      </c>
      <c r="I123" s="35">
        <f t="shared" si="2"/>
        <v>-469.60000000000036</v>
      </c>
    </row>
    <row r="124" spans="1:9" ht="11.25" customHeight="1" thickBot="1">
      <c r="A124" s="73" t="s">
        <v>90</v>
      </c>
      <c r="B124" s="72" t="s">
        <v>255</v>
      </c>
      <c r="C124" s="119">
        <v>1185.9</v>
      </c>
      <c r="D124" s="225">
        <v>1186.7</v>
      </c>
      <c r="E124" s="197">
        <v>1186.69</v>
      </c>
      <c r="F124" s="132"/>
      <c r="G124" s="178"/>
      <c r="H124" s="34">
        <f t="shared" si="3"/>
        <v>99.99915732704137</v>
      </c>
      <c r="I124" s="35">
        <f t="shared" si="2"/>
        <v>-0.009999999999990905</v>
      </c>
    </row>
    <row r="125" spans="1:9" ht="11.25" customHeight="1" thickBot="1">
      <c r="A125" s="73" t="s">
        <v>90</v>
      </c>
      <c r="B125" s="72" t="s">
        <v>266</v>
      </c>
      <c r="C125" s="119"/>
      <c r="D125" s="225">
        <v>416.2</v>
      </c>
      <c r="E125" s="197">
        <v>346.83332</v>
      </c>
      <c r="F125" s="132"/>
      <c r="G125" s="197"/>
      <c r="H125" s="34">
        <f t="shared" si="3"/>
        <v>83.33333012974532</v>
      </c>
      <c r="I125" s="35">
        <f t="shared" si="2"/>
        <v>-69.36667999999997</v>
      </c>
    </row>
    <row r="126" spans="1:9" ht="24.75" customHeight="1" thickBot="1">
      <c r="A126" s="73" t="s">
        <v>90</v>
      </c>
      <c r="B126" s="62" t="s">
        <v>267</v>
      </c>
      <c r="C126" s="119"/>
      <c r="D126" s="225">
        <v>100.5</v>
      </c>
      <c r="E126" s="197">
        <v>100</v>
      </c>
      <c r="F126" s="132"/>
      <c r="G126" s="197"/>
      <c r="H126" s="34">
        <f t="shared" si="3"/>
        <v>99.50248756218906</v>
      </c>
      <c r="I126" s="35">
        <f t="shared" si="2"/>
        <v>-0.5</v>
      </c>
    </row>
    <row r="127" spans="1:9" ht="11.25" customHeight="1" thickBot="1">
      <c r="A127" s="73" t="s">
        <v>90</v>
      </c>
      <c r="B127" s="72" t="s">
        <v>92</v>
      </c>
      <c r="C127" s="119"/>
      <c r="D127" s="225"/>
      <c r="E127" s="197"/>
      <c r="F127" s="132"/>
      <c r="G127" s="178">
        <v>419.5</v>
      </c>
      <c r="H127" s="34"/>
      <c r="I127" s="35">
        <f t="shared" si="2"/>
        <v>0</v>
      </c>
    </row>
    <row r="128" spans="1:9" ht="11.25" customHeight="1" thickBot="1">
      <c r="A128" s="73" t="s">
        <v>90</v>
      </c>
      <c r="B128" s="72" t="s">
        <v>145</v>
      </c>
      <c r="C128" s="119"/>
      <c r="D128" s="225"/>
      <c r="E128" s="197"/>
      <c r="F128" s="132"/>
      <c r="G128" s="178">
        <v>8.71</v>
      </c>
      <c r="H128" s="34"/>
      <c r="I128" s="35">
        <f t="shared" si="2"/>
        <v>0</v>
      </c>
    </row>
    <row r="129" spans="1:9" ht="11.25" customHeight="1" thickBot="1">
      <c r="A129" s="73" t="s">
        <v>90</v>
      </c>
      <c r="B129" s="72" t="s">
        <v>93</v>
      </c>
      <c r="C129" s="134">
        <v>1151.6</v>
      </c>
      <c r="D129" s="228">
        <v>1151.6</v>
      </c>
      <c r="E129" s="200">
        <v>918.0246</v>
      </c>
      <c r="F129" s="135"/>
      <c r="G129" s="186">
        <v>1142.5</v>
      </c>
      <c r="H129" s="34">
        <f t="shared" si="3"/>
        <v>79.71731503994442</v>
      </c>
      <c r="I129" s="35">
        <f t="shared" si="2"/>
        <v>-233.57539999999995</v>
      </c>
    </row>
    <row r="130" spans="1:9" ht="11.25" customHeight="1" thickBot="1">
      <c r="A130" s="73" t="s">
        <v>90</v>
      </c>
      <c r="B130" s="72" t="s">
        <v>197</v>
      </c>
      <c r="C130" s="119"/>
      <c r="D130" s="225"/>
      <c r="E130" s="197"/>
      <c r="F130" s="132"/>
      <c r="G130" s="178">
        <v>289.5</v>
      </c>
      <c r="H130" s="34"/>
      <c r="I130" s="35">
        <f t="shared" si="2"/>
        <v>0</v>
      </c>
    </row>
    <row r="131" spans="1:9" ht="36" customHeight="1" thickBot="1">
      <c r="A131" s="73" t="s">
        <v>90</v>
      </c>
      <c r="B131" s="62" t="s">
        <v>230</v>
      </c>
      <c r="C131" s="115"/>
      <c r="D131" s="223"/>
      <c r="E131" s="199"/>
      <c r="F131" s="124"/>
      <c r="G131" s="181">
        <v>113.60043</v>
      </c>
      <c r="H131" s="34"/>
      <c r="I131" s="35">
        <f t="shared" si="2"/>
        <v>0</v>
      </c>
    </row>
    <row r="132" spans="1:9" ht="24" customHeight="1" thickBot="1">
      <c r="A132" s="73" t="s">
        <v>90</v>
      </c>
      <c r="B132" s="60" t="s">
        <v>179</v>
      </c>
      <c r="C132" s="115"/>
      <c r="D132" s="223"/>
      <c r="E132" s="199"/>
      <c r="F132" s="67"/>
      <c r="G132" s="181">
        <v>324.2</v>
      </c>
      <c r="H132" s="34"/>
      <c r="I132" s="35">
        <f t="shared" si="2"/>
        <v>0</v>
      </c>
    </row>
    <row r="133" spans="1:9" ht="12.75" customHeight="1" thickBot="1">
      <c r="A133" s="73" t="s">
        <v>94</v>
      </c>
      <c r="B133" s="60" t="s">
        <v>238</v>
      </c>
      <c r="C133" s="115"/>
      <c r="D133" s="223">
        <v>1070</v>
      </c>
      <c r="E133" s="199">
        <v>1070</v>
      </c>
      <c r="F133" s="67"/>
      <c r="G133" s="181">
        <v>1233</v>
      </c>
      <c r="H133" s="34">
        <f t="shared" si="3"/>
        <v>100</v>
      </c>
      <c r="I133" s="35">
        <f t="shared" si="2"/>
        <v>0</v>
      </c>
    </row>
    <row r="134" spans="1:9" ht="26.25" customHeight="1" thickBot="1">
      <c r="A134" s="68" t="s">
        <v>265</v>
      </c>
      <c r="B134" s="60" t="s">
        <v>278</v>
      </c>
      <c r="C134" s="115"/>
      <c r="D134" s="223">
        <v>4987.3</v>
      </c>
      <c r="E134" s="199">
        <v>4987.3</v>
      </c>
      <c r="F134" s="67"/>
      <c r="G134" s="199"/>
      <c r="H134" s="34">
        <f t="shared" si="3"/>
        <v>100</v>
      </c>
      <c r="I134" s="35">
        <f t="shared" si="2"/>
        <v>0</v>
      </c>
    </row>
    <row r="135" spans="1:9" ht="24" customHeight="1" thickBot="1">
      <c r="A135" s="68" t="s">
        <v>233</v>
      </c>
      <c r="B135" s="60" t="s">
        <v>234</v>
      </c>
      <c r="C135" s="115"/>
      <c r="D135" s="223">
        <v>128.3</v>
      </c>
      <c r="E135" s="199">
        <v>128.3</v>
      </c>
      <c r="F135" s="67"/>
      <c r="G135" s="181">
        <v>220.3</v>
      </c>
      <c r="H135" s="34">
        <f t="shared" si="3"/>
        <v>100</v>
      </c>
      <c r="I135" s="35">
        <f t="shared" si="2"/>
        <v>0</v>
      </c>
    </row>
    <row r="136" spans="1:9" ht="17.25" customHeight="1" thickBot="1">
      <c r="A136" s="68" t="s">
        <v>275</v>
      </c>
      <c r="B136" s="60" t="s">
        <v>276</v>
      </c>
      <c r="C136" s="115"/>
      <c r="D136" s="223">
        <v>68.6</v>
      </c>
      <c r="E136" s="199">
        <v>68.6</v>
      </c>
      <c r="F136" s="67"/>
      <c r="G136" s="181"/>
      <c r="H136" s="34">
        <f>E136/D136*100</f>
        <v>100</v>
      </c>
      <c r="I136" s="35">
        <f>E136-D136</f>
        <v>0</v>
      </c>
    </row>
    <row r="137" spans="1:9" ht="48" customHeight="1" thickBot="1">
      <c r="A137" s="68" t="s">
        <v>153</v>
      </c>
      <c r="B137" s="60" t="s">
        <v>261</v>
      </c>
      <c r="C137" s="115">
        <v>1195.1</v>
      </c>
      <c r="D137" s="223">
        <v>2214</v>
      </c>
      <c r="E137" s="199">
        <v>2214</v>
      </c>
      <c r="F137" s="67"/>
      <c r="G137" s="181">
        <v>2925.2</v>
      </c>
      <c r="H137" s="34">
        <f t="shared" si="3"/>
        <v>100</v>
      </c>
      <c r="I137" s="35">
        <f t="shared" si="2"/>
        <v>0</v>
      </c>
    </row>
    <row r="138" spans="1:9" ht="47.25" customHeight="1" thickBot="1">
      <c r="A138" s="68" t="s">
        <v>153</v>
      </c>
      <c r="B138" s="136" t="s">
        <v>123</v>
      </c>
      <c r="C138" s="137">
        <v>3831.8</v>
      </c>
      <c r="D138" s="219">
        <v>4376</v>
      </c>
      <c r="E138" s="199">
        <v>4376</v>
      </c>
      <c r="F138" s="67"/>
      <c r="G138" s="181">
        <v>7943.7</v>
      </c>
      <c r="H138" s="34">
        <f t="shared" si="3"/>
        <v>100</v>
      </c>
      <c r="I138" s="35">
        <f t="shared" si="2"/>
        <v>0</v>
      </c>
    </row>
    <row r="139" spans="1:9" ht="27" customHeight="1" thickBot="1">
      <c r="A139" s="68" t="s">
        <v>268</v>
      </c>
      <c r="B139" s="136" t="s">
        <v>269</v>
      </c>
      <c r="C139" s="174"/>
      <c r="D139" s="229">
        <v>481.5</v>
      </c>
      <c r="E139" s="200">
        <v>481.446</v>
      </c>
      <c r="F139" s="177"/>
      <c r="G139" s="200"/>
      <c r="H139" s="175">
        <f t="shared" si="3"/>
        <v>99.98878504672898</v>
      </c>
      <c r="I139" s="35">
        <f t="shared" si="2"/>
        <v>-0.053999999999973625</v>
      </c>
    </row>
    <row r="140" spans="1:9" ht="11.25" customHeight="1" thickBot="1">
      <c r="A140" s="111" t="s">
        <v>95</v>
      </c>
      <c r="B140" s="155" t="s">
        <v>96</v>
      </c>
      <c r="C140" s="157">
        <f>C142+C141</f>
        <v>31637</v>
      </c>
      <c r="D140" s="202">
        <f>D142+D141</f>
        <v>43031.1</v>
      </c>
      <c r="E140" s="202">
        <f>E142+E141</f>
        <v>42982.047</v>
      </c>
      <c r="F140" s="176">
        <f>F142+F141</f>
        <v>0</v>
      </c>
      <c r="G140" s="202">
        <f>G142+G141</f>
        <v>45770.897</v>
      </c>
      <c r="H140" s="34">
        <f t="shared" si="3"/>
        <v>99.88600570285212</v>
      </c>
      <c r="I140" s="35">
        <f t="shared" si="2"/>
        <v>-49.052999999999884</v>
      </c>
    </row>
    <row r="141" spans="1:9" ht="11.25" customHeight="1" thickBot="1">
      <c r="A141" s="116" t="s">
        <v>97</v>
      </c>
      <c r="B141" s="138" t="s">
        <v>231</v>
      </c>
      <c r="C141" s="158"/>
      <c r="D141" s="211">
        <v>12342.3</v>
      </c>
      <c r="E141" s="211">
        <v>12294.207</v>
      </c>
      <c r="F141" s="139"/>
      <c r="G141" s="187">
        <v>11993.897</v>
      </c>
      <c r="H141" s="34">
        <f t="shared" si="3"/>
        <v>99.61034005007171</v>
      </c>
      <c r="I141" s="35">
        <f t="shared" si="2"/>
        <v>-48.09299999999894</v>
      </c>
    </row>
    <row r="142" spans="1:9" ht="11.25" customHeight="1" thickBot="1">
      <c r="A142" s="140" t="s">
        <v>97</v>
      </c>
      <c r="B142" s="156" t="s">
        <v>98</v>
      </c>
      <c r="C142" s="159">
        <v>31637</v>
      </c>
      <c r="D142" s="196">
        <v>30688.8</v>
      </c>
      <c r="E142" s="196">
        <v>30687.84</v>
      </c>
      <c r="G142" s="180">
        <v>33777</v>
      </c>
      <c r="H142" s="34">
        <f t="shared" si="3"/>
        <v>99.99687182294518</v>
      </c>
      <c r="I142" s="35">
        <f t="shared" si="2"/>
        <v>-0.9599999999991269</v>
      </c>
    </row>
    <row r="143" spans="1:9" ht="11.25" customHeight="1" thickBot="1">
      <c r="A143" s="111" t="s">
        <v>99</v>
      </c>
      <c r="B143" s="33" t="s">
        <v>117</v>
      </c>
      <c r="C143" s="15">
        <f>C154+C155+C145+C149+C147</f>
        <v>23193.958000000002</v>
      </c>
      <c r="D143" s="194">
        <f>D154+D155+D145+D149+D147+D150+D151+D148</f>
        <v>42438.5338</v>
      </c>
      <c r="E143" s="194">
        <f>E154+E155+E145+E149+E147+E146+E148+E152+E153+E150+E151</f>
        <v>38358.49407</v>
      </c>
      <c r="F143" s="114">
        <f>F154+F155+F145+F149+F147+F146+F148+F152+F153</f>
        <v>0</v>
      </c>
      <c r="G143" s="194">
        <f>G144+G148+G150+G154+G155+G149+G152+G153+G151</f>
        <v>35634.188559999995</v>
      </c>
      <c r="H143" s="34">
        <f t="shared" si="3"/>
        <v>90.38600214317489</v>
      </c>
      <c r="I143" s="35">
        <f aca="true" t="shared" si="4" ref="I143:I165">E143-D143</f>
        <v>-4080.039729999997</v>
      </c>
    </row>
    <row r="144" spans="1:9" ht="11.25" customHeight="1" thickBot="1">
      <c r="A144" s="111" t="s">
        <v>100</v>
      </c>
      <c r="B144" s="33" t="s">
        <v>117</v>
      </c>
      <c r="C144" s="15"/>
      <c r="D144" s="194"/>
      <c r="E144" s="194">
        <f>E145+E146+E148</f>
        <v>1540</v>
      </c>
      <c r="F144" s="75"/>
      <c r="G144" s="194">
        <f>G145+G146+G147</f>
        <v>2029.69</v>
      </c>
      <c r="H144" s="34"/>
      <c r="I144" s="35">
        <f t="shared" si="4"/>
        <v>1540</v>
      </c>
    </row>
    <row r="145" spans="1:9" ht="11.25" customHeight="1" thickBot="1">
      <c r="A145" s="68" t="s">
        <v>100</v>
      </c>
      <c r="B145" s="141" t="s">
        <v>215</v>
      </c>
      <c r="C145" s="115">
        <v>1479.2</v>
      </c>
      <c r="D145" s="223">
        <v>1479.2</v>
      </c>
      <c r="E145" s="198">
        <v>1479.2</v>
      </c>
      <c r="F145" s="46"/>
      <c r="G145" s="179">
        <v>1504</v>
      </c>
      <c r="H145" s="34">
        <f>E145/D145*100</f>
        <v>100</v>
      </c>
      <c r="I145" s="35">
        <f t="shared" si="4"/>
        <v>0</v>
      </c>
    </row>
    <row r="146" spans="1:9" ht="11.25" customHeight="1" thickBot="1">
      <c r="A146" s="68" t="s">
        <v>100</v>
      </c>
      <c r="B146" s="41" t="s">
        <v>212</v>
      </c>
      <c r="C146" s="119"/>
      <c r="D146" s="225"/>
      <c r="E146" s="198"/>
      <c r="F146" s="46"/>
      <c r="G146" s="179">
        <v>525.69</v>
      </c>
      <c r="H146" s="34"/>
      <c r="I146" s="35">
        <f t="shared" si="4"/>
        <v>0</v>
      </c>
    </row>
    <row r="147" spans="1:9" ht="24" customHeight="1" thickBot="1">
      <c r="A147" s="68" t="s">
        <v>100</v>
      </c>
      <c r="B147" s="62" t="s">
        <v>180</v>
      </c>
      <c r="C147" s="119"/>
      <c r="D147" s="225"/>
      <c r="E147" s="198"/>
      <c r="F147" s="46"/>
      <c r="G147" s="198"/>
      <c r="H147" s="34"/>
      <c r="I147" s="35">
        <f t="shared" si="4"/>
        <v>0</v>
      </c>
    </row>
    <row r="148" spans="1:9" ht="11.25" customHeight="1" thickBot="1">
      <c r="A148" s="68" t="s">
        <v>221</v>
      </c>
      <c r="B148" s="72" t="s">
        <v>222</v>
      </c>
      <c r="C148" s="119"/>
      <c r="D148" s="225">
        <v>60.8</v>
      </c>
      <c r="E148" s="198">
        <v>60.8</v>
      </c>
      <c r="F148" s="46"/>
      <c r="G148" s="198">
        <v>66.7</v>
      </c>
      <c r="H148" s="34"/>
      <c r="I148" s="35">
        <f t="shared" si="4"/>
        <v>0</v>
      </c>
    </row>
    <row r="149" spans="1:9" ht="11.25" customHeight="1" thickBot="1">
      <c r="A149" s="73" t="s">
        <v>239</v>
      </c>
      <c r="B149" s="127" t="s">
        <v>240</v>
      </c>
      <c r="C149" s="142"/>
      <c r="D149" s="230">
        <v>13.6</v>
      </c>
      <c r="E149" s="198">
        <v>13.59006</v>
      </c>
      <c r="F149" s="46"/>
      <c r="G149" s="179">
        <v>15.2</v>
      </c>
      <c r="H149" s="34"/>
      <c r="I149" s="35">
        <f t="shared" si="4"/>
        <v>-0.009940000000000282</v>
      </c>
    </row>
    <row r="150" spans="1:9" ht="24" customHeight="1" thickBot="1">
      <c r="A150" s="73" t="s">
        <v>154</v>
      </c>
      <c r="B150" s="62" t="s">
        <v>155</v>
      </c>
      <c r="C150" s="142"/>
      <c r="D150" s="230">
        <v>100</v>
      </c>
      <c r="E150" s="197">
        <v>100</v>
      </c>
      <c r="F150" s="44"/>
      <c r="G150" s="178">
        <v>100</v>
      </c>
      <c r="H150" s="34"/>
      <c r="I150" s="35">
        <f t="shared" si="4"/>
        <v>0</v>
      </c>
    </row>
    <row r="151" spans="1:9" ht="25.5" customHeight="1" thickBot="1">
      <c r="A151" s="61" t="s">
        <v>156</v>
      </c>
      <c r="B151" s="62" t="s">
        <v>157</v>
      </c>
      <c r="C151" s="143"/>
      <c r="D151" s="231">
        <v>100</v>
      </c>
      <c r="E151" s="199">
        <v>100</v>
      </c>
      <c r="F151" s="67"/>
      <c r="G151" s="181">
        <v>50</v>
      </c>
      <c r="H151" s="34"/>
      <c r="I151" s="35">
        <f t="shared" si="4"/>
        <v>0</v>
      </c>
    </row>
    <row r="152" spans="1:9" ht="11.25" customHeight="1" thickBot="1">
      <c r="A152" s="73" t="s">
        <v>223</v>
      </c>
      <c r="B152" s="107" t="s">
        <v>224</v>
      </c>
      <c r="C152" s="117"/>
      <c r="D152" s="224"/>
      <c r="E152" s="196"/>
      <c r="F152" s="55"/>
      <c r="G152" s="180">
        <v>2555</v>
      </c>
      <c r="H152" s="34"/>
      <c r="I152" s="35">
        <f t="shared" si="4"/>
        <v>0</v>
      </c>
    </row>
    <row r="153" spans="1:9" ht="11.25" customHeight="1" thickBot="1">
      <c r="A153" s="73" t="s">
        <v>225</v>
      </c>
      <c r="B153" s="136" t="s">
        <v>226</v>
      </c>
      <c r="C153" s="117"/>
      <c r="D153" s="224"/>
      <c r="E153" s="196"/>
      <c r="F153" s="55"/>
      <c r="G153" s="196"/>
      <c r="H153" s="34"/>
      <c r="I153" s="35">
        <f t="shared" si="4"/>
        <v>0</v>
      </c>
    </row>
    <row r="154" spans="1:9" ht="11.25" customHeight="1" thickBot="1">
      <c r="A154" s="111" t="s">
        <v>112</v>
      </c>
      <c r="B154" s="144" t="s">
        <v>113</v>
      </c>
      <c r="C154" s="15">
        <v>21567.358</v>
      </c>
      <c r="D154" s="194">
        <v>27870.4338</v>
      </c>
      <c r="E154" s="194">
        <v>26641.60502</v>
      </c>
      <c r="F154" s="75"/>
      <c r="G154" s="188">
        <v>19179.20326</v>
      </c>
      <c r="H154" s="34">
        <f>E154/D154*100</f>
        <v>95.59092338203936</v>
      </c>
      <c r="I154" s="35">
        <f t="shared" si="4"/>
        <v>-1228.8287799999998</v>
      </c>
    </row>
    <row r="155" spans="1:9" ht="11.25" customHeight="1" thickBot="1">
      <c r="A155" s="56" t="s">
        <v>101</v>
      </c>
      <c r="B155" s="57" t="s">
        <v>209</v>
      </c>
      <c r="C155" s="13">
        <f>C158+C156+C159</f>
        <v>147.4</v>
      </c>
      <c r="D155" s="208">
        <f>D158+D156+D159+D160</f>
        <v>12814.5</v>
      </c>
      <c r="E155" s="208">
        <f>E158+E156+E159+E157+E160</f>
        <v>9963.29899</v>
      </c>
      <c r="F155" s="145"/>
      <c r="G155" s="208">
        <f>G158+G156+G159+G157+G160</f>
        <v>11638.3953</v>
      </c>
      <c r="H155" s="34">
        <f>E155/D155*100</f>
        <v>77.75019696437629</v>
      </c>
      <c r="I155" s="35">
        <f t="shared" si="4"/>
        <v>-2851.2010100000007</v>
      </c>
    </row>
    <row r="156" spans="1:9" ht="24" customHeight="1" thickBot="1">
      <c r="A156" s="68" t="s">
        <v>102</v>
      </c>
      <c r="B156" s="60" t="s">
        <v>232</v>
      </c>
      <c r="C156" s="131"/>
      <c r="D156" s="227">
        <v>11627.1</v>
      </c>
      <c r="E156" s="198">
        <v>8777.97994</v>
      </c>
      <c r="F156" s="39"/>
      <c r="G156" s="179">
        <v>10386.9</v>
      </c>
      <c r="H156" s="34">
        <f>E156/D156*100</f>
        <v>75.49586689716266</v>
      </c>
      <c r="I156" s="35">
        <f t="shared" si="4"/>
        <v>-2849.120060000001</v>
      </c>
    </row>
    <row r="157" spans="1:9" ht="25.5" customHeight="1" thickBot="1">
      <c r="A157" s="68" t="s">
        <v>102</v>
      </c>
      <c r="B157" s="60" t="s">
        <v>218</v>
      </c>
      <c r="C157" s="131"/>
      <c r="D157" s="227"/>
      <c r="E157" s="198"/>
      <c r="F157" s="39"/>
      <c r="G157" s="198"/>
      <c r="H157" s="34"/>
      <c r="I157" s="35">
        <f t="shared" si="4"/>
        <v>0</v>
      </c>
    </row>
    <row r="158" spans="1:9" ht="11.25" customHeight="1" thickBot="1">
      <c r="A158" s="68" t="s">
        <v>102</v>
      </c>
      <c r="B158" s="69" t="s">
        <v>210</v>
      </c>
      <c r="C158" s="115"/>
      <c r="D158" s="223"/>
      <c r="E158" s="198"/>
      <c r="F158" s="46"/>
      <c r="G158" s="198"/>
      <c r="H158" s="34"/>
      <c r="I158" s="35">
        <f t="shared" si="4"/>
        <v>0</v>
      </c>
    </row>
    <row r="159" spans="1:9" ht="11.25" customHeight="1" thickBot="1">
      <c r="A159" s="68" t="s">
        <v>102</v>
      </c>
      <c r="B159" s="62" t="s">
        <v>217</v>
      </c>
      <c r="C159" s="121">
        <v>147.4</v>
      </c>
      <c r="D159" s="204">
        <v>18.4</v>
      </c>
      <c r="E159" s="198">
        <v>16.31905</v>
      </c>
      <c r="F159" s="46"/>
      <c r="G159" s="179">
        <v>82.4953</v>
      </c>
      <c r="H159" s="34">
        <f>E159/D159*100</f>
        <v>88.69048913043478</v>
      </c>
      <c r="I159" s="35">
        <f t="shared" si="4"/>
        <v>-2.080949999999998</v>
      </c>
    </row>
    <row r="160" spans="1:9" ht="11.25" customHeight="1" thickBot="1">
      <c r="A160" s="68" t="s">
        <v>102</v>
      </c>
      <c r="B160" s="107" t="s">
        <v>249</v>
      </c>
      <c r="C160" s="121"/>
      <c r="D160" s="204">
        <v>1169</v>
      </c>
      <c r="E160" s="198">
        <v>1169</v>
      </c>
      <c r="F160" s="46"/>
      <c r="G160" s="198">
        <v>1169</v>
      </c>
      <c r="H160" s="34"/>
      <c r="I160" s="35">
        <f t="shared" si="4"/>
        <v>0</v>
      </c>
    </row>
    <row r="161" spans="1:9" ht="11.25" customHeight="1" thickBot="1">
      <c r="A161" s="146" t="s">
        <v>137</v>
      </c>
      <c r="B161" s="154" t="s">
        <v>132</v>
      </c>
      <c r="C161" s="147"/>
      <c r="D161" s="232">
        <v>4181</v>
      </c>
      <c r="E161" s="195">
        <v>4180.25445</v>
      </c>
      <c r="F161" s="46"/>
      <c r="G161" s="242">
        <v>3000</v>
      </c>
      <c r="H161" s="34">
        <f>E161/D161*100</f>
        <v>99.98216814159294</v>
      </c>
      <c r="I161" s="35">
        <f t="shared" si="4"/>
        <v>-0.7455499999996391</v>
      </c>
    </row>
    <row r="162" spans="1:9" ht="11.25" customHeight="1" thickBot="1">
      <c r="A162" s="146" t="s">
        <v>128</v>
      </c>
      <c r="B162" s="148" t="s">
        <v>70</v>
      </c>
      <c r="C162" s="147"/>
      <c r="D162" s="232"/>
      <c r="E162" s="212"/>
      <c r="F162" s="149"/>
      <c r="G162" s="212">
        <f>G163</f>
        <v>3.6</v>
      </c>
      <c r="H162" s="34"/>
      <c r="I162" s="35">
        <f t="shared" si="4"/>
        <v>0</v>
      </c>
    </row>
    <row r="163" spans="1:9" ht="11.25" customHeight="1" thickBot="1">
      <c r="A163" s="61" t="s">
        <v>158</v>
      </c>
      <c r="B163" s="66" t="s">
        <v>196</v>
      </c>
      <c r="C163" s="12"/>
      <c r="D163" s="199"/>
      <c r="E163" s="197">
        <v>27.3398</v>
      </c>
      <c r="F163" s="44"/>
      <c r="G163" s="197">
        <v>3.6</v>
      </c>
      <c r="H163" s="34"/>
      <c r="I163" s="35">
        <f t="shared" si="4"/>
        <v>27.3398</v>
      </c>
    </row>
    <row r="164" spans="1:9" ht="11.25" customHeight="1" thickBot="1">
      <c r="A164" s="146" t="s">
        <v>129</v>
      </c>
      <c r="B164" s="148" t="s">
        <v>71</v>
      </c>
      <c r="C164" s="16"/>
      <c r="D164" s="212"/>
      <c r="E164" s="212">
        <v>-39.3398</v>
      </c>
      <c r="F164" s="149"/>
      <c r="G164" s="243">
        <v>-1269.89709</v>
      </c>
      <c r="H164" s="34"/>
      <c r="I164" s="35">
        <f t="shared" si="4"/>
        <v>-39.3398</v>
      </c>
    </row>
    <row r="165" spans="1:9" ht="11.25" customHeight="1" thickBot="1">
      <c r="A165" s="111"/>
      <c r="B165" s="33" t="s">
        <v>103</v>
      </c>
      <c r="C165" s="15">
        <f>C87+C8</f>
        <v>364304.40691</v>
      </c>
      <c r="D165" s="194">
        <f>D87+D8</f>
        <v>420431.80081</v>
      </c>
      <c r="E165" s="194">
        <f>E87+E8</f>
        <v>408265.73402</v>
      </c>
      <c r="F165" s="15">
        <f>F87+F8</f>
        <v>0</v>
      </c>
      <c r="G165" s="194">
        <f>G8+G87</f>
        <v>503073.24776999996</v>
      </c>
      <c r="H165" s="34">
        <f>E165/D165*100</f>
        <v>97.10629244349238</v>
      </c>
      <c r="I165" s="35">
        <f t="shared" si="4"/>
        <v>-12166.066790000012</v>
      </c>
    </row>
    <row r="166" spans="1:9" ht="11.25" customHeight="1">
      <c r="A166" s="1"/>
      <c r="B166" s="21"/>
      <c r="C166" s="21"/>
      <c r="D166" s="233"/>
      <c r="F166" s="150"/>
      <c r="G166" s="244"/>
      <c r="H166" s="5"/>
      <c r="I166" s="151"/>
    </row>
    <row r="167" spans="1:8" ht="11.25" customHeight="1">
      <c r="A167" s="2" t="s">
        <v>235</v>
      </c>
      <c r="B167" s="2"/>
      <c r="C167" s="6"/>
      <c r="D167" s="234"/>
      <c r="E167" s="213"/>
      <c r="F167" s="5"/>
      <c r="G167" s="213"/>
      <c r="H167" s="2"/>
    </row>
    <row r="168" spans="1:8" ht="11.25" customHeight="1">
      <c r="A168" s="2" t="s">
        <v>205</v>
      </c>
      <c r="B168" s="4"/>
      <c r="C168" s="4"/>
      <c r="D168" s="235"/>
      <c r="E168" s="213" t="s">
        <v>236</v>
      </c>
      <c r="F168" s="8"/>
      <c r="G168" s="245"/>
      <c r="H168" s="2"/>
    </row>
    <row r="169" spans="1:8" ht="11.25" customHeight="1">
      <c r="A169" s="2"/>
      <c r="B169" s="4"/>
      <c r="C169" s="4"/>
      <c r="D169" s="235"/>
      <c r="E169" s="213"/>
      <c r="F169" s="8"/>
      <c r="G169" s="245"/>
      <c r="H169" s="2"/>
    </row>
    <row r="170" spans="1:7" ht="11.25" customHeight="1">
      <c r="A170" s="7" t="s">
        <v>206</v>
      </c>
      <c r="B170" s="2"/>
      <c r="C170" s="2"/>
      <c r="D170" s="236"/>
      <c r="E170" s="214"/>
      <c r="F170" s="3"/>
      <c r="G170" s="214"/>
    </row>
    <row r="171" spans="1:7" ht="11.25" customHeight="1">
      <c r="A171" s="7" t="s">
        <v>207</v>
      </c>
      <c r="C171" s="2"/>
      <c r="D171" s="236"/>
      <c r="E171" s="214"/>
      <c r="F171" s="3"/>
      <c r="G171" s="246"/>
    </row>
    <row r="172" spans="1:6" ht="11.25" customHeight="1">
      <c r="A172" s="1"/>
      <c r="F172" s="19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="118" zoomScaleNormal="118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75390625" style="189" customWidth="1"/>
    <col min="5" max="5" width="11.00390625" style="1" hidden="1" customWidth="1"/>
    <col min="6" max="6" width="10.875" style="237" customWidth="1"/>
    <col min="7" max="7" width="8.375" style="1" customWidth="1"/>
    <col min="8" max="8" width="11.625" style="1" customWidth="1"/>
    <col min="9" max="16384" width="9.125" style="20" customWidth="1"/>
  </cols>
  <sheetData>
    <row r="1" spans="1:3" ht="11.25" customHeight="1">
      <c r="A1" s="1"/>
      <c r="B1" s="18" t="s">
        <v>256</v>
      </c>
      <c r="C1" s="18"/>
    </row>
    <row r="2" spans="1:3" ht="11.25" customHeight="1">
      <c r="A2" s="1"/>
      <c r="B2" s="18" t="s">
        <v>0</v>
      </c>
      <c r="C2" s="18"/>
    </row>
    <row r="3" spans="1:6" ht="11.25" customHeight="1">
      <c r="A3" s="1"/>
      <c r="B3" s="18" t="s">
        <v>1</v>
      </c>
      <c r="C3" s="18"/>
      <c r="D3" s="190"/>
      <c r="F3" s="238"/>
    </row>
    <row r="4" spans="1:8" ht="11.25" customHeight="1" thickBot="1">
      <c r="A4" s="1"/>
      <c r="B4" s="18" t="s">
        <v>279</v>
      </c>
      <c r="C4" s="18"/>
      <c r="G4" s="21"/>
      <c r="H4" s="21"/>
    </row>
    <row r="5" spans="1:8" s="3" customFormat="1" ht="11.25" customHeight="1" thickBot="1">
      <c r="A5" s="22" t="s">
        <v>2</v>
      </c>
      <c r="B5" s="23"/>
      <c r="C5" s="24" t="s">
        <v>134</v>
      </c>
      <c r="D5" s="191" t="s">
        <v>3</v>
      </c>
      <c r="E5" s="25"/>
      <c r="F5" s="216" t="s">
        <v>3</v>
      </c>
      <c r="G5" s="434" t="s">
        <v>108</v>
      </c>
      <c r="H5" s="435"/>
    </row>
    <row r="6" spans="1:8" s="3" customFormat="1" ht="11.25" customHeight="1">
      <c r="A6" s="26" t="s">
        <v>4</v>
      </c>
      <c r="B6" s="27" t="s">
        <v>5</v>
      </c>
      <c r="C6" s="27" t="s">
        <v>107</v>
      </c>
      <c r="D6" s="192" t="s">
        <v>304</v>
      </c>
      <c r="E6" s="192" t="s">
        <v>304</v>
      </c>
      <c r="F6" s="192" t="s">
        <v>304</v>
      </c>
      <c r="G6" s="24" t="s">
        <v>8</v>
      </c>
      <c r="H6" s="23" t="s">
        <v>9</v>
      </c>
    </row>
    <row r="7" spans="1:8" ht="11.25" customHeight="1" thickBot="1">
      <c r="A7" s="29" t="s">
        <v>7</v>
      </c>
      <c r="B7" s="30"/>
      <c r="C7" s="27" t="s">
        <v>6</v>
      </c>
      <c r="D7" s="193">
        <v>2017</v>
      </c>
      <c r="F7" s="217">
        <v>2016</v>
      </c>
      <c r="G7" s="31"/>
      <c r="H7" s="31"/>
    </row>
    <row r="8" spans="1:8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5">
        <f>D9+D15+D24+D44+D53+D79+D32+D52+D51</f>
        <v>3030.96174</v>
      </c>
      <c r="E8" s="15">
        <f>E9+E15+E24+E44+E53+E79+E32+E52+E51</f>
        <v>0</v>
      </c>
      <c r="F8" s="15">
        <f>F9+F15+F24+F44+F53+F79+F32+F52+F51+F14</f>
        <v>3938.480409999999</v>
      </c>
      <c r="G8" s="34">
        <f>D8/C8*100</f>
        <v>5.12701271197192</v>
      </c>
      <c r="H8" s="35">
        <f>D8-C8</f>
        <v>-56086.53826</v>
      </c>
    </row>
    <row r="9" spans="1:8" s="4" customFormat="1" ht="15" customHeight="1" thickBot="1">
      <c r="A9" s="36" t="s">
        <v>12</v>
      </c>
      <c r="B9" s="37" t="s">
        <v>13</v>
      </c>
      <c r="C9" s="38">
        <f>C10</f>
        <v>39172.6</v>
      </c>
      <c r="D9" s="195">
        <f>D10</f>
        <v>1818.64652</v>
      </c>
      <c r="E9" s="39">
        <f>E10</f>
        <v>0</v>
      </c>
      <c r="F9" s="195">
        <f>F10</f>
        <v>2117.33609</v>
      </c>
      <c r="G9" s="34">
        <f aca="true" t="shared" si="0" ref="G9:G69">D9/C9*100</f>
        <v>4.642649505011156</v>
      </c>
      <c r="H9" s="35">
        <f aca="true" t="shared" si="1" ref="H9:H72">D9-C9</f>
        <v>-37353.95348</v>
      </c>
    </row>
    <row r="10" spans="1:8" ht="11.25" customHeight="1" thickBot="1">
      <c r="A10" s="40" t="s">
        <v>14</v>
      </c>
      <c r="B10" s="41" t="s">
        <v>15</v>
      </c>
      <c r="C10" s="11">
        <f>C11+C12+C13</f>
        <v>39172.6</v>
      </c>
      <c r="D10" s="196">
        <f>D11+D12+D13</f>
        <v>1818.64652</v>
      </c>
      <c r="E10" s="11">
        <f>E11+E12+E13</f>
        <v>0</v>
      </c>
      <c r="F10" s="196">
        <f>F11+F12+F13</f>
        <v>2117.33609</v>
      </c>
      <c r="G10" s="34">
        <f t="shared" si="0"/>
        <v>4.642649505011156</v>
      </c>
      <c r="H10" s="35">
        <f t="shared" si="1"/>
        <v>-37353.95348</v>
      </c>
    </row>
    <row r="11" spans="1:8" ht="26.25" customHeight="1" thickBot="1">
      <c r="A11" s="42" t="s">
        <v>138</v>
      </c>
      <c r="B11" s="43" t="s">
        <v>148</v>
      </c>
      <c r="C11" s="9">
        <v>38830.8</v>
      </c>
      <c r="D11" s="197">
        <v>1818.61889</v>
      </c>
      <c r="E11" s="44"/>
      <c r="F11" s="278">
        <v>2089.7749</v>
      </c>
      <c r="G11" s="34">
        <f t="shared" si="0"/>
        <v>4.683444301945878</v>
      </c>
      <c r="H11" s="35">
        <f t="shared" si="1"/>
        <v>-37012.181110000005</v>
      </c>
    </row>
    <row r="12" spans="1:8" ht="63.75" customHeight="1" thickBot="1">
      <c r="A12" s="42" t="s">
        <v>139</v>
      </c>
      <c r="B12" s="45" t="s">
        <v>149</v>
      </c>
      <c r="C12" s="10">
        <v>47.6</v>
      </c>
      <c r="D12" s="198">
        <v>3.9855</v>
      </c>
      <c r="E12" s="46"/>
      <c r="F12" s="279">
        <v>9.68975</v>
      </c>
      <c r="G12" s="34">
        <f t="shared" si="0"/>
        <v>8.372899159663866</v>
      </c>
      <c r="H12" s="35">
        <f t="shared" si="1"/>
        <v>-43.6145</v>
      </c>
    </row>
    <row r="13" spans="1:8" ht="24" customHeight="1" thickBot="1">
      <c r="A13" s="42" t="s">
        <v>140</v>
      </c>
      <c r="B13" s="47" t="s">
        <v>141</v>
      </c>
      <c r="C13" s="9">
        <v>294.2</v>
      </c>
      <c r="D13" s="197">
        <v>-3.95787</v>
      </c>
      <c r="E13" s="44"/>
      <c r="F13" s="278">
        <v>17.87144</v>
      </c>
      <c r="G13" s="34">
        <f t="shared" si="0"/>
        <v>-1.3452991162474508</v>
      </c>
      <c r="H13" s="35">
        <f t="shared" si="1"/>
        <v>-298.15787</v>
      </c>
    </row>
    <row r="14" spans="1:8" ht="16.5" customHeight="1" thickBot="1">
      <c r="A14" s="281" t="s">
        <v>165</v>
      </c>
      <c r="B14" s="282" t="s">
        <v>161</v>
      </c>
      <c r="C14" s="11"/>
      <c r="D14" s="196"/>
      <c r="E14" s="55"/>
      <c r="F14" s="283">
        <v>1.91282</v>
      </c>
      <c r="G14" s="34"/>
      <c r="H14" s="35">
        <f t="shared" si="1"/>
        <v>0</v>
      </c>
    </row>
    <row r="15" spans="1:8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94">
        <f>D16+D21+D22+D23</f>
        <v>721.6318</v>
      </c>
      <c r="E15" s="58">
        <f>E16+E21+E22+E23</f>
        <v>0</v>
      </c>
      <c r="F15" s="194">
        <f>F16+F21+F22+F23</f>
        <v>556.4891700000001</v>
      </c>
      <c r="G15" s="34">
        <f t="shared" si="0"/>
        <v>8.484994356128304</v>
      </c>
      <c r="H15" s="35">
        <f t="shared" si="1"/>
        <v>-7783.168199999999</v>
      </c>
    </row>
    <row r="16" spans="1:8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10">
        <f>D17+D18+D19</f>
        <v>205.90644</v>
      </c>
      <c r="E16" s="10">
        <f>E17+E18</f>
        <v>0</v>
      </c>
      <c r="F16" s="198">
        <f>F17+F18</f>
        <v>72.88309</v>
      </c>
      <c r="G16" s="34">
        <f t="shared" si="0"/>
        <v>4.405075412361209</v>
      </c>
      <c r="H16" s="35">
        <f t="shared" si="1"/>
        <v>-4468.39356</v>
      </c>
    </row>
    <row r="17" spans="1:8" s="59" customFormat="1" ht="25.5" customHeight="1" thickBot="1">
      <c r="A17" s="61" t="s">
        <v>105</v>
      </c>
      <c r="B17" s="62" t="s">
        <v>115</v>
      </c>
      <c r="C17" s="63">
        <v>1028</v>
      </c>
      <c r="D17" s="197">
        <v>155.90644</v>
      </c>
      <c r="E17" s="64"/>
      <c r="F17" s="278">
        <v>72.707</v>
      </c>
      <c r="G17" s="34">
        <f t="shared" si="0"/>
        <v>15.165996108949416</v>
      </c>
      <c r="H17" s="35">
        <f t="shared" si="1"/>
        <v>-872.09356</v>
      </c>
    </row>
    <row r="18" spans="1:8" ht="22.5" customHeight="1" thickBot="1">
      <c r="A18" s="61" t="s">
        <v>106</v>
      </c>
      <c r="B18" s="247" t="s">
        <v>116</v>
      </c>
      <c r="C18" s="249">
        <v>2044</v>
      </c>
      <c r="D18" s="200">
        <v>50</v>
      </c>
      <c r="E18" s="135"/>
      <c r="F18" s="280">
        <v>0.17609</v>
      </c>
      <c r="G18" s="34">
        <f t="shared" si="0"/>
        <v>2.446183953033268</v>
      </c>
      <c r="H18" s="35">
        <f t="shared" si="1"/>
        <v>-1994</v>
      </c>
    </row>
    <row r="19" spans="1:8" ht="12.75" customHeight="1" thickBot="1">
      <c r="A19" s="61" t="s">
        <v>280</v>
      </c>
      <c r="B19" s="248" t="s">
        <v>281</v>
      </c>
      <c r="C19" s="249">
        <v>1602.3</v>
      </c>
      <c r="D19" s="200"/>
      <c r="E19" s="135"/>
      <c r="F19" s="272"/>
      <c r="G19" s="34">
        <f t="shared" si="0"/>
        <v>0</v>
      </c>
      <c r="H19" s="35">
        <f t="shared" si="1"/>
        <v>-1602.3</v>
      </c>
    </row>
    <row r="20" spans="1:8" ht="11.25" customHeight="1" thickBot="1">
      <c r="A20" s="61" t="s">
        <v>18</v>
      </c>
      <c r="B20" s="66" t="s">
        <v>19</v>
      </c>
      <c r="C20" s="12"/>
      <c r="D20" s="199"/>
      <c r="E20" s="67"/>
      <c r="F20" s="279"/>
      <c r="G20" s="34"/>
      <c r="H20" s="35">
        <f t="shared" si="1"/>
        <v>0</v>
      </c>
    </row>
    <row r="21" spans="1:8" ht="11.25" customHeight="1" thickBot="1">
      <c r="A21" s="68"/>
      <c r="B21" s="69" t="s">
        <v>20</v>
      </c>
      <c r="C21" s="10">
        <v>2097.5</v>
      </c>
      <c r="D21" s="198">
        <v>400.55515</v>
      </c>
      <c r="E21" s="46"/>
      <c r="F21" s="279">
        <v>476.61456</v>
      </c>
      <c r="G21" s="34">
        <f t="shared" si="0"/>
        <v>19.09678903456496</v>
      </c>
      <c r="H21" s="35">
        <f t="shared" si="1"/>
        <v>-1696.9448499999999</v>
      </c>
    </row>
    <row r="22" spans="1:8" ht="11.25" customHeight="1" thickBot="1">
      <c r="A22" s="70" t="s">
        <v>21</v>
      </c>
      <c r="B22" s="71" t="s">
        <v>200</v>
      </c>
      <c r="C22" s="10">
        <v>1240</v>
      </c>
      <c r="D22" s="197">
        <v>83.17021</v>
      </c>
      <c r="E22" s="46"/>
      <c r="F22" s="278">
        <v>0.99152</v>
      </c>
      <c r="G22" s="34">
        <f t="shared" si="0"/>
        <v>6.707275</v>
      </c>
      <c r="H22" s="35">
        <f t="shared" si="1"/>
        <v>-1156.82979</v>
      </c>
    </row>
    <row r="23" spans="1:8" ht="11.25" customHeight="1" thickBot="1">
      <c r="A23" s="40" t="s">
        <v>147</v>
      </c>
      <c r="B23" s="41" t="s">
        <v>187</v>
      </c>
      <c r="C23" s="11">
        <v>493</v>
      </c>
      <c r="D23" s="199">
        <v>32</v>
      </c>
      <c r="E23" s="55"/>
      <c r="F23" s="272">
        <v>6</v>
      </c>
      <c r="G23" s="34">
        <f t="shared" si="0"/>
        <v>6.490872210953347</v>
      </c>
      <c r="H23" s="35">
        <f t="shared" si="1"/>
        <v>-461</v>
      </c>
    </row>
    <row r="24" spans="1:8" ht="11.25" customHeight="1" thickBot="1">
      <c r="A24" s="56" t="s">
        <v>22</v>
      </c>
      <c r="B24" s="57" t="s">
        <v>23</v>
      </c>
      <c r="C24" s="15">
        <f>C26+C28+C29</f>
        <v>1184.4</v>
      </c>
      <c r="D24" s="194">
        <f>D26+D28+D29</f>
        <v>72.31523</v>
      </c>
      <c r="E24" s="58">
        <f>E26+E28+E29</f>
        <v>0</v>
      </c>
      <c r="F24" s="194">
        <f>F26+F28+F29</f>
        <v>39.61061</v>
      </c>
      <c r="G24" s="34">
        <f t="shared" si="0"/>
        <v>6.105642519419114</v>
      </c>
      <c r="H24" s="35">
        <f t="shared" si="1"/>
        <v>-1112.0847700000002</v>
      </c>
    </row>
    <row r="25" spans="1:8" ht="11.25" customHeight="1" thickBot="1">
      <c r="A25" s="40" t="s">
        <v>24</v>
      </c>
      <c r="B25" s="41" t="s">
        <v>25</v>
      </c>
      <c r="C25" s="11"/>
      <c r="D25" s="196"/>
      <c r="E25" s="55"/>
      <c r="F25" s="196"/>
      <c r="G25" s="34"/>
      <c r="H25" s="35">
        <f t="shared" si="1"/>
        <v>0</v>
      </c>
    </row>
    <row r="26" spans="2:8" ht="11.25" customHeight="1" thickBot="1">
      <c r="B26" s="41" t="s">
        <v>26</v>
      </c>
      <c r="C26" s="11">
        <f>C27</f>
        <v>1184.4</v>
      </c>
      <c r="D26" s="200">
        <f>D27</f>
        <v>72.31523</v>
      </c>
      <c r="E26" s="1">
        <f>E27</f>
        <v>0</v>
      </c>
      <c r="F26" s="200">
        <f>F27</f>
        <v>39.61061</v>
      </c>
      <c r="G26" s="34">
        <f t="shared" si="0"/>
        <v>6.105642519419114</v>
      </c>
      <c r="H26" s="35">
        <f t="shared" si="1"/>
        <v>-1112.0847700000002</v>
      </c>
    </row>
    <row r="27" spans="1:8" ht="11.25" customHeight="1" thickBot="1">
      <c r="A27" s="61" t="s">
        <v>27</v>
      </c>
      <c r="B27" s="72" t="s">
        <v>182</v>
      </c>
      <c r="C27" s="9">
        <v>1184.4</v>
      </c>
      <c r="D27" s="199">
        <v>72.31523</v>
      </c>
      <c r="E27" s="55"/>
      <c r="F27" s="272">
        <v>39.61061</v>
      </c>
      <c r="G27" s="34">
        <f t="shared" si="0"/>
        <v>6.105642519419114</v>
      </c>
      <c r="H27" s="35">
        <f t="shared" si="1"/>
        <v>-1112.0847700000002</v>
      </c>
    </row>
    <row r="28" spans="1:8" ht="11.25" customHeight="1" thickBot="1">
      <c r="A28" s="73" t="s">
        <v>28</v>
      </c>
      <c r="B28" s="72" t="s">
        <v>183</v>
      </c>
      <c r="C28" s="12"/>
      <c r="D28" s="197"/>
      <c r="E28" s="67"/>
      <c r="F28" s="197"/>
      <c r="G28" s="34"/>
      <c r="H28" s="35">
        <f t="shared" si="1"/>
        <v>0</v>
      </c>
    </row>
    <row r="29" spans="1:8" ht="11.25" customHeight="1" thickBot="1">
      <c r="A29" s="61" t="s">
        <v>152</v>
      </c>
      <c r="B29" s="66" t="s">
        <v>184</v>
      </c>
      <c r="C29" s="12"/>
      <c r="D29" s="199"/>
      <c r="E29" s="67"/>
      <c r="F29" s="199"/>
      <c r="G29" s="34"/>
      <c r="H29" s="35">
        <f t="shared" si="1"/>
        <v>0</v>
      </c>
    </row>
    <row r="30" spans="1:8" s="3" customFormat="1" ht="11.25" customHeight="1" thickBot="1">
      <c r="A30" s="58" t="s">
        <v>247</v>
      </c>
      <c r="B30" s="74" t="s">
        <v>248</v>
      </c>
      <c r="C30" s="15"/>
      <c r="D30" s="194"/>
      <c r="E30" s="75"/>
      <c r="F30" s="188"/>
      <c r="G30" s="34"/>
      <c r="H30" s="35">
        <f t="shared" si="1"/>
        <v>0</v>
      </c>
    </row>
    <row r="31" spans="1:8" ht="11.25" customHeight="1" thickBot="1">
      <c r="A31" s="76" t="s">
        <v>29</v>
      </c>
      <c r="B31" s="77" t="s">
        <v>109</v>
      </c>
      <c r="C31" s="78"/>
      <c r="D31" s="201"/>
      <c r="E31" s="79"/>
      <c r="F31" s="201"/>
      <c r="G31" s="34"/>
      <c r="H31" s="35">
        <f t="shared" si="1"/>
        <v>0</v>
      </c>
    </row>
    <row r="32" spans="1:8" ht="11.25" customHeight="1" thickBot="1">
      <c r="A32" s="80"/>
      <c r="B32" s="81" t="s">
        <v>110</v>
      </c>
      <c r="C32" s="83">
        <f>C34+C35+C39+C42</f>
        <v>4665</v>
      </c>
      <c r="D32" s="202">
        <f>D34+D35+D39+D42</f>
        <v>120.79046</v>
      </c>
      <c r="E32" s="84">
        <f>E34+E35+E39</f>
        <v>0</v>
      </c>
      <c r="F32" s="202">
        <f>F34+F35+F39</f>
        <v>77.07885</v>
      </c>
      <c r="G32" s="34">
        <f t="shared" si="0"/>
        <v>2.5892917470525187</v>
      </c>
      <c r="H32" s="35">
        <f t="shared" si="1"/>
        <v>-4544.20954</v>
      </c>
    </row>
    <row r="33" spans="1:8" ht="11.25" customHeight="1" thickBot="1">
      <c r="A33" s="30" t="s">
        <v>142</v>
      </c>
      <c r="B33" s="21" t="s">
        <v>30</v>
      </c>
      <c r="C33" s="85"/>
      <c r="D33" s="201"/>
      <c r="E33" s="55"/>
      <c r="F33" s="196"/>
      <c r="G33" s="34"/>
      <c r="H33" s="35">
        <f t="shared" si="1"/>
        <v>0</v>
      </c>
    </row>
    <row r="34" spans="1:8" ht="11.25" customHeight="1" thickBot="1">
      <c r="A34" s="30"/>
      <c r="B34" s="86" t="s">
        <v>188</v>
      </c>
      <c r="C34" s="10">
        <v>3981</v>
      </c>
      <c r="D34" s="198">
        <v>115.03946</v>
      </c>
      <c r="E34" s="55"/>
      <c r="F34" s="279">
        <v>73.42785</v>
      </c>
      <c r="G34" s="34">
        <f t="shared" si="0"/>
        <v>2.8897126350163274</v>
      </c>
      <c r="H34" s="35">
        <f t="shared" si="1"/>
        <v>-3865.96054</v>
      </c>
    </row>
    <row r="35" spans="1:8" ht="27.75" customHeight="1" thickBot="1">
      <c r="A35" s="87" t="s">
        <v>190</v>
      </c>
      <c r="B35" s="88" t="s">
        <v>189</v>
      </c>
      <c r="C35" s="11">
        <f>C36</f>
        <v>512</v>
      </c>
      <c r="D35" s="196">
        <f>D36</f>
        <v>0</v>
      </c>
      <c r="E35" s="1">
        <f>E36</f>
        <v>0</v>
      </c>
      <c r="F35" s="180">
        <f>F36</f>
        <v>0</v>
      </c>
      <c r="G35" s="34">
        <f t="shared" si="0"/>
        <v>0</v>
      </c>
      <c r="H35" s="35">
        <f t="shared" si="1"/>
        <v>-512</v>
      </c>
    </row>
    <row r="36" spans="1:8" ht="22.5" customHeight="1" thickBot="1">
      <c r="A36" s="89" t="s">
        <v>191</v>
      </c>
      <c r="B36" s="90" t="s">
        <v>189</v>
      </c>
      <c r="C36" s="9">
        <v>512</v>
      </c>
      <c r="D36" s="197"/>
      <c r="E36" s="91"/>
      <c r="F36" s="178"/>
      <c r="G36" s="34">
        <f t="shared" si="0"/>
        <v>0</v>
      </c>
      <c r="H36" s="35">
        <f t="shared" si="1"/>
        <v>-512</v>
      </c>
    </row>
    <row r="37" spans="1:9" ht="11.25" customHeight="1" thickBot="1">
      <c r="A37" s="30" t="s">
        <v>31</v>
      </c>
      <c r="B37" s="21" t="s">
        <v>32</v>
      </c>
      <c r="C37" s="11"/>
      <c r="D37" s="203"/>
      <c r="E37" s="92"/>
      <c r="F37" s="239"/>
      <c r="G37" s="34"/>
      <c r="H37" s="35">
        <f t="shared" si="1"/>
        <v>0</v>
      </c>
      <c r="I37" s="59"/>
    </row>
    <row r="38" spans="1:9" ht="11.25" customHeight="1" thickBot="1">
      <c r="A38" s="41"/>
      <c r="B38" s="21" t="s">
        <v>33</v>
      </c>
      <c r="C38" s="11"/>
      <c r="D38" s="204"/>
      <c r="E38" s="93"/>
      <c r="F38" s="240"/>
      <c r="G38" s="34"/>
      <c r="H38" s="35">
        <f t="shared" si="1"/>
        <v>0</v>
      </c>
      <c r="I38" s="94"/>
    </row>
    <row r="39" spans="1:9" s="59" customFormat="1" ht="11.25" customHeight="1" thickBot="1">
      <c r="A39" s="41"/>
      <c r="B39" s="21" t="s">
        <v>34</v>
      </c>
      <c r="C39" s="10">
        <f>C41</f>
        <v>152</v>
      </c>
      <c r="D39" s="198">
        <f>D41</f>
        <v>3.651</v>
      </c>
      <c r="E39" s="95">
        <f>E41</f>
        <v>0</v>
      </c>
      <c r="F39" s="179">
        <f>F41</f>
        <v>3.651</v>
      </c>
      <c r="G39" s="34">
        <f t="shared" si="0"/>
        <v>2.401973684210526</v>
      </c>
      <c r="H39" s="35">
        <f t="shared" si="1"/>
        <v>-148.349</v>
      </c>
      <c r="I39" s="94"/>
    </row>
    <row r="40" spans="1:8" s="94" customFormat="1" ht="11.25" customHeight="1" thickBot="1">
      <c r="A40" s="87" t="s">
        <v>35</v>
      </c>
      <c r="B40" s="96" t="s">
        <v>36</v>
      </c>
      <c r="C40" s="12"/>
      <c r="D40" s="205"/>
      <c r="E40" s="93"/>
      <c r="F40" s="241"/>
      <c r="G40" s="34"/>
      <c r="H40" s="35">
        <f t="shared" si="1"/>
        <v>0</v>
      </c>
    </row>
    <row r="41" spans="1:8" s="94" customFormat="1" ht="11.25" customHeight="1" thickBot="1">
      <c r="A41" s="41"/>
      <c r="B41" s="21" t="s">
        <v>37</v>
      </c>
      <c r="C41" s="11">
        <v>152</v>
      </c>
      <c r="D41" s="196">
        <v>3.651</v>
      </c>
      <c r="E41" s="93"/>
      <c r="F41" s="284">
        <v>3.651</v>
      </c>
      <c r="G41" s="34">
        <f t="shared" si="0"/>
        <v>2.401973684210526</v>
      </c>
      <c r="H41" s="35">
        <f t="shared" si="1"/>
        <v>-148.349</v>
      </c>
    </row>
    <row r="42" spans="1:8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06">
        <f>D43</f>
        <v>2.1</v>
      </c>
      <c r="E42" s="171"/>
      <c r="F42" s="221"/>
      <c r="G42" s="34">
        <f t="shared" si="0"/>
        <v>10.500000000000002</v>
      </c>
      <c r="H42" s="35">
        <f t="shared" si="1"/>
        <v>-17.9</v>
      </c>
    </row>
    <row r="43" spans="1:8" s="94" customFormat="1" ht="11.25" customHeight="1" thickBot="1">
      <c r="A43" s="116" t="s">
        <v>272</v>
      </c>
      <c r="B43" s="166" t="s">
        <v>274</v>
      </c>
      <c r="C43" s="167">
        <v>20</v>
      </c>
      <c r="D43" s="207">
        <v>2.1</v>
      </c>
      <c r="E43" s="168"/>
      <c r="F43" s="207"/>
      <c r="G43" s="34">
        <f t="shared" si="0"/>
        <v>10.500000000000002</v>
      </c>
      <c r="H43" s="35">
        <f t="shared" si="1"/>
        <v>-17.9</v>
      </c>
    </row>
    <row r="44" spans="1:8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202">
        <f>D45+D46+D47+D48+D50+D49</f>
        <v>8.0203</v>
      </c>
      <c r="E44" s="145"/>
      <c r="F44" s="202">
        <f>F45+F46+F48+F47+F50+F49</f>
        <v>1101.97972</v>
      </c>
      <c r="G44" s="34">
        <f t="shared" si="0"/>
        <v>0.22450733400515063</v>
      </c>
      <c r="H44" s="35">
        <f t="shared" si="1"/>
        <v>-3564.3797</v>
      </c>
    </row>
    <row r="45" spans="1:8" s="94" customFormat="1" ht="11.25" customHeight="1" thickBot="1">
      <c r="A45" s="61" t="s">
        <v>192</v>
      </c>
      <c r="B45" s="87" t="s">
        <v>151</v>
      </c>
      <c r="C45" s="11"/>
      <c r="D45" s="196">
        <v>9E-05</v>
      </c>
      <c r="E45" s="93"/>
      <c r="F45" s="280">
        <v>3.07439</v>
      </c>
      <c r="G45" s="34"/>
      <c r="H45" s="35">
        <f t="shared" si="1"/>
        <v>9E-05</v>
      </c>
    </row>
    <row r="46" spans="1:8" s="94" customFormat="1" ht="11.25" customHeight="1" thickBot="1">
      <c r="A46" s="61" t="s">
        <v>175</v>
      </c>
      <c r="B46" s="98" t="s">
        <v>177</v>
      </c>
      <c r="C46" s="9">
        <v>134.5</v>
      </c>
      <c r="D46" s="197">
        <v>0.078</v>
      </c>
      <c r="E46" s="99"/>
      <c r="F46" s="278">
        <v>0.6561</v>
      </c>
      <c r="G46" s="34">
        <f t="shared" si="0"/>
        <v>0.05799256505576208</v>
      </c>
      <c r="H46" s="35">
        <f t="shared" si="1"/>
        <v>-134.422</v>
      </c>
    </row>
    <row r="47" spans="1:8" s="94" customFormat="1" ht="11.25" customHeight="1" thickBot="1">
      <c r="A47" s="61" t="s">
        <v>213</v>
      </c>
      <c r="B47" s="98" t="s">
        <v>214</v>
      </c>
      <c r="C47" s="9"/>
      <c r="D47" s="197"/>
      <c r="E47" s="99"/>
      <c r="F47" s="278"/>
      <c r="G47" s="34"/>
      <c r="H47" s="35">
        <f t="shared" si="1"/>
        <v>0</v>
      </c>
    </row>
    <row r="48" spans="1:8" s="94" customFormat="1" ht="11.25" customHeight="1" thickBot="1">
      <c r="A48" s="61" t="s">
        <v>176</v>
      </c>
      <c r="B48" s="89" t="s">
        <v>178</v>
      </c>
      <c r="C48" s="9">
        <v>200</v>
      </c>
      <c r="D48" s="197">
        <v>7.94221</v>
      </c>
      <c r="E48" s="99"/>
      <c r="F48" s="278">
        <v>20.86463</v>
      </c>
      <c r="G48" s="34">
        <f t="shared" si="0"/>
        <v>3.9711049999999997</v>
      </c>
      <c r="H48" s="35">
        <f t="shared" si="1"/>
        <v>-192.05779</v>
      </c>
    </row>
    <row r="49" spans="1:8" s="94" customFormat="1" ht="11.25" customHeight="1" thickBot="1">
      <c r="A49" s="61" t="s">
        <v>201</v>
      </c>
      <c r="B49" s="87" t="s">
        <v>202</v>
      </c>
      <c r="C49" s="12">
        <v>237.9</v>
      </c>
      <c r="D49" s="199"/>
      <c r="E49" s="100"/>
      <c r="F49" s="272"/>
      <c r="G49" s="34">
        <f t="shared" si="0"/>
        <v>0</v>
      </c>
      <c r="H49" s="35">
        <f t="shared" si="1"/>
        <v>-237.9</v>
      </c>
    </row>
    <row r="50" spans="1:8" s="94" customFormat="1" ht="23.25" customHeight="1" thickBot="1">
      <c r="A50" s="61" t="s">
        <v>203</v>
      </c>
      <c r="B50" s="101" t="s">
        <v>204</v>
      </c>
      <c r="C50" s="12">
        <v>3000</v>
      </c>
      <c r="D50" s="199"/>
      <c r="E50" s="100"/>
      <c r="F50" s="272">
        <v>1077.3846</v>
      </c>
      <c r="G50" s="34">
        <f t="shared" si="0"/>
        <v>0</v>
      </c>
      <c r="H50" s="35">
        <f t="shared" si="1"/>
        <v>-3000</v>
      </c>
    </row>
    <row r="51" spans="1:9" s="94" customFormat="1" ht="34.5" customHeight="1" thickBot="1">
      <c r="A51" s="102" t="s">
        <v>227</v>
      </c>
      <c r="B51" s="103" t="s">
        <v>119</v>
      </c>
      <c r="C51" s="104"/>
      <c r="D51" s="194"/>
      <c r="E51" s="75"/>
      <c r="F51" s="194"/>
      <c r="G51" s="34"/>
      <c r="H51" s="35">
        <f t="shared" si="1"/>
        <v>0</v>
      </c>
      <c r="I51" s="20"/>
    </row>
    <row r="52" spans="1:8" s="3" customFormat="1" ht="11.25" customHeight="1" thickBot="1">
      <c r="A52" s="56" t="s">
        <v>143</v>
      </c>
      <c r="B52" s="57" t="s">
        <v>40</v>
      </c>
      <c r="C52" s="13">
        <v>1017</v>
      </c>
      <c r="D52" s="208">
        <v>23.44756</v>
      </c>
      <c r="E52" s="105"/>
      <c r="F52" s="183"/>
      <c r="G52" s="34">
        <f t="shared" si="0"/>
        <v>2.30556145526057</v>
      </c>
      <c r="H52" s="35">
        <f t="shared" si="1"/>
        <v>-993.55244</v>
      </c>
    </row>
    <row r="53" spans="1:8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08">
        <f>D56+D58+D60+D62+D63+D65+D66+D67+D69+D71+D54+D74+D75+D76</f>
        <v>93.07003</v>
      </c>
      <c r="E53" s="13">
        <f>E56+E58+E60+E62+E63+E65+E66+E67+E69+E71+E54+E74+E75+E76</f>
        <v>0</v>
      </c>
      <c r="F53" s="208">
        <f>F56+F58+F60+F62+F63+F65+F66+F67+F69+F71+F54+F74+F75+F76+F68</f>
        <v>25.24437</v>
      </c>
      <c r="G53" s="34">
        <f t="shared" si="0"/>
        <v>9.294919604514131</v>
      </c>
      <c r="H53" s="35">
        <f t="shared" si="1"/>
        <v>-908.2299700000001</v>
      </c>
    </row>
    <row r="54" spans="1:8" ht="11.25" customHeight="1" thickBot="1">
      <c r="A54" s="68" t="s">
        <v>144</v>
      </c>
      <c r="B54" s="69" t="s">
        <v>193</v>
      </c>
      <c r="C54" s="10">
        <v>55.9</v>
      </c>
      <c r="D54" s="198">
        <v>9.59999</v>
      </c>
      <c r="E54" s="46"/>
      <c r="F54" s="279">
        <v>0.75</v>
      </c>
      <c r="G54" s="34">
        <f t="shared" si="0"/>
        <v>17.17350626118068</v>
      </c>
      <c r="H54" s="35">
        <f t="shared" si="1"/>
        <v>-46.30001</v>
      </c>
    </row>
    <row r="55" spans="1:9" s="3" customFormat="1" ht="11.25" customHeight="1" thickBot="1">
      <c r="A55" s="40" t="s">
        <v>43</v>
      </c>
      <c r="B55" s="41" t="s">
        <v>44</v>
      </c>
      <c r="C55" s="12"/>
      <c r="D55" s="209"/>
      <c r="E55" s="106"/>
      <c r="F55" s="184"/>
      <c r="G55" s="34"/>
      <c r="H55" s="35">
        <f t="shared" si="1"/>
        <v>0</v>
      </c>
      <c r="I55" s="20"/>
    </row>
    <row r="56" spans="2:8" ht="11.25" customHeight="1" thickBot="1">
      <c r="B56" s="41" t="s">
        <v>45</v>
      </c>
      <c r="C56" s="10">
        <v>1.3</v>
      </c>
      <c r="D56" s="196"/>
      <c r="E56" s="55"/>
      <c r="F56" s="180"/>
      <c r="G56" s="34">
        <f t="shared" si="0"/>
        <v>0</v>
      </c>
      <c r="H56" s="35">
        <f t="shared" si="1"/>
        <v>-1.3</v>
      </c>
    </row>
    <row r="57" spans="1:8" ht="11.25" customHeight="1" thickBot="1">
      <c r="A57" s="61" t="s">
        <v>46</v>
      </c>
      <c r="B57" s="66" t="s">
        <v>194</v>
      </c>
      <c r="C57" s="12"/>
      <c r="D57" s="199"/>
      <c r="E57" s="67"/>
      <c r="F57" s="181"/>
      <c r="G57" s="34"/>
      <c r="H57" s="35">
        <f t="shared" si="1"/>
        <v>0</v>
      </c>
    </row>
    <row r="58" spans="1:8" ht="11.25" customHeight="1" thickBot="1">
      <c r="A58" s="68"/>
      <c r="B58" s="69" t="s">
        <v>47</v>
      </c>
      <c r="C58" s="10">
        <v>33</v>
      </c>
      <c r="D58" s="198"/>
      <c r="E58" s="55"/>
      <c r="F58" s="279">
        <v>3</v>
      </c>
      <c r="G58" s="34">
        <f t="shared" si="0"/>
        <v>0</v>
      </c>
      <c r="H58" s="35">
        <f t="shared" si="1"/>
        <v>-33</v>
      </c>
    </row>
    <row r="59" spans="1:8" ht="11.25" customHeight="1" thickBot="1">
      <c r="A59" s="61" t="s">
        <v>64</v>
      </c>
      <c r="B59" s="66" t="s">
        <v>44</v>
      </c>
      <c r="C59" s="11"/>
      <c r="D59" s="196"/>
      <c r="E59" s="55"/>
      <c r="F59" s="196"/>
      <c r="G59" s="34"/>
      <c r="H59" s="35">
        <f t="shared" si="1"/>
        <v>0</v>
      </c>
    </row>
    <row r="60" spans="1:8" ht="11.25" customHeight="1" thickBot="1">
      <c r="A60" s="68"/>
      <c r="B60" s="69" t="s">
        <v>195</v>
      </c>
      <c r="C60" s="11"/>
      <c r="D60" s="196"/>
      <c r="E60" s="55"/>
      <c r="F60" s="196"/>
      <c r="G60" s="34"/>
      <c r="H60" s="35">
        <f t="shared" si="1"/>
        <v>0</v>
      </c>
    </row>
    <row r="61" spans="1:8" ht="11.25" customHeight="1" thickBot="1">
      <c r="A61" s="40" t="s">
        <v>246</v>
      </c>
      <c r="B61" s="41" t="s">
        <v>220</v>
      </c>
      <c r="C61" s="12"/>
      <c r="D61" s="199"/>
      <c r="E61" s="55"/>
      <c r="F61" s="199"/>
      <c r="G61" s="34"/>
      <c r="H61" s="35">
        <f t="shared" si="1"/>
        <v>0</v>
      </c>
    </row>
    <row r="62" spans="2:8" ht="11.25" customHeight="1" thickBot="1">
      <c r="B62" s="69"/>
      <c r="C62" s="10"/>
      <c r="D62" s="198"/>
      <c r="E62" s="55"/>
      <c r="F62" s="198"/>
      <c r="G62" s="34"/>
      <c r="H62" s="35">
        <f t="shared" si="1"/>
        <v>0</v>
      </c>
    </row>
    <row r="63" spans="1:8" ht="11.25" customHeight="1" thickBot="1">
      <c r="A63" s="61" t="s">
        <v>125</v>
      </c>
      <c r="B63" s="66" t="s">
        <v>127</v>
      </c>
      <c r="C63" s="12"/>
      <c r="D63" s="197"/>
      <c r="E63" s="55"/>
      <c r="F63" s="178"/>
      <c r="G63" s="34"/>
      <c r="H63" s="35">
        <f t="shared" si="1"/>
        <v>0</v>
      </c>
    </row>
    <row r="64" spans="1:8" ht="11.25" customHeight="1" thickBot="1">
      <c r="A64" s="61" t="s">
        <v>48</v>
      </c>
      <c r="B64" s="66" t="s">
        <v>49</v>
      </c>
      <c r="C64" s="12"/>
      <c r="D64" s="199"/>
      <c r="E64" s="67"/>
      <c r="F64" s="181"/>
      <c r="G64" s="34"/>
      <c r="H64" s="35">
        <f t="shared" si="1"/>
        <v>0</v>
      </c>
    </row>
    <row r="65" spans="1:8" ht="11.25" customHeight="1" thickBot="1">
      <c r="A65" s="68"/>
      <c r="B65" s="69" t="s">
        <v>50</v>
      </c>
      <c r="C65" s="10">
        <v>103</v>
      </c>
      <c r="D65" s="198"/>
      <c r="E65" s="46"/>
      <c r="F65" s="179"/>
      <c r="G65" s="34">
        <f t="shared" si="0"/>
        <v>0</v>
      </c>
      <c r="H65" s="35">
        <f t="shared" si="1"/>
        <v>-103</v>
      </c>
    </row>
    <row r="66" spans="1:8" ht="11.25" customHeight="1" thickBot="1">
      <c r="A66" s="61" t="s">
        <v>51</v>
      </c>
      <c r="B66" s="66" t="s">
        <v>126</v>
      </c>
      <c r="C66" s="12">
        <v>209.9</v>
      </c>
      <c r="D66" s="197">
        <v>25</v>
      </c>
      <c r="E66" s="46"/>
      <c r="F66" s="278">
        <v>5</v>
      </c>
      <c r="G66" s="34">
        <f t="shared" si="0"/>
        <v>11.910433539780847</v>
      </c>
      <c r="H66" s="35">
        <f t="shared" si="1"/>
        <v>-184.9</v>
      </c>
    </row>
    <row r="67" spans="1:8" ht="11.25" customHeight="1" thickBot="1">
      <c r="A67" s="61" t="s">
        <v>52</v>
      </c>
      <c r="B67" s="66" t="s">
        <v>53</v>
      </c>
      <c r="C67" s="9"/>
      <c r="D67" s="197"/>
      <c r="E67" s="44"/>
      <c r="F67" s="197"/>
      <c r="G67" s="34"/>
      <c r="H67" s="35">
        <f t="shared" si="1"/>
        <v>0</v>
      </c>
    </row>
    <row r="68" spans="1:8" ht="11.25" customHeight="1" thickBot="1">
      <c r="A68" s="61" t="s">
        <v>54</v>
      </c>
      <c r="B68" s="66" t="s">
        <v>49</v>
      </c>
      <c r="C68" s="11"/>
      <c r="D68" s="196"/>
      <c r="E68" s="55"/>
      <c r="F68" s="196"/>
      <c r="G68" s="34"/>
      <c r="H68" s="35">
        <f t="shared" si="1"/>
        <v>0</v>
      </c>
    </row>
    <row r="69" spans="2:8" ht="11.25" customHeight="1" thickBot="1">
      <c r="B69" s="41" t="s">
        <v>55</v>
      </c>
      <c r="C69" s="11">
        <v>1</v>
      </c>
      <c r="D69" s="196"/>
      <c r="E69" s="55"/>
      <c r="F69" s="196"/>
      <c r="G69" s="34">
        <f t="shared" si="0"/>
        <v>0</v>
      </c>
      <c r="H69" s="35">
        <f t="shared" si="1"/>
        <v>-1</v>
      </c>
    </row>
    <row r="70" spans="1:8" ht="11.25" customHeight="1" thickBot="1">
      <c r="A70" s="61" t="s">
        <v>56</v>
      </c>
      <c r="B70" s="66" t="s">
        <v>57</v>
      </c>
      <c r="C70" s="12"/>
      <c r="D70" s="199"/>
      <c r="E70" s="55"/>
      <c r="F70" s="199"/>
      <c r="G70" s="34"/>
      <c r="H70" s="35">
        <f t="shared" si="1"/>
        <v>0</v>
      </c>
    </row>
    <row r="71" spans="1:8" ht="11.25" customHeight="1" thickBot="1">
      <c r="A71" s="68"/>
      <c r="B71" s="69" t="s">
        <v>58</v>
      </c>
      <c r="C71" s="10">
        <f>C72+C73</f>
        <v>0</v>
      </c>
      <c r="D71" s="198">
        <f>D72+D73</f>
        <v>1</v>
      </c>
      <c r="E71" s="95">
        <f>E72+E73</f>
        <v>0</v>
      </c>
      <c r="F71" s="198"/>
      <c r="G71" s="34"/>
      <c r="H71" s="35">
        <f t="shared" si="1"/>
        <v>1</v>
      </c>
    </row>
    <row r="72" spans="1:8" ht="11.25" customHeight="1" thickBot="1">
      <c r="A72" s="40" t="s">
        <v>173</v>
      </c>
      <c r="B72" s="107" t="s">
        <v>172</v>
      </c>
      <c r="C72" s="11"/>
      <c r="D72" s="196">
        <v>1</v>
      </c>
      <c r="E72" s="55"/>
      <c r="F72" s="196"/>
      <c r="G72" s="34"/>
      <c r="H72" s="35">
        <f t="shared" si="1"/>
        <v>1</v>
      </c>
    </row>
    <row r="73" spans="1:8" ht="11.25" customHeight="1" thickBot="1">
      <c r="A73" s="73" t="s">
        <v>146</v>
      </c>
      <c r="B73" s="108" t="s">
        <v>150</v>
      </c>
      <c r="C73" s="9"/>
      <c r="D73" s="197"/>
      <c r="E73" s="44"/>
      <c r="F73" s="197"/>
      <c r="G73" s="34"/>
      <c r="H73" s="35">
        <f aca="true" t="shared" si="2" ref="H73:H136">D73-C73</f>
        <v>0</v>
      </c>
    </row>
    <row r="74" spans="1:8" ht="11.25" customHeight="1" thickBot="1">
      <c r="A74" s="73" t="s">
        <v>136</v>
      </c>
      <c r="B74" s="109" t="s">
        <v>174</v>
      </c>
      <c r="C74" s="9"/>
      <c r="D74" s="197"/>
      <c r="E74" s="44"/>
      <c r="F74" s="197"/>
      <c r="G74" s="34"/>
      <c r="H74" s="35">
        <f t="shared" si="2"/>
        <v>0</v>
      </c>
    </row>
    <row r="75" spans="1:8" ht="11.25" customHeight="1" thickBot="1">
      <c r="A75" s="73" t="s">
        <v>181</v>
      </c>
      <c r="B75" s="109" t="s">
        <v>174</v>
      </c>
      <c r="C75" s="9">
        <v>70</v>
      </c>
      <c r="D75" s="197">
        <v>3.2</v>
      </c>
      <c r="E75" s="44"/>
      <c r="F75" s="278">
        <v>2</v>
      </c>
      <c r="G75" s="34">
        <f aca="true" t="shared" si="3" ref="G75:G129">D75/C75*100</f>
        <v>4.571428571428571</v>
      </c>
      <c r="H75" s="35">
        <f t="shared" si="2"/>
        <v>-66.8</v>
      </c>
    </row>
    <row r="76" spans="1:8" ht="11.25" customHeight="1" thickBot="1">
      <c r="A76" s="73" t="s">
        <v>59</v>
      </c>
      <c r="B76" s="72" t="s">
        <v>60</v>
      </c>
      <c r="C76" s="9">
        <f>C78</f>
        <v>527.2</v>
      </c>
      <c r="D76" s="197">
        <f>D78</f>
        <v>54.27004</v>
      </c>
      <c r="E76" s="110">
        <f>E78</f>
        <v>0</v>
      </c>
      <c r="F76" s="178">
        <f>F78</f>
        <v>14.49437</v>
      </c>
      <c r="G76" s="34">
        <f t="shared" si="3"/>
        <v>10.294013657056144</v>
      </c>
      <c r="H76" s="35">
        <f t="shared" si="2"/>
        <v>-472.92996000000005</v>
      </c>
    </row>
    <row r="77" spans="1:8" ht="11.25" customHeight="1" thickBot="1">
      <c r="A77" s="61" t="s">
        <v>61</v>
      </c>
      <c r="B77" s="66" t="s">
        <v>62</v>
      </c>
      <c r="C77" s="12"/>
      <c r="D77" s="199"/>
      <c r="E77" s="67"/>
      <c r="F77" s="181"/>
      <c r="G77" s="34"/>
      <c r="H77" s="35">
        <f t="shared" si="2"/>
        <v>0</v>
      </c>
    </row>
    <row r="78" spans="2:8" ht="11.25" customHeight="1" thickBot="1">
      <c r="B78" s="41" t="s">
        <v>63</v>
      </c>
      <c r="C78" s="11">
        <v>527.2</v>
      </c>
      <c r="D78" s="199">
        <v>54.27004</v>
      </c>
      <c r="E78" s="55"/>
      <c r="F78" s="272">
        <v>14.49437</v>
      </c>
      <c r="G78" s="34">
        <f t="shared" si="3"/>
        <v>10.294013657056144</v>
      </c>
      <c r="H78" s="35">
        <f t="shared" si="2"/>
        <v>-472.92996000000005</v>
      </c>
    </row>
    <row r="79" spans="1:8" ht="11.25" customHeight="1" thickBot="1">
      <c r="A79" s="56" t="s">
        <v>65</v>
      </c>
      <c r="B79" s="57" t="s">
        <v>66</v>
      </c>
      <c r="C79" s="13">
        <f>C80+C81+C82</f>
        <v>0</v>
      </c>
      <c r="D79" s="208">
        <f>D80+D81+D82</f>
        <v>173.03984</v>
      </c>
      <c r="E79" s="97">
        <f>E80+E81+E82</f>
        <v>0</v>
      </c>
      <c r="F79" s="208">
        <f>F80+F81+F82</f>
        <v>18.82878</v>
      </c>
      <c r="G79" s="34"/>
      <c r="H79" s="35">
        <f t="shared" si="2"/>
        <v>173.03984</v>
      </c>
    </row>
    <row r="80" spans="1:8" ht="11.25" customHeight="1" thickBot="1">
      <c r="A80" s="40" t="s">
        <v>67</v>
      </c>
      <c r="B80" s="41" t="s">
        <v>68</v>
      </c>
      <c r="C80" s="10"/>
      <c r="D80" s="198">
        <v>122.20284</v>
      </c>
      <c r="E80" s="46"/>
      <c r="F80" s="179">
        <v>18.82878</v>
      </c>
      <c r="G80" s="34"/>
      <c r="H80" s="35">
        <f t="shared" si="2"/>
        <v>122.20284</v>
      </c>
    </row>
    <row r="81" spans="1:8" ht="11.25" customHeight="1" thickBot="1">
      <c r="A81" s="61" t="s">
        <v>216</v>
      </c>
      <c r="B81" s="72" t="s">
        <v>68</v>
      </c>
      <c r="C81" s="9"/>
      <c r="D81" s="197"/>
      <c r="E81" s="44"/>
      <c r="F81" s="178"/>
      <c r="G81" s="34"/>
      <c r="H81" s="35">
        <f t="shared" si="2"/>
        <v>0</v>
      </c>
    </row>
    <row r="82" spans="1:8" ht="11.25" customHeight="1" thickBot="1">
      <c r="A82" s="61" t="s">
        <v>69</v>
      </c>
      <c r="B82" s="66" t="s">
        <v>66</v>
      </c>
      <c r="C82" s="12"/>
      <c r="D82" s="199">
        <v>50.837</v>
      </c>
      <c r="E82" s="67"/>
      <c r="F82" s="181"/>
      <c r="G82" s="34"/>
      <c r="H82" s="35">
        <f t="shared" si="2"/>
        <v>50.837</v>
      </c>
    </row>
    <row r="83" spans="1:8" ht="11.25" customHeight="1" thickBot="1">
      <c r="A83" s="111" t="s">
        <v>72</v>
      </c>
      <c r="B83" s="33" t="s">
        <v>73</v>
      </c>
      <c r="C83" s="15">
        <f>C84+C150+C148+C147</f>
        <v>314833.40520000004</v>
      </c>
      <c r="D83" s="15">
        <f>D84+D150+D148+D147</f>
        <v>24328.458209999997</v>
      </c>
      <c r="E83" s="17">
        <f>E84+E150+E148+E147</f>
        <v>0</v>
      </c>
      <c r="F83" s="194">
        <f>F84+F150+F148+F147</f>
        <v>20130.17595</v>
      </c>
      <c r="G83" s="34">
        <f t="shared" si="3"/>
        <v>7.7274068787412125</v>
      </c>
      <c r="H83" s="35">
        <f t="shared" si="2"/>
        <v>-290504.94699</v>
      </c>
    </row>
    <row r="84" spans="1:8" ht="11.25" customHeight="1" thickBot="1">
      <c r="A84" s="112" t="s">
        <v>130</v>
      </c>
      <c r="B84" s="113" t="s">
        <v>131</v>
      </c>
      <c r="C84" s="83">
        <f>C85+C88+C99+C129</f>
        <v>314833.40520000004</v>
      </c>
      <c r="D84" s="83">
        <f>D85+D88+D99+D129</f>
        <v>24331.413849999997</v>
      </c>
      <c r="E84" s="83">
        <f>E85+E88+E99+E129</f>
        <v>0</v>
      </c>
      <c r="F84" s="83">
        <f>F85+F88+F99+F129</f>
        <v>21451.97595</v>
      </c>
      <c r="G84" s="34">
        <f t="shared" si="3"/>
        <v>7.728345673656613</v>
      </c>
      <c r="H84" s="35">
        <f t="shared" si="2"/>
        <v>-290501.99135</v>
      </c>
    </row>
    <row r="85" spans="1:8" ht="11.25" customHeight="1" thickBot="1">
      <c r="A85" s="111" t="s">
        <v>288</v>
      </c>
      <c r="B85" s="33" t="s">
        <v>75</v>
      </c>
      <c r="C85" s="15">
        <f>C86+C87</f>
        <v>110671</v>
      </c>
      <c r="D85" s="194">
        <f>D86+D87</f>
        <v>7263</v>
      </c>
      <c r="E85" s="114">
        <f>E86+E87</f>
        <v>0</v>
      </c>
      <c r="F85" s="194">
        <f>F86+F87</f>
        <v>7614</v>
      </c>
      <c r="G85" s="34">
        <f t="shared" si="3"/>
        <v>6.562694834238418</v>
      </c>
      <c r="H85" s="35">
        <f t="shared" si="2"/>
        <v>-103408</v>
      </c>
    </row>
    <row r="86" spans="1:8" ht="11.25" customHeight="1" thickBot="1">
      <c r="A86" s="68" t="s">
        <v>286</v>
      </c>
      <c r="B86" s="69" t="s">
        <v>77</v>
      </c>
      <c r="C86" s="115">
        <v>109214</v>
      </c>
      <c r="D86" s="198">
        <v>7263</v>
      </c>
      <c r="F86" s="279">
        <v>7614</v>
      </c>
      <c r="G86" s="34">
        <f t="shared" si="3"/>
        <v>6.65024630541872</v>
      </c>
      <c r="H86" s="35">
        <f t="shared" si="2"/>
        <v>-101951</v>
      </c>
    </row>
    <row r="87" spans="1:8" ht="11.25" customHeight="1" thickBot="1">
      <c r="A87" s="116" t="s">
        <v>287</v>
      </c>
      <c r="B87" s="107" t="s">
        <v>122</v>
      </c>
      <c r="C87" s="117">
        <v>1457</v>
      </c>
      <c r="D87" s="196"/>
      <c r="F87" s="196"/>
      <c r="G87" s="34">
        <f t="shared" si="3"/>
        <v>0</v>
      </c>
      <c r="H87" s="35">
        <f t="shared" si="2"/>
        <v>-1457</v>
      </c>
    </row>
    <row r="88" spans="1:9" ht="11.25" customHeight="1" thickBot="1">
      <c r="A88" s="111" t="s">
        <v>78</v>
      </c>
      <c r="B88" s="33" t="s">
        <v>79</v>
      </c>
      <c r="C88" s="15">
        <f>C91+C93+C94</f>
        <v>11424.5</v>
      </c>
      <c r="D88" s="15">
        <f>D91+D93+D94</f>
        <v>4668.688</v>
      </c>
      <c r="E88" s="15">
        <f>E91+E93+E94</f>
        <v>0</v>
      </c>
      <c r="F88" s="15">
        <f>F91+F93+F94</f>
        <v>200.64</v>
      </c>
      <c r="G88" s="34">
        <f t="shared" si="3"/>
        <v>40.865578362291565</v>
      </c>
      <c r="H88" s="35">
        <f t="shared" si="2"/>
        <v>-6755.812</v>
      </c>
      <c r="I88" s="3"/>
    </row>
    <row r="89" spans="1:9" ht="11.25" customHeight="1" thickBot="1">
      <c r="A89" s="68" t="s">
        <v>250</v>
      </c>
      <c r="B89" s="69" t="s">
        <v>257</v>
      </c>
      <c r="C89" s="115"/>
      <c r="D89" s="198"/>
      <c r="E89" s="118"/>
      <c r="F89" s="179"/>
      <c r="G89" s="34"/>
      <c r="H89" s="35">
        <f t="shared" si="2"/>
        <v>0</v>
      </c>
      <c r="I89" s="3"/>
    </row>
    <row r="90" spans="1:9" ht="11.25" customHeight="1" thickBot="1">
      <c r="A90" s="73" t="s">
        <v>251</v>
      </c>
      <c r="B90" s="72" t="s">
        <v>80</v>
      </c>
      <c r="C90" s="119"/>
      <c r="D90" s="197"/>
      <c r="E90" s="110"/>
      <c r="F90" s="178"/>
      <c r="G90" s="34"/>
      <c r="H90" s="35">
        <f t="shared" si="2"/>
        <v>0</v>
      </c>
      <c r="I90" s="3"/>
    </row>
    <row r="91" spans="1:9" s="3" customFormat="1" ht="11.25" customHeight="1" thickBot="1">
      <c r="A91" s="68" t="s">
        <v>282</v>
      </c>
      <c r="B91" s="69" t="s">
        <v>81</v>
      </c>
      <c r="C91" s="115">
        <v>4500</v>
      </c>
      <c r="D91" s="198">
        <v>4500</v>
      </c>
      <c r="E91" s="95"/>
      <c r="F91" s="179"/>
      <c r="G91" s="34">
        <f t="shared" si="3"/>
        <v>100</v>
      </c>
      <c r="H91" s="35">
        <f t="shared" si="2"/>
        <v>0</v>
      </c>
      <c r="I91" s="20"/>
    </row>
    <row r="92" spans="1:9" s="3" customFormat="1" ht="11.25" customHeight="1" thickBot="1">
      <c r="A92" s="122" t="s">
        <v>270</v>
      </c>
      <c r="B92" s="72" t="s">
        <v>271</v>
      </c>
      <c r="C92" s="123"/>
      <c r="D92" s="199"/>
      <c r="E92" s="124"/>
      <c r="F92" s="181"/>
      <c r="G92" s="34"/>
      <c r="H92" s="35">
        <f t="shared" si="2"/>
        <v>0</v>
      </c>
      <c r="I92" s="20"/>
    </row>
    <row r="93" spans="1:9" s="3" customFormat="1" ht="11.25" customHeight="1" thickBot="1">
      <c r="A93" s="122" t="s">
        <v>283</v>
      </c>
      <c r="B93" s="72" t="s">
        <v>84</v>
      </c>
      <c r="C93" s="123">
        <v>3173.6</v>
      </c>
      <c r="D93" s="199"/>
      <c r="E93" s="124"/>
      <c r="F93" s="181"/>
      <c r="G93" s="34">
        <f t="shared" si="3"/>
        <v>0</v>
      </c>
      <c r="H93" s="35">
        <f t="shared" si="2"/>
        <v>-3173.6</v>
      </c>
      <c r="I93" s="20"/>
    </row>
    <row r="94" spans="1:8" ht="11.25" customHeight="1" thickBot="1">
      <c r="A94" s="250" t="s">
        <v>284</v>
      </c>
      <c r="B94" s="33" t="s">
        <v>83</v>
      </c>
      <c r="C94" s="15">
        <f>C95+C96+C97+C98</f>
        <v>3750.9</v>
      </c>
      <c r="D94" s="15">
        <f>D95+D96+D97+D98</f>
        <v>168.688</v>
      </c>
      <c r="E94" s="15">
        <f>E95+E96+E97+E98</f>
        <v>0</v>
      </c>
      <c r="F94" s="15">
        <f>F95+F96+F97+F98</f>
        <v>200.64</v>
      </c>
      <c r="G94" s="34">
        <f t="shared" si="3"/>
        <v>4.4972673225092645</v>
      </c>
      <c r="H94" s="35">
        <f t="shared" si="2"/>
        <v>-3582.212</v>
      </c>
    </row>
    <row r="95" spans="1:8" ht="11.25" customHeight="1" thickBot="1">
      <c r="A95" s="61" t="s">
        <v>284</v>
      </c>
      <c r="B95" s="69" t="s">
        <v>186</v>
      </c>
      <c r="C95" s="123"/>
      <c r="D95" s="199"/>
      <c r="E95" s="67"/>
      <c r="F95" s="201"/>
      <c r="G95" s="34"/>
      <c r="H95" s="35">
        <f t="shared" si="2"/>
        <v>0</v>
      </c>
    </row>
    <row r="96" spans="1:8" ht="24.75" customHeight="1" thickBot="1">
      <c r="A96" s="61" t="s">
        <v>284</v>
      </c>
      <c r="B96" s="127" t="s">
        <v>229</v>
      </c>
      <c r="C96" s="12">
        <v>2205.9</v>
      </c>
      <c r="D96" s="199">
        <v>168.688</v>
      </c>
      <c r="E96" s="128"/>
      <c r="F96" s="272">
        <v>200.64</v>
      </c>
      <c r="G96" s="34">
        <f t="shared" si="3"/>
        <v>7.647128156308082</v>
      </c>
      <c r="H96" s="35">
        <f t="shared" si="2"/>
        <v>-2037.212</v>
      </c>
    </row>
    <row r="97" spans="1:8" ht="12.75" customHeight="1" thickBot="1">
      <c r="A97" s="61" t="s">
        <v>284</v>
      </c>
      <c r="B97" s="127" t="s">
        <v>285</v>
      </c>
      <c r="C97" s="12">
        <v>1545</v>
      </c>
      <c r="D97" s="199"/>
      <c r="E97" s="128"/>
      <c r="F97" s="199"/>
      <c r="G97" s="34">
        <f t="shared" si="3"/>
        <v>0</v>
      </c>
      <c r="H97" s="35">
        <f t="shared" si="2"/>
        <v>-1545</v>
      </c>
    </row>
    <row r="98" spans="1:8" ht="25.5" customHeight="1" thickBot="1">
      <c r="A98" s="61" t="s">
        <v>284</v>
      </c>
      <c r="B98" s="62" t="s">
        <v>245</v>
      </c>
      <c r="C98" s="14"/>
      <c r="D98" s="200"/>
      <c r="E98" s="129"/>
      <c r="F98" s="200"/>
      <c r="G98" s="34"/>
      <c r="H98" s="35">
        <f t="shared" si="2"/>
        <v>0</v>
      </c>
    </row>
    <row r="99" spans="1:8" ht="11.25" customHeight="1" thickBot="1">
      <c r="A99" s="112" t="s">
        <v>290</v>
      </c>
      <c r="B99" s="113" t="s">
        <v>87</v>
      </c>
      <c r="C99" s="83">
        <f>C100+C116+C119+C120+C121+C122+C123+C124+C127+C118</f>
        <v>170914.4</v>
      </c>
      <c r="D99" s="83">
        <f>D100+D116+D119+D120+D121+D122+D123+D124+D127+D118</f>
        <v>11690.221849999998</v>
      </c>
      <c r="E99" s="83">
        <f>E100+E116+E119+E120+E121+E122+E123+E124+E127+E118</f>
        <v>0</v>
      </c>
      <c r="F99" s="83">
        <f>F100+F116+F119+F120+F121+F122+F123+F124+F127+F118</f>
        <v>13585.544000000002</v>
      </c>
      <c r="G99" s="34">
        <f t="shared" si="3"/>
        <v>6.839810952149144</v>
      </c>
      <c r="H99" s="35">
        <f t="shared" si="2"/>
        <v>-159224.17815</v>
      </c>
    </row>
    <row r="100" spans="1:8" ht="11.25" customHeight="1" thickBot="1">
      <c r="A100" s="111" t="s">
        <v>90</v>
      </c>
      <c r="B100" s="33" t="s">
        <v>291</v>
      </c>
      <c r="C100" s="15">
        <f>C103+C104+C109+C112+C111+C102+C101+C110+C105+C113+C114+C124+C107+C108+C115</f>
        <v>125721.2</v>
      </c>
      <c r="D100" s="15">
        <f>D103+D104+D109+D112+D111+D102+D101+D110+D105+D113+D114+D124+D107+D108+D115</f>
        <v>10237.221849999998</v>
      </c>
      <c r="E100" s="15">
        <f>E103+E104+E109+E112+E111+E102+E101+E110+E105+E113+E114+E124+E107+E108+E115</f>
        <v>0</v>
      </c>
      <c r="F100" s="15">
        <f>F103+F104+F109+F112+F111+F102+F101+F110+F105+F113+F114+F124+F107+F108+F115</f>
        <v>10425.544000000002</v>
      </c>
      <c r="G100" s="34">
        <f t="shared" si="3"/>
        <v>8.142796799585113</v>
      </c>
      <c r="H100" s="35">
        <f t="shared" si="2"/>
        <v>-115483.97815</v>
      </c>
    </row>
    <row r="101" spans="1:8" ht="25.5" customHeight="1" thickBot="1">
      <c r="A101" s="68" t="s">
        <v>289</v>
      </c>
      <c r="B101" s="125" t="s">
        <v>118</v>
      </c>
      <c r="C101" s="256">
        <v>1384.2</v>
      </c>
      <c r="D101" s="198"/>
      <c r="E101" s="133"/>
      <c r="F101" s="179"/>
      <c r="G101" s="34">
        <f t="shared" si="3"/>
        <v>0</v>
      </c>
      <c r="H101" s="35">
        <f t="shared" si="2"/>
        <v>-1384.2</v>
      </c>
    </row>
    <row r="102" spans="1:8" ht="11.25" customHeight="1" thickBot="1">
      <c r="A102" s="68" t="s">
        <v>289</v>
      </c>
      <c r="B102" s="60" t="s">
        <v>124</v>
      </c>
      <c r="C102" s="256">
        <v>45</v>
      </c>
      <c r="D102" s="198">
        <v>18</v>
      </c>
      <c r="E102" s="133"/>
      <c r="F102" s="179"/>
      <c r="G102" s="34">
        <f t="shared" si="3"/>
        <v>40</v>
      </c>
      <c r="H102" s="35">
        <f t="shared" si="2"/>
        <v>-27</v>
      </c>
    </row>
    <row r="103" spans="1:8" ht="11.25" customHeight="1" thickBot="1">
      <c r="A103" s="68" t="s">
        <v>289</v>
      </c>
      <c r="B103" s="60" t="s">
        <v>199</v>
      </c>
      <c r="C103" s="256">
        <v>2441.9</v>
      </c>
      <c r="D103" s="198">
        <v>281.28</v>
      </c>
      <c r="E103" s="46"/>
      <c r="F103" s="279">
        <v>296.075</v>
      </c>
      <c r="G103" s="34">
        <f t="shared" si="3"/>
        <v>11.518899217822186</v>
      </c>
      <c r="H103" s="35">
        <f t="shared" si="2"/>
        <v>-2160.62</v>
      </c>
    </row>
    <row r="104" spans="1:8" ht="11.25" customHeight="1" thickBot="1">
      <c r="A104" s="68" t="s">
        <v>289</v>
      </c>
      <c r="B104" s="72" t="s">
        <v>198</v>
      </c>
      <c r="C104" s="257">
        <v>89502</v>
      </c>
      <c r="D104" s="197">
        <v>7451</v>
      </c>
      <c r="E104" s="132"/>
      <c r="F104" s="278">
        <v>7717</v>
      </c>
      <c r="G104" s="34">
        <f t="shared" si="3"/>
        <v>8.324953632321066</v>
      </c>
      <c r="H104" s="35">
        <f t="shared" si="2"/>
        <v>-82051</v>
      </c>
    </row>
    <row r="105" spans="1:8" ht="11.25" customHeight="1" thickBot="1">
      <c r="A105" s="68" t="s">
        <v>289</v>
      </c>
      <c r="B105" s="72" t="s">
        <v>171</v>
      </c>
      <c r="C105" s="257">
        <v>16165.8</v>
      </c>
      <c r="D105" s="197">
        <v>1346</v>
      </c>
      <c r="E105" s="132"/>
      <c r="F105" s="278">
        <v>1398</v>
      </c>
      <c r="G105" s="34">
        <f t="shared" si="3"/>
        <v>8.326219549914015</v>
      </c>
      <c r="H105" s="35">
        <f t="shared" si="2"/>
        <v>-14819.8</v>
      </c>
    </row>
    <row r="106" spans="3:8" ht="12.75" thickBot="1">
      <c r="C106" s="258"/>
      <c r="G106" s="34"/>
      <c r="H106" s="35">
        <f t="shared" si="2"/>
        <v>0</v>
      </c>
    </row>
    <row r="107" spans="1:8" ht="11.25" customHeight="1" thickBot="1">
      <c r="A107" s="68" t="s">
        <v>289</v>
      </c>
      <c r="B107" s="72" t="s">
        <v>266</v>
      </c>
      <c r="C107" s="257">
        <v>485.2</v>
      </c>
      <c r="D107" s="197">
        <v>101.89185</v>
      </c>
      <c r="E107" s="132"/>
      <c r="F107" s="197"/>
      <c r="G107" s="34">
        <f t="shared" si="3"/>
        <v>20.999969084913438</v>
      </c>
      <c r="H107" s="35">
        <f t="shared" si="2"/>
        <v>-383.30814999999996</v>
      </c>
    </row>
    <row r="108" spans="1:8" ht="24.75" customHeight="1" thickBot="1">
      <c r="A108" s="68" t="s">
        <v>289</v>
      </c>
      <c r="B108" s="62" t="s">
        <v>267</v>
      </c>
      <c r="C108" s="257">
        <v>150.6</v>
      </c>
      <c r="D108" s="197"/>
      <c r="E108" s="132"/>
      <c r="F108" s="197"/>
      <c r="G108" s="34">
        <f t="shared" si="3"/>
        <v>0</v>
      </c>
      <c r="H108" s="35">
        <f t="shared" si="2"/>
        <v>-150.6</v>
      </c>
    </row>
    <row r="109" spans="1:8" ht="11.25" customHeight="1" thickBot="1">
      <c r="A109" s="68" t="s">
        <v>289</v>
      </c>
      <c r="B109" s="72" t="s">
        <v>92</v>
      </c>
      <c r="C109" s="257"/>
      <c r="D109" s="197"/>
      <c r="E109" s="132"/>
      <c r="F109" s="178"/>
      <c r="G109" s="34"/>
      <c r="H109" s="35">
        <f t="shared" si="2"/>
        <v>0</v>
      </c>
    </row>
    <row r="110" spans="1:8" ht="11.25" customHeight="1" thickBot="1">
      <c r="A110" s="68" t="s">
        <v>289</v>
      </c>
      <c r="B110" s="72" t="s">
        <v>145</v>
      </c>
      <c r="C110" s="257"/>
      <c r="D110" s="197"/>
      <c r="E110" s="132"/>
      <c r="F110" s="178"/>
      <c r="G110" s="34"/>
      <c r="H110" s="35">
        <f t="shared" si="2"/>
        <v>0</v>
      </c>
    </row>
    <row r="111" spans="1:8" ht="11.25" customHeight="1" thickBot="1">
      <c r="A111" s="68" t="s">
        <v>289</v>
      </c>
      <c r="B111" s="72" t="s">
        <v>93</v>
      </c>
      <c r="C111" s="259">
        <v>1160.9</v>
      </c>
      <c r="D111" s="200"/>
      <c r="E111" s="135"/>
      <c r="F111" s="186"/>
      <c r="G111" s="34">
        <f t="shared" si="3"/>
        <v>0</v>
      </c>
      <c r="H111" s="35">
        <f t="shared" si="2"/>
        <v>-1160.9</v>
      </c>
    </row>
    <row r="112" spans="1:8" ht="11.25" customHeight="1" thickBot="1">
      <c r="A112" s="68" t="s">
        <v>289</v>
      </c>
      <c r="B112" s="72" t="s">
        <v>197</v>
      </c>
      <c r="C112" s="257"/>
      <c r="D112" s="197"/>
      <c r="E112" s="132"/>
      <c r="F112" s="178"/>
      <c r="G112" s="34"/>
      <c r="H112" s="35">
        <f t="shared" si="2"/>
        <v>0</v>
      </c>
    </row>
    <row r="113" spans="1:8" ht="36" customHeight="1" thickBot="1">
      <c r="A113" s="68" t="s">
        <v>289</v>
      </c>
      <c r="B113" s="62" t="s">
        <v>230</v>
      </c>
      <c r="C113" s="260"/>
      <c r="D113" s="199"/>
      <c r="E113" s="124"/>
      <c r="F113" s="181"/>
      <c r="G113" s="34"/>
      <c r="H113" s="35">
        <f t="shared" si="2"/>
        <v>0</v>
      </c>
    </row>
    <row r="114" spans="1:8" ht="24" customHeight="1" thickBot="1">
      <c r="A114" s="68" t="s">
        <v>289</v>
      </c>
      <c r="B114" s="60" t="s">
        <v>179</v>
      </c>
      <c r="C114" s="260"/>
      <c r="D114" s="199"/>
      <c r="E114" s="67"/>
      <c r="F114" s="181"/>
      <c r="G114" s="34"/>
      <c r="H114" s="35">
        <f t="shared" si="2"/>
        <v>0</v>
      </c>
    </row>
    <row r="115" spans="1:8" ht="24" customHeight="1" thickBot="1">
      <c r="A115" s="68" t="s">
        <v>289</v>
      </c>
      <c r="B115" s="72" t="s">
        <v>231</v>
      </c>
      <c r="C115" s="260">
        <v>13121.1</v>
      </c>
      <c r="D115" s="199">
        <v>1039.05</v>
      </c>
      <c r="E115" s="67"/>
      <c r="F115" s="285">
        <v>1014.469</v>
      </c>
      <c r="G115" s="34">
        <f t="shared" si="3"/>
        <v>7.918924480417037</v>
      </c>
      <c r="H115" s="35">
        <f t="shared" si="2"/>
        <v>-12082.050000000001</v>
      </c>
    </row>
    <row r="116" spans="1:8" ht="12.75" customHeight="1" thickBot="1">
      <c r="A116" s="73" t="s">
        <v>292</v>
      </c>
      <c r="B116" s="60" t="s">
        <v>238</v>
      </c>
      <c r="C116" s="260">
        <v>1207.9</v>
      </c>
      <c r="D116" s="199"/>
      <c r="E116" s="67"/>
      <c r="F116" s="181"/>
      <c r="G116" s="34">
        <f t="shared" si="3"/>
        <v>0</v>
      </c>
      <c r="H116" s="35">
        <f t="shared" si="2"/>
        <v>-1207.9</v>
      </c>
    </row>
    <row r="117" spans="1:8" ht="48" customHeight="1" thickBot="1">
      <c r="A117" s="68" t="s">
        <v>293</v>
      </c>
      <c r="B117" s="60" t="s">
        <v>261</v>
      </c>
      <c r="C117" s="260"/>
      <c r="D117" s="199"/>
      <c r="E117" s="67"/>
      <c r="F117" s="181"/>
      <c r="G117" s="34"/>
      <c r="H117" s="35">
        <f t="shared" si="2"/>
        <v>0</v>
      </c>
    </row>
    <row r="118" spans="1:8" ht="47.25" customHeight="1" thickBot="1">
      <c r="A118" s="135" t="s">
        <v>293</v>
      </c>
      <c r="B118" s="252" t="s">
        <v>123</v>
      </c>
      <c r="C118" s="261">
        <v>3040.4</v>
      </c>
      <c r="D118" s="200">
        <v>1453</v>
      </c>
      <c r="E118" s="177"/>
      <c r="F118" s="186"/>
      <c r="G118" s="34">
        <f t="shared" si="3"/>
        <v>47.78976450467044</v>
      </c>
      <c r="H118" s="35">
        <f t="shared" si="2"/>
        <v>-1587.4</v>
      </c>
    </row>
    <row r="119" spans="1:9" ht="11.25" customHeight="1" thickBot="1">
      <c r="A119" s="135" t="s">
        <v>294</v>
      </c>
      <c r="B119" s="253" t="s">
        <v>259</v>
      </c>
      <c r="C119" s="259">
        <v>1048.1</v>
      </c>
      <c r="D119" s="200"/>
      <c r="E119" s="135"/>
      <c r="F119" s="186"/>
      <c r="G119" s="34">
        <f t="shared" si="3"/>
        <v>0</v>
      </c>
      <c r="H119" s="35">
        <f t="shared" si="2"/>
        <v>-1048.1</v>
      </c>
      <c r="I119" s="3"/>
    </row>
    <row r="120" spans="1:9" ht="23.25" customHeight="1" thickBot="1">
      <c r="A120" s="135" t="s">
        <v>295</v>
      </c>
      <c r="B120" s="252" t="s">
        <v>260</v>
      </c>
      <c r="C120" s="262">
        <v>245.6</v>
      </c>
      <c r="D120" s="200"/>
      <c r="E120" s="135"/>
      <c r="F120" s="186"/>
      <c r="G120" s="34">
        <f t="shared" si="3"/>
        <v>0</v>
      </c>
      <c r="H120" s="35">
        <f t="shared" si="2"/>
        <v>-245.6</v>
      </c>
      <c r="I120" s="3"/>
    </row>
    <row r="121" spans="1:9" ht="23.25" customHeight="1" thickBot="1">
      <c r="A121" s="135" t="s">
        <v>297</v>
      </c>
      <c r="B121" s="254" t="s">
        <v>296</v>
      </c>
      <c r="C121" s="262">
        <v>5022.3</v>
      </c>
      <c r="D121" s="200"/>
      <c r="E121" s="135"/>
      <c r="F121" s="186"/>
      <c r="G121" s="34">
        <f t="shared" si="3"/>
        <v>0</v>
      </c>
      <c r="H121" s="35">
        <f t="shared" si="2"/>
        <v>-5022.3</v>
      </c>
      <c r="I121" s="3"/>
    </row>
    <row r="122" spans="1:9" ht="45" customHeight="1" thickBot="1">
      <c r="A122" s="135" t="s">
        <v>298</v>
      </c>
      <c r="B122" s="254" t="s">
        <v>299</v>
      </c>
      <c r="C122" s="262">
        <v>1167.8</v>
      </c>
      <c r="D122" s="200"/>
      <c r="E122" s="135"/>
      <c r="F122" s="186"/>
      <c r="G122" s="34">
        <f t="shared" si="3"/>
        <v>0</v>
      </c>
      <c r="H122" s="35">
        <f t="shared" si="2"/>
        <v>-1167.8</v>
      </c>
      <c r="I122" s="3"/>
    </row>
    <row r="123" spans="1:8" ht="14.25" customHeight="1" thickBot="1">
      <c r="A123" s="135" t="s">
        <v>300</v>
      </c>
      <c r="B123" s="252" t="s">
        <v>258</v>
      </c>
      <c r="C123" s="262">
        <v>591.6</v>
      </c>
      <c r="D123" s="200"/>
      <c r="E123" s="135"/>
      <c r="F123" s="186"/>
      <c r="G123" s="34">
        <f t="shared" si="3"/>
        <v>0</v>
      </c>
      <c r="H123" s="35">
        <f t="shared" si="2"/>
        <v>-591.6</v>
      </c>
    </row>
    <row r="124" spans="1:8" ht="11.25" customHeight="1" thickBot="1">
      <c r="A124" s="135" t="s">
        <v>301</v>
      </c>
      <c r="B124" s="253" t="s">
        <v>255</v>
      </c>
      <c r="C124" s="259">
        <v>1264.5</v>
      </c>
      <c r="D124" s="200"/>
      <c r="E124" s="135"/>
      <c r="F124" s="186"/>
      <c r="G124" s="34">
        <f t="shared" si="3"/>
        <v>0</v>
      </c>
      <c r="H124" s="35">
        <f t="shared" si="2"/>
        <v>-1264.5</v>
      </c>
    </row>
    <row r="125" spans="1:8" ht="24.75" customHeight="1" thickBot="1">
      <c r="A125" s="135" t="s">
        <v>263</v>
      </c>
      <c r="B125" s="252" t="s">
        <v>264</v>
      </c>
      <c r="C125" s="262"/>
      <c r="D125" s="200"/>
      <c r="E125" s="135"/>
      <c r="F125" s="200"/>
      <c r="G125" s="34"/>
      <c r="H125" s="35">
        <f t="shared" si="2"/>
        <v>0</v>
      </c>
    </row>
    <row r="126" spans="1:8" ht="12.75" thickBot="1">
      <c r="A126" s="135"/>
      <c r="B126" s="135"/>
      <c r="C126" s="263"/>
      <c r="D126" s="200"/>
      <c r="E126" s="135"/>
      <c r="F126" s="255"/>
      <c r="G126" s="34"/>
      <c r="H126" s="35">
        <f t="shared" si="2"/>
        <v>0</v>
      </c>
    </row>
    <row r="127" spans="1:8" ht="11.25" customHeight="1" thickBot="1">
      <c r="A127" s="112" t="s">
        <v>302</v>
      </c>
      <c r="B127" s="251" t="s">
        <v>96</v>
      </c>
      <c r="C127" s="264">
        <f>C128</f>
        <v>31605</v>
      </c>
      <c r="D127" s="264">
        <f>D128</f>
        <v>0</v>
      </c>
      <c r="E127" s="264">
        <f>E128</f>
        <v>0</v>
      </c>
      <c r="F127" s="264">
        <f>F128</f>
        <v>3160</v>
      </c>
      <c r="G127" s="34">
        <f t="shared" si="3"/>
        <v>0</v>
      </c>
      <c r="H127" s="35">
        <f t="shared" si="2"/>
        <v>-31605</v>
      </c>
    </row>
    <row r="128" spans="1:8" ht="11.25" customHeight="1" thickBot="1">
      <c r="A128" s="140" t="s">
        <v>303</v>
      </c>
      <c r="B128" s="156" t="s">
        <v>98</v>
      </c>
      <c r="C128" s="265">
        <v>31605</v>
      </c>
      <c r="D128" s="196"/>
      <c r="F128" s="280">
        <v>3160</v>
      </c>
      <c r="G128" s="34">
        <f t="shared" si="3"/>
        <v>0</v>
      </c>
      <c r="H128" s="35">
        <f t="shared" si="2"/>
        <v>-31605</v>
      </c>
    </row>
    <row r="129" spans="1:8" ht="11.25" customHeight="1" thickBot="1">
      <c r="A129" s="111" t="s">
        <v>99</v>
      </c>
      <c r="B129" s="33" t="s">
        <v>117</v>
      </c>
      <c r="C129" s="17">
        <f>C140+C141+C131+C135+C133</f>
        <v>21823.5052</v>
      </c>
      <c r="D129" s="194">
        <f>D140+D141+D131+D135+D133+D132+D134+D138+D139+D136+D137</f>
        <v>709.504</v>
      </c>
      <c r="E129" s="114">
        <f>E140+E141+E131+E135+E133+E132+E134+E138+E139</f>
        <v>0</v>
      </c>
      <c r="F129" s="194">
        <f>F130+F134+F136+F140+F141+F135+F138+F139+F137</f>
        <v>51.79195</v>
      </c>
      <c r="G129" s="34">
        <f t="shared" si="3"/>
        <v>3.2511001028377424</v>
      </c>
      <c r="H129" s="35">
        <f t="shared" si="2"/>
        <v>-21114.0012</v>
      </c>
    </row>
    <row r="130" spans="1:8" ht="11.25" customHeight="1" thickBot="1">
      <c r="A130" s="111" t="s">
        <v>100</v>
      </c>
      <c r="B130" s="33" t="s">
        <v>117</v>
      </c>
      <c r="C130" s="17"/>
      <c r="D130" s="194">
        <f>D131+D132+D134</f>
        <v>0</v>
      </c>
      <c r="E130" s="75"/>
      <c r="F130" s="194">
        <f>F131+F132+F133</f>
        <v>0</v>
      </c>
      <c r="G130" s="34"/>
      <c r="H130" s="35">
        <f t="shared" si="2"/>
        <v>0</v>
      </c>
    </row>
    <row r="131" spans="1:8" ht="11.25" customHeight="1" thickBot="1">
      <c r="A131" s="68" t="s">
        <v>100</v>
      </c>
      <c r="B131" s="141" t="s">
        <v>215</v>
      </c>
      <c r="C131" s="260"/>
      <c r="D131" s="198"/>
      <c r="E131" s="46"/>
      <c r="F131" s="179"/>
      <c r="G131" s="34"/>
      <c r="H131" s="35">
        <f t="shared" si="2"/>
        <v>0</v>
      </c>
    </row>
    <row r="132" spans="1:8" ht="11.25" customHeight="1" thickBot="1">
      <c r="A132" s="68" t="s">
        <v>100</v>
      </c>
      <c r="B132" s="41" t="s">
        <v>212</v>
      </c>
      <c r="C132" s="257"/>
      <c r="D132" s="198"/>
      <c r="E132" s="46"/>
      <c r="F132" s="179"/>
      <c r="G132" s="34"/>
      <c r="H132" s="35">
        <f t="shared" si="2"/>
        <v>0</v>
      </c>
    </row>
    <row r="133" spans="1:8" ht="24" customHeight="1" thickBot="1">
      <c r="A133" s="68" t="s">
        <v>100</v>
      </c>
      <c r="B133" s="62" t="s">
        <v>180</v>
      </c>
      <c r="C133" s="257"/>
      <c r="D133" s="198"/>
      <c r="E133" s="46"/>
      <c r="F133" s="198"/>
      <c r="G133" s="34"/>
      <c r="H133" s="35">
        <f t="shared" si="2"/>
        <v>0</v>
      </c>
    </row>
    <row r="134" spans="1:8" ht="11.25" customHeight="1" thickBot="1">
      <c r="A134" s="68" t="s">
        <v>221</v>
      </c>
      <c r="B134" s="72" t="s">
        <v>222</v>
      </c>
      <c r="C134" s="257"/>
      <c r="D134" s="198"/>
      <c r="E134" s="46"/>
      <c r="F134" s="198"/>
      <c r="G134" s="34"/>
      <c r="H134" s="35">
        <f t="shared" si="2"/>
        <v>0</v>
      </c>
    </row>
    <row r="135" spans="1:8" ht="11.25" customHeight="1" thickBot="1">
      <c r="A135" s="73" t="s">
        <v>239</v>
      </c>
      <c r="B135" s="127" t="s">
        <v>240</v>
      </c>
      <c r="C135" s="266"/>
      <c r="D135" s="198"/>
      <c r="E135" s="46"/>
      <c r="F135" s="179"/>
      <c r="G135" s="34"/>
      <c r="H135" s="35">
        <f t="shared" si="2"/>
        <v>0</v>
      </c>
    </row>
    <row r="136" spans="1:8" ht="24" customHeight="1" thickBot="1">
      <c r="A136" s="73" t="s">
        <v>154</v>
      </c>
      <c r="B136" s="62" t="s">
        <v>155</v>
      </c>
      <c r="C136" s="266"/>
      <c r="D136" s="197"/>
      <c r="E136" s="44"/>
      <c r="F136" s="178"/>
      <c r="G136" s="34"/>
      <c r="H136" s="35">
        <f t="shared" si="2"/>
        <v>0</v>
      </c>
    </row>
    <row r="137" spans="1:8" ht="25.5" customHeight="1" thickBot="1">
      <c r="A137" s="61" t="s">
        <v>156</v>
      </c>
      <c r="B137" s="62" t="s">
        <v>157</v>
      </c>
      <c r="C137" s="267"/>
      <c r="D137" s="199"/>
      <c r="E137" s="67"/>
      <c r="F137" s="181"/>
      <c r="G137" s="34"/>
      <c r="H137" s="35">
        <f aca="true" t="shared" si="4" ref="H137:H151">D137-C137</f>
        <v>0</v>
      </c>
    </row>
    <row r="138" spans="1:8" ht="11.25" customHeight="1" thickBot="1">
      <c r="A138" s="73" t="s">
        <v>223</v>
      </c>
      <c r="B138" s="107" t="s">
        <v>224</v>
      </c>
      <c r="C138" s="268"/>
      <c r="D138" s="196"/>
      <c r="E138" s="55"/>
      <c r="F138" s="180"/>
      <c r="G138" s="34"/>
      <c r="H138" s="35">
        <f t="shared" si="4"/>
        <v>0</v>
      </c>
    </row>
    <row r="139" spans="1:8" ht="11.25" customHeight="1" thickBot="1">
      <c r="A139" s="73" t="s">
        <v>225</v>
      </c>
      <c r="B139" s="136" t="s">
        <v>226</v>
      </c>
      <c r="C139" s="268"/>
      <c r="D139" s="196"/>
      <c r="E139" s="55"/>
      <c r="F139" s="196"/>
      <c r="G139" s="34"/>
      <c r="H139" s="35">
        <f t="shared" si="4"/>
        <v>0</v>
      </c>
    </row>
    <row r="140" spans="1:8" ht="11.25" customHeight="1" thickBot="1">
      <c r="A140" s="111" t="s">
        <v>112</v>
      </c>
      <c r="B140" s="144" t="s">
        <v>113</v>
      </c>
      <c r="C140" s="17">
        <v>21823.5052</v>
      </c>
      <c r="D140" s="194">
        <v>709.504</v>
      </c>
      <c r="E140" s="75"/>
      <c r="F140" s="17">
        <v>45.945</v>
      </c>
      <c r="G140" s="34">
        <f>D140/C140*100</f>
        <v>3.2511001028377424</v>
      </c>
      <c r="H140" s="35">
        <f t="shared" si="4"/>
        <v>-21114.0012</v>
      </c>
    </row>
    <row r="141" spans="1:8" ht="11.25" customHeight="1" thickBot="1">
      <c r="A141" s="56" t="s">
        <v>101</v>
      </c>
      <c r="B141" s="57" t="s">
        <v>209</v>
      </c>
      <c r="C141" s="269">
        <f>C144+C142+C145</f>
        <v>0</v>
      </c>
      <c r="D141" s="208">
        <f>D144+D142+D145+D143+D146</f>
        <v>0</v>
      </c>
      <c r="E141" s="145"/>
      <c r="F141" s="208">
        <f>F144+F142+F145+F143+F146</f>
        <v>5.84695</v>
      </c>
      <c r="G141" s="34"/>
      <c r="H141" s="35">
        <f t="shared" si="4"/>
        <v>0</v>
      </c>
    </row>
    <row r="142" spans="1:8" ht="24" customHeight="1" thickBot="1">
      <c r="A142" s="68" t="s">
        <v>102</v>
      </c>
      <c r="B142" s="60" t="s">
        <v>232</v>
      </c>
      <c r="C142" s="256"/>
      <c r="D142" s="198"/>
      <c r="E142" s="39"/>
      <c r="F142" s="179"/>
      <c r="G142" s="34"/>
      <c r="H142" s="35">
        <f t="shared" si="4"/>
        <v>0</v>
      </c>
    </row>
    <row r="143" spans="1:8" ht="25.5" customHeight="1" thickBot="1">
      <c r="A143" s="68" t="s">
        <v>102</v>
      </c>
      <c r="B143" s="60" t="s">
        <v>218</v>
      </c>
      <c r="C143" s="256"/>
      <c r="D143" s="198"/>
      <c r="E143" s="39"/>
      <c r="F143" s="198"/>
      <c r="G143" s="34"/>
      <c r="H143" s="35">
        <f t="shared" si="4"/>
        <v>0</v>
      </c>
    </row>
    <row r="144" spans="1:8" ht="11.25" customHeight="1" thickBot="1">
      <c r="A144" s="68" t="s">
        <v>102</v>
      </c>
      <c r="B144" s="69" t="s">
        <v>210</v>
      </c>
      <c r="C144" s="260"/>
      <c r="D144" s="198"/>
      <c r="E144" s="46"/>
      <c r="F144" s="198"/>
      <c r="G144" s="34"/>
      <c r="H144" s="35">
        <f t="shared" si="4"/>
        <v>0</v>
      </c>
    </row>
    <row r="145" spans="1:8" ht="11.25" customHeight="1" thickBot="1">
      <c r="A145" s="68" t="s">
        <v>102</v>
      </c>
      <c r="B145" s="62" t="s">
        <v>217</v>
      </c>
      <c r="C145" s="270"/>
      <c r="D145" s="198"/>
      <c r="E145" s="46"/>
      <c r="F145" s="179">
        <v>5.84695</v>
      </c>
      <c r="G145" s="34"/>
      <c r="H145" s="35">
        <f t="shared" si="4"/>
        <v>0</v>
      </c>
    </row>
    <row r="146" spans="1:8" ht="11.25" customHeight="1" thickBot="1">
      <c r="A146" s="68" t="s">
        <v>102</v>
      </c>
      <c r="B146" s="107" t="s">
        <v>249</v>
      </c>
      <c r="C146" s="270"/>
      <c r="D146" s="198"/>
      <c r="E146" s="46"/>
      <c r="F146" s="198"/>
      <c r="G146" s="34"/>
      <c r="H146" s="35">
        <f t="shared" si="4"/>
        <v>0</v>
      </c>
    </row>
    <row r="147" spans="1:8" ht="11.25" customHeight="1" thickBot="1">
      <c r="A147" s="146" t="s">
        <v>137</v>
      </c>
      <c r="B147" s="154" t="s">
        <v>132</v>
      </c>
      <c r="C147" s="271"/>
      <c r="D147" s="195"/>
      <c r="E147" s="46"/>
      <c r="F147" s="242">
        <v>160</v>
      </c>
      <c r="G147" s="34"/>
      <c r="H147" s="35">
        <f t="shared" si="4"/>
        <v>0</v>
      </c>
    </row>
    <row r="148" spans="1:8" ht="11.25" customHeight="1" thickBot="1">
      <c r="A148" s="146" t="s">
        <v>128</v>
      </c>
      <c r="B148" s="148" t="s">
        <v>70</v>
      </c>
      <c r="C148" s="271"/>
      <c r="D148" s="212"/>
      <c r="E148" s="149"/>
      <c r="F148" s="212"/>
      <c r="G148" s="34"/>
      <c r="H148" s="35">
        <f t="shared" si="4"/>
        <v>0</v>
      </c>
    </row>
    <row r="149" spans="1:8" ht="11.25" customHeight="1" thickBot="1">
      <c r="A149" s="61" t="s">
        <v>158</v>
      </c>
      <c r="B149" s="66" t="s">
        <v>196</v>
      </c>
      <c r="C149" s="272"/>
      <c r="D149" s="197"/>
      <c r="E149" s="44"/>
      <c r="F149" s="197"/>
      <c r="G149" s="34"/>
      <c r="H149" s="35">
        <f t="shared" si="4"/>
        <v>0</v>
      </c>
    </row>
    <row r="150" spans="1:8" ht="11.25" customHeight="1" thickBot="1">
      <c r="A150" s="146" t="s">
        <v>129</v>
      </c>
      <c r="B150" s="148" t="s">
        <v>71</v>
      </c>
      <c r="C150" s="273"/>
      <c r="D150" s="212">
        <v>-2.95564</v>
      </c>
      <c r="E150" s="149"/>
      <c r="F150" s="243">
        <v>-1481.8</v>
      </c>
      <c r="G150" s="34"/>
      <c r="H150" s="35">
        <f t="shared" si="4"/>
        <v>-2.95564</v>
      </c>
    </row>
    <row r="151" spans="1:8" ht="11.25" customHeight="1" thickBot="1">
      <c r="A151" s="111"/>
      <c r="B151" s="33" t="s">
        <v>103</v>
      </c>
      <c r="C151" s="17">
        <f>C8+C83</f>
        <v>373950.90520000004</v>
      </c>
      <c r="D151" s="194">
        <f>D83+D8</f>
        <v>27359.419949999996</v>
      </c>
      <c r="E151" s="15">
        <f>E83+E8</f>
        <v>0</v>
      </c>
      <c r="F151" s="194">
        <f>F8+F83</f>
        <v>24068.65636</v>
      </c>
      <c r="G151" s="34">
        <f>D151/C151*100</f>
        <v>7.316313336737979</v>
      </c>
      <c r="H151" s="35">
        <f t="shared" si="4"/>
        <v>-346591.48525</v>
      </c>
    </row>
    <row r="152" spans="1:8" ht="11.25" customHeight="1">
      <c r="A152" s="1"/>
      <c r="B152" s="21"/>
      <c r="C152" s="274"/>
      <c r="E152" s="150"/>
      <c r="F152" s="244"/>
      <c r="G152" s="5"/>
      <c r="H152" s="151"/>
    </row>
    <row r="153" spans="1:7" ht="11.25" customHeight="1">
      <c r="A153" s="2" t="s">
        <v>235</v>
      </c>
      <c r="B153" s="2"/>
      <c r="C153" s="275"/>
      <c r="D153" s="213"/>
      <c r="E153" s="5"/>
      <c r="F153" s="213"/>
      <c r="G153" s="2"/>
    </row>
    <row r="154" spans="1:7" ht="11.25" customHeight="1">
      <c r="A154" s="2" t="s">
        <v>205</v>
      </c>
      <c r="B154" s="4"/>
      <c r="C154" s="276"/>
      <c r="D154" s="213" t="s">
        <v>236</v>
      </c>
      <c r="E154" s="8"/>
      <c r="F154" s="245"/>
      <c r="G154" s="2"/>
    </row>
    <row r="155" spans="1:7" ht="11.25" customHeight="1">
      <c r="A155" s="2"/>
      <c r="B155" s="4"/>
      <c r="C155" s="276"/>
      <c r="D155" s="213"/>
      <c r="E155" s="8"/>
      <c r="F155" s="245"/>
      <c r="G155" s="2"/>
    </row>
    <row r="156" spans="1:6" ht="11.25" customHeight="1">
      <c r="A156" s="7" t="s">
        <v>206</v>
      </c>
      <c r="B156" s="2"/>
      <c r="C156" s="277"/>
      <c r="D156" s="214"/>
      <c r="E156" s="3"/>
      <c r="F156" s="214"/>
    </row>
    <row r="157" spans="1:6" ht="11.25" customHeight="1">
      <c r="A157" s="7" t="s">
        <v>207</v>
      </c>
      <c r="C157" s="277"/>
      <c r="D157" s="214"/>
      <c r="E157" s="3"/>
      <c r="F157" s="246"/>
    </row>
    <row r="158" spans="1:5" ht="11.25" customHeight="1">
      <c r="A158" s="1"/>
      <c r="C158" s="258"/>
      <c r="E158" s="19"/>
    </row>
    <row r="159" spans="1:3" ht="11.25" customHeight="1">
      <c r="A159" s="1"/>
      <c r="C159" s="258"/>
    </row>
    <row r="160" spans="1:3" ht="11.25" customHeight="1">
      <c r="A160" s="1"/>
      <c r="C160" s="258"/>
    </row>
    <row r="161" ht="11.25" customHeight="1">
      <c r="A161" s="1"/>
    </row>
    <row r="162" ht="11.25" customHeight="1">
      <c r="A162" s="1"/>
    </row>
    <row r="163" ht="11.25" customHeight="1">
      <c r="A163" s="1"/>
    </row>
    <row r="164" ht="11.25" customHeight="1">
      <c r="A164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58" customWidth="1"/>
    <col min="5" max="5" width="11.75390625" style="19" customWidth="1"/>
    <col min="6" max="6" width="11.00390625" style="1" hidden="1" customWidth="1"/>
    <col min="7" max="7" width="10.875" style="258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86"/>
    </row>
    <row r="2" spans="1:4" ht="11.25" customHeight="1">
      <c r="A2" s="1"/>
      <c r="B2" s="18" t="s">
        <v>0</v>
      </c>
      <c r="C2" s="18"/>
      <c r="D2" s="286"/>
    </row>
    <row r="3" spans="1:7" ht="11.25" customHeight="1">
      <c r="A3" s="1"/>
      <c r="B3" s="18" t="s">
        <v>1</v>
      </c>
      <c r="C3" s="18"/>
      <c r="D3" s="286"/>
      <c r="E3" s="298"/>
      <c r="G3" s="307"/>
    </row>
    <row r="4" spans="1:9" ht="11.25" customHeight="1" thickBot="1">
      <c r="A4" s="1"/>
      <c r="B4" s="18" t="s">
        <v>305</v>
      </c>
      <c r="C4" s="18"/>
      <c r="D4" s="286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87" t="s">
        <v>262</v>
      </c>
      <c r="E5" s="299" t="s">
        <v>3</v>
      </c>
      <c r="F5" s="25"/>
      <c r="G5" s="287" t="s">
        <v>3</v>
      </c>
      <c r="H5" s="434" t="s">
        <v>108</v>
      </c>
      <c r="I5" s="435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88" t="s">
        <v>107</v>
      </c>
      <c r="E6" s="300" t="s">
        <v>306</v>
      </c>
      <c r="F6" s="192" t="s">
        <v>304</v>
      </c>
      <c r="G6" s="300" t="s">
        <v>306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88" t="s">
        <v>6</v>
      </c>
      <c r="E7" s="301">
        <v>2017</v>
      </c>
      <c r="G7" s="288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7">
        <f>D9+D15+D24+D44+D53+D79+D32+D52+D51</f>
        <v>59117.5</v>
      </c>
      <c r="E8" s="17">
        <f>E9+E15+E24+E44+E53+E79+E32+E52+E51</f>
        <v>7119.813259999999</v>
      </c>
      <c r="F8" s="15">
        <f>F9+F15+F24+F44+F53+F79+F32+F52+F51</f>
        <v>0</v>
      </c>
      <c r="G8" s="17">
        <f>G9+G15+G24+G44+G53+G79+G32+G52+G51+G14</f>
        <v>8073.145090000001</v>
      </c>
      <c r="H8" s="34">
        <f>E8/C8*100</f>
        <v>12.043495174863619</v>
      </c>
      <c r="I8" s="35">
        <f>E8-C8</f>
        <v>-51997.686740000005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39172.6</v>
      </c>
      <c r="D9" s="289">
        <f>D10</f>
        <v>39172.6</v>
      </c>
      <c r="E9" s="289">
        <f>E10</f>
        <v>5410.976129999999</v>
      </c>
      <c r="F9" s="39">
        <f>F10</f>
        <v>0</v>
      </c>
      <c r="G9" s="289">
        <f>G10</f>
        <v>5586.997420000001</v>
      </c>
      <c r="H9" s="34">
        <f aca="true" t="shared" si="0" ref="H9:H69">E9/C9*100</f>
        <v>13.813165656606913</v>
      </c>
      <c r="I9" s="35">
        <f aca="true" t="shared" si="1" ref="I9:I72">E9-C9</f>
        <v>-33761.623869999996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39172.6</v>
      </c>
      <c r="D10" s="280">
        <f>D11+D12+D13</f>
        <v>39172.6</v>
      </c>
      <c r="E10" s="280">
        <f>E11+E12+E13</f>
        <v>5410.976129999999</v>
      </c>
      <c r="F10" s="11">
        <f>F11+F12+F13</f>
        <v>0</v>
      </c>
      <c r="G10" s="280">
        <f>G11+G12+G13</f>
        <v>5586.997420000001</v>
      </c>
      <c r="H10" s="34">
        <f t="shared" si="0"/>
        <v>13.813165656606913</v>
      </c>
      <c r="I10" s="35">
        <f t="shared" si="1"/>
        <v>-33761.623869999996</v>
      </c>
    </row>
    <row r="11" spans="1:9" ht="26.25" customHeight="1" thickBot="1">
      <c r="A11" s="42" t="s">
        <v>138</v>
      </c>
      <c r="B11" s="43" t="s">
        <v>148</v>
      </c>
      <c r="C11" s="9">
        <v>38830.8</v>
      </c>
      <c r="D11" s="278">
        <v>38830.8</v>
      </c>
      <c r="E11" s="278">
        <v>5401.03789</v>
      </c>
      <c r="F11" s="44"/>
      <c r="G11" s="278">
        <v>5566.51058</v>
      </c>
      <c r="H11" s="34">
        <f t="shared" si="0"/>
        <v>13.909159455895834</v>
      </c>
      <c r="I11" s="35">
        <f t="shared" si="1"/>
        <v>-33429.76211</v>
      </c>
    </row>
    <row r="12" spans="1:9" ht="63.75" customHeight="1" thickBot="1">
      <c r="A12" s="42" t="s">
        <v>139</v>
      </c>
      <c r="B12" s="45" t="s">
        <v>149</v>
      </c>
      <c r="C12" s="10">
        <v>47.6</v>
      </c>
      <c r="D12" s="279">
        <v>47.6</v>
      </c>
      <c r="E12" s="279">
        <v>3.9855</v>
      </c>
      <c r="F12" s="46"/>
      <c r="G12" s="279">
        <v>-8.79224</v>
      </c>
      <c r="H12" s="34">
        <f t="shared" si="0"/>
        <v>8.372899159663866</v>
      </c>
      <c r="I12" s="35">
        <f t="shared" si="1"/>
        <v>-43.6145</v>
      </c>
    </row>
    <row r="13" spans="1:9" ht="24" customHeight="1" thickBot="1">
      <c r="A13" s="42" t="s">
        <v>140</v>
      </c>
      <c r="B13" s="47" t="s">
        <v>141</v>
      </c>
      <c r="C13" s="9">
        <v>294.2</v>
      </c>
      <c r="D13" s="278">
        <v>294.2</v>
      </c>
      <c r="E13" s="278">
        <v>5.95274</v>
      </c>
      <c r="F13" s="44"/>
      <c r="G13" s="278">
        <v>29.27908</v>
      </c>
      <c r="H13" s="34">
        <f t="shared" si="0"/>
        <v>2.0233650577838205</v>
      </c>
      <c r="I13" s="35">
        <f t="shared" si="1"/>
        <v>-288.24726</v>
      </c>
    </row>
    <row r="14" spans="1:9" ht="16.5" customHeight="1" thickBot="1">
      <c r="A14" s="281" t="s">
        <v>165</v>
      </c>
      <c r="B14" s="282" t="s">
        <v>161</v>
      </c>
      <c r="C14" s="11"/>
      <c r="D14" s="280"/>
      <c r="E14" s="280"/>
      <c r="F14" s="55"/>
      <c r="G14" s="283">
        <v>1.91899</v>
      </c>
      <c r="H14" s="34"/>
      <c r="I14" s="35">
        <f t="shared" si="1"/>
        <v>0</v>
      </c>
    </row>
    <row r="15" spans="1:9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7">
        <f>D16+D21+D22+D23</f>
        <v>8504.8</v>
      </c>
      <c r="E15" s="17">
        <f>E16+E21+E22+E23</f>
        <v>838.04145</v>
      </c>
      <c r="F15" s="58">
        <f>F16+F21+F22+F23</f>
        <v>0</v>
      </c>
      <c r="G15" s="17">
        <f>G16+G21+G22+G23</f>
        <v>910.90336</v>
      </c>
      <c r="H15" s="34">
        <f t="shared" si="0"/>
        <v>9.853746707741513</v>
      </c>
      <c r="I15" s="35">
        <f t="shared" si="1"/>
        <v>-7666.75855</v>
      </c>
    </row>
    <row r="16" spans="1:9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279">
        <f>D17+D18+D19</f>
        <v>4674.3</v>
      </c>
      <c r="E16" s="279">
        <f>E17+E18+E19</f>
        <v>240.04223000000002</v>
      </c>
      <c r="F16" s="10">
        <f>F17+F18</f>
        <v>0</v>
      </c>
      <c r="G16" s="279">
        <f>G17+G18</f>
        <v>128.04077</v>
      </c>
      <c r="H16" s="34">
        <f t="shared" si="0"/>
        <v>5.135362086301693</v>
      </c>
      <c r="I16" s="35">
        <f t="shared" si="1"/>
        <v>-4434.25777</v>
      </c>
    </row>
    <row r="17" spans="1:9" s="59" customFormat="1" ht="25.5" customHeight="1" thickBot="1">
      <c r="A17" s="61" t="s">
        <v>105</v>
      </c>
      <c r="B17" s="62" t="s">
        <v>115</v>
      </c>
      <c r="C17" s="63">
        <v>1028</v>
      </c>
      <c r="D17" s="290">
        <v>1028</v>
      </c>
      <c r="E17" s="278">
        <v>169.05084</v>
      </c>
      <c r="F17" s="64"/>
      <c r="G17" s="278">
        <v>123.6691</v>
      </c>
      <c r="H17" s="34">
        <f t="shared" si="0"/>
        <v>16.444634241245133</v>
      </c>
      <c r="I17" s="35">
        <f t="shared" si="1"/>
        <v>-858.94916</v>
      </c>
    </row>
    <row r="18" spans="1:9" ht="38.25" customHeight="1" thickBot="1">
      <c r="A18" s="61" t="s">
        <v>106</v>
      </c>
      <c r="B18" s="247" t="s">
        <v>312</v>
      </c>
      <c r="C18" s="249">
        <v>3646.3</v>
      </c>
      <c r="D18" s="261">
        <v>3646.3</v>
      </c>
      <c r="E18" s="297">
        <v>56.30412</v>
      </c>
      <c r="F18" s="135"/>
      <c r="G18" s="280">
        <v>4.37167</v>
      </c>
      <c r="H18" s="34">
        <f t="shared" si="0"/>
        <v>1.5441439267202368</v>
      </c>
      <c r="I18" s="35">
        <f t="shared" si="1"/>
        <v>-3589.9958800000004</v>
      </c>
    </row>
    <row r="19" spans="1:9" ht="12.75" customHeight="1" thickBot="1">
      <c r="A19" s="61" t="s">
        <v>280</v>
      </c>
      <c r="B19" s="248" t="s">
        <v>313</v>
      </c>
      <c r="C19" s="249"/>
      <c r="D19" s="261"/>
      <c r="E19" s="297">
        <v>14.68727</v>
      </c>
      <c r="F19" s="135"/>
      <c r="G19" s="272"/>
      <c r="H19" s="34" t="e">
        <f t="shared" si="0"/>
        <v>#DIV/0!</v>
      </c>
      <c r="I19" s="35">
        <f t="shared" si="1"/>
        <v>14.68727</v>
      </c>
    </row>
    <row r="20" spans="1:9" ht="11.25" customHeight="1" thickBot="1">
      <c r="A20" s="61" t="s">
        <v>18</v>
      </c>
      <c r="B20" s="66" t="s">
        <v>19</v>
      </c>
      <c r="C20" s="12"/>
      <c r="D20" s="272"/>
      <c r="E20" s="272"/>
      <c r="F20" s="67"/>
      <c r="G20" s="279"/>
      <c r="H20" s="34"/>
      <c r="I20" s="35">
        <f t="shared" si="1"/>
        <v>0</v>
      </c>
    </row>
    <row r="21" spans="1:9" ht="11.25" customHeight="1" thickBot="1">
      <c r="A21" s="68"/>
      <c r="B21" s="69" t="s">
        <v>20</v>
      </c>
      <c r="C21" s="10">
        <v>2097.5</v>
      </c>
      <c r="D21" s="279">
        <v>2097.5</v>
      </c>
      <c r="E21" s="279">
        <v>428.70709</v>
      </c>
      <c r="F21" s="46"/>
      <c r="G21" s="279">
        <v>567.20634</v>
      </c>
      <c r="H21" s="34">
        <f t="shared" si="0"/>
        <v>20.438955423122763</v>
      </c>
      <c r="I21" s="35">
        <f t="shared" si="1"/>
        <v>-1668.7929100000001</v>
      </c>
    </row>
    <row r="22" spans="1:9" ht="11.25" customHeight="1" thickBot="1">
      <c r="A22" s="70" t="s">
        <v>21</v>
      </c>
      <c r="B22" s="71" t="s">
        <v>200</v>
      </c>
      <c r="C22" s="10">
        <v>1240</v>
      </c>
      <c r="D22" s="279">
        <v>1240</v>
      </c>
      <c r="E22" s="278">
        <v>90.59213</v>
      </c>
      <c r="F22" s="46"/>
      <c r="G22" s="278">
        <v>182.05625</v>
      </c>
      <c r="H22" s="34">
        <f t="shared" si="0"/>
        <v>7.305816935483871</v>
      </c>
      <c r="I22" s="35">
        <f t="shared" si="1"/>
        <v>-1149.40787</v>
      </c>
    </row>
    <row r="23" spans="1:9" ht="11.25" customHeight="1" thickBot="1">
      <c r="A23" s="40" t="s">
        <v>147</v>
      </c>
      <c r="B23" s="41" t="s">
        <v>187</v>
      </c>
      <c r="C23" s="11">
        <v>493</v>
      </c>
      <c r="D23" s="280">
        <v>493</v>
      </c>
      <c r="E23" s="272">
        <v>78.7</v>
      </c>
      <c r="F23" s="55"/>
      <c r="G23" s="272">
        <v>33.6</v>
      </c>
      <c r="H23" s="34">
        <f t="shared" si="0"/>
        <v>15.963488843813389</v>
      </c>
      <c r="I23" s="35">
        <f t="shared" si="1"/>
        <v>-414.3</v>
      </c>
    </row>
    <row r="24" spans="1:9" ht="11.25" customHeight="1" thickBot="1">
      <c r="A24" s="56" t="s">
        <v>22</v>
      </c>
      <c r="B24" s="57" t="s">
        <v>23</v>
      </c>
      <c r="C24" s="15">
        <f>C26+C28+C29</f>
        <v>1184.4</v>
      </c>
      <c r="D24" s="17">
        <f>D26+D28+D29</f>
        <v>1184.4</v>
      </c>
      <c r="E24" s="17">
        <f>E26+E28+E29</f>
        <v>215.44497</v>
      </c>
      <c r="F24" s="58">
        <f>F26+F28+F29</f>
        <v>0</v>
      </c>
      <c r="G24" s="17">
        <f>G26+G28+G29</f>
        <v>178.50367</v>
      </c>
      <c r="H24" s="34">
        <f t="shared" si="0"/>
        <v>18.19022036474164</v>
      </c>
      <c r="I24" s="35">
        <f t="shared" si="1"/>
        <v>-968.9550300000001</v>
      </c>
    </row>
    <row r="25" spans="1:9" ht="11.25" customHeight="1" thickBot="1">
      <c r="A25" s="40" t="s">
        <v>24</v>
      </c>
      <c r="B25" s="41" t="s">
        <v>25</v>
      </c>
      <c r="C25" s="11"/>
      <c r="D25" s="280"/>
      <c r="E25" s="280"/>
      <c r="F25" s="55"/>
      <c r="G25" s="280"/>
      <c r="H25" s="34"/>
      <c r="I25" s="35">
        <f t="shared" si="1"/>
        <v>0</v>
      </c>
    </row>
    <row r="26" spans="2:9" ht="11.25" customHeight="1" thickBot="1">
      <c r="B26" s="41" t="s">
        <v>26</v>
      </c>
      <c r="C26" s="11">
        <f>C27</f>
        <v>1184.4</v>
      </c>
      <c r="D26" s="280">
        <f>D27</f>
        <v>1184.4</v>
      </c>
      <c r="E26" s="297">
        <f>E27</f>
        <v>215.44497</v>
      </c>
      <c r="F26" s="1">
        <f>F27</f>
        <v>0</v>
      </c>
      <c r="G26" s="297">
        <f>G27</f>
        <v>178.50367</v>
      </c>
      <c r="H26" s="34">
        <f t="shared" si="0"/>
        <v>18.19022036474164</v>
      </c>
      <c r="I26" s="35">
        <f t="shared" si="1"/>
        <v>-968.9550300000001</v>
      </c>
    </row>
    <row r="27" spans="1:9" ht="11.25" customHeight="1" thickBot="1">
      <c r="A27" s="61" t="s">
        <v>27</v>
      </c>
      <c r="B27" s="72" t="s">
        <v>182</v>
      </c>
      <c r="C27" s="9">
        <v>1184.4</v>
      </c>
      <c r="D27" s="278">
        <v>1184.4</v>
      </c>
      <c r="E27" s="272">
        <v>215.44497</v>
      </c>
      <c r="F27" s="55"/>
      <c r="G27" s="272">
        <v>178.50367</v>
      </c>
      <c r="H27" s="34">
        <f t="shared" si="0"/>
        <v>18.19022036474164</v>
      </c>
      <c r="I27" s="35">
        <f t="shared" si="1"/>
        <v>-968.9550300000001</v>
      </c>
    </row>
    <row r="28" spans="1:9" ht="11.25" customHeight="1" thickBot="1">
      <c r="A28" s="73" t="s">
        <v>28</v>
      </c>
      <c r="B28" s="72" t="s">
        <v>183</v>
      </c>
      <c r="C28" s="12"/>
      <c r="D28" s="272"/>
      <c r="E28" s="278"/>
      <c r="F28" s="67"/>
      <c r="G28" s="278"/>
      <c r="H28" s="34"/>
      <c r="I28" s="35">
        <f t="shared" si="1"/>
        <v>0</v>
      </c>
    </row>
    <row r="29" spans="1:9" ht="11.25" customHeight="1" thickBot="1">
      <c r="A29" s="61" t="s">
        <v>152</v>
      </c>
      <c r="B29" s="66" t="s">
        <v>184</v>
      </c>
      <c r="C29" s="12"/>
      <c r="D29" s="272"/>
      <c r="E29" s="272"/>
      <c r="F29" s="67"/>
      <c r="G29" s="272"/>
      <c r="H29" s="34"/>
      <c r="I29" s="35">
        <f t="shared" si="1"/>
        <v>0</v>
      </c>
    </row>
    <row r="30" spans="1:9" s="3" customFormat="1" ht="11.25" customHeight="1" thickBot="1">
      <c r="A30" s="58" t="s">
        <v>247</v>
      </c>
      <c r="B30" s="74" t="s">
        <v>248</v>
      </c>
      <c r="C30" s="15"/>
      <c r="D30" s="17"/>
      <c r="E30" s="17"/>
      <c r="F30" s="75"/>
      <c r="G30" s="308"/>
      <c r="H30" s="34"/>
      <c r="I30" s="35">
        <f t="shared" si="1"/>
        <v>0</v>
      </c>
    </row>
    <row r="31" spans="1:9" ht="11.25" customHeight="1" thickBot="1">
      <c r="A31" s="76" t="s">
        <v>29</v>
      </c>
      <c r="B31" s="77" t="s">
        <v>109</v>
      </c>
      <c r="C31" s="78"/>
      <c r="D31" s="291"/>
      <c r="E31" s="292"/>
      <c r="F31" s="79"/>
      <c r="G31" s="292"/>
      <c r="H31" s="34"/>
      <c r="I31" s="35">
        <f t="shared" si="1"/>
        <v>0</v>
      </c>
    </row>
    <row r="32" spans="1:9" ht="11.25" customHeight="1" thickBot="1">
      <c r="A32" s="80"/>
      <c r="B32" s="81" t="s">
        <v>110</v>
      </c>
      <c r="C32" s="83">
        <f>C34+C35+C39+C42</f>
        <v>4665</v>
      </c>
      <c r="D32" s="82">
        <f>D34+D35+D39+D42</f>
        <v>4665</v>
      </c>
      <c r="E32" s="82">
        <f>E34+E35+E39+E42</f>
        <v>352.23839000000004</v>
      </c>
      <c r="F32" s="84">
        <f>F34+F35+F39</f>
        <v>0</v>
      </c>
      <c r="G32" s="82">
        <f>G34+G35+G39</f>
        <v>235.77811</v>
      </c>
      <c r="H32" s="34">
        <f t="shared" si="0"/>
        <v>7.5506621650589505</v>
      </c>
      <c r="I32" s="35">
        <f t="shared" si="1"/>
        <v>-4312.76161</v>
      </c>
    </row>
    <row r="33" spans="1:9" ht="11.25" customHeight="1" thickBot="1">
      <c r="A33" s="30" t="s">
        <v>142</v>
      </c>
      <c r="B33" s="21" t="s">
        <v>30</v>
      </c>
      <c r="C33" s="85"/>
      <c r="D33" s="292"/>
      <c r="E33" s="292"/>
      <c r="F33" s="55"/>
      <c r="G33" s="280"/>
      <c r="H33" s="34"/>
      <c r="I33" s="35">
        <f t="shared" si="1"/>
        <v>0</v>
      </c>
    </row>
    <row r="34" spans="1:9" ht="11.25" customHeight="1" thickBot="1">
      <c r="A34" s="30"/>
      <c r="B34" s="86" t="s">
        <v>188</v>
      </c>
      <c r="C34" s="10">
        <v>3981</v>
      </c>
      <c r="D34" s="279">
        <v>3981</v>
      </c>
      <c r="E34" s="279">
        <v>259.51969</v>
      </c>
      <c r="F34" s="55"/>
      <c r="G34" s="279">
        <v>221.85124</v>
      </c>
      <c r="H34" s="34">
        <f t="shared" si="0"/>
        <v>6.518957297161518</v>
      </c>
      <c r="I34" s="35">
        <f t="shared" si="1"/>
        <v>-3721.48031</v>
      </c>
    </row>
    <row r="35" spans="1:9" ht="27.75" customHeight="1" thickBot="1">
      <c r="A35" s="87" t="s">
        <v>190</v>
      </c>
      <c r="B35" s="88" t="s">
        <v>189</v>
      </c>
      <c r="C35" s="11">
        <f>C36</f>
        <v>512</v>
      </c>
      <c r="D35" s="280">
        <f>D36</f>
        <v>512</v>
      </c>
      <c r="E35" s="280">
        <f>E36</f>
        <v>0</v>
      </c>
      <c r="F35" s="1">
        <f>F36</f>
        <v>0</v>
      </c>
      <c r="G35" s="309">
        <f>G36</f>
        <v>0</v>
      </c>
      <c r="H35" s="34">
        <f t="shared" si="0"/>
        <v>0</v>
      </c>
      <c r="I35" s="35">
        <f t="shared" si="1"/>
        <v>-512</v>
      </c>
    </row>
    <row r="36" spans="1:9" ht="22.5" customHeight="1" thickBot="1">
      <c r="A36" s="89" t="s">
        <v>191</v>
      </c>
      <c r="B36" s="90" t="s">
        <v>189</v>
      </c>
      <c r="C36" s="9">
        <v>512</v>
      </c>
      <c r="D36" s="278">
        <v>512</v>
      </c>
      <c r="E36" s="278"/>
      <c r="F36" s="91"/>
      <c r="G36" s="310"/>
      <c r="H36" s="34">
        <f t="shared" si="0"/>
        <v>0</v>
      </c>
      <c r="I36" s="35">
        <f t="shared" si="1"/>
        <v>-512</v>
      </c>
    </row>
    <row r="37" spans="1:10" ht="11.25" customHeight="1" thickBot="1">
      <c r="A37" s="30" t="s">
        <v>31</v>
      </c>
      <c r="B37" s="21" t="s">
        <v>32</v>
      </c>
      <c r="C37" s="11"/>
      <c r="D37" s="280"/>
      <c r="E37" s="302"/>
      <c r="F37" s="92"/>
      <c r="G37" s="311"/>
      <c r="H37" s="34"/>
      <c r="I37" s="35">
        <f t="shared" si="1"/>
        <v>0</v>
      </c>
      <c r="J37" s="59"/>
    </row>
    <row r="38" spans="1:10" ht="11.25" customHeight="1" thickBot="1">
      <c r="A38" s="41"/>
      <c r="B38" s="21" t="s">
        <v>33</v>
      </c>
      <c r="C38" s="11"/>
      <c r="D38" s="280"/>
      <c r="E38" s="270"/>
      <c r="F38" s="93"/>
      <c r="G38" s="312"/>
      <c r="H38" s="34"/>
      <c r="I38" s="35">
        <f t="shared" si="1"/>
        <v>0</v>
      </c>
      <c r="J38" s="94"/>
    </row>
    <row r="39" spans="1:10" s="59" customFormat="1" ht="11.25" customHeight="1" thickBot="1">
      <c r="A39" s="41"/>
      <c r="B39" s="21" t="s">
        <v>34</v>
      </c>
      <c r="C39" s="10">
        <f>C41</f>
        <v>152</v>
      </c>
      <c r="D39" s="279">
        <f>D41</f>
        <v>152</v>
      </c>
      <c r="E39" s="279">
        <f>E41</f>
        <v>90.6187</v>
      </c>
      <c r="F39" s="95">
        <f>F41</f>
        <v>0</v>
      </c>
      <c r="G39" s="313">
        <f>G41</f>
        <v>13.92687</v>
      </c>
      <c r="H39" s="34">
        <f t="shared" si="0"/>
        <v>59.617565789473694</v>
      </c>
      <c r="I39" s="35">
        <f t="shared" si="1"/>
        <v>-61.381299999999996</v>
      </c>
      <c r="J39" s="94"/>
    </row>
    <row r="40" spans="1:9" s="94" customFormat="1" ht="11.25" customHeight="1" thickBot="1">
      <c r="A40" s="87" t="s">
        <v>35</v>
      </c>
      <c r="B40" s="96" t="s">
        <v>36</v>
      </c>
      <c r="C40" s="12"/>
      <c r="D40" s="272"/>
      <c r="E40" s="296"/>
      <c r="F40" s="93"/>
      <c r="G40" s="314"/>
      <c r="H40" s="34"/>
      <c r="I40" s="35">
        <f t="shared" si="1"/>
        <v>0</v>
      </c>
    </row>
    <row r="41" spans="1:9" s="94" customFormat="1" ht="11.25" customHeight="1" thickBot="1">
      <c r="A41" s="41"/>
      <c r="B41" s="21" t="s">
        <v>37</v>
      </c>
      <c r="C41" s="11">
        <v>152</v>
      </c>
      <c r="D41" s="280">
        <v>152</v>
      </c>
      <c r="E41" s="280">
        <v>90.6187</v>
      </c>
      <c r="F41" s="93"/>
      <c r="G41" s="284">
        <v>13.92687</v>
      </c>
      <c r="H41" s="34">
        <f t="shared" si="0"/>
        <v>59.617565789473694</v>
      </c>
      <c r="I41" s="35">
        <f t="shared" si="1"/>
        <v>-61.381299999999996</v>
      </c>
    </row>
    <row r="42" spans="1:9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93">
        <f>D43</f>
        <v>20</v>
      </c>
      <c r="E42" s="303">
        <f>E43</f>
        <v>2.1</v>
      </c>
      <c r="F42" s="171"/>
      <c r="G42" s="293"/>
      <c r="H42" s="34">
        <f t="shared" si="0"/>
        <v>10.500000000000002</v>
      </c>
      <c r="I42" s="35">
        <f t="shared" si="1"/>
        <v>-17.9</v>
      </c>
    </row>
    <row r="43" spans="1:9" s="94" customFormat="1" ht="11.25" customHeight="1" thickBot="1">
      <c r="A43" s="116" t="s">
        <v>272</v>
      </c>
      <c r="B43" s="166" t="s">
        <v>274</v>
      </c>
      <c r="C43" s="167">
        <v>20</v>
      </c>
      <c r="D43" s="294">
        <v>20</v>
      </c>
      <c r="E43" s="294">
        <v>2.1</v>
      </c>
      <c r="F43" s="168"/>
      <c r="G43" s="294"/>
      <c r="H43" s="34">
        <f t="shared" si="0"/>
        <v>10.500000000000002</v>
      </c>
      <c r="I43" s="35">
        <f t="shared" si="1"/>
        <v>-17.9</v>
      </c>
    </row>
    <row r="44" spans="1:9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82">
        <f>D45+D46+D47+D48+D50+D49</f>
        <v>3572.4</v>
      </c>
      <c r="E44" s="82">
        <f>E45+E46+E47+E48+E50+E49</f>
        <v>10.83834</v>
      </c>
      <c r="F44" s="145"/>
      <c r="G44" s="82">
        <f>G45+G46+G48+G47+G50+G49</f>
        <v>1123.27148</v>
      </c>
      <c r="H44" s="34">
        <f t="shared" si="0"/>
        <v>0.3033909976486396</v>
      </c>
      <c r="I44" s="35">
        <f t="shared" si="1"/>
        <v>-3561.5616600000003</v>
      </c>
    </row>
    <row r="45" spans="1:9" s="94" customFormat="1" ht="11.25" customHeight="1" thickBot="1">
      <c r="A45" s="61" t="s">
        <v>192</v>
      </c>
      <c r="B45" s="87" t="s">
        <v>151</v>
      </c>
      <c r="C45" s="11"/>
      <c r="D45" s="280"/>
      <c r="E45" s="280">
        <v>0.00921</v>
      </c>
      <c r="F45" s="93"/>
      <c r="G45" s="280">
        <v>3.10563</v>
      </c>
      <c r="H45" s="34"/>
      <c r="I45" s="35">
        <f t="shared" si="1"/>
        <v>0.00921</v>
      </c>
    </row>
    <row r="46" spans="1:9" s="94" customFormat="1" ht="11.25" customHeight="1" thickBot="1">
      <c r="A46" s="61" t="s">
        <v>175</v>
      </c>
      <c r="B46" s="98" t="s">
        <v>177</v>
      </c>
      <c r="C46" s="9">
        <v>134.5</v>
      </c>
      <c r="D46" s="278">
        <v>134.5</v>
      </c>
      <c r="E46" s="278">
        <v>0.0813</v>
      </c>
      <c r="F46" s="99"/>
      <c r="G46" s="278">
        <v>0.81176</v>
      </c>
      <c r="H46" s="34">
        <f t="shared" si="0"/>
        <v>0.06044609665427509</v>
      </c>
      <c r="I46" s="35">
        <f t="shared" si="1"/>
        <v>-134.4187</v>
      </c>
    </row>
    <row r="47" spans="1:9" s="94" customFormat="1" ht="11.25" customHeight="1" thickBot="1">
      <c r="A47" s="61" t="s">
        <v>213</v>
      </c>
      <c r="B47" s="98" t="s">
        <v>214</v>
      </c>
      <c r="C47" s="9"/>
      <c r="D47" s="278"/>
      <c r="E47" s="278"/>
      <c r="F47" s="99"/>
      <c r="G47" s="278"/>
      <c r="H47" s="34"/>
      <c r="I47" s="35">
        <f t="shared" si="1"/>
        <v>0</v>
      </c>
    </row>
    <row r="48" spans="1:9" s="94" customFormat="1" ht="11.25" customHeight="1" thickBot="1">
      <c r="A48" s="61" t="s">
        <v>176</v>
      </c>
      <c r="B48" s="89" t="s">
        <v>178</v>
      </c>
      <c r="C48" s="9">
        <v>200</v>
      </c>
      <c r="D48" s="278">
        <v>200</v>
      </c>
      <c r="E48" s="278">
        <v>10.74783</v>
      </c>
      <c r="F48" s="99"/>
      <c r="G48" s="278">
        <v>41.96949</v>
      </c>
      <c r="H48" s="34">
        <f t="shared" si="0"/>
        <v>5.373915</v>
      </c>
      <c r="I48" s="35">
        <f t="shared" si="1"/>
        <v>-189.25217</v>
      </c>
    </row>
    <row r="49" spans="1:9" s="94" customFormat="1" ht="11.25" customHeight="1" thickBot="1">
      <c r="A49" s="61" t="s">
        <v>201</v>
      </c>
      <c r="B49" s="87" t="s">
        <v>202</v>
      </c>
      <c r="C49" s="12">
        <v>237.9</v>
      </c>
      <c r="D49" s="272">
        <v>237.9</v>
      </c>
      <c r="E49" s="272"/>
      <c r="F49" s="100"/>
      <c r="G49" s="272"/>
      <c r="H49" s="34">
        <f t="shared" si="0"/>
        <v>0</v>
      </c>
      <c r="I49" s="35">
        <f t="shared" si="1"/>
        <v>-237.9</v>
      </c>
    </row>
    <row r="50" spans="1:9" s="94" customFormat="1" ht="23.25" customHeight="1" thickBot="1">
      <c r="A50" s="61" t="s">
        <v>203</v>
      </c>
      <c r="B50" s="101" t="s">
        <v>204</v>
      </c>
      <c r="C50" s="12">
        <v>3000</v>
      </c>
      <c r="D50" s="272">
        <v>3000</v>
      </c>
      <c r="E50" s="272"/>
      <c r="F50" s="100"/>
      <c r="G50" s="272">
        <v>1077.3846</v>
      </c>
      <c r="H50" s="34">
        <f t="shared" si="0"/>
        <v>0</v>
      </c>
      <c r="I50" s="35">
        <f t="shared" si="1"/>
        <v>-3000</v>
      </c>
    </row>
    <row r="51" spans="1:10" s="94" customFormat="1" ht="34.5" customHeight="1" thickBot="1">
      <c r="A51" s="102" t="s">
        <v>227</v>
      </c>
      <c r="B51" s="103" t="s">
        <v>119</v>
      </c>
      <c r="C51" s="104"/>
      <c r="D51" s="295"/>
      <c r="E51" s="17"/>
      <c r="F51" s="75"/>
      <c r="G51" s="17"/>
      <c r="H51" s="34"/>
      <c r="I51" s="35">
        <f t="shared" si="1"/>
        <v>0</v>
      </c>
      <c r="J51" s="20"/>
    </row>
    <row r="52" spans="1:9" s="3" customFormat="1" ht="11.25" customHeight="1" thickBot="1">
      <c r="A52" s="56" t="s">
        <v>143</v>
      </c>
      <c r="B52" s="57" t="s">
        <v>40</v>
      </c>
      <c r="C52" s="13">
        <v>1017</v>
      </c>
      <c r="D52" s="269">
        <v>1017</v>
      </c>
      <c r="E52" s="269">
        <v>23.44756</v>
      </c>
      <c r="F52" s="105"/>
      <c r="G52" s="269">
        <v>17.105</v>
      </c>
      <c r="H52" s="34">
        <f t="shared" si="0"/>
        <v>2.30556145526057</v>
      </c>
      <c r="I52" s="35">
        <f t="shared" si="1"/>
        <v>-993.55244</v>
      </c>
    </row>
    <row r="53" spans="1:9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69">
        <f>D56+D58+D60+D62+D63+D65+D66+D67+D69+D71+D78+D54+D74+D75</f>
        <v>1001.3000000000001</v>
      </c>
      <c r="E53" s="269">
        <f>E56+E58+E60+E62+E63+E65+E66+E67+E69+E71+E54+E74+E75+E76</f>
        <v>190.71486</v>
      </c>
      <c r="F53" s="13">
        <f>F56+F58+F60+F62+F63+F65+F66+F67+F69+F71+F54+F74+F75+F76</f>
        <v>0</v>
      </c>
      <c r="G53" s="269">
        <f>G56+G58+G60+G62+G63+G65+G66+G67+G69+G71+G54+G74+G75+G76+G68</f>
        <v>83.26304999999999</v>
      </c>
      <c r="H53" s="34">
        <f t="shared" si="0"/>
        <v>19.04672525716568</v>
      </c>
      <c r="I53" s="35">
        <f t="shared" si="1"/>
        <v>-810.5851400000001</v>
      </c>
    </row>
    <row r="54" spans="1:9" ht="11.25" customHeight="1" thickBot="1">
      <c r="A54" s="68" t="s">
        <v>144</v>
      </c>
      <c r="B54" s="69" t="s">
        <v>193</v>
      </c>
      <c r="C54" s="10">
        <v>55.9</v>
      </c>
      <c r="D54" s="279">
        <v>55.9</v>
      </c>
      <c r="E54" s="279">
        <v>9.64999</v>
      </c>
      <c r="F54" s="46"/>
      <c r="G54" s="279">
        <v>3.455</v>
      </c>
      <c r="H54" s="34">
        <f t="shared" si="0"/>
        <v>17.26295169946333</v>
      </c>
      <c r="I54" s="35">
        <f t="shared" si="1"/>
        <v>-46.250009999999996</v>
      </c>
    </row>
    <row r="55" spans="1:10" s="3" customFormat="1" ht="11.25" customHeight="1" thickBot="1">
      <c r="A55" s="40" t="s">
        <v>43</v>
      </c>
      <c r="B55" s="41" t="s">
        <v>44</v>
      </c>
      <c r="C55" s="12"/>
      <c r="D55" s="272"/>
      <c r="E55" s="304"/>
      <c r="F55" s="106"/>
      <c r="G55" s="304"/>
      <c r="H55" s="34"/>
      <c r="I55" s="35">
        <f t="shared" si="1"/>
        <v>0</v>
      </c>
      <c r="J55" s="20"/>
    </row>
    <row r="56" spans="2:9" ht="11.25" customHeight="1" thickBot="1">
      <c r="B56" s="41" t="s">
        <v>45</v>
      </c>
      <c r="C56" s="10">
        <v>1.3</v>
      </c>
      <c r="D56" s="279">
        <v>1.3</v>
      </c>
      <c r="E56" s="280"/>
      <c r="F56" s="55"/>
      <c r="G56" s="280">
        <v>0.1</v>
      </c>
      <c r="H56" s="34">
        <f t="shared" si="0"/>
        <v>0</v>
      </c>
      <c r="I56" s="35">
        <f t="shared" si="1"/>
        <v>-1.3</v>
      </c>
    </row>
    <row r="57" spans="1:9" ht="11.25" customHeight="1" thickBot="1">
      <c r="A57" s="61" t="s">
        <v>46</v>
      </c>
      <c r="B57" s="66" t="s">
        <v>194</v>
      </c>
      <c r="C57" s="12"/>
      <c r="D57" s="272"/>
      <c r="E57" s="272"/>
      <c r="F57" s="67"/>
      <c r="G57" s="315"/>
      <c r="H57" s="34"/>
      <c r="I57" s="35">
        <f t="shared" si="1"/>
        <v>0</v>
      </c>
    </row>
    <row r="58" spans="1:9" ht="11.25" customHeight="1" thickBot="1">
      <c r="A58" s="68"/>
      <c r="B58" s="69" t="s">
        <v>47</v>
      </c>
      <c r="C58" s="10">
        <v>33</v>
      </c>
      <c r="D58" s="279">
        <v>33</v>
      </c>
      <c r="E58" s="279"/>
      <c r="F58" s="55"/>
      <c r="G58" s="279">
        <v>3</v>
      </c>
      <c r="H58" s="34">
        <f t="shared" si="0"/>
        <v>0</v>
      </c>
      <c r="I58" s="35">
        <f t="shared" si="1"/>
        <v>-33</v>
      </c>
    </row>
    <row r="59" spans="1:9" ht="11.25" customHeight="1" thickBot="1">
      <c r="A59" s="61" t="s">
        <v>64</v>
      </c>
      <c r="B59" s="66" t="s">
        <v>44</v>
      </c>
      <c r="C59" s="11"/>
      <c r="D59" s="280"/>
      <c r="E59" s="280"/>
      <c r="F59" s="55"/>
      <c r="G59" s="280"/>
      <c r="H59" s="34"/>
      <c r="I59" s="35">
        <f t="shared" si="1"/>
        <v>0</v>
      </c>
    </row>
    <row r="60" spans="1:9" ht="11.25" customHeight="1" thickBot="1">
      <c r="A60" s="68"/>
      <c r="B60" s="69" t="s">
        <v>195</v>
      </c>
      <c r="C60" s="11"/>
      <c r="D60" s="280"/>
      <c r="E60" s="280"/>
      <c r="F60" s="55"/>
      <c r="G60" s="280"/>
      <c r="H60" s="34"/>
      <c r="I60" s="35">
        <f t="shared" si="1"/>
        <v>0</v>
      </c>
    </row>
    <row r="61" spans="1:9" ht="11.25" customHeight="1" thickBot="1">
      <c r="A61" s="40" t="s">
        <v>246</v>
      </c>
      <c r="B61" s="41" t="s">
        <v>220</v>
      </c>
      <c r="C61" s="12"/>
      <c r="D61" s="272"/>
      <c r="E61" s="272"/>
      <c r="F61" s="55"/>
      <c r="G61" s="272"/>
      <c r="H61" s="34"/>
      <c r="I61" s="35">
        <f t="shared" si="1"/>
        <v>0</v>
      </c>
    </row>
    <row r="62" spans="2:9" ht="11.25" customHeight="1" thickBot="1">
      <c r="B62" s="69"/>
      <c r="C62" s="10"/>
      <c r="D62" s="279"/>
      <c r="E62" s="279"/>
      <c r="F62" s="55"/>
      <c r="G62" s="279"/>
      <c r="H62" s="34"/>
      <c r="I62" s="35">
        <f t="shared" si="1"/>
        <v>0</v>
      </c>
    </row>
    <row r="63" spans="1:9" ht="11.25" customHeight="1" thickBot="1">
      <c r="A63" s="61" t="s">
        <v>125</v>
      </c>
      <c r="B63" s="66" t="s">
        <v>127</v>
      </c>
      <c r="C63" s="12"/>
      <c r="D63" s="272"/>
      <c r="E63" s="278">
        <v>30</v>
      </c>
      <c r="F63" s="55"/>
      <c r="G63" s="310"/>
      <c r="H63" s="34"/>
      <c r="I63" s="35">
        <f t="shared" si="1"/>
        <v>30</v>
      </c>
    </row>
    <row r="64" spans="1:9" ht="11.25" customHeight="1" thickBot="1">
      <c r="A64" s="61" t="s">
        <v>48</v>
      </c>
      <c r="B64" s="66" t="s">
        <v>49</v>
      </c>
      <c r="C64" s="12"/>
      <c r="D64" s="272"/>
      <c r="E64" s="272"/>
      <c r="F64" s="67"/>
      <c r="G64" s="315"/>
      <c r="H64" s="34"/>
      <c r="I64" s="35">
        <f t="shared" si="1"/>
        <v>0</v>
      </c>
    </row>
    <row r="65" spans="1:9" ht="11.25" customHeight="1" thickBot="1">
      <c r="A65" s="68"/>
      <c r="B65" s="69" t="s">
        <v>50</v>
      </c>
      <c r="C65" s="10">
        <v>103</v>
      </c>
      <c r="D65" s="279">
        <v>103</v>
      </c>
      <c r="E65" s="279"/>
      <c r="F65" s="46"/>
      <c r="G65" s="279">
        <v>10</v>
      </c>
      <c r="H65" s="34">
        <f t="shared" si="0"/>
        <v>0</v>
      </c>
      <c r="I65" s="35">
        <f t="shared" si="1"/>
        <v>-103</v>
      </c>
    </row>
    <row r="66" spans="1:9" ht="11.25" customHeight="1" thickBot="1">
      <c r="A66" s="61" t="s">
        <v>51</v>
      </c>
      <c r="B66" s="66" t="s">
        <v>126</v>
      </c>
      <c r="C66" s="12">
        <v>209.9</v>
      </c>
      <c r="D66" s="272">
        <v>209.9</v>
      </c>
      <c r="E66" s="278">
        <v>26.13348</v>
      </c>
      <c r="F66" s="46"/>
      <c r="G66" s="278">
        <v>11.25368</v>
      </c>
      <c r="H66" s="34">
        <f t="shared" si="0"/>
        <v>12.450443068127678</v>
      </c>
      <c r="I66" s="35">
        <f t="shared" si="1"/>
        <v>-183.76652</v>
      </c>
    </row>
    <row r="67" spans="1:9" ht="11.25" customHeight="1" thickBot="1">
      <c r="A67" s="61" t="s">
        <v>52</v>
      </c>
      <c r="B67" s="66" t="s">
        <v>53</v>
      </c>
      <c r="C67" s="9"/>
      <c r="D67" s="278"/>
      <c r="E67" s="278"/>
      <c r="F67" s="44"/>
      <c r="G67" s="278"/>
      <c r="H67" s="34"/>
      <c r="I67" s="35">
        <f t="shared" si="1"/>
        <v>0</v>
      </c>
    </row>
    <row r="68" spans="1:9" ht="11.25" customHeight="1" thickBot="1">
      <c r="A68" s="61" t="s">
        <v>54</v>
      </c>
      <c r="B68" s="66" t="s">
        <v>49</v>
      </c>
      <c r="C68" s="11"/>
      <c r="D68" s="280"/>
      <c r="E68" s="280"/>
      <c r="F68" s="55"/>
      <c r="G68" s="280"/>
      <c r="H68" s="34"/>
      <c r="I68" s="35">
        <f t="shared" si="1"/>
        <v>0</v>
      </c>
    </row>
    <row r="69" spans="2:9" ht="11.25" customHeight="1" thickBot="1">
      <c r="B69" s="41" t="s">
        <v>55</v>
      </c>
      <c r="C69" s="11">
        <v>1</v>
      </c>
      <c r="D69" s="280">
        <v>1</v>
      </c>
      <c r="E69" s="280"/>
      <c r="F69" s="55"/>
      <c r="G69" s="280"/>
      <c r="H69" s="34">
        <f t="shared" si="0"/>
        <v>0</v>
      </c>
      <c r="I69" s="35">
        <f t="shared" si="1"/>
        <v>-1</v>
      </c>
    </row>
    <row r="70" spans="1:9" ht="11.25" customHeight="1" thickBot="1">
      <c r="A70" s="61" t="s">
        <v>56</v>
      </c>
      <c r="B70" s="66" t="s">
        <v>57</v>
      </c>
      <c r="C70" s="12"/>
      <c r="D70" s="272"/>
      <c r="E70" s="272"/>
      <c r="F70" s="55"/>
      <c r="G70" s="272"/>
      <c r="H70" s="34"/>
      <c r="I70" s="35">
        <f t="shared" si="1"/>
        <v>0</v>
      </c>
    </row>
    <row r="71" spans="1:9" ht="11.25" customHeight="1" thickBot="1">
      <c r="A71" s="68"/>
      <c r="B71" s="69" t="s">
        <v>58</v>
      </c>
      <c r="C71" s="10">
        <f>C72+C73</f>
        <v>0</v>
      </c>
      <c r="D71" s="279">
        <f>D72+D73</f>
        <v>0</v>
      </c>
      <c r="E71" s="279">
        <f>E72+E73</f>
        <v>3</v>
      </c>
      <c r="F71" s="95">
        <f>F72+F73</f>
        <v>0</v>
      </c>
      <c r="G71" s="279"/>
      <c r="H71" s="34"/>
      <c r="I71" s="35">
        <f t="shared" si="1"/>
        <v>3</v>
      </c>
    </row>
    <row r="72" spans="1:9" ht="11.25" customHeight="1" thickBot="1">
      <c r="A72" s="40" t="s">
        <v>173</v>
      </c>
      <c r="B72" s="107" t="s">
        <v>172</v>
      </c>
      <c r="C72" s="11"/>
      <c r="D72" s="280"/>
      <c r="E72" s="280">
        <v>3</v>
      </c>
      <c r="F72" s="55"/>
      <c r="G72" s="280"/>
      <c r="H72" s="34"/>
      <c r="I72" s="35">
        <f t="shared" si="1"/>
        <v>3</v>
      </c>
    </row>
    <row r="73" spans="1:9" ht="11.25" customHeight="1" thickBot="1">
      <c r="A73" s="73" t="s">
        <v>146</v>
      </c>
      <c r="B73" s="108" t="s">
        <v>150</v>
      </c>
      <c r="C73" s="9"/>
      <c r="D73" s="278"/>
      <c r="E73" s="278"/>
      <c r="F73" s="44"/>
      <c r="G73" s="278"/>
      <c r="H73" s="34"/>
      <c r="I73" s="35">
        <f aca="true" t="shared" si="2" ref="I73:I139">E73-C73</f>
        <v>0</v>
      </c>
    </row>
    <row r="74" spans="1:9" ht="11.25" customHeight="1" thickBot="1">
      <c r="A74" s="73" t="s">
        <v>136</v>
      </c>
      <c r="B74" s="109" t="s">
        <v>174</v>
      </c>
      <c r="C74" s="9"/>
      <c r="D74" s="278"/>
      <c r="E74" s="278"/>
      <c r="F74" s="44"/>
      <c r="G74" s="278"/>
      <c r="H74" s="34"/>
      <c r="I74" s="35">
        <f t="shared" si="2"/>
        <v>0</v>
      </c>
    </row>
    <row r="75" spans="1:9" ht="11.25" customHeight="1" thickBot="1">
      <c r="A75" s="73" t="s">
        <v>181</v>
      </c>
      <c r="B75" s="109" t="s">
        <v>174</v>
      </c>
      <c r="C75" s="9">
        <v>70</v>
      </c>
      <c r="D75" s="278">
        <v>70</v>
      </c>
      <c r="E75" s="278">
        <v>4.2</v>
      </c>
      <c r="F75" s="44"/>
      <c r="G75" s="278">
        <v>7</v>
      </c>
      <c r="H75" s="34">
        <f aca="true" t="shared" si="3" ref="H75:H132">E75/C75*100</f>
        <v>6.000000000000001</v>
      </c>
      <c r="I75" s="35">
        <f t="shared" si="2"/>
        <v>-65.8</v>
      </c>
    </row>
    <row r="76" spans="1:9" ht="11.25" customHeight="1" thickBot="1">
      <c r="A76" s="73" t="s">
        <v>59</v>
      </c>
      <c r="B76" s="72" t="s">
        <v>60</v>
      </c>
      <c r="C76" s="9">
        <f>C78</f>
        <v>527.2</v>
      </c>
      <c r="D76" s="278">
        <f>D78</f>
        <v>527.2</v>
      </c>
      <c r="E76" s="278">
        <f>E78</f>
        <v>117.73139</v>
      </c>
      <c r="F76" s="110">
        <f>F78</f>
        <v>0</v>
      </c>
      <c r="G76" s="310">
        <f>G78</f>
        <v>48.45437</v>
      </c>
      <c r="H76" s="34">
        <f t="shared" si="3"/>
        <v>22.331447268588768</v>
      </c>
      <c r="I76" s="35">
        <f t="shared" si="2"/>
        <v>-409.46861</v>
      </c>
    </row>
    <row r="77" spans="1:9" ht="11.25" customHeight="1" thickBot="1">
      <c r="A77" s="61" t="s">
        <v>61</v>
      </c>
      <c r="B77" s="66" t="s">
        <v>62</v>
      </c>
      <c r="C77" s="12"/>
      <c r="D77" s="272"/>
      <c r="E77" s="272"/>
      <c r="F77" s="67"/>
      <c r="G77" s="315"/>
      <c r="H77" s="34"/>
      <c r="I77" s="35">
        <f t="shared" si="2"/>
        <v>0</v>
      </c>
    </row>
    <row r="78" spans="2:9" ht="11.25" customHeight="1" thickBot="1">
      <c r="B78" s="41" t="s">
        <v>63</v>
      </c>
      <c r="C78" s="11">
        <v>527.2</v>
      </c>
      <c r="D78" s="280">
        <v>527.2</v>
      </c>
      <c r="E78" s="272">
        <v>117.73139</v>
      </c>
      <c r="F78" s="55"/>
      <c r="G78" s="272">
        <v>48.45437</v>
      </c>
      <c r="H78" s="34">
        <f t="shared" si="3"/>
        <v>22.331447268588768</v>
      </c>
      <c r="I78" s="35">
        <f t="shared" si="2"/>
        <v>-409.46861</v>
      </c>
    </row>
    <row r="79" spans="1:9" ht="11.25" customHeight="1" thickBot="1">
      <c r="A79" s="56" t="s">
        <v>65</v>
      </c>
      <c r="B79" s="57" t="s">
        <v>66</v>
      </c>
      <c r="C79" s="13">
        <f>C80+C81+C82</f>
        <v>0</v>
      </c>
      <c r="D79" s="269">
        <f>D80+D81+D82</f>
        <v>0</v>
      </c>
      <c r="E79" s="269">
        <f>E80+E81+E82</f>
        <v>78.11156</v>
      </c>
      <c r="F79" s="97">
        <f>F80+F81+F82</f>
        <v>0</v>
      </c>
      <c r="G79" s="269">
        <f>G80+G81+G82</f>
        <v>-64.59599</v>
      </c>
      <c r="H79" s="34"/>
      <c r="I79" s="35">
        <f t="shared" si="2"/>
        <v>78.11156</v>
      </c>
    </row>
    <row r="80" spans="1:9" ht="11.25" customHeight="1" thickBot="1">
      <c r="A80" s="40" t="s">
        <v>67</v>
      </c>
      <c r="B80" s="41" t="s">
        <v>68</v>
      </c>
      <c r="C80" s="10"/>
      <c r="D80" s="279"/>
      <c r="E80" s="279">
        <v>2.27456</v>
      </c>
      <c r="F80" s="46"/>
      <c r="G80" s="279">
        <v>-64.59599</v>
      </c>
      <c r="H80" s="34"/>
      <c r="I80" s="35">
        <f t="shared" si="2"/>
        <v>2.27456</v>
      </c>
    </row>
    <row r="81" spans="1:9" ht="11.25" customHeight="1" thickBot="1">
      <c r="A81" s="61" t="s">
        <v>216</v>
      </c>
      <c r="B81" s="72" t="s">
        <v>68</v>
      </c>
      <c r="C81" s="9"/>
      <c r="D81" s="278"/>
      <c r="E81" s="278"/>
      <c r="F81" s="44"/>
      <c r="G81" s="310"/>
      <c r="H81" s="34"/>
      <c r="I81" s="35">
        <f t="shared" si="2"/>
        <v>0</v>
      </c>
    </row>
    <row r="82" spans="1:9" ht="11.25" customHeight="1" thickBot="1">
      <c r="A82" s="61" t="s">
        <v>69</v>
      </c>
      <c r="B82" s="66" t="s">
        <v>66</v>
      </c>
      <c r="C82" s="12"/>
      <c r="D82" s="272"/>
      <c r="E82" s="272">
        <v>75.837</v>
      </c>
      <c r="F82" s="67"/>
      <c r="G82" s="315"/>
      <c r="H82" s="34"/>
      <c r="I82" s="35">
        <f t="shared" si="2"/>
        <v>75.837</v>
      </c>
    </row>
    <row r="83" spans="1:9" ht="11.25" customHeight="1" thickBot="1">
      <c r="A83" s="111" t="s">
        <v>72</v>
      </c>
      <c r="B83" s="33" t="s">
        <v>73</v>
      </c>
      <c r="C83" s="15">
        <f>C84+C153+C151+C150</f>
        <v>314887.2052</v>
      </c>
      <c r="D83" s="17">
        <f>D84+D153+D151+D150</f>
        <v>324959.87288999994</v>
      </c>
      <c r="E83" s="17">
        <f>E84+E153+E151+E150+E152</f>
        <v>50520.65993</v>
      </c>
      <c r="F83" s="17">
        <f>F84+F153+F151+F150+F152</f>
        <v>0</v>
      </c>
      <c r="G83" s="17">
        <f>G84+G153+G151+G150+G152</f>
        <v>50821.5498</v>
      </c>
      <c r="H83" s="34">
        <f t="shared" si="3"/>
        <v>16.044049772651732</v>
      </c>
      <c r="I83" s="35">
        <f t="shared" si="2"/>
        <v>-264366.54527</v>
      </c>
    </row>
    <row r="84" spans="1:9" ht="11.25" customHeight="1" thickBot="1">
      <c r="A84" s="112" t="s">
        <v>130</v>
      </c>
      <c r="B84" s="113" t="s">
        <v>131</v>
      </c>
      <c r="C84" s="83">
        <f>C85+C88+C101+C132</f>
        <v>314887.2052</v>
      </c>
      <c r="D84" s="82">
        <f>D85+D88+D101+D132</f>
        <v>324959.87288999994</v>
      </c>
      <c r="E84" s="82">
        <f>E85+E88+E101+E132</f>
        <v>50519.61557</v>
      </c>
      <c r="F84" s="82">
        <f>F85+F88+F101+F132</f>
        <v>0</v>
      </c>
      <c r="G84" s="82">
        <f>G85+G88+G101+G132</f>
        <v>50653.29535</v>
      </c>
      <c r="H84" s="34">
        <f t="shared" si="3"/>
        <v>16.04371811103362</v>
      </c>
      <c r="I84" s="35">
        <f t="shared" si="2"/>
        <v>-264367.58963</v>
      </c>
    </row>
    <row r="85" spans="1:9" ht="11.25" customHeight="1" thickBot="1">
      <c r="A85" s="111" t="s">
        <v>288</v>
      </c>
      <c r="B85" s="33" t="s">
        <v>75</v>
      </c>
      <c r="C85" s="15">
        <f>C86+C87</f>
        <v>110671</v>
      </c>
      <c r="D85" s="17">
        <f>D86+D87</f>
        <v>110671</v>
      </c>
      <c r="E85" s="17">
        <f>E86+E87</f>
        <v>16601</v>
      </c>
      <c r="F85" s="114">
        <f>F86+F87</f>
        <v>0</v>
      </c>
      <c r="G85" s="17">
        <f>G86+G87</f>
        <v>17403</v>
      </c>
      <c r="H85" s="34">
        <f t="shared" si="3"/>
        <v>15.000316252676853</v>
      </c>
      <c r="I85" s="35">
        <f t="shared" si="2"/>
        <v>-94070</v>
      </c>
    </row>
    <row r="86" spans="1:9" ht="11.25" customHeight="1" thickBot="1">
      <c r="A86" s="68" t="s">
        <v>286</v>
      </c>
      <c r="B86" s="69" t="s">
        <v>77</v>
      </c>
      <c r="C86" s="115">
        <v>109214</v>
      </c>
      <c r="D86" s="260">
        <v>109214</v>
      </c>
      <c r="E86" s="279">
        <v>16601</v>
      </c>
      <c r="G86" s="279">
        <v>17403</v>
      </c>
      <c r="H86" s="34">
        <f t="shared" si="3"/>
        <v>15.200432179024666</v>
      </c>
      <c r="I86" s="35">
        <f t="shared" si="2"/>
        <v>-92613</v>
      </c>
    </row>
    <row r="87" spans="1:9" ht="11.25" customHeight="1" thickBot="1">
      <c r="A87" s="116" t="s">
        <v>287</v>
      </c>
      <c r="B87" s="107" t="s">
        <v>122</v>
      </c>
      <c r="C87" s="117">
        <v>1457</v>
      </c>
      <c r="D87" s="268">
        <v>1457</v>
      </c>
      <c r="E87" s="280"/>
      <c r="G87" s="280"/>
      <c r="H87" s="34">
        <f t="shared" si="3"/>
        <v>0</v>
      </c>
      <c r="I87" s="35">
        <f t="shared" si="2"/>
        <v>-1457</v>
      </c>
    </row>
    <row r="88" spans="1:10" ht="11.25" customHeight="1" thickBot="1">
      <c r="A88" s="111" t="s">
        <v>78</v>
      </c>
      <c r="B88" s="33" t="s">
        <v>79</v>
      </c>
      <c r="C88" s="15">
        <f>C91+C94+C96</f>
        <v>11424.5</v>
      </c>
      <c r="D88" s="17">
        <f>D91+D94+D96+D89+D90+D92+D93+D95</f>
        <v>18298.399999999998</v>
      </c>
      <c r="E88" s="17">
        <f>E91+E94+E96+E89+E90+E92+E93+E95</f>
        <v>4954.16</v>
      </c>
      <c r="F88" s="15">
        <f>F91+F94+F96</f>
        <v>0</v>
      </c>
      <c r="G88" s="17">
        <f>G91+G94+G96</f>
        <v>468.16</v>
      </c>
      <c r="H88" s="34">
        <f t="shared" si="3"/>
        <v>43.36434854917064</v>
      </c>
      <c r="I88" s="35">
        <f t="shared" si="2"/>
        <v>-6470.34</v>
      </c>
      <c r="J88" s="3"/>
    </row>
    <row r="89" spans="1:10" ht="11.25" customHeight="1" thickBot="1">
      <c r="A89" s="68" t="s">
        <v>307</v>
      </c>
      <c r="B89" s="69" t="s">
        <v>257</v>
      </c>
      <c r="C89" s="115"/>
      <c r="D89" s="260">
        <v>1654.2</v>
      </c>
      <c r="E89" s="279"/>
      <c r="F89" s="118"/>
      <c r="G89" s="313"/>
      <c r="H89" s="34"/>
      <c r="I89" s="35">
        <f t="shared" si="2"/>
        <v>0</v>
      </c>
      <c r="J89" s="3"/>
    </row>
    <row r="90" spans="1:10" ht="11.25" customHeight="1" thickBot="1">
      <c r="A90" s="68" t="s">
        <v>307</v>
      </c>
      <c r="B90" s="72" t="s">
        <v>80</v>
      </c>
      <c r="C90" s="119"/>
      <c r="D90" s="257">
        <v>2078.8</v>
      </c>
      <c r="E90" s="278"/>
      <c r="F90" s="110"/>
      <c r="G90" s="310"/>
      <c r="H90" s="34"/>
      <c r="I90" s="35">
        <f t="shared" si="2"/>
        <v>0</v>
      </c>
      <c r="J90" s="3"/>
    </row>
    <row r="91" spans="1:10" s="3" customFormat="1" ht="11.25" customHeight="1" thickBot="1">
      <c r="A91" s="68" t="s">
        <v>282</v>
      </c>
      <c r="B91" s="69" t="s">
        <v>81</v>
      </c>
      <c r="C91" s="115">
        <v>4500</v>
      </c>
      <c r="D91" s="260">
        <v>4500</v>
      </c>
      <c r="E91" s="279">
        <v>4500</v>
      </c>
      <c r="F91" s="95"/>
      <c r="G91" s="313"/>
      <c r="H91" s="34">
        <f t="shared" si="3"/>
        <v>100</v>
      </c>
      <c r="I91" s="35">
        <f t="shared" si="2"/>
        <v>0</v>
      </c>
      <c r="J91" s="20"/>
    </row>
    <row r="92" spans="1:10" s="3" customFormat="1" ht="11.25" customHeight="1" thickBot="1">
      <c r="A92" s="122" t="s">
        <v>308</v>
      </c>
      <c r="B92" s="72" t="s">
        <v>271</v>
      </c>
      <c r="C92" s="123"/>
      <c r="D92" s="296">
        <v>1763.3</v>
      </c>
      <c r="E92" s="272"/>
      <c r="F92" s="124"/>
      <c r="G92" s="315"/>
      <c r="H92" s="34"/>
      <c r="I92" s="35">
        <f t="shared" si="2"/>
        <v>0</v>
      </c>
      <c r="J92" s="20"/>
    </row>
    <row r="93" spans="1:10" s="3" customFormat="1" ht="11.25" customHeight="1" thickBot="1">
      <c r="A93" s="122" t="s">
        <v>308</v>
      </c>
      <c r="B93" s="72" t="s">
        <v>309</v>
      </c>
      <c r="C93" s="123"/>
      <c r="D93" s="296">
        <v>777.6</v>
      </c>
      <c r="E93" s="272"/>
      <c r="F93" s="124"/>
      <c r="G93" s="315"/>
      <c r="H93" s="34"/>
      <c r="I93" s="35">
        <f>E93-C93</f>
        <v>0</v>
      </c>
      <c r="J93" s="20"/>
    </row>
    <row r="94" spans="1:10" s="3" customFormat="1" ht="11.25" customHeight="1" thickBot="1">
      <c r="A94" s="122" t="s">
        <v>283</v>
      </c>
      <c r="B94" s="72" t="s">
        <v>84</v>
      </c>
      <c r="C94" s="123">
        <v>3173.6</v>
      </c>
      <c r="D94" s="296">
        <v>3173.6</v>
      </c>
      <c r="E94" s="272"/>
      <c r="F94" s="124"/>
      <c r="G94" s="315"/>
      <c r="H94" s="34">
        <f t="shared" si="3"/>
        <v>0</v>
      </c>
      <c r="I94" s="35">
        <f t="shared" si="2"/>
        <v>-3173.6</v>
      </c>
      <c r="J94" s="20"/>
    </row>
    <row r="95" spans="1:10" s="3" customFormat="1" ht="11.25" customHeight="1" thickBot="1">
      <c r="A95" s="122" t="s">
        <v>310</v>
      </c>
      <c r="B95" s="41" t="s">
        <v>311</v>
      </c>
      <c r="C95" s="121"/>
      <c r="D95" s="270">
        <v>600</v>
      </c>
      <c r="E95" s="280"/>
      <c r="F95" s="1"/>
      <c r="G95" s="309"/>
      <c r="H95" s="34"/>
      <c r="I95" s="35"/>
      <c r="J95" s="20"/>
    </row>
    <row r="96" spans="1:9" ht="11.25" customHeight="1" thickBot="1">
      <c r="A96" s="250" t="s">
        <v>284</v>
      </c>
      <c r="B96" s="33" t="s">
        <v>83</v>
      </c>
      <c r="C96" s="15">
        <f>C97+C98+C99+C100</f>
        <v>3750.9</v>
      </c>
      <c r="D96" s="17">
        <f>D97+D98+D99+D100</f>
        <v>3750.9</v>
      </c>
      <c r="E96" s="17">
        <f>E97+E98+E99+E100</f>
        <v>454.16</v>
      </c>
      <c r="F96" s="15">
        <f>F97+F98+F99+F100</f>
        <v>0</v>
      </c>
      <c r="G96" s="17">
        <f>G97+G98+G99+G100</f>
        <v>468.16</v>
      </c>
      <c r="H96" s="34">
        <f t="shared" si="3"/>
        <v>12.108027406755713</v>
      </c>
      <c r="I96" s="35">
        <f t="shared" si="2"/>
        <v>-3296.7400000000002</v>
      </c>
    </row>
    <row r="97" spans="1:9" ht="11.25" customHeight="1" thickBot="1">
      <c r="A97" s="61" t="s">
        <v>284</v>
      </c>
      <c r="B97" s="69" t="s">
        <v>186</v>
      </c>
      <c r="C97" s="123"/>
      <c r="D97" s="296"/>
      <c r="E97" s="272"/>
      <c r="F97" s="67"/>
      <c r="G97" s="292"/>
      <c r="H97" s="34"/>
      <c r="I97" s="35">
        <f t="shared" si="2"/>
        <v>0</v>
      </c>
    </row>
    <row r="98" spans="1:9" ht="24.75" customHeight="1" thickBot="1">
      <c r="A98" s="61" t="s">
        <v>284</v>
      </c>
      <c r="B98" s="127" t="s">
        <v>229</v>
      </c>
      <c r="C98" s="12">
        <v>2205.9</v>
      </c>
      <c r="D98" s="272">
        <v>2205.9</v>
      </c>
      <c r="E98" s="272">
        <v>454.16</v>
      </c>
      <c r="F98" s="128"/>
      <c r="G98" s="272">
        <v>468.16</v>
      </c>
      <c r="H98" s="34">
        <f t="shared" si="3"/>
        <v>20.588421959290994</v>
      </c>
      <c r="I98" s="35">
        <f t="shared" si="2"/>
        <v>-1751.74</v>
      </c>
    </row>
    <row r="99" spans="1:9" ht="12.75" customHeight="1" thickBot="1">
      <c r="A99" s="61" t="s">
        <v>284</v>
      </c>
      <c r="B99" s="127" t="s">
        <v>285</v>
      </c>
      <c r="C99" s="12">
        <v>1545</v>
      </c>
      <c r="D99" s="272">
        <v>1545</v>
      </c>
      <c r="E99" s="272"/>
      <c r="F99" s="128"/>
      <c r="G99" s="272"/>
      <c r="H99" s="34">
        <f t="shared" si="3"/>
        <v>0</v>
      </c>
      <c r="I99" s="35">
        <f t="shared" si="2"/>
        <v>-1545</v>
      </c>
    </row>
    <row r="100" spans="1:9" ht="25.5" customHeight="1" thickBot="1">
      <c r="A100" s="61" t="s">
        <v>284</v>
      </c>
      <c r="B100" s="62" t="s">
        <v>245</v>
      </c>
      <c r="C100" s="14"/>
      <c r="D100" s="297"/>
      <c r="E100" s="297"/>
      <c r="F100" s="129"/>
      <c r="G100" s="297"/>
      <c r="H100" s="34"/>
      <c r="I100" s="35">
        <f t="shared" si="2"/>
        <v>0</v>
      </c>
    </row>
    <row r="101" spans="1:9" ht="11.25" customHeight="1" thickBot="1">
      <c r="A101" s="112" t="s">
        <v>290</v>
      </c>
      <c r="B101" s="113" t="s">
        <v>87</v>
      </c>
      <c r="C101" s="83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26561.94657</v>
      </c>
      <c r="F101" s="82">
        <f>F102+F119+F122+F123+F124+F125+F126+F127+F130+F121+F120</f>
        <v>0</v>
      </c>
      <c r="G101" s="82">
        <f>G102+G119+G122+G123+G124+G125+G126+G127+G130+G121+G120</f>
        <v>29245.67504</v>
      </c>
      <c r="H101" s="34">
        <f t="shared" si="3"/>
        <v>15.536191274166775</v>
      </c>
      <c r="I101" s="35">
        <f t="shared" si="2"/>
        <v>-144406.25343</v>
      </c>
    </row>
    <row r="102" spans="1:9" ht="11.25" customHeight="1" thickBot="1">
      <c r="A102" s="111" t="s">
        <v>90</v>
      </c>
      <c r="B102" s="33" t="s">
        <v>291</v>
      </c>
      <c r="C102" s="15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21166.95465</v>
      </c>
      <c r="F102" s="17">
        <f>F105+F106+F111+F114+F113+F104+F103+F112+F107+F115+F116+F109+F110+F117</f>
        <v>0</v>
      </c>
      <c r="G102" s="17">
        <f>G105+G106+G111+G114+G113+G104+G103+G112+G107+G115+G116+G109+G110+G117</f>
        <v>21076.39872</v>
      </c>
      <c r="H102" s="34">
        <f t="shared" si="3"/>
        <v>16.836424286436973</v>
      </c>
      <c r="I102" s="35">
        <f t="shared" si="2"/>
        <v>-104554.24535</v>
      </c>
    </row>
    <row r="103" spans="1:9" ht="25.5" customHeight="1" thickBot="1">
      <c r="A103" s="68" t="s">
        <v>289</v>
      </c>
      <c r="B103" s="125" t="s">
        <v>118</v>
      </c>
      <c r="C103" s="256">
        <v>1384.2</v>
      </c>
      <c r="D103" s="256">
        <v>1384.2</v>
      </c>
      <c r="E103" s="279"/>
      <c r="F103" s="133"/>
      <c r="G103" s="313"/>
      <c r="H103" s="34">
        <f t="shared" si="3"/>
        <v>0</v>
      </c>
      <c r="I103" s="35">
        <f t="shared" si="2"/>
        <v>-1384.2</v>
      </c>
    </row>
    <row r="104" spans="1:9" ht="11.25" customHeight="1" thickBot="1">
      <c r="A104" s="68" t="s">
        <v>289</v>
      </c>
      <c r="B104" s="60" t="s">
        <v>124</v>
      </c>
      <c r="C104" s="256">
        <v>45</v>
      </c>
      <c r="D104" s="256">
        <v>45</v>
      </c>
      <c r="E104" s="279">
        <v>18</v>
      </c>
      <c r="F104" s="133"/>
      <c r="G104" s="313"/>
      <c r="H104" s="34">
        <f t="shared" si="3"/>
        <v>40</v>
      </c>
      <c r="I104" s="35">
        <f t="shared" si="2"/>
        <v>-27</v>
      </c>
    </row>
    <row r="105" spans="1:9" ht="11.25" customHeight="1" thickBot="1">
      <c r="A105" s="68" t="s">
        <v>289</v>
      </c>
      <c r="B105" s="60" t="s">
        <v>199</v>
      </c>
      <c r="C105" s="256">
        <v>2441.9</v>
      </c>
      <c r="D105" s="256">
        <v>3706.4</v>
      </c>
      <c r="E105" s="279">
        <v>562.56</v>
      </c>
      <c r="F105" s="46"/>
      <c r="G105" s="279">
        <v>814.99472</v>
      </c>
      <c r="H105" s="34">
        <f t="shared" si="3"/>
        <v>23.037798435644373</v>
      </c>
      <c r="I105" s="35">
        <f t="shared" si="2"/>
        <v>-1879.3400000000001</v>
      </c>
    </row>
    <row r="106" spans="1:9" ht="11.25" customHeight="1" thickBot="1">
      <c r="A106" s="68" t="s">
        <v>289</v>
      </c>
      <c r="B106" s="72" t="s">
        <v>198</v>
      </c>
      <c r="C106" s="257">
        <v>89502</v>
      </c>
      <c r="D106" s="257">
        <v>89502</v>
      </c>
      <c r="E106" s="278">
        <v>14902</v>
      </c>
      <c r="F106" s="132"/>
      <c r="G106" s="278">
        <v>15434</v>
      </c>
      <c r="H106" s="34">
        <f t="shared" si="3"/>
        <v>16.64990726464213</v>
      </c>
      <c r="I106" s="35">
        <f t="shared" si="2"/>
        <v>-74600</v>
      </c>
    </row>
    <row r="107" spans="1:9" ht="11.25" customHeight="1" thickBot="1">
      <c r="A107" s="68" t="s">
        <v>289</v>
      </c>
      <c r="B107" s="72" t="s">
        <v>171</v>
      </c>
      <c r="C107" s="257">
        <v>16165.8</v>
      </c>
      <c r="D107" s="257">
        <v>16165.8</v>
      </c>
      <c r="E107" s="278">
        <v>2692</v>
      </c>
      <c r="F107" s="132"/>
      <c r="G107" s="278">
        <v>2796</v>
      </c>
      <c r="H107" s="34">
        <f t="shared" si="3"/>
        <v>16.65243909982803</v>
      </c>
      <c r="I107" s="35">
        <f t="shared" si="2"/>
        <v>-13473.8</v>
      </c>
    </row>
    <row r="108" spans="3:9" ht="12.75" thickBot="1">
      <c r="C108" s="258"/>
      <c r="H108" s="34"/>
      <c r="I108" s="35">
        <f t="shared" si="2"/>
        <v>0</v>
      </c>
    </row>
    <row r="109" spans="1:9" ht="11.25" customHeight="1" thickBot="1">
      <c r="A109" s="68" t="s">
        <v>289</v>
      </c>
      <c r="B109" s="72" t="s">
        <v>266</v>
      </c>
      <c r="C109" s="257">
        <v>485.2</v>
      </c>
      <c r="D109" s="257">
        <v>485.2</v>
      </c>
      <c r="E109" s="278">
        <v>101.89185</v>
      </c>
      <c r="F109" s="132"/>
      <c r="G109" s="278"/>
      <c r="H109" s="34">
        <f t="shared" si="3"/>
        <v>20.999969084913438</v>
      </c>
      <c r="I109" s="35">
        <f t="shared" si="2"/>
        <v>-383.30814999999996</v>
      </c>
    </row>
    <row r="110" spans="1:9" ht="24.75" customHeight="1" thickBot="1">
      <c r="A110" s="68" t="s">
        <v>289</v>
      </c>
      <c r="B110" s="62" t="s">
        <v>267</v>
      </c>
      <c r="C110" s="257">
        <v>150.6</v>
      </c>
      <c r="D110" s="257">
        <v>80.3</v>
      </c>
      <c r="E110" s="278"/>
      <c r="F110" s="132"/>
      <c r="G110" s="278"/>
      <c r="H110" s="34">
        <f t="shared" si="3"/>
        <v>0</v>
      </c>
      <c r="I110" s="35">
        <f t="shared" si="2"/>
        <v>-150.6</v>
      </c>
    </row>
    <row r="111" spans="1:9" ht="11.25" customHeight="1" thickBot="1">
      <c r="A111" s="68" t="s">
        <v>289</v>
      </c>
      <c r="B111" s="72" t="s">
        <v>92</v>
      </c>
      <c r="C111" s="257"/>
      <c r="D111" s="257"/>
      <c r="E111" s="278"/>
      <c r="F111" s="132"/>
      <c r="G111" s="310"/>
      <c r="H111" s="34"/>
      <c r="I111" s="35">
        <f t="shared" si="2"/>
        <v>0</v>
      </c>
    </row>
    <row r="112" spans="1:9" ht="11.25" customHeight="1" thickBot="1">
      <c r="A112" s="68" t="s">
        <v>289</v>
      </c>
      <c r="B112" s="72" t="s">
        <v>145</v>
      </c>
      <c r="C112" s="257"/>
      <c r="D112" s="257"/>
      <c r="E112" s="278"/>
      <c r="F112" s="132"/>
      <c r="G112" s="310"/>
      <c r="H112" s="34"/>
      <c r="I112" s="35">
        <f t="shared" si="2"/>
        <v>0</v>
      </c>
    </row>
    <row r="113" spans="1:9" ht="11.25" customHeight="1" thickBot="1">
      <c r="A113" s="68" t="s">
        <v>289</v>
      </c>
      <c r="B113" s="72" t="s">
        <v>93</v>
      </c>
      <c r="C113" s="259">
        <v>1160.9</v>
      </c>
      <c r="D113" s="259">
        <v>1160.9</v>
      </c>
      <c r="E113" s="297"/>
      <c r="F113" s="135"/>
      <c r="G113" s="316"/>
      <c r="H113" s="34">
        <f t="shared" si="3"/>
        <v>0</v>
      </c>
      <c r="I113" s="35">
        <f t="shared" si="2"/>
        <v>-1160.9</v>
      </c>
    </row>
    <row r="114" spans="1:9" ht="11.25" customHeight="1" thickBot="1">
      <c r="A114" s="68" t="s">
        <v>289</v>
      </c>
      <c r="B114" s="72" t="s">
        <v>197</v>
      </c>
      <c r="C114" s="257"/>
      <c r="D114" s="257"/>
      <c r="E114" s="278"/>
      <c r="F114" s="132"/>
      <c r="G114" s="310"/>
      <c r="H114" s="34"/>
      <c r="I114" s="35">
        <f t="shared" si="2"/>
        <v>0</v>
      </c>
    </row>
    <row r="115" spans="1:9" ht="36" customHeight="1" thickBot="1">
      <c r="A115" s="68" t="s">
        <v>289</v>
      </c>
      <c r="B115" s="62" t="s">
        <v>230</v>
      </c>
      <c r="C115" s="260"/>
      <c r="D115" s="260"/>
      <c r="E115" s="272"/>
      <c r="F115" s="124"/>
      <c r="G115" s="315"/>
      <c r="H115" s="34"/>
      <c r="I115" s="35">
        <f t="shared" si="2"/>
        <v>0</v>
      </c>
    </row>
    <row r="116" spans="1:9" ht="24" customHeight="1" thickBot="1">
      <c r="A116" s="68" t="s">
        <v>289</v>
      </c>
      <c r="B116" s="60" t="s">
        <v>179</v>
      </c>
      <c r="C116" s="260"/>
      <c r="D116" s="260"/>
      <c r="E116" s="272"/>
      <c r="F116" s="67"/>
      <c r="G116" s="315"/>
      <c r="H116" s="34"/>
      <c r="I116" s="35">
        <f t="shared" si="2"/>
        <v>0</v>
      </c>
    </row>
    <row r="117" spans="1:9" ht="24" customHeight="1" thickBot="1">
      <c r="A117" s="68" t="s">
        <v>289</v>
      </c>
      <c r="B117" s="72" t="s">
        <v>231</v>
      </c>
      <c r="C117" s="260">
        <v>13121.1</v>
      </c>
      <c r="D117" s="260">
        <v>13121.1</v>
      </c>
      <c r="E117" s="272">
        <v>2077.272</v>
      </c>
      <c r="F117" s="67"/>
      <c r="G117" s="285">
        <v>2031.404</v>
      </c>
      <c r="H117" s="34">
        <f t="shared" si="3"/>
        <v>15.831538514301391</v>
      </c>
      <c r="I117" s="35">
        <f t="shared" si="2"/>
        <v>-11043.828000000001</v>
      </c>
    </row>
    <row r="118" spans="1:9" ht="47.25" customHeight="1" thickBot="1">
      <c r="A118" s="135" t="s">
        <v>289</v>
      </c>
      <c r="B118" s="252" t="s">
        <v>123</v>
      </c>
      <c r="C118" s="261"/>
      <c r="D118" s="261">
        <v>2454.4</v>
      </c>
      <c r="E118" s="297">
        <v>813.2308</v>
      </c>
      <c r="F118" s="177"/>
      <c r="G118" s="272">
        <v>2990.1</v>
      </c>
      <c r="H118" s="34" t="e">
        <f>E118/C118*100</f>
        <v>#DIV/0!</v>
      </c>
      <c r="I118" s="35">
        <f>E118-C118</f>
        <v>813.2308</v>
      </c>
    </row>
    <row r="119" spans="1:9" ht="12.75" customHeight="1" thickBot="1">
      <c r="A119" s="73" t="s">
        <v>292</v>
      </c>
      <c r="B119" s="60" t="s">
        <v>238</v>
      </c>
      <c r="C119" s="260">
        <v>1207.9</v>
      </c>
      <c r="D119" s="260">
        <v>1207.9</v>
      </c>
      <c r="E119" s="272"/>
      <c r="F119" s="67"/>
      <c r="G119" s="315"/>
      <c r="H119" s="34">
        <f t="shared" si="3"/>
        <v>0</v>
      </c>
      <c r="I119" s="35">
        <f t="shared" si="2"/>
        <v>-1207.9</v>
      </c>
    </row>
    <row r="120" spans="1:9" ht="48" customHeight="1" thickBot="1">
      <c r="A120" s="68" t="s">
        <v>293</v>
      </c>
      <c r="B120" s="60" t="s">
        <v>261</v>
      </c>
      <c r="C120" s="260"/>
      <c r="D120" s="260">
        <v>959.7</v>
      </c>
      <c r="E120" s="272"/>
      <c r="F120" s="67"/>
      <c r="G120" s="315"/>
      <c r="H120" s="34"/>
      <c r="I120" s="35">
        <f t="shared" si="2"/>
        <v>0</v>
      </c>
    </row>
    <row r="121" spans="1:9" ht="47.25" customHeight="1" thickBot="1">
      <c r="A121" s="135" t="s">
        <v>293</v>
      </c>
      <c r="B121" s="252" t="s">
        <v>123</v>
      </c>
      <c r="C121" s="261">
        <v>3094.2</v>
      </c>
      <c r="D121" s="261">
        <v>639.8</v>
      </c>
      <c r="E121" s="297">
        <v>639.8</v>
      </c>
      <c r="F121" s="177"/>
      <c r="G121" s="272">
        <v>2990.1</v>
      </c>
      <c r="H121" s="34">
        <f t="shared" si="3"/>
        <v>20.677396419106717</v>
      </c>
      <c r="I121" s="35">
        <f t="shared" si="2"/>
        <v>-2454.3999999999996</v>
      </c>
    </row>
    <row r="122" spans="1:10" ht="11.25" customHeight="1" thickBot="1">
      <c r="A122" s="135" t="s">
        <v>294</v>
      </c>
      <c r="B122" s="253" t="s">
        <v>259</v>
      </c>
      <c r="C122" s="259">
        <v>1048.1</v>
      </c>
      <c r="D122" s="259">
        <v>1048.1</v>
      </c>
      <c r="E122" s="297"/>
      <c r="F122" s="135"/>
      <c r="G122" s="278">
        <v>228.6</v>
      </c>
      <c r="H122" s="34">
        <f t="shared" si="3"/>
        <v>0</v>
      </c>
      <c r="I122" s="35">
        <f t="shared" si="2"/>
        <v>-1048.1</v>
      </c>
      <c r="J122" s="3"/>
    </row>
    <row r="123" spans="1:10" ht="23.25" customHeight="1" thickBot="1">
      <c r="A123" s="135" t="s">
        <v>295</v>
      </c>
      <c r="B123" s="252" t="s">
        <v>260</v>
      </c>
      <c r="C123" s="262">
        <v>245.6</v>
      </c>
      <c r="D123" s="262">
        <v>245.6</v>
      </c>
      <c r="E123" s="297"/>
      <c r="F123" s="135"/>
      <c r="G123" s="316"/>
      <c r="H123" s="34">
        <f t="shared" si="3"/>
        <v>0</v>
      </c>
      <c r="I123" s="35">
        <f t="shared" si="2"/>
        <v>-245.6</v>
      </c>
      <c r="J123" s="3"/>
    </row>
    <row r="124" spans="1:10" ht="23.25" customHeight="1" thickBot="1">
      <c r="A124" s="135" t="s">
        <v>297</v>
      </c>
      <c r="B124" s="254" t="s">
        <v>296</v>
      </c>
      <c r="C124" s="262">
        <v>5022.3</v>
      </c>
      <c r="D124" s="262">
        <v>3805.5</v>
      </c>
      <c r="E124" s="297"/>
      <c r="F124" s="135"/>
      <c r="G124" s="316"/>
      <c r="H124" s="34">
        <f t="shared" si="3"/>
        <v>0</v>
      </c>
      <c r="I124" s="35">
        <f t="shared" si="2"/>
        <v>-5022.3</v>
      </c>
      <c r="J124" s="3"/>
    </row>
    <row r="125" spans="1:10" ht="45" customHeight="1" thickBot="1">
      <c r="A125" s="135" t="s">
        <v>298</v>
      </c>
      <c r="B125" s="254" t="s">
        <v>299</v>
      </c>
      <c r="C125" s="262">
        <v>1167.8</v>
      </c>
      <c r="D125" s="262">
        <v>1167.8</v>
      </c>
      <c r="E125" s="297"/>
      <c r="F125" s="135"/>
      <c r="G125" s="316"/>
      <c r="H125" s="34">
        <f t="shared" si="3"/>
        <v>0</v>
      </c>
      <c r="I125" s="35">
        <f t="shared" si="2"/>
        <v>-1167.8</v>
      </c>
      <c r="J125" s="3"/>
    </row>
    <row r="126" spans="1:9" ht="14.25" customHeight="1" thickBot="1">
      <c r="A126" s="135" t="s">
        <v>300</v>
      </c>
      <c r="B126" s="252" t="s">
        <v>258</v>
      </c>
      <c r="C126" s="262">
        <v>591.6</v>
      </c>
      <c r="D126" s="262">
        <v>591.6</v>
      </c>
      <c r="E126" s="297">
        <v>98.60048</v>
      </c>
      <c r="F126" s="135"/>
      <c r="G126" s="280">
        <v>38.544</v>
      </c>
      <c r="H126" s="34">
        <f t="shared" si="3"/>
        <v>16.666747802569304</v>
      </c>
      <c r="I126" s="35">
        <f t="shared" si="2"/>
        <v>-492.99952</v>
      </c>
    </row>
    <row r="127" spans="1:9" ht="11.25" customHeight="1" thickBot="1">
      <c r="A127" s="135" t="s">
        <v>301</v>
      </c>
      <c r="B127" s="253" t="s">
        <v>255</v>
      </c>
      <c r="C127" s="259">
        <v>1264.5</v>
      </c>
      <c r="D127" s="259">
        <v>1264.5</v>
      </c>
      <c r="E127" s="297">
        <v>153.59144</v>
      </c>
      <c r="F127" s="135"/>
      <c r="G127" s="278">
        <v>172.03232</v>
      </c>
      <c r="H127" s="34">
        <f t="shared" si="3"/>
        <v>12.146416765519968</v>
      </c>
      <c r="I127" s="35">
        <f t="shared" si="2"/>
        <v>-1110.90856</v>
      </c>
    </row>
    <row r="128" spans="1:9" ht="24.75" customHeight="1" thickBot="1">
      <c r="A128" s="135" t="s">
        <v>263</v>
      </c>
      <c r="B128" s="252" t="s">
        <v>264</v>
      </c>
      <c r="C128" s="262"/>
      <c r="D128" s="262"/>
      <c r="E128" s="297"/>
      <c r="F128" s="135"/>
      <c r="G128" s="297"/>
      <c r="H128" s="34"/>
      <c r="I128" s="35">
        <f t="shared" si="2"/>
        <v>0</v>
      </c>
    </row>
    <row r="129" spans="1:9" ht="12.75" thickBot="1">
      <c r="A129" s="135"/>
      <c r="B129" s="135"/>
      <c r="C129" s="263"/>
      <c r="D129" s="263"/>
      <c r="E129" s="297"/>
      <c r="F129" s="135"/>
      <c r="G129" s="263"/>
      <c r="H129" s="34"/>
      <c r="I129" s="35">
        <f t="shared" si="2"/>
        <v>0</v>
      </c>
    </row>
    <row r="130" spans="1:9" ht="11.25" customHeight="1" thickBot="1">
      <c r="A130" s="112" t="s">
        <v>302</v>
      </c>
      <c r="B130" s="251" t="s">
        <v>96</v>
      </c>
      <c r="C130" s="264">
        <f>C131</f>
        <v>31605</v>
      </c>
      <c r="D130" s="264">
        <f>D131</f>
        <v>31605</v>
      </c>
      <c r="E130" s="264">
        <f>E131</f>
        <v>4503</v>
      </c>
      <c r="F130" s="264">
        <f>F131</f>
        <v>0</v>
      </c>
      <c r="G130" s="264">
        <f>G131</f>
        <v>4740</v>
      </c>
      <c r="H130" s="34">
        <f t="shared" si="3"/>
        <v>14.247745609871856</v>
      </c>
      <c r="I130" s="35">
        <f t="shared" si="2"/>
        <v>-27102</v>
      </c>
    </row>
    <row r="131" spans="1:9" ht="11.25" customHeight="1" thickBot="1">
      <c r="A131" s="140" t="s">
        <v>303</v>
      </c>
      <c r="B131" s="156" t="s">
        <v>98</v>
      </c>
      <c r="C131" s="265">
        <v>31605</v>
      </c>
      <c r="D131" s="265">
        <v>31605</v>
      </c>
      <c r="E131" s="280">
        <v>4503</v>
      </c>
      <c r="G131" s="280">
        <v>4740</v>
      </c>
      <c r="H131" s="34">
        <f t="shared" si="3"/>
        <v>14.247745609871856</v>
      </c>
      <c r="I131" s="35">
        <f t="shared" si="2"/>
        <v>-27102</v>
      </c>
    </row>
    <row r="132" spans="1:9" ht="11.25" customHeight="1" thickBot="1">
      <c r="A132" s="111" t="s">
        <v>99</v>
      </c>
      <c r="B132" s="33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2402.509</v>
      </c>
      <c r="F132" s="114">
        <f>F143+F144+F134+F138+F136+F135+F137+F141+F142</f>
        <v>0</v>
      </c>
      <c r="G132" s="17">
        <f>G133+G137+G139+G143+G144+G138+G141+G142+G140</f>
        <v>3536.4603100000004</v>
      </c>
      <c r="H132" s="34">
        <f t="shared" si="3"/>
        <v>11.008813561260544</v>
      </c>
      <c r="I132" s="35">
        <f t="shared" si="2"/>
        <v>-19420.9962</v>
      </c>
    </row>
    <row r="133" spans="1:9" ht="11.25" customHeight="1" thickBot="1">
      <c r="A133" s="111" t="s">
        <v>100</v>
      </c>
      <c r="B133" s="33" t="s">
        <v>117</v>
      </c>
      <c r="C133" s="17"/>
      <c r="D133" s="17"/>
      <c r="E133" s="17">
        <f>E134+E135+E137</f>
        <v>0</v>
      </c>
      <c r="F133" s="75"/>
      <c r="G133" s="17">
        <f>G134+G135+G136</f>
        <v>0</v>
      </c>
      <c r="H133" s="34"/>
      <c r="I133" s="35">
        <f t="shared" si="2"/>
        <v>0</v>
      </c>
    </row>
    <row r="134" spans="1:9" ht="11.25" customHeight="1" thickBot="1">
      <c r="A134" s="68" t="s">
        <v>100</v>
      </c>
      <c r="B134" s="141" t="s">
        <v>215</v>
      </c>
      <c r="C134" s="260"/>
      <c r="D134" s="260"/>
      <c r="E134" s="279"/>
      <c r="F134" s="46"/>
      <c r="G134" s="313"/>
      <c r="H134" s="34"/>
      <c r="I134" s="35">
        <f t="shared" si="2"/>
        <v>0</v>
      </c>
    </row>
    <row r="135" spans="1:9" ht="11.25" customHeight="1" thickBot="1">
      <c r="A135" s="68" t="s">
        <v>100</v>
      </c>
      <c r="B135" s="41" t="s">
        <v>212</v>
      </c>
      <c r="C135" s="257"/>
      <c r="D135" s="257"/>
      <c r="E135" s="279"/>
      <c r="F135" s="46"/>
      <c r="G135" s="313"/>
      <c r="H135" s="34"/>
      <c r="I135" s="35">
        <f t="shared" si="2"/>
        <v>0</v>
      </c>
    </row>
    <row r="136" spans="1:9" ht="24" customHeight="1" thickBot="1">
      <c r="A136" s="68" t="s">
        <v>100</v>
      </c>
      <c r="B136" s="62" t="s">
        <v>180</v>
      </c>
      <c r="C136" s="257"/>
      <c r="D136" s="257"/>
      <c r="E136" s="279"/>
      <c r="F136" s="46"/>
      <c r="G136" s="279"/>
      <c r="H136" s="34"/>
      <c r="I136" s="35">
        <f t="shared" si="2"/>
        <v>0</v>
      </c>
    </row>
    <row r="137" spans="1:9" ht="11.25" customHeight="1" thickBot="1">
      <c r="A137" s="68" t="s">
        <v>221</v>
      </c>
      <c r="B137" s="72" t="s">
        <v>222</v>
      </c>
      <c r="C137" s="257"/>
      <c r="D137" s="257"/>
      <c r="E137" s="279"/>
      <c r="F137" s="46"/>
      <c r="G137" s="279"/>
      <c r="H137" s="34"/>
      <c r="I137" s="35">
        <f t="shared" si="2"/>
        <v>0</v>
      </c>
    </row>
    <row r="138" spans="1:9" ht="11.25" customHeight="1" thickBot="1">
      <c r="A138" s="73" t="s">
        <v>239</v>
      </c>
      <c r="B138" s="127" t="s">
        <v>240</v>
      </c>
      <c r="C138" s="266"/>
      <c r="D138" s="266"/>
      <c r="E138" s="279"/>
      <c r="F138" s="46"/>
      <c r="G138" s="313"/>
      <c r="H138" s="34"/>
      <c r="I138" s="35">
        <f t="shared" si="2"/>
        <v>0</v>
      </c>
    </row>
    <row r="139" spans="1:9" ht="24" customHeight="1" thickBot="1">
      <c r="A139" s="73" t="s">
        <v>154</v>
      </c>
      <c r="B139" s="62" t="s">
        <v>155</v>
      </c>
      <c r="C139" s="266"/>
      <c r="D139" s="266"/>
      <c r="E139" s="278"/>
      <c r="F139" s="44"/>
      <c r="G139" s="310"/>
      <c r="H139" s="34"/>
      <c r="I139" s="35">
        <f t="shared" si="2"/>
        <v>0</v>
      </c>
    </row>
    <row r="140" spans="1:9" ht="25.5" customHeight="1" thickBot="1">
      <c r="A140" s="61" t="s">
        <v>156</v>
      </c>
      <c r="B140" s="62" t="s">
        <v>157</v>
      </c>
      <c r="C140" s="267"/>
      <c r="D140" s="267"/>
      <c r="E140" s="272"/>
      <c r="F140" s="67"/>
      <c r="G140" s="315"/>
      <c r="H140" s="34"/>
      <c r="I140" s="35">
        <f aca="true" t="shared" si="4" ref="I140:I154">E140-C140</f>
        <v>0</v>
      </c>
    </row>
    <row r="141" spans="1:9" ht="11.25" customHeight="1" thickBot="1">
      <c r="A141" s="73" t="s">
        <v>223</v>
      </c>
      <c r="B141" s="107" t="s">
        <v>224</v>
      </c>
      <c r="C141" s="268"/>
      <c r="D141" s="268"/>
      <c r="E141" s="280"/>
      <c r="F141" s="55"/>
      <c r="G141" s="309"/>
      <c r="H141" s="34"/>
      <c r="I141" s="35">
        <f t="shared" si="4"/>
        <v>0</v>
      </c>
    </row>
    <row r="142" spans="1:9" ht="11.25" customHeight="1" thickBot="1">
      <c r="A142" s="73" t="s">
        <v>225</v>
      </c>
      <c r="B142" s="136" t="s">
        <v>226</v>
      </c>
      <c r="C142" s="268"/>
      <c r="D142" s="268"/>
      <c r="E142" s="280"/>
      <c r="F142" s="55"/>
      <c r="G142" s="280"/>
      <c r="H142" s="34"/>
      <c r="I142" s="35">
        <f t="shared" si="4"/>
        <v>0</v>
      </c>
    </row>
    <row r="143" spans="1:9" ht="11.25" customHeight="1" thickBot="1">
      <c r="A143" s="111" t="s">
        <v>112</v>
      </c>
      <c r="B143" s="144" t="s">
        <v>113</v>
      </c>
      <c r="C143" s="17">
        <v>21823.5052</v>
      </c>
      <c r="D143" s="17">
        <v>25349.67289</v>
      </c>
      <c r="E143" s="17">
        <v>2402.509</v>
      </c>
      <c r="F143" s="75"/>
      <c r="G143" s="17">
        <v>2081.563</v>
      </c>
      <c r="H143" s="34">
        <f>E143/C143*100</f>
        <v>11.008813561260544</v>
      </c>
      <c r="I143" s="35">
        <f t="shared" si="4"/>
        <v>-19420.9962</v>
      </c>
    </row>
    <row r="144" spans="1:9" ht="11.25" customHeight="1" thickBot="1">
      <c r="A144" s="56" t="s">
        <v>101</v>
      </c>
      <c r="B144" s="5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145"/>
      <c r="G144" s="269">
        <f>G147+G145+G148+G146+G149</f>
        <v>1454.89731</v>
      </c>
      <c r="H144" s="34"/>
      <c r="I144" s="35">
        <f t="shared" si="4"/>
        <v>0</v>
      </c>
    </row>
    <row r="145" spans="1:9" ht="24" customHeight="1" thickBot="1">
      <c r="A145" s="68" t="s">
        <v>102</v>
      </c>
      <c r="B145" s="60" t="s">
        <v>232</v>
      </c>
      <c r="C145" s="256"/>
      <c r="D145" s="256"/>
      <c r="E145" s="279"/>
      <c r="F145" s="39"/>
      <c r="G145" s="279">
        <v>1445.933</v>
      </c>
      <c r="H145" s="34"/>
      <c r="I145" s="35">
        <f t="shared" si="4"/>
        <v>0</v>
      </c>
    </row>
    <row r="146" spans="1:9" ht="25.5" customHeight="1" thickBot="1">
      <c r="A146" s="68" t="s">
        <v>102</v>
      </c>
      <c r="B146" s="60" t="s">
        <v>218</v>
      </c>
      <c r="C146" s="256"/>
      <c r="D146" s="256"/>
      <c r="E146" s="279"/>
      <c r="F146" s="39"/>
      <c r="G146" s="279"/>
      <c r="H146" s="34"/>
      <c r="I146" s="35">
        <f t="shared" si="4"/>
        <v>0</v>
      </c>
    </row>
    <row r="147" spans="1:9" ht="11.25" customHeight="1" thickBot="1">
      <c r="A147" s="68" t="s">
        <v>102</v>
      </c>
      <c r="B147" s="69" t="s">
        <v>210</v>
      </c>
      <c r="C147" s="260"/>
      <c r="D147" s="260"/>
      <c r="E147" s="279"/>
      <c r="F147" s="46"/>
      <c r="G147" s="279"/>
      <c r="H147" s="34"/>
      <c r="I147" s="35">
        <f t="shared" si="4"/>
        <v>0</v>
      </c>
    </row>
    <row r="148" spans="1:9" ht="11.25" customHeight="1" thickBot="1">
      <c r="A148" s="68" t="s">
        <v>102</v>
      </c>
      <c r="B148" s="62" t="s">
        <v>217</v>
      </c>
      <c r="C148" s="270"/>
      <c r="D148" s="270"/>
      <c r="E148" s="279"/>
      <c r="F148" s="46"/>
      <c r="G148" s="279">
        <v>8.96431</v>
      </c>
      <c r="H148" s="34"/>
      <c r="I148" s="35">
        <f t="shared" si="4"/>
        <v>0</v>
      </c>
    </row>
    <row r="149" spans="1:9" ht="11.25" customHeight="1" thickBot="1">
      <c r="A149" s="68" t="s">
        <v>102</v>
      </c>
      <c r="B149" s="107" t="s">
        <v>249</v>
      </c>
      <c r="C149" s="270"/>
      <c r="D149" s="270"/>
      <c r="E149" s="279"/>
      <c r="F149" s="46"/>
      <c r="G149" s="279"/>
      <c r="H149" s="34"/>
      <c r="I149" s="35">
        <f t="shared" si="4"/>
        <v>0</v>
      </c>
    </row>
    <row r="150" spans="1:9" ht="11.25" customHeight="1" thickBot="1">
      <c r="A150" s="146" t="s">
        <v>137</v>
      </c>
      <c r="B150" s="154" t="s">
        <v>132</v>
      </c>
      <c r="C150" s="271"/>
      <c r="D150" s="271"/>
      <c r="E150" s="289"/>
      <c r="F150" s="46"/>
      <c r="G150" s="289">
        <v>180.25445</v>
      </c>
      <c r="H150" s="34"/>
      <c r="I150" s="35">
        <f t="shared" si="4"/>
        <v>0</v>
      </c>
    </row>
    <row r="151" spans="1:9" ht="11.25" customHeight="1" thickBot="1">
      <c r="A151" s="146" t="s">
        <v>128</v>
      </c>
      <c r="B151" s="148" t="s">
        <v>70</v>
      </c>
      <c r="C151" s="271"/>
      <c r="D151" s="271"/>
      <c r="E151" s="273"/>
      <c r="F151" s="149"/>
      <c r="G151" s="273"/>
      <c r="H151" s="34"/>
      <c r="I151" s="35">
        <f t="shared" si="4"/>
        <v>0</v>
      </c>
    </row>
    <row r="152" spans="1:9" ht="11.25" customHeight="1" thickBot="1">
      <c r="A152" s="61" t="s">
        <v>158</v>
      </c>
      <c r="B152" s="66" t="s">
        <v>196</v>
      </c>
      <c r="C152" s="272"/>
      <c r="D152" s="272"/>
      <c r="E152" s="278">
        <v>8</v>
      </c>
      <c r="F152" s="44"/>
      <c r="G152" s="278"/>
      <c r="H152" s="34"/>
      <c r="I152" s="35">
        <f t="shared" si="4"/>
        <v>8</v>
      </c>
    </row>
    <row r="153" spans="1:9" ht="11.25" customHeight="1" thickBot="1">
      <c r="A153" s="146" t="s">
        <v>129</v>
      </c>
      <c r="B153" s="148" t="s">
        <v>71</v>
      </c>
      <c r="C153" s="273"/>
      <c r="D153" s="273"/>
      <c r="E153" s="273">
        <v>-6.95564</v>
      </c>
      <c r="F153" s="149"/>
      <c r="G153" s="273">
        <v>-12</v>
      </c>
      <c r="H153" s="34"/>
      <c r="I153" s="35">
        <f t="shared" si="4"/>
        <v>-6.95564</v>
      </c>
    </row>
    <row r="154" spans="1:9" ht="11.25" customHeight="1" thickBot="1">
      <c r="A154" s="111"/>
      <c r="B154" s="33" t="s">
        <v>103</v>
      </c>
      <c r="C154" s="17">
        <f>C8+C83</f>
        <v>374004.7052</v>
      </c>
      <c r="D154" s="17">
        <f>D8+D83</f>
        <v>384077.37288999994</v>
      </c>
      <c r="E154" s="17">
        <f>E83+E8</f>
        <v>57640.473190000004</v>
      </c>
      <c r="F154" s="15">
        <f>F83+F8</f>
        <v>0</v>
      </c>
      <c r="G154" s="17">
        <f>G8+G83</f>
        <v>58894.69489</v>
      </c>
      <c r="H154" s="34">
        <f>E154/C154*100</f>
        <v>15.411697336582064</v>
      </c>
      <c r="I154" s="35">
        <f t="shared" si="4"/>
        <v>-316364.23201000004</v>
      </c>
    </row>
    <row r="155" spans="1:9" ht="11.25" customHeight="1">
      <c r="A155" s="1"/>
      <c r="B155" s="21"/>
      <c r="C155" s="274"/>
      <c r="D155" s="274"/>
      <c r="F155" s="150"/>
      <c r="G155" s="317"/>
      <c r="H155" s="5"/>
      <c r="I155" s="151"/>
    </row>
    <row r="156" spans="1:8" ht="11.25" customHeight="1">
      <c r="A156" s="2" t="s">
        <v>235</v>
      </c>
      <c r="B156" s="2"/>
      <c r="C156" s="275"/>
      <c r="D156" s="275"/>
      <c r="E156" s="305"/>
      <c r="F156" s="5"/>
      <c r="G156" s="305"/>
      <c r="H156" s="2"/>
    </row>
    <row r="157" spans="1:8" ht="11.25" customHeight="1">
      <c r="A157" s="2" t="s">
        <v>205</v>
      </c>
      <c r="B157" s="4"/>
      <c r="C157" s="276"/>
      <c r="D157" s="276"/>
      <c r="E157" s="305" t="s">
        <v>236</v>
      </c>
      <c r="F157" s="8"/>
      <c r="G157" s="318"/>
      <c r="H157" s="2"/>
    </row>
    <row r="158" spans="1:8" ht="11.25" customHeight="1">
      <c r="A158" s="2"/>
      <c r="B158" s="4"/>
      <c r="C158" s="276"/>
      <c r="D158" s="276"/>
      <c r="E158" s="305"/>
      <c r="F158" s="8"/>
      <c r="G158" s="318"/>
      <c r="H158" s="2"/>
    </row>
    <row r="159" spans="1:7" ht="11.25" customHeight="1">
      <c r="A159" s="7" t="s">
        <v>206</v>
      </c>
      <c r="B159" s="2"/>
      <c r="C159" s="277"/>
      <c r="D159" s="277"/>
      <c r="E159" s="306"/>
      <c r="F159" s="3"/>
      <c r="G159" s="306"/>
    </row>
    <row r="160" spans="1:7" ht="11.25" customHeight="1">
      <c r="A160" s="7" t="s">
        <v>207</v>
      </c>
      <c r="C160" s="277"/>
      <c r="D160" s="277"/>
      <c r="E160" s="306"/>
      <c r="F160" s="3"/>
      <c r="G160" s="319"/>
    </row>
    <row r="161" spans="1:6" ht="11.25" customHeight="1">
      <c r="A161" s="1"/>
      <c r="C161" s="258"/>
      <c r="F161" s="19"/>
    </row>
    <row r="162" spans="1:3" ht="11.25" customHeight="1">
      <c r="A162" s="1"/>
      <c r="C162" s="258"/>
    </row>
    <row r="163" spans="1:3" ht="11.25" customHeight="1">
      <c r="A163" s="1"/>
      <c r="C163" s="258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314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436" t="s">
        <v>108</v>
      </c>
      <c r="I5" s="437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315</v>
      </c>
      <c r="F6" s="300" t="s">
        <v>315</v>
      </c>
      <c r="G6" s="300" t="s">
        <v>315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13555.28552</v>
      </c>
      <c r="F8" s="17">
        <f>F9+F15+F24+F44+F53+F79+F32+F52+F51</f>
        <v>0</v>
      </c>
      <c r="G8" s="17">
        <f>G9+G15+G24+G44+G53+G79+G32+G52+G51+G14</f>
        <v>13787.086279999998</v>
      </c>
      <c r="H8" s="330">
        <f>E8/D8*100</f>
        <v>22.31010561485224</v>
      </c>
      <c r="I8" s="331">
        <f>E8-C8</f>
        <v>-45562.21448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9204.81553</v>
      </c>
      <c r="F9" s="334">
        <f>F10</f>
        <v>0</v>
      </c>
      <c r="G9" s="289">
        <f>G10</f>
        <v>8698.67279</v>
      </c>
      <c r="H9" s="330">
        <f aca="true" t="shared" si="0" ref="H9:H72">E9/D9*100</f>
        <v>23.498096960630647</v>
      </c>
      <c r="I9" s="331">
        <f aca="true" t="shared" si="1" ref="I9:I72">E9-C9</f>
        <v>-29967.78447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9204.81553</v>
      </c>
      <c r="F10" s="280">
        <f>F11+F12+F13</f>
        <v>0</v>
      </c>
      <c r="G10" s="280">
        <f>G11+G12+G13</f>
        <v>8698.67279</v>
      </c>
      <c r="H10" s="330">
        <f t="shared" si="0"/>
        <v>23.498096960630647</v>
      </c>
      <c r="I10" s="331">
        <f t="shared" si="1"/>
        <v>-29967.78447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9184.22149</v>
      </c>
      <c r="F11" s="339"/>
      <c r="G11" s="278">
        <v>8646.02493</v>
      </c>
      <c r="H11" s="330">
        <f t="shared" si="0"/>
        <v>23.651898724723672</v>
      </c>
      <c r="I11" s="331">
        <f t="shared" si="1"/>
        <v>-29646.578510000003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4.87211</v>
      </c>
      <c r="F12" s="341"/>
      <c r="G12" s="279">
        <v>-6.23359</v>
      </c>
      <c r="H12" s="330">
        <f t="shared" si="0"/>
        <v>10.235525210084033</v>
      </c>
      <c r="I12" s="331">
        <f t="shared" si="1"/>
        <v>-42.72789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15.72193</v>
      </c>
      <c r="F13" s="339"/>
      <c r="G13" s="278">
        <v>58.88145</v>
      </c>
      <c r="H13" s="330">
        <f t="shared" si="0"/>
        <v>5.343959891230456</v>
      </c>
      <c r="I13" s="331">
        <f t="shared" si="1"/>
        <v>-278.47807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6.23113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2856.0957</v>
      </c>
      <c r="F15" s="348">
        <f>F16+F21+F22+F23</f>
        <v>0</v>
      </c>
      <c r="G15" s="17">
        <f>G16+G21+G22+G23</f>
        <v>2579.5104199999996</v>
      </c>
      <c r="H15" s="330">
        <f t="shared" si="0"/>
        <v>33.52303692574943</v>
      </c>
      <c r="I15" s="331">
        <f t="shared" si="1"/>
        <v>-5648.704299999999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1082.41868</v>
      </c>
      <c r="F16" s="279">
        <f>F17+F18</f>
        <v>0</v>
      </c>
      <c r="G16" s="279">
        <f>G17+G18</f>
        <v>873.5503699999999</v>
      </c>
      <c r="H16" s="330">
        <f t="shared" si="0"/>
        <v>23.082734736527836</v>
      </c>
      <c r="I16" s="331">
        <f t="shared" si="1"/>
        <v>-3591.8813200000004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385.71605</v>
      </c>
      <c r="F17" s="353"/>
      <c r="G17" s="278">
        <v>189.96196</v>
      </c>
      <c r="H17" s="330">
        <f t="shared" si="0"/>
        <v>37.52101653696498</v>
      </c>
      <c r="I17" s="331">
        <f t="shared" si="1"/>
        <v>-642.28395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674.63536</v>
      </c>
      <c r="F18" s="263"/>
      <c r="G18" s="280">
        <v>683.58841</v>
      </c>
      <c r="H18" s="330">
        <f t="shared" si="0"/>
        <v>18.501915914762908</v>
      </c>
      <c r="I18" s="331">
        <f t="shared" si="1"/>
        <v>-2971.66464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22.06727</v>
      </c>
      <c r="F19" s="263"/>
      <c r="G19" s="272"/>
      <c r="H19" s="330">
        <f t="shared" si="0"/>
        <v>147.11513333333335</v>
      </c>
      <c r="I19" s="331">
        <f t="shared" si="1"/>
        <v>22.06727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483.63915</v>
      </c>
      <c r="F21" s="341"/>
      <c r="G21" s="279">
        <v>763.27913</v>
      </c>
      <c r="H21" s="330">
        <f t="shared" si="0"/>
        <v>23.05788557806913</v>
      </c>
      <c r="I21" s="331">
        <f t="shared" si="1"/>
        <v>-1613.86085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1024.42795</v>
      </c>
      <c r="F22" s="341"/>
      <c r="G22" s="278">
        <v>739.98092</v>
      </c>
      <c r="H22" s="330">
        <f t="shared" si="0"/>
        <v>82.61515725806451</v>
      </c>
      <c r="I22" s="331">
        <f t="shared" si="1"/>
        <v>-215.57205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265.60992</v>
      </c>
      <c r="F23" s="345"/>
      <c r="G23" s="272">
        <v>202.7</v>
      </c>
      <c r="H23" s="330">
        <f t="shared" si="0"/>
        <v>53.876251521298165</v>
      </c>
      <c r="I23" s="331">
        <f t="shared" si="1"/>
        <v>-227.39008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375.93462</v>
      </c>
      <c r="F24" s="348">
        <f>F26+F28+F29</f>
        <v>0</v>
      </c>
      <c r="G24" s="17">
        <f>G26+G28+G29</f>
        <v>326.70293</v>
      </c>
      <c r="H24" s="330">
        <f t="shared" si="0"/>
        <v>31.740511651469095</v>
      </c>
      <c r="I24" s="331">
        <f t="shared" si="1"/>
        <v>-808.4653800000001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375.93462</v>
      </c>
      <c r="F26" s="258">
        <f>F27</f>
        <v>0</v>
      </c>
      <c r="G26" s="297">
        <f>G27</f>
        <v>326.70293</v>
      </c>
      <c r="H26" s="330">
        <f t="shared" si="0"/>
        <v>31.740511651469095</v>
      </c>
      <c r="I26" s="331">
        <f t="shared" si="1"/>
        <v>-808.4653800000001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375.93462</v>
      </c>
      <c r="F27" s="345"/>
      <c r="G27" s="272">
        <v>326.70293</v>
      </c>
      <c r="H27" s="330">
        <f t="shared" si="0"/>
        <v>31.740511651469095</v>
      </c>
      <c r="I27" s="331">
        <f t="shared" si="1"/>
        <v>-808.4653800000001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572.85312</v>
      </c>
      <c r="F32" s="371">
        <f>F34+F35+F39</f>
        <v>0</v>
      </c>
      <c r="G32" s="82">
        <f>G34+G35+G39</f>
        <v>487.69606</v>
      </c>
      <c r="H32" s="330">
        <f t="shared" si="0"/>
        <v>12.279809646302251</v>
      </c>
      <c r="I32" s="331">
        <f t="shared" si="1"/>
        <v>-4092.1468800000002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454.85972</v>
      </c>
      <c r="F34" s="345"/>
      <c r="G34" s="279">
        <v>451.99132</v>
      </c>
      <c r="H34" s="330">
        <f t="shared" si="0"/>
        <v>11.425765385581512</v>
      </c>
      <c r="I34" s="331">
        <f t="shared" si="1"/>
        <v>-3526.14028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113.7934</v>
      </c>
      <c r="F39" s="381">
        <f>F41</f>
        <v>0</v>
      </c>
      <c r="G39" s="279">
        <f>G41</f>
        <v>35.70474</v>
      </c>
      <c r="H39" s="330">
        <f t="shared" si="0"/>
        <v>74.86407894736843</v>
      </c>
      <c r="I39" s="331">
        <f t="shared" si="1"/>
        <v>-38.206599999999995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113.7934</v>
      </c>
      <c r="F41" s="379"/>
      <c r="G41" s="284">
        <v>35.70474</v>
      </c>
      <c r="H41" s="330">
        <f t="shared" si="0"/>
        <v>74.86407894736843</v>
      </c>
      <c r="I41" s="331">
        <f t="shared" si="1"/>
        <v>-38.206599999999995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4.2</v>
      </c>
      <c r="F42" s="384"/>
      <c r="G42" s="293"/>
      <c r="H42" s="330">
        <f t="shared" si="0"/>
        <v>21.000000000000004</v>
      </c>
      <c r="I42" s="331">
        <f t="shared" si="1"/>
        <v>-15.8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4.2</v>
      </c>
      <c r="F43" s="387"/>
      <c r="G43" s="294"/>
      <c r="H43" s="330">
        <f t="shared" si="0"/>
        <v>21.000000000000004</v>
      </c>
      <c r="I43" s="331">
        <f t="shared" si="1"/>
        <v>-15.8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71.34834000000001</v>
      </c>
      <c r="F44" s="390"/>
      <c r="G44" s="82">
        <f>G45+G46+G48+G47+G50+G49</f>
        <v>1171.68206</v>
      </c>
      <c r="H44" s="330">
        <f t="shared" si="0"/>
        <v>1.9972102788041655</v>
      </c>
      <c r="I44" s="331">
        <f t="shared" si="1"/>
        <v>-3501.05166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0.83936</v>
      </c>
      <c r="F45" s="379"/>
      <c r="G45" s="280">
        <v>3.10563</v>
      </c>
      <c r="H45" s="330"/>
      <c r="I45" s="331">
        <f t="shared" si="1"/>
        <v>0.83936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0.06447</v>
      </c>
      <c r="F46" s="392"/>
      <c r="G46" s="278">
        <v>1.84768</v>
      </c>
      <c r="H46" s="330">
        <f t="shared" si="0"/>
        <v>0.047933085501858735</v>
      </c>
      <c r="I46" s="331">
        <f t="shared" si="1"/>
        <v>-134.43553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70.23041</v>
      </c>
      <c r="F48" s="392"/>
      <c r="G48" s="278">
        <v>89.34415</v>
      </c>
      <c r="H48" s="330">
        <f t="shared" si="0"/>
        <v>35.115205</v>
      </c>
      <c r="I48" s="331">
        <f t="shared" si="1"/>
        <v>-129.76959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0.2141</v>
      </c>
      <c r="F50" s="393"/>
      <c r="G50" s="272">
        <v>1077.3846</v>
      </c>
      <c r="H50" s="330">
        <f t="shared" si="0"/>
        <v>0.007136666666666668</v>
      </c>
      <c r="I50" s="331">
        <f t="shared" si="1"/>
        <v>-2999.7859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93.06104</v>
      </c>
      <c r="F52" s="397"/>
      <c r="G52" s="269">
        <v>352.3887</v>
      </c>
      <c r="H52" s="330">
        <f t="shared" si="0"/>
        <v>9.150544739429696</v>
      </c>
      <c r="I52" s="331">
        <f t="shared" si="1"/>
        <v>-923.93896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300.96560999999997</v>
      </c>
      <c r="F53" s="269">
        <f>F56+F58+F60+F62+F63+F65+F66+F67+F69+F71+F54+F74+F75+F76</f>
        <v>0</v>
      </c>
      <c r="G53" s="269">
        <f>G56+G58+G60+G62+G63+G65+G66+G67+G69+G71+G54+G74+G75+G76+G68</f>
        <v>231.59912</v>
      </c>
      <c r="H53" s="330">
        <f t="shared" si="0"/>
        <v>28.627947303338715</v>
      </c>
      <c r="I53" s="331">
        <f t="shared" si="1"/>
        <v>-700.3343900000001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10</v>
      </c>
      <c r="F54" s="341"/>
      <c r="G54" s="279">
        <v>16.20877</v>
      </c>
      <c r="H54" s="330">
        <f t="shared" si="0"/>
        <v>17.88908765652952</v>
      </c>
      <c r="I54" s="331">
        <f t="shared" si="1"/>
        <v>-45.9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0.35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6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13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81.43348</v>
      </c>
      <c r="F66" s="341"/>
      <c r="G66" s="278">
        <v>29.93982</v>
      </c>
      <c r="H66" s="330">
        <f t="shared" si="0"/>
        <v>38.79632205812292</v>
      </c>
      <c r="I66" s="331">
        <f t="shared" si="1"/>
        <v>-128.46652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381">
        <f>F72+F73</f>
        <v>0</v>
      </c>
      <c r="G71" s="279"/>
      <c r="H71" s="330">
        <f t="shared" si="0"/>
        <v>40</v>
      </c>
      <c r="I71" s="331">
        <f t="shared" si="1"/>
        <v>4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/>
      <c r="H72" s="330">
        <f t="shared" si="0"/>
        <v>40</v>
      </c>
      <c r="I72" s="331">
        <f t="shared" si="1"/>
        <v>4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/>
      <c r="I73" s="331">
        <f aca="true" t="shared" si="2" ref="I73:I139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4.2</v>
      </c>
      <c r="F75" s="339"/>
      <c r="G75" s="278">
        <v>8</v>
      </c>
      <c r="H75" s="330">
        <f aca="true" t="shared" si="3" ref="H75:H132">E75/D75*100</f>
        <v>6.000000000000001</v>
      </c>
      <c r="I75" s="331">
        <f t="shared" si="2"/>
        <v>-65.8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160.83213</v>
      </c>
      <c r="F76" s="402">
        <f>F78</f>
        <v>0</v>
      </c>
      <c r="G76" s="278">
        <f>G78</f>
        <v>158.10053</v>
      </c>
      <c r="H76" s="330">
        <f t="shared" si="3"/>
        <v>30.50685318664643</v>
      </c>
      <c r="I76" s="331">
        <f t="shared" si="2"/>
        <v>-366.36787000000004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160.83213</v>
      </c>
      <c r="F78" s="345"/>
      <c r="G78" s="272">
        <v>158.10053</v>
      </c>
      <c r="H78" s="330">
        <f t="shared" si="3"/>
        <v>30.50685318664643</v>
      </c>
      <c r="I78" s="331">
        <f t="shared" si="2"/>
        <v>-366.36787000000004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80.21156</v>
      </c>
      <c r="F79" s="403">
        <f>F80+F81+F82</f>
        <v>0</v>
      </c>
      <c r="G79" s="269">
        <f>G80+G81+G82</f>
        <v>-67.39693</v>
      </c>
      <c r="H79" s="330">
        <f t="shared" si="3"/>
        <v>5.089565989847716</v>
      </c>
      <c r="I79" s="331">
        <f t="shared" si="2"/>
        <v>80.21156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4.37456</v>
      </c>
      <c r="F80" s="341"/>
      <c r="G80" s="279">
        <v>-67.39693</v>
      </c>
      <c r="H80" s="330"/>
      <c r="I80" s="331">
        <f t="shared" si="2"/>
        <v>4.37456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310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75.837</v>
      </c>
      <c r="F82" s="357"/>
      <c r="G82" s="315"/>
      <c r="H82" s="330">
        <f t="shared" si="3"/>
        <v>4.8119923857868026</v>
      </c>
      <c r="I82" s="331">
        <f t="shared" si="2"/>
        <v>75.837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77209.76427</v>
      </c>
      <c r="F83" s="17">
        <f>F84+F153+F151+F150+F152</f>
        <v>0</v>
      </c>
      <c r="G83" s="17">
        <f>G84+G153+G151+G150+G152</f>
        <v>89170.47383999999</v>
      </c>
      <c r="H83" s="330">
        <f t="shared" si="3"/>
        <v>23.75978411837199</v>
      </c>
      <c r="I83" s="331">
        <f t="shared" si="2"/>
        <v>-237677.44093000004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77209.74811</v>
      </c>
      <c r="F84" s="82">
        <f>F85+F88+F101+F132</f>
        <v>0</v>
      </c>
      <c r="G84" s="82">
        <f>G85+G88+G101+G132</f>
        <v>89002.21939</v>
      </c>
      <c r="H84" s="330">
        <f t="shared" si="3"/>
        <v>23.759779145450295</v>
      </c>
      <c r="I84" s="331">
        <f t="shared" si="2"/>
        <v>-237677.45709000004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25939</v>
      </c>
      <c r="F85" s="407">
        <f>F86+F87</f>
        <v>0</v>
      </c>
      <c r="G85" s="17">
        <f>G86+G87</f>
        <v>37192</v>
      </c>
      <c r="H85" s="330">
        <f t="shared" si="3"/>
        <v>23.43793767111529</v>
      </c>
      <c r="I85" s="331">
        <f t="shared" si="2"/>
        <v>-84732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25939</v>
      </c>
      <c r="G86" s="279">
        <v>37192</v>
      </c>
      <c r="H86" s="330">
        <f t="shared" si="3"/>
        <v>23.750618052630614</v>
      </c>
      <c r="I86" s="331">
        <f t="shared" si="2"/>
        <v>-83275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5143.4</v>
      </c>
      <c r="F88" s="17">
        <f>F91+F94+F96</f>
        <v>0</v>
      </c>
      <c r="G88" s="17">
        <f>G91+G94+G96</f>
        <v>718.6804099999999</v>
      </c>
      <c r="H88" s="330">
        <f t="shared" si="3"/>
        <v>28.10846849997814</v>
      </c>
      <c r="I88" s="331">
        <f t="shared" si="2"/>
        <v>-6281.1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/>
      <c r="F89" s="408"/>
      <c r="G89" s="313"/>
      <c r="H89" s="330">
        <f t="shared" si="3"/>
        <v>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3"/>
        <v>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313"/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3"/>
        <v>0</v>
      </c>
      <c r="I95" s="331"/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643.4</v>
      </c>
      <c r="F96" s="17">
        <f>F97+F98+F99+F100</f>
        <v>0</v>
      </c>
      <c r="G96" s="17">
        <f>G97+G98+G99+G100</f>
        <v>718.6804099999999</v>
      </c>
      <c r="H96" s="330">
        <f t="shared" si="3"/>
        <v>17.153216561358605</v>
      </c>
      <c r="I96" s="331">
        <f t="shared" si="2"/>
        <v>-3107.5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49.88041</v>
      </c>
      <c r="H97" s="330"/>
      <c r="I97" s="331">
        <f t="shared" si="2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643.4</v>
      </c>
      <c r="F98" s="412"/>
      <c r="G98" s="272">
        <v>668.8</v>
      </c>
      <c r="H98" s="330">
        <f t="shared" si="3"/>
        <v>29.167233328800034</v>
      </c>
      <c r="I98" s="331">
        <f t="shared" si="2"/>
        <v>-1562.5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/>
      <c r="F99" s="412"/>
      <c r="G99" s="272"/>
      <c r="H99" s="330">
        <f t="shared" si="3"/>
        <v>0</v>
      </c>
      <c r="I99" s="331">
        <f t="shared" si="2"/>
        <v>-1545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/>
      <c r="I100" s="331">
        <f t="shared" si="2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41791.330890000005</v>
      </c>
      <c r="F101" s="82">
        <f>F102+F119+F122+F123+F124+F125+F126+F127+F130+F121+F120</f>
        <v>0</v>
      </c>
      <c r="G101" s="82">
        <f>G102+G119+G122+G123+G124+G125+G126+G127+G130+G121+G120</f>
        <v>43875.25412</v>
      </c>
      <c r="H101" s="330">
        <f t="shared" si="3"/>
        <v>24.490819833240355</v>
      </c>
      <c r="I101" s="331">
        <f t="shared" si="2"/>
        <v>-129176.86911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31436.294990000002</v>
      </c>
      <c r="F102" s="17">
        <f>F105+F106+F111+F114+F113+F104+F103+F112+F107+F115+F116+F109+F110+F117</f>
        <v>0</v>
      </c>
      <c r="G102" s="17">
        <f>G105+G106+G111+G114+G113+G104+G103+G112+G107+G115+G116+G109+G110+G117</f>
        <v>32100.5722</v>
      </c>
      <c r="H102" s="330">
        <f t="shared" si="3"/>
        <v>24.539417955385147</v>
      </c>
      <c r="I102" s="331">
        <f t="shared" si="2"/>
        <v>-94284.90500999999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3"/>
        <v>0</v>
      </c>
      <c r="I103" s="331">
        <f t="shared" si="2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3"/>
        <v>40</v>
      </c>
      <c r="I104" s="331">
        <f t="shared" si="2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843.84</v>
      </c>
      <c r="F105" s="341"/>
      <c r="G105" s="279">
        <v>1007.3256</v>
      </c>
      <c r="H105" s="330">
        <f t="shared" si="3"/>
        <v>22.767105547161666</v>
      </c>
      <c r="I105" s="331">
        <f t="shared" si="2"/>
        <v>-1598.06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22376</v>
      </c>
      <c r="F106" s="416"/>
      <c r="G106" s="278">
        <v>23174</v>
      </c>
      <c r="H106" s="330">
        <f t="shared" si="3"/>
        <v>25.00055864673415</v>
      </c>
      <c r="I106" s="331">
        <f t="shared" si="2"/>
        <v>-67126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4041</v>
      </c>
      <c r="F107" s="416"/>
      <c r="G107" s="278">
        <v>4199</v>
      </c>
      <c r="H107" s="330">
        <f t="shared" si="3"/>
        <v>24.99721634561853</v>
      </c>
      <c r="I107" s="331">
        <f t="shared" si="2"/>
        <v>-12124.8</v>
      </c>
    </row>
    <row r="108" spans="8:9" ht="12.75" thickBot="1">
      <c r="H108" s="330"/>
      <c r="I108" s="331">
        <f t="shared" si="2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167.79019</v>
      </c>
      <c r="F109" s="416"/>
      <c r="G109" s="278"/>
      <c r="H109" s="330">
        <f t="shared" si="3"/>
        <v>34.58165498763396</v>
      </c>
      <c r="I109" s="331">
        <f t="shared" si="2"/>
        <v>-317.40981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3"/>
        <v>0</v>
      </c>
      <c r="I110" s="331">
        <f t="shared" si="2"/>
        <v>-150.6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/>
      <c r="I111" s="331">
        <f t="shared" si="2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3"/>
        <v>0</v>
      </c>
      <c r="I113" s="331">
        <f t="shared" si="2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/>
      <c r="I114" s="331">
        <f t="shared" si="2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/>
      <c r="I115" s="331">
        <f t="shared" si="2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/>
      <c r="I116" s="331">
        <f t="shared" si="2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3176.434</v>
      </c>
      <c r="F117" s="357"/>
      <c r="G117" s="285">
        <v>3036.39</v>
      </c>
      <c r="H117" s="330">
        <f t="shared" si="3"/>
        <v>24.2085953159415</v>
      </c>
      <c r="I117" s="331">
        <f t="shared" si="2"/>
        <v>-9944.666000000001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813.2308</v>
      </c>
      <c r="F118" s="418"/>
      <c r="G118" s="272">
        <v>2990.1</v>
      </c>
      <c r="H118" s="330">
        <f t="shared" si="3"/>
        <v>33.133588657105605</v>
      </c>
      <c r="I118" s="331">
        <f>E118-C118</f>
        <v>813.2308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3"/>
        <v>33.11532411623478</v>
      </c>
      <c r="I119" s="331">
        <f t="shared" si="2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315"/>
      <c r="H120" s="330">
        <f t="shared" si="3"/>
        <v>0</v>
      </c>
      <c r="I120" s="331">
        <f t="shared" si="2"/>
        <v>0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>
        <v>639.8</v>
      </c>
      <c r="F121" s="418"/>
      <c r="G121" s="272">
        <v>2990.1</v>
      </c>
      <c r="H121" s="330">
        <f t="shared" si="3"/>
        <v>100</v>
      </c>
      <c r="I121" s="331">
        <f t="shared" si="2"/>
        <v>-2454.3999999999996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262.025</v>
      </c>
      <c r="F122" s="263"/>
      <c r="G122" s="278">
        <v>342.9</v>
      </c>
      <c r="H122" s="330">
        <f t="shared" si="3"/>
        <v>25</v>
      </c>
      <c r="I122" s="331">
        <f t="shared" si="2"/>
        <v>-786.0749999999999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36.64243</v>
      </c>
      <c r="F123" s="263"/>
      <c r="G123" s="316"/>
      <c r="H123" s="330">
        <f t="shared" si="3"/>
        <v>14.919556188925082</v>
      </c>
      <c r="I123" s="331">
        <f t="shared" si="2"/>
        <v>-208.95757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1412.21246</v>
      </c>
      <c r="F124" s="263"/>
      <c r="G124" s="316"/>
      <c r="H124" s="330">
        <f t="shared" si="3"/>
        <v>37.109774274077</v>
      </c>
      <c r="I124" s="331">
        <f t="shared" si="2"/>
        <v>-3610.0875400000004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316"/>
      <c r="H125" s="330">
        <f t="shared" si="3"/>
        <v>0</v>
      </c>
      <c r="I125" s="331">
        <f t="shared" si="2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147.90072</v>
      </c>
      <c r="F126" s="263"/>
      <c r="G126" s="280">
        <v>116.248</v>
      </c>
      <c r="H126" s="330">
        <f t="shared" si="3"/>
        <v>25.000121703853956</v>
      </c>
      <c r="I126" s="331">
        <f t="shared" si="2"/>
        <v>-443.69928000000004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251.45529</v>
      </c>
      <c r="F127" s="263"/>
      <c r="G127" s="278">
        <v>274.43392</v>
      </c>
      <c r="H127" s="330">
        <f t="shared" si="3"/>
        <v>19.885748517200476</v>
      </c>
      <c r="I127" s="331">
        <f t="shared" si="2"/>
        <v>-1013.04471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/>
      <c r="I128" s="331">
        <f t="shared" si="2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/>
      <c r="I129" s="331">
        <f t="shared" si="2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7205</v>
      </c>
      <c r="F130" s="264">
        <f>F131</f>
        <v>0</v>
      </c>
      <c r="G130" s="264">
        <f>G131</f>
        <v>7901</v>
      </c>
      <c r="H130" s="330">
        <f t="shared" si="3"/>
        <v>22.79702578705901</v>
      </c>
      <c r="I130" s="331">
        <f t="shared" si="2"/>
        <v>-24400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7205</v>
      </c>
      <c r="G131" s="280">
        <v>7901</v>
      </c>
      <c r="H131" s="330">
        <f t="shared" si="3"/>
        <v>22.79702578705901</v>
      </c>
      <c r="I131" s="331">
        <f t="shared" si="2"/>
        <v>-24400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4336.01722</v>
      </c>
      <c r="F132" s="407">
        <f>F143+F144+F134+F138+F136+F135+F137+F141+F142</f>
        <v>0</v>
      </c>
      <c r="G132" s="17">
        <f>G133+G137+G139+G143+G144+G138+G141+G142+G140</f>
        <v>7216.28486</v>
      </c>
      <c r="H132" s="330">
        <f t="shared" si="3"/>
        <v>17.10482513449111</v>
      </c>
      <c r="I132" s="331">
        <f t="shared" si="2"/>
        <v>-17487.487979999998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/>
      <c r="I133" s="331">
        <f t="shared" si="2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/>
      <c r="I134" s="331">
        <f t="shared" si="2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/>
      <c r="I135" s="331">
        <f t="shared" si="2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/>
      <c r="I136" s="331">
        <f t="shared" si="2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/>
      <c r="I137" s="331">
        <f t="shared" si="2"/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/>
      <c r="I138" s="331">
        <f t="shared" si="2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/>
      <c r="I139" s="331">
        <f t="shared" si="2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/>
      <c r="I140" s="331">
        <f aca="true" t="shared" si="4" ref="I140:I154">E140-C140</f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/>
      <c r="I141" s="331">
        <f t="shared" si="4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/>
      <c r="I142" s="331">
        <f t="shared" si="4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4336.01722</v>
      </c>
      <c r="F143" s="365"/>
      <c r="G143" s="17">
        <v>3952.163</v>
      </c>
      <c r="H143" s="330">
        <f>E143/D143*100</f>
        <v>17.10482513449111</v>
      </c>
      <c r="I143" s="331">
        <f t="shared" si="4"/>
        <v>-17487.487979999998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3264.12186</v>
      </c>
      <c r="H144" s="330"/>
      <c r="I144" s="331">
        <f t="shared" si="4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3252.775</v>
      </c>
      <c r="H145" s="330"/>
      <c r="I145" s="331">
        <f t="shared" si="4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/>
      <c r="I146" s="331">
        <f t="shared" si="4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/>
      <c r="I147" s="331">
        <f t="shared" si="4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11.34686</v>
      </c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/>
      <c r="I149" s="331">
        <f t="shared" si="4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/>
      <c r="I150" s="331">
        <f t="shared" si="4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/>
      <c r="I151" s="331">
        <f t="shared" si="4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8</v>
      </c>
      <c r="F152" s="339"/>
      <c r="G152" s="278"/>
      <c r="H152" s="330"/>
      <c r="I152" s="331">
        <f t="shared" si="4"/>
        <v>8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-7.98384</v>
      </c>
      <c r="F153" s="430"/>
      <c r="G153" s="273">
        <v>-12</v>
      </c>
      <c r="H153" s="330"/>
      <c r="I153" s="331">
        <f t="shared" si="4"/>
        <v>-7.98384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90765.04979</v>
      </c>
      <c r="F154" s="17">
        <f>F83+F8</f>
        <v>0</v>
      </c>
      <c r="G154" s="17">
        <f>G8+G83</f>
        <v>102957.56012</v>
      </c>
      <c r="H154" s="330">
        <f>E154/D154*100</f>
        <v>23.531430227173697</v>
      </c>
      <c r="I154" s="331">
        <f t="shared" si="4"/>
        <v>-283239.65541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317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436" t="s">
        <v>108</v>
      </c>
      <c r="I5" s="437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315</v>
      </c>
      <c r="F6" s="300" t="s">
        <v>315</v>
      </c>
      <c r="G6" s="300" t="s">
        <v>316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20695.39856</v>
      </c>
      <c r="F8" s="17">
        <f>F9+F15+F24+F44+F53+F79+F32+F52+F51</f>
        <v>0</v>
      </c>
      <c r="G8" s="17">
        <f>G9+G15+G24+G44+G53+G79+G32+G52+G51+G14</f>
        <v>20353.4191</v>
      </c>
      <c r="H8" s="330">
        <f>E8/D8*100</f>
        <v>34.061733847938974</v>
      </c>
      <c r="I8" s="331">
        <f>E8-C8</f>
        <v>-38422.10144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11969.48953</v>
      </c>
      <c r="F9" s="334">
        <f>F10</f>
        <v>0</v>
      </c>
      <c r="G9" s="289">
        <f>G10</f>
        <v>12977.237899999998</v>
      </c>
      <c r="H9" s="330">
        <f aca="true" t="shared" si="0" ref="H9:H72">E9/D9*100</f>
        <v>30.55576992591761</v>
      </c>
      <c r="I9" s="331">
        <f aca="true" t="shared" si="1" ref="I9:I72">E9-C9</f>
        <v>-27203.11047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11969.48953</v>
      </c>
      <c r="F10" s="280">
        <f>F11+F12+F13</f>
        <v>0</v>
      </c>
      <c r="G10" s="280">
        <f>G11+G12+G13</f>
        <v>12977.237899999998</v>
      </c>
      <c r="H10" s="330">
        <f t="shared" si="0"/>
        <v>30.55576992591761</v>
      </c>
      <c r="I10" s="331">
        <f t="shared" si="1"/>
        <v>-27203.11047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11941.23285</v>
      </c>
      <c r="F11" s="339"/>
      <c r="G11" s="278">
        <v>12890.60277</v>
      </c>
      <c r="H11" s="330">
        <f t="shared" si="0"/>
        <v>30.751961973484963</v>
      </c>
      <c r="I11" s="331">
        <f t="shared" si="1"/>
        <v>-26889.567150000003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6.15795</v>
      </c>
      <c r="F12" s="341"/>
      <c r="G12" s="279">
        <v>0.93687</v>
      </c>
      <c r="H12" s="330">
        <f t="shared" si="0"/>
        <v>12.936869747899157</v>
      </c>
      <c r="I12" s="331">
        <f t="shared" si="1"/>
        <v>-41.44205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22.09873</v>
      </c>
      <c r="F13" s="339"/>
      <c r="G13" s="278">
        <v>85.69826</v>
      </c>
      <c r="H13" s="330">
        <f t="shared" si="0"/>
        <v>7.511464989802856</v>
      </c>
      <c r="I13" s="331">
        <f t="shared" si="1"/>
        <v>-272.10127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8.77128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6095.1311399999995</v>
      </c>
      <c r="F15" s="348">
        <f>F16+F21+F22+F23</f>
        <v>0</v>
      </c>
      <c r="G15" s="17">
        <f>G16+G21+G22+G23</f>
        <v>4083.64511</v>
      </c>
      <c r="H15" s="330">
        <f t="shared" si="0"/>
        <v>71.54077724829222</v>
      </c>
      <c r="I15" s="331">
        <f t="shared" si="1"/>
        <v>-2409.6688599999998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3566.2729799999997</v>
      </c>
      <c r="F16" s="279">
        <f>F17+F18</f>
        <v>0</v>
      </c>
      <c r="G16" s="279">
        <f>G17+G18</f>
        <v>1571.17839</v>
      </c>
      <c r="H16" s="330">
        <f t="shared" si="0"/>
        <v>76.05128654596635</v>
      </c>
      <c r="I16" s="331">
        <f t="shared" si="1"/>
        <v>-1108.0270200000004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2160.55067</v>
      </c>
      <c r="F17" s="353"/>
      <c r="G17" s="278">
        <v>386.52224</v>
      </c>
      <c r="H17" s="330">
        <f t="shared" si="0"/>
        <v>210.17029863813232</v>
      </c>
      <c r="I17" s="331">
        <f t="shared" si="1"/>
        <v>1132.55067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1380.90804</v>
      </c>
      <c r="F18" s="263"/>
      <c r="G18" s="280">
        <v>1184.65615</v>
      </c>
      <c r="H18" s="330">
        <f t="shared" si="0"/>
        <v>37.87148726105916</v>
      </c>
      <c r="I18" s="331">
        <f t="shared" si="1"/>
        <v>-2265.39196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24.81427</v>
      </c>
      <c r="F19" s="263"/>
      <c r="G19" s="272"/>
      <c r="H19" s="330">
        <f t="shared" si="0"/>
        <v>165.42846666666665</v>
      </c>
      <c r="I19" s="331">
        <f t="shared" si="1"/>
        <v>24.81427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739.82182</v>
      </c>
      <c r="F21" s="341"/>
      <c r="G21" s="279">
        <v>1144.21906</v>
      </c>
      <c r="H21" s="330">
        <f t="shared" si="0"/>
        <v>35.271600476758046</v>
      </c>
      <c r="I21" s="331">
        <f t="shared" si="1"/>
        <v>-1357.6781799999999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1456.46252</v>
      </c>
      <c r="F22" s="341"/>
      <c r="G22" s="278">
        <v>1120.24766</v>
      </c>
      <c r="H22" s="330">
        <f t="shared" si="0"/>
        <v>117.45665483870968</v>
      </c>
      <c r="I22" s="331">
        <f t="shared" si="1"/>
        <v>216.46252000000004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332.57382</v>
      </c>
      <c r="F23" s="345"/>
      <c r="G23" s="272">
        <v>248</v>
      </c>
      <c r="H23" s="330">
        <f t="shared" si="0"/>
        <v>67.45919269776877</v>
      </c>
      <c r="I23" s="331">
        <f t="shared" si="1"/>
        <v>-160.42618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445.24137</v>
      </c>
      <c r="F24" s="348">
        <f>F26+F28+F29</f>
        <v>0</v>
      </c>
      <c r="G24" s="17">
        <f>G26+G28+G29</f>
        <v>445.08415</v>
      </c>
      <c r="H24" s="330">
        <f t="shared" si="0"/>
        <v>37.59214539007092</v>
      </c>
      <c r="I24" s="331">
        <f t="shared" si="1"/>
        <v>-739.1586300000001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445.24137</v>
      </c>
      <c r="F26" s="258">
        <f>F27</f>
        <v>0</v>
      </c>
      <c r="G26" s="297">
        <f>G27</f>
        <v>445.08415</v>
      </c>
      <c r="H26" s="330">
        <f t="shared" si="0"/>
        <v>37.59214539007092</v>
      </c>
      <c r="I26" s="331">
        <f t="shared" si="1"/>
        <v>-739.1586300000001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445.24137</v>
      </c>
      <c r="F27" s="345"/>
      <c r="G27" s="272">
        <v>445.08415</v>
      </c>
      <c r="H27" s="330">
        <f t="shared" si="0"/>
        <v>37.59214539007092</v>
      </c>
      <c r="I27" s="331">
        <f t="shared" si="1"/>
        <v>-739.1586300000001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744.8804399999999</v>
      </c>
      <c r="F32" s="371">
        <f>F34+F35+F39</f>
        <v>0</v>
      </c>
      <c r="G32" s="82">
        <f>G34+G35+G39</f>
        <v>694.93192</v>
      </c>
      <c r="H32" s="330">
        <f t="shared" si="0"/>
        <v>15.967426366559485</v>
      </c>
      <c r="I32" s="331">
        <f t="shared" si="1"/>
        <v>-3920.11956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621.13604</v>
      </c>
      <c r="F34" s="345"/>
      <c r="G34" s="279">
        <v>635.30031</v>
      </c>
      <c r="H34" s="330">
        <f t="shared" si="0"/>
        <v>15.602512936448129</v>
      </c>
      <c r="I34" s="331">
        <f t="shared" si="1"/>
        <v>-3359.86396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117.4444</v>
      </c>
      <c r="F39" s="381">
        <f>F41</f>
        <v>0</v>
      </c>
      <c r="G39" s="279">
        <f>G41</f>
        <v>59.63161</v>
      </c>
      <c r="H39" s="330">
        <f t="shared" si="0"/>
        <v>77.26605263157896</v>
      </c>
      <c r="I39" s="331">
        <f t="shared" si="1"/>
        <v>-34.5556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117.4444</v>
      </c>
      <c r="F41" s="379"/>
      <c r="G41" s="284">
        <v>59.63161</v>
      </c>
      <c r="H41" s="330">
        <f t="shared" si="0"/>
        <v>77.26605263157896</v>
      </c>
      <c r="I41" s="331">
        <f t="shared" si="1"/>
        <v>-34.5556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6.3</v>
      </c>
      <c r="F42" s="384"/>
      <c r="G42" s="293"/>
      <c r="H42" s="330">
        <f t="shared" si="0"/>
        <v>31.5</v>
      </c>
      <c r="I42" s="331">
        <f t="shared" si="1"/>
        <v>-13.7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6.3</v>
      </c>
      <c r="F43" s="387"/>
      <c r="G43" s="294"/>
      <c r="H43" s="330">
        <f t="shared" si="0"/>
        <v>31.5</v>
      </c>
      <c r="I43" s="331">
        <f t="shared" si="1"/>
        <v>-13.7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825.26361</v>
      </c>
      <c r="F44" s="390"/>
      <c r="G44" s="82">
        <f>G45+G46+G48+G47+G50+G49</f>
        <v>1487.7198700000001</v>
      </c>
      <c r="H44" s="330">
        <f t="shared" si="0"/>
        <v>23.101097581457843</v>
      </c>
      <c r="I44" s="331">
        <f t="shared" si="1"/>
        <v>-2747.13639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16.48697</v>
      </c>
      <c r="H45" s="330"/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132.05929</v>
      </c>
      <c r="F48" s="392"/>
      <c r="G48" s="278">
        <v>123.53503</v>
      </c>
      <c r="H48" s="330">
        <f t="shared" si="0"/>
        <v>66.029645</v>
      </c>
      <c r="I48" s="331">
        <f t="shared" si="1"/>
        <v>-67.94071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400.1907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372.84187</v>
      </c>
      <c r="F53" s="269">
        <f>F56+F58+F60+F62+F63+F65+F66+F67+F69+F71+F54+F74+F75+F76</f>
        <v>0</v>
      </c>
      <c r="G53" s="269">
        <f>G56+G58+G60+G62+G63+G65+G66+G67+G69+G71+G54+G74+G75+G76+G68</f>
        <v>314.63415</v>
      </c>
      <c r="H53" s="330">
        <f t="shared" si="0"/>
        <v>35.46484067345191</v>
      </c>
      <c r="I53" s="331">
        <f t="shared" si="1"/>
        <v>-628.4581300000001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9.875</v>
      </c>
      <c r="F54" s="341"/>
      <c r="G54" s="279">
        <v>20.86044</v>
      </c>
      <c r="H54" s="330">
        <f t="shared" si="0"/>
        <v>17.6654740608229</v>
      </c>
      <c r="I54" s="331">
        <f t="shared" si="1"/>
        <v>-46.025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10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23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119.36353</v>
      </c>
      <c r="F66" s="341"/>
      <c r="G66" s="278">
        <v>54.00745</v>
      </c>
      <c r="H66" s="330">
        <f t="shared" si="0"/>
        <v>56.8668556455455</v>
      </c>
      <c r="I66" s="331">
        <f t="shared" si="1"/>
        <v>-90.53647000000001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279">
        <f>F72+F73</f>
        <v>0</v>
      </c>
      <c r="G71" s="279">
        <f>G72+G73</f>
        <v>2</v>
      </c>
      <c r="H71" s="330">
        <f t="shared" si="0"/>
        <v>40</v>
      </c>
      <c r="I71" s="331">
        <f t="shared" si="1"/>
        <v>4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>
        <v>2</v>
      </c>
      <c r="H72" s="330">
        <f t="shared" si="0"/>
        <v>40</v>
      </c>
      <c r="I72" s="331">
        <f t="shared" si="1"/>
        <v>4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/>
      <c r="I73" s="331">
        <f aca="true" t="shared" si="2" ref="I73:I139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9.2</v>
      </c>
      <c r="F75" s="339"/>
      <c r="G75" s="278">
        <v>9</v>
      </c>
      <c r="H75" s="330">
        <f aca="true" t="shared" si="3" ref="H75:H132">E75/D75*100</f>
        <v>13.142857142857142</v>
      </c>
      <c r="I75" s="331">
        <f t="shared" si="2"/>
        <v>-60.8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189.90334</v>
      </c>
      <c r="F76" s="402">
        <f>F78</f>
        <v>0</v>
      </c>
      <c r="G76" s="278">
        <f>G78</f>
        <v>195.26626</v>
      </c>
      <c r="H76" s="330">
        <f t="shared" si="3"/>
        <v>36.0211191198786</v>
      </c>
      <c r="I76" s="331">
        <f t="shared" si="2"/>
        <v>-337.2966600000001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189.90334</v>
      </c>
      <c r="F78" s="345"/>
      <c r="G78" s="272">
        <v>195.26626</v>
      </c>
      <c r="H78" s="330">
        <f t="shared" si="3"/>
        <v>36.0211191198786</v>
      </c>
      <c r="I78" s="331">
        <f t="shared" si="2"/>
        <v>-337.2966600000001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134.01856</v>
      </c>
      <c r="F79" s="403">
        <f>F80+F81+F82</f>
        <v>0</v>
      </c>
      <c r="G79" s="269">
        <f>G80+G81+G82</f>
        <v>-58.79598</v>
      </c>
      <c r="H79" s="330">
        <f t="shared" si="3"/>
        <v>8.50371573604061</v>
      </c>
      <c r="I79" s="331">
        <f t="shared" si="2"/>
        <v>134.01856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7.38456</v>
      </c>
      <c r="F80" s="341"/>
      <c r="G80" s="279">
        <v>-65.29693</v>
      </c>
      <c r="H80" s="330"/>
      <c r="I80" s="331">
        <f t="shared" si="2"/>
        <v>7.38456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126.634</v>
      </c>
      <c r="F82" s="357"/>
      <c r="G82" s="272">
        <v>6.50095</v>
      </c>
      <c r="H82" s="330">
        <f t="shared" si="3"/>
        <v>8.03515228426396</v>
      </c>
      <c r="I82" s="331">
        <f t="shared" si="2"/>
        <v>126.634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103930.16554999999</v>
      </c>
      <c r="F83" s="17">
        <f>F84+F153+F151+F150+F152</f>
        <v>0</v>
      </c>
      <c r="G83" s="17">
        <f>G84+G153+G151+G150+G152</f>
        <v>124040.10466999999</v>
      </c>
      <c r="H83" s="330">
        <f t="shared" si="3"/>
        <v>31.982461288437513</v>
      </c>
      <c r="I83" s="331">
        <f t="shared" si="2"/>
        <v>-210957.03965000005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103930.14938999999</v>
      </c>
      <c r="F84" s="82">
        <f>F85+F88+F101+F132</f>
        <v>0</v>
      </c>
      <c r="G84" s="82">
        <f>G85+G88+G101+G132</f>
        <v>123871.85022</v>
      </c>
      <c r="H84" s="330">
        <f t="shared" si="3"/>
        <v>31.98245631551583</v>
      </c>
      <c r="I84" s="331">
        <f t="shared" si="2"/>
        <v>-210957.05581000005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34239</v>
      </c>
      <c r="F85" s="407">
        <f>F86+F87</f>
        <v>0</v>
      </c>
      <c r="G85" s="17">
        <f>G86+G87</f>
        <v>45893</v>
      </c>
      <c r="H85" s="330">
        <f t="shared" si="3"/>
        <v>30.937644007915356</v>
      </c>
      <c r="I85" s="331">
        <f t="shared" si="2"/>
        <v>-76432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34239</v>
      </c>
      <c r="G86" s="279">
        <v>45893</v>
      </c>
      <c r="H86" s="330">
        <f t="shared" si="3"/>
        <v>31.350376325379532</v>
      </c>
      <c r="I86" s="331">
        <f t="shared" si="2"/>
        <v>-74975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6612.54478</v>
      </c>
      <c r="F88" s="17">
        <f>F91+F94+F96</f>
        <v>0</v>
      </c>
      <c r="G88" s="17">
        <f>G91+G94+G96</f>
        <v>2639.696</v>
      </c>
      <c r="H88" s="330">
        <f t="shared" si="3"/>
        <v>36.13728402483278</v>
      </c>
      <c r="I88" s="331">
        <f t="shared" si="2"/>
        <v>-4811.95522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>
        <v>166.64878</v>
      </c>
      <c r="F89" s="408"/>
      <c r="G89" s="313"/>
      <c r="H89" s="330">
        <f t="shared" si="3"/>
        <v>10.074282432595815</v>
      </c>
      <c r="I89" s="331">
        <f t="shared" si="2"/>
        <v>166.64878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3"/>
        <v>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279">
        <v>1470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3"/>
        <v>0</v>
      </c>
      <c r="I95" s="331"/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1945.896</v>
      </c>
      <c r="F96" s="17">
        <f>F97+F98+F99+F100</f>
        <v>0</v>
      </c>
      <c r="G96" s="17">
        <f>G97+G98+G99+G100</f>
        <v>1169.696</v>
      </c>
      <c r="H96" s="330">
        <f t="shared" si="3"/>
        <v>51.878109253779094</v>
      </c>
      <c r="I96" s="331">
        <f t="shared" si="2"/>
        <v>-1805.0040000000001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220</v>
      </c>
      <c r="H97" s="330"/>
      <c r="I97" s="331">
        <f t="shared" si="2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915.896</v>
      </c>
      <c r="F98" s="412"/>
      <c r="G98" s="272">
        <v>949.696</v>
      </c>
      <c r="H98" s="330">
        <f t="shared" si="3"/>
        <v>41.520286504374624</v>
      </c>
      <c r="I98" s="331">
        <f t="shared" si="2"/>
        <v>-1290.0040000000001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>
        <v>1030</v>
      </c>
      <c r="F99" s="412"/>
      <c r="G99" s="272"/>
      <c r="H99" s="330">
        <f t="shared" si="3"/>
        <v>66.66666666666666</v>
      </c>
      <c r="I99" s="331">
        <f t="shared" si="2"/>
        <v>-515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/>
      <c r="I100" s="331">
        <f t="shared" si="2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56239.789319999996</v>
      </c>
      <c r="F101" s="82">
        <f>F102+F119+F122+F123+F124+F125+F126+F127+F130+F121+F120</f>
        <v>0</v>
      </c>
      <c r="G101" s="82">
        <f>G102+G119+G122+G123+G124+G125+G126+G127+G130+G121+G120</f>
        <v>64321.5095</v>
      </c>
      <c r="H101" s="330">
        <f t="shared" si="3"/>
        <v>32.957996751070084</v>
      </c>
      <c r="I101" s="331">
        <f t="shared" si="2"/>
        <v>-114728.41068000002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42635.471159999994</v>
      </c>
      <c r="F102" s="17">
        <f>F105+F106+F111+F114+F113+F104+F103+F112+F107+F115+F116+F109+F110+F117</f>
        <v>0</v>
      </c>
      <c r="G102" s="17">
        <f>G105+G106+G111+G114+G113+G104+G103+G112+G107+G115+G116+G109+G110+G117</f>
        <v>44008.7206</v>
      </c>
      <c r="H102" s="330">
        <f t="shared" si="3"/>
        <v>33.28158254186204</v>
      </c>
      <c r="I102" s="331">
        <f t="shared" si="2"/>
        <v>-83085.72884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3"/>
        <v>0</v>
      </c>
      <c r="I103" s="331">
        <f t="shared" si="2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3"/>
        <v>40</v>
      </c>
      <c r="I104" s="331">
        <f t="shared" si="2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1125.12</v>
      </c>
      <c r="F105" s="341"/>
      <c r="G105" s="279">
        <v>2352.937</v>
      </c>
      <c r="H105" s="330">
        <f t="shared" si="3"/>
        <v>30.356140729548887</v>
      </c>
      <c r="I105" s="331">
        <f t="shared" si="2"/>
        <v>-1316.7800000000002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30318</v>
      </c>
      <c r="F106" s="416"/>
      <c r="G106" s="278">
        <v>31400</v>
      </c>
      <c r="H106" s="330">
        <f t="shared" si="3"/>
        <v>33.87410337199169</v>
      </c>
      <c r="I106" s="331">
        <f t="shared" si="2"/>
        <v>-59184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5307</v>
      </c>
      <c r="F107" s="416"/>
      <c r="G107" s="278">
        <v>5514</v>
      </c>
      <c r="H107" s="330">
        <f t="shared" si="3"/>
        <v>32.82856400549308</v>
      </c>
      <c r="I107" s="331">
        <f t="shared" si="2"/>
        <v>-10858.8</v>
      </c>
    </row>
    <row r="108" spans="8:9" ht="12.75" thickBot="1">
      <c r="H108" s="330"/>
      <c r="I108" s="331">
        <f t="shared" si="2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200.73936</v>
      </c>
      <c r="F109" s="416"/>
      <c r="G109" s="278"/>
      <c r="H109" s="330">
        <f t="shared" si="3"/>
        <v>41.37249793899423</v>
      </c>
      <c r="I109" s="331">
        <f t="shared" si="2"/>
        <v>-284.46064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3"/>
        <v>0</v>
      </c>
      <c r="I110" s="331">
        <f t="shared" si="2"/>
        <v>-150.6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/>
      <c r="I111" s="331">
        <f t="shared" si="2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3"/>
        <v>0</v>
      </c>
      <c r="I113" s="331">
        <f t="shared" si="2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/>
      <c r="I114" s="331">
        <f t="shared" si="2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/>
      <c r="I115" s="331">
        <f t="shared" si="2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/>
      <c r="I116" s="331">
        <f t="shared" si="2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4213.581</v>
      </c>
      <c r="F117" s="357"/>
      <c r="G117" s="285">
        <v>4057.927</v>
      </c>
      <c r="H117" s="330">
        <f t="shared" si="3"/>
        <v>32.113016439170494</v>
      </c>
      <c r="I117" s="331">
        <f t="shared" si="2"/>
        <v>-8907.519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1453.0308</v>
      </c>
      <c r="F118" s="418"/>
      <c r="G118" s="272">
        <v>2990.1</v>
      </c>
      <c r="H118" s="330">
        <f t="shared" si="3"/>
        <v>59.2010593220339</v>
      </c>
      <c r="I118" s="331">
        <f>E118-C118</f>
        <v>1453.0308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3"/>
        <v>33.11532411623478</v>
      </c>
      <c r="I119" s="331">
        <f t="shared" si="2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272">
        <v>1235.2</v>
      </c>
      <c r="H120" s="330">
        <f t="shared" si="3"/>
        <v>0</v>
      </c>
      <c r="I120" s="331">
        <f t="shared" si="2"/>
        <v>0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/>
      <c r="F121" s="418"/>
      <c r="G121" s="272">
        <v>3791.7</v>
      </c>
      <c r="H121" s="330">
        <f t="shared" si="3"/>
        <v>0</v>
      </c>
      <c r="I121" s="331">
        <f t="shared" si="2"/>
        <v>-3094.2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524.05</v>
      </c>
      <c r="F122" s="263"/>
      <c r="G122" s="278">
        <v>342.9</v>
      </c>
      <c r="H122" s="330">
        <f t="shared" si="3"/>
        <v>50</v>
      </c>
      <c r="I122" s="331">
        <f t="shared" si="2"/>
        <v>-524.05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74.24819</v>
      </c>
      <c r="F123" s="263"/>
      <c r="G123" s="316"/>
      <c r="H123" s="330">
        <f t="shared" si="3"/>
        <v>30.231347719869706</v>
      </c>
      <c r="I123" s="331">
        <f t="shared" si="2"/>
        <v>-171.35181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2424.23714</v>
      </c>
      <c r="F124" s="263"/>
      <c r="G124" s="272">
        <v>3583.5</v>
      </c>
      <c r="H124" s="330">
        <f t="shared" si="3"/>
        <v>63.703511759295765</v>
      </c>
      <c r="I124" s="331">
        <f t="shared" si="2"/>
        <v>-2598.06286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272">
        <v>119.104</v>
      </c>
      <c r="H125" s="330">
        <f t="shared" si="3"/>
        <v>0</v>
      </c>
      <c r="I125" s="331">
        <f t="shared" si="2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205.92755</v>
      </c>
      <c r="F126" s="263"/>
      <c r="G126" s="280">
        <v>147.78229</v>
      </c>
      <c r="H126" s="330">
        <f t="shared" si="3"/>
        <v>34.808578431372545</v>
      </c>
      <c r="I126" s="331">
        <f t="shared" si="2"/>
        <v>-385.67245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368.85528</v>
      </c>
      <c r="F127" s="263"/>
      <c r="G127" s="278">
        <v>407.60261</v>
      </c>
      <c r="H127" s="330">
        <f t="shared" si="3"/>
        <v>29.17004982206406</v>
      </c>
      <c r="I127" s="331">
        <f t="shared" si="2"/>
        <v>-895.64472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/>
      <c r="I128" s="331">
        <f t="shared" si="2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/>
      <c r="I129" s="331">
        <f t="shared" si="2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9607</v>
      </c>
      <c r="F130" s="264">
        <f>F131</f>
        <v>0</v>
      </c>
      <c r="G130" s="264">
        <f>G131</f>
        <v>10535</v>
      </c>
      <c r="H130" s="330">
        <f t="shared" si="3"/>
        <v>30.397089068185412</v>
      </c>
      <c r="I130" s="331">
        <f t="shared" si="2"/>
        <v>-21998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9607</v>
      </c>
      <c r="G131" s="280">
        <v>10535</v>
      </c>
      <c r="H131" s="330">
        <f t="shared" si="3"/>
        <v>30.397089068185412</v>
      </c>
      <c r="I131" s="331">
        <f t="shared" si="2"/>
        <v>-21998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6838.81529</v>
      </c>
      <c r="F132" s="407">
        <f>F143+F144+F134+F138+F136+F135+F137+F141+F142</f>
        <v>0</v>
      </c>
      <c r="G132" s="17">
        <f>G133+G137+G139+G143+G144+G138+G141+G142+G140</f>
        <v>11017.64472</v>
      </c>
      <c r="H132" s="330">
        <f t="shared" si="3"/>
        <v>26.977923224791557</v>
      </c>
      <c r="I132" s="331">
        <f t="shared" si="2"/>
        <v>-14984.689910000001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/>
      <c r="I133" s="331">
        <f t="shared" si="2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/>
      <c r="I134" s="331">
        <f t="shared" si="2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/>
      <c r="I135" s="331">
        <f t="shared" si="2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/>
      <c r="I136" s="331">
        <f t="shared" si="2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/>
      <c r="I137" s="331">
        <f t="shared" si="2"/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/>
      <c r="I138" s="331">
        <f t="shared" si="2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/>
      <c r="I139" s="331">
        <f t="shared" si="2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/>
      <c r="I140" s="331">
        <f aca="true" t="shared" si="4" ref="I140:I154">E140-C140</f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/>
      <c r="I141" s="331">
        <f t="shared" si="4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/>
      <c r="I142" s="331">
        <f t="shared" si="4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6838.81529</v>
      </c>
      <c r="F143" s="365"/>
      <c r="G143" s="17">
        <v>5803.9362</v>
      </c>
      <c r="H143" s="330">
        <f>E143/D143*100</f>
        <v>26.977923224791557</v>
      </c>
      <c r="I143" s="331">
        <f t="shared" si="4"/>
        <v>-14984.689910000001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5213.70852</v>
      </c>
      <c r="H144" s="330"/>
      <c r="I144" s="331">
        <f t="shared" si="4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5200.468</v>
      </c>
      <c r="H145" s="330"/>
      <c r="I145" s="331">
        <f t="shared" si="4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/>
      <c r="I146" s="331">
        <f t="shared" si="4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/>
      <c r="I147" s="331">
        <f t="shared" si="4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13.24052</v>
      </c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/>
      <c r="I149" s="331">
        <f t="shared" si="4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/>
      <c r="I150" s="331">
        <f t="shared" si="4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/>
      <c r="I151" s="331">
        <f t="shared" si="4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4</v>
      </c>
      <c r="F152" s="339"/>
      <c r="G152" s="278"/>
      <c r="H152" s="330"/>
      <c r="I152" s="331">
        <f t="shared" si="4"/>
        <v>4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-3.98384</v>
      </c>
      <c r="F153" s="430"/>
      <c r="G153" s="273">
        <v>-12</v>
      </c>
      <c r="H153" s="330"/>
      <c r="I153" s="331">
        <f t="shared" si="4"/>
        <v>-3.98384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124625.56410999999</v>
      </c>
      <c r="F154" s="17">
        <f>F83+F8</f>
        <v>0</v>
      </c>
      <c r="G154" s="17">
        <f>G8+G83</f>
        <v>144393.52376999997</v>
      </c>
      <c r="H154" s="330">
        <f>E154/D154*100</f>
        <v>32.30998906695611</v>
      </c>
      <c r="I154" s="331">
        <f t="shared" si="4"/>
        <v>-249379.14109000005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2017-05-04T12:15:21Z</cp:lastPrinted>
  <dcterms:created xsi:type="dcterms:W3CDTF">2005-05-20T13:40:13Z</dcterms:created>
  <dcterms:modified xsi:type="dcterms:W3CDTF">2017-05-04T12:16:15Z</dcterms:modified>
  <cp:category/>
  <cp:version/>
  <cp:contentType/>
  <cp:contentStatus/>
</cp:coreProperties>
</file>