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850" tabRatio="61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<sst xmlns="http://schemas.openxmlformats.org/spreadsheetml/2006/main" count="320" uniqueCount="273">
  <si>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</si>
  <si>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</si>
  <si>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</si>
  <si>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</si>
  <si>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</si>
  <si>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</si>
  <si>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</si>
  <si>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</si>
  <si>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</si>
  <si>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</si>
  <si>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</si>
  <si>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</si>
  <si>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</si>
  <si>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</si>
  <si>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</si>
  <si>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</si>
  <si>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</si>
  <si>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</si>
  <si>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</si>
  <si>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</si>
  <si>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</si>
  <si>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</si>
  <si>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</si>
  <si>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</si>
  <si>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</si>
  <si>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</si>
  <si>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</si>
  <si>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</si>
  <si>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</si>
  <si>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</si>
  <si>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</si>
  <si>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</si>
  <si>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</si>
  <si>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</si>
  <si>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</si>
  <si>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</si>
  <si>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</si>
  <si>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</si>
  <si>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</si>
  <si>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</si>
  <si>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</si>
  <si>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</si>
  <si>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</si>
  <si>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</si>
  <si>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</si>
  <si>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</si>
  <si>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</si>
  <si>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</si>
  <si>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</si>
  <si>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</si>
  <si>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</si>
  <si>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</si>
  <si>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</si>
  <si>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</si>
  <si>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</si>
  <si>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</si>
  <si>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</si>
  <si>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</si>
  <si>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</si>
  <si>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</si>
  <si>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</si>
  <si>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</si>
  <si>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</si>
  <si>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</si>
  <si>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</si>
  <si>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</si>
  <si>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</si>
  <si>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</si>
  <si>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</si>
  <si>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</si>
  <si>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</si>
  <si>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</si>
  <si>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</si>
  <si>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</si>
  <si>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</si>
  <si>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</si>
  <si>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</si>
  <si>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</si>
  <si>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</si>
  <si>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</si>
  <si>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</si>
  <si>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</si>
  <si>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</si>
  <si>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</si>
  <si>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</si>
  <si>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</si>
  <si>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</si>
  <si>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</si>
  <si>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</si>
  <si>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</si>
  <si>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</si>
  <si>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</si>
  <si>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</si>
  <si>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</si>
  <si>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</si>
  <si>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</si>
  <si>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</si>
  <si>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</si>
  <si>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</si>
  <si>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</si>
  <si>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</si>
  <si>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</si>
  <si>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</si>
  <si>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</si>
  <si>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</si>
  <si>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</si>
  <si>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</si>
  <si>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</si>
  <si>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</si>
  <si>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</si>
  <si>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</si>
  <si>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</si>
  <si>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</si>
  <si>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</si>
  <si>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</si>
  <si>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</si>
  <si>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</si>
  <si>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</si>
  <si>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</si>
  <si>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</si>
  <si>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</si>
  <si>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</si>
  <si>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</si>
  <si>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</si>
  <si>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</si>
  <si>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</si>
  <si>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</si>
  <si>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</si>
  <si>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</si>
  <si>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</si>
  <si>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</si>
  <si>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</si>
  <si>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</si>
  <si>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</si>
  <si>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</si>
  <si>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</si>
  <si>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</si>
  <si>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</si>
  <si>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</si>
  <si>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</si>
  <si>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</si>
  <si>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</si>
  <si>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</si>
  <si>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</si>
  <si>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</si>
  <si>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</si>
  <si>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</si>
  <si>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</si>
  <si>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</si>
  <si>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</si>
  <si>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</si>
  <si>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</si>
  <si>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</si>
  <si>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</si>
  <si>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</si>
  <si>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</si>
  <si>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</si>
  <si>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</si>
  <si>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</si>
  <si>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</si>
  <si>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</si>
  <si>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</si>
  <si>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</si>
  <si>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</si>
  <si>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</si>
  <si>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</si>
  <si>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</si>
  <si>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</si>
  <si>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</si>
  <si>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</si>
  <si>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</si>
  <si>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</si>
  <si>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</si>
  <si>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</si>
  <si>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</si>
  <si>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</si>
  <si>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</si>
  <si>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</si>
  <si>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</si>
  <si>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</si>
  <si>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</si>
  <si>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</si>
  <si>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</si>
  <si>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</si>
  <si>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</si>
  <si>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</si>
  <si>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</si>
  <si>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</si>
  <si>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</si>
  <si>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</si>
  <si>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</si>
  <si>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</si>
  <si>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</si>
  <si>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</si>
  <si>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</si>
  <si>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</si>
  <si>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</si>
  <si>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</si>
  <si>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</si>
  <si>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</si>
  <si>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</si>
  <si>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</si>
  <si>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</si>
  <si>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</si>
  <si>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</si>
  <si>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</si>
  <si>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</si>
  <si>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</si>
  <si>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</si>
  <si>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</si>
  <si>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</si>
  <si>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</si>
  <si>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</si>
  <si>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</si>
  <si>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</si>
  <si>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</si>
  <si>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</si>
  <si>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</si>
  <si>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</si>
  <si>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</si>
  <si>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</si>
  <si>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</si>
  <si>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</si>
  <si>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</si>
  <si>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</si>
  <si>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</si>
  <si>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</si>
  <si>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</si>
  <si>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</si>
  <si>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</si>
  <si>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</si>
  <si>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</si>
  <si>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</si>
  <si>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</si>
  <si>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</si>
  <si>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</si>
  <si>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</si>
  <si>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</si>
  <si>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</si>
  <si>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</si>
  <si>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</si>
  <si>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</si>
  <si>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</si>
  <si>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</si>
  <si>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</si>
  <si>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</si>
  <si>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</si>
  <si>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</si>
  <si>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</si>
  <si>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</si>
  <si>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</si>
  <si>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</si>
  <si>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</si>
  <si>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</si>
  <si>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год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</si>
  <si>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</si>
  <si>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</si>
  <si>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</si>
  <si>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</si>
  <si>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</si>
  <si>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</si>
  <si>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</si>
  <si>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</si>
  <si>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</si>
  <si>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</si>
  <si>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</si>
  <si>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</si>
  <si>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</si>
  <si>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</si>
  <si>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          на 1 апреля 2016 года</t>
  </si>
  <si>
    <t>на 1 апреля</t>
  </si>
  <si>
    <t>000 2 02 03121 05 0000 151</t>
  </si>
  <si>
    <t>Субвенции на проведение Всероссийской сельскохозяйственной переписи в 2016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</si>
</sst>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4" fillId="0" borderId="16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170" fontId="5" fillId="33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2" xfId="61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2" xfId="0" applyNumberFormat="1" applyFont="1" applyBorder="1" applyAlignment="1">
      <alignment/>
    </xf>
    <xf numFmtId="170" fontId="5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2" xfId="0" applyFont="1" applyBorder="1" applyAlignment="1">
      <alignment/>
    </xf>
    <xf numFmtId="49" fontId="4" fillId="0" borderId="24" xfId="53" applyNumberFormat="1" applyFont="1" applyBorder="1" applyAlignment="1">
      <alignment/>
      <protection/>
    </xf>
    <xf numFmtId="0" fontId="7" fillId="0" borderId="10" xfId="53" applyFont="1" applyBorder="1" applyAlignment="1">
      <alignment horizontal="distributed" wrapText="1"/>
      <protection/>
    </xf>
    <xf numFmtId="164" fontId="4" fillId="0" borderId="26" xfId="0" applyNumberFormat="1" applyFont="1" applyBorder="1" applyAlignment="1">
      <alignment/>
    </xf>
    <xf numFmtId="0" fontId="43" fillId="0" borderId="12" xfId="0" applyFont="1" applyBorder="1" applyAlignment="1">
      <alignment horizontal="distributed" vertical="distributed" wrapText="1"/>
    </xf>
    <xf numFmtId="164" fontId="4" fillId="0" borderId="25" xfId="0" applyNumberFormat="1" applyFont="1" applyBorder="1" applyAlignment="1">
      <alignment/>
    </xf>
    <xf numFmtId="0" fontId="7" fillId="0" borderId="10" xfId="53" applyFont="1" applyBorder="1" applyAlignment="1">
      <alignment horizontal="distributed" vertical="distributed" wrapText="1"/>
      <protection/>
    </xf>
    <xf numFmtId="49" fontId="5" fillId="0" borderId="27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1" xfId="53" applyNumberFormat="1" applyFont="1" applyBorder="1" applyAlignment="1">
      <alignment/>
      <protection/>
    </xf>
    <xf numFmtId="0" fontId="7" fillId="0" borderId="12" xfId="0" applyFont="1" applyBorder="1" applyAlignment="1">
      <alignment horizontal="left"/>
    </xf>
    <xf numFmtId="0" fontId="7" fillId="0" borderId="10" xfId="53" applyFont="1" applyBorder="1" applyAlignment="1">
      <alignment horizontal="left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7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4" fillId="0" borderId="17" xfId="0" applyFont="1" applyBorder="1" applyAlignment="1">
      <alignment/>
    </xf>
    <xf numFmtId="0" fontId="7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6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8" xfId="0" applyFont="1" applyBorder="1" applyAlignment="1">
      <alignment/>
    </xf>
    <xf numFmtId="164" fontId="5" fillId="0" borderId="2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 horizontal="center"/>
    </xf>
    <xf numFmtId="170" fontId="4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170" fontId="5" fillId="33" borderId="32" xfId="0" applyNumberFormat="1" applyFont="1" applyFill="1" applyBorder="1" applyAlignment="1">
      <alignment/>
    </xf>
    <xf numFmtId="170" fontId="5" fillId="0" borderId="32" xfId="0" applyNumberFormat="1" applyFont="1" applyBorder="1" applyAlignment="1">
      <alignment/>
    </xf>
    <xf numFmtId="0" fontId="6" fillId="0" borderId="34" xfId="0" applyFont="1" applyBorder="1" applyAlignment="1">
      <alignment/>
    </xf>
    <xf numFmtId="170" fontId="4" fillId="0" borderId="18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26" xfId="0" applyFont="1" applyBorder="1" applyAlignment="1">
      <alignment wrapText="1"/>
    </xf>
    <xf numFmtId="164" fontId="4" fillId="0" borderId="35" xfId="0" applyNumberFormat="1" applyFont="1" applyBorder="1" applyAlignment="1">
      <alignment/>
    </xf>
    <xf numFmtId="170" fontId="6" fillId="33" borderId="12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7" fillId="33" borderId="12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25" xfId="0" applyFont="1" applyBorder="1" applyAlignment="1">
      <alignment/>
    </xf>
    <xf numFmtId="0" fontId="7" fillId="0" borderId="19" xfId="0" applyFont="1" applyBorder="1" applyAlignment="1">
      <alignment/>
    </xf>
    <xf numFmtId="170" fontId="7" fillId="33" borderId="13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170" fontId="4" fillId="33" borderId="32" xfId="0" applyNumberFormat="1" applyFont="1" applyFill="1" applyBorder="1" applyAlignment="1">
      <alignment/>
    </xf>
    <xf numFmtId="170" fontId="4" fillId="0" borderId="32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7" fillId="0" borderId="26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7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7" fillId="0" borderId="29" xfId="0" applyNumberFormat="1" applyFont="1" applyBorder="1" applyAlignment="1">
      <alignment/>
    </xf>
    <xf numFmtId="170" fontId="6" fillId="33" borderId="13" xfId="0" applyNumberFormat="1" applyFont="1" applyFill="1" applyBorder="1" applyAlignment="1">
      <alignment/>
    </xf>
    <xf numFmtId="1" fontId="6" fillId="0" borderId="19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vertical="distributed" wrapText="1"/>
    </xf>
    <xf numFmtId="0" fontId="44" fillId="0" borderId="10" xfId="0" applyFont="1" applyBorder="1" applyAlignment="1">
      <alignment vertical="distributed" wrapText="1"/>
    </xf>
    <xf numFmtId="2" fontId="4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7" fillId="0" borderId="11" xfId="0" applyNumberFormat="1" applyFont="1" applyBorder="1" applyAlignment="1">
      <alignment/>
    </xf>
    <xf numFmtId="0" fontId="4" fillId="0" borderId="37" xfId="0" applyFont="1" applyBorder="1" applyAlignment="1">
      <alignment/>
    </xf>
    <xf numFmtId="170" fontId="7" fillId="0" borderId="12" xfId="0" applyNumberFormat="1" applyFont="1" applyBorder="1" applyAlignment="1">
      <alignment wrapText="1"/>
    </xf>
    <xf numFmtId="2" fontId="4" fillId="0" borderId="25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170" fontId="7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170" fontId="7" fillId="0" borderId="13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7" fillId="0" borderId="38" xfId="0" applyFont="1" applyBorder="1" applyAlignment="1">
      <alignment wrapText="1"/>
    </xf>
    <xf numFmtId="170" fontId="4" fillId="33" borderId="38" xfId="0" applyNumberFormat="1" applyFont="1" applyFill="1" applyBorder="1" applyAlignment="1">
      <alignment/>
    </xf>
    <xf numFmtId="170" fontId="7" fillId="0" borderId="38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2" fontId="5" fillId="0" borderId="19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170" fontId="7" fillId="0" borderId="11" xfId="0" applyNumberFormat="1" applyFont="1" applyBorder="1" applyAlignment="1">
      <alignment wrapText="1"/>
    </xf>
    <xf numFmtId="0" fontId="4" fillId="0" borderId="26" xfId="0" applyFont="1" applyBorder="1" applyAlignment="1">
      <alignment/>
    </xf>
    <xf numFmtId="2" fontId="5" fillId="0" borderId="25" xfId="0" applyNumberFormat="1" applyFont="1" applyBorder="1" applyAlignment="1">
      <alignment/>
    </xf>
    <xf numFmtId="170" fontId="7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7" fillId="0" borderId="32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7" fillId="0" borderId="37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8" xfId="0" applyFont="1" applyBorder="1" applyAlignment="1">
      <alignment/>
    </xf>
    <xf numFmtId="170" fontId="7" fillId="0" borderId="10" xfId="0" applyNumberFormat="1" applyFont="1" applyBorder="1" applyAlignment="1">
      <alignment wrapText="1"/>
    </xf>
    <xf numFmtId="170" fontId="7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4" xfId="0" applyNumberFormat="1" applyFont="1" applyBorder="1" applyAlignment="1">
      <alignment/>
    </xf>
    <xf numFmtId="0" fontId="5" fillId="0" borderId="24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7" fillId="0" borderId="40" xfId="0" applyFont="1" applyBorder="1" applyAlignment="1">
      <alignment wrapText="1"/>
    </xf>
    <xf numFmtId="170" fontId="7" fillId="0" borderId="41" xfId="0" applyNumberFormat="1" applyFont="1" applyBorder="1" applyAlignment="1">
      <alignment wrapText="1"/>
    </xf>
    <xf numFmtId="170" fontId="5" fillId="33" borderId="41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170" fontId="4" fillId="0" borderId="42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170" fontId="4" fillId="33" borderId="10" xfId="0" applyNumberFormat="1" applyFont="1" applyFill="1" applyBorder="1" applyAlignment="1">
      <alignment wrapText="1"/>
    </xf>
    <xf numFmtId="170" fontId="4" fillId="33" borderId="12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7" fillId="33" borderId="11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 wrapText="1"/>
    </xf>
    <xf numFmtId="170" fontId="7" fillId="33" borderId="10" xfId="0" applyNumberFormat="1" applyFont="1" applyFill="1" applyBorder="1" applyAlignment="1">
      <alignment/>
    </xf>
    <xf numFmtId="170" fontId="7" fillId="33" borderId="38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 wrapText="1"/>
    </xf>
    <xf numFmtId="170" fontId="7" fillId="33" borderId="15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 wrapText="1"/>
    </xf>
    <xf numFmtId="170" fontId="7" fillId="33" borderId="10" xfId="0" applyNumberFormat="1" applyFont="1" applyFill="1" applyBorder="1" applyAlignment="1">
      <alignment wrapText="1"/>
    </xf>
    <xf numFmtId="170" fontId="7" fillId="33" borderId="13" xfId="0" applyNumberFormat="1" applyFont="1" applyFill="1" applyBorder="1" applyAlignment="1">
      <alignment wrapText="1"/>
    </xf>
    <xf numFmtId="170" fontId="5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PageLayoutView="0" workbookViewId="0" topLeftCell="A1">
      <selection activeCell="F161" sqref="F161"/>
    </sheetView>
  </sheetViews>
  <sheetFormatPr defaultColWidth="9.00390625" defaultRowHeight="12.75"/>
  <cols>
    <col min="1" max="1" width="21.25390625" style="64" customWidth="1"/>
    <col min="2" max="2" width="61.125" style="1" customWidth="1"/>
    <col min="3" max="3" width="11.75390625" style="33" customWidth="1"/>
    <col min="4" max="4" width="11.125" style="1" customWidth="1"/>
    <col min="5" max="5" width="11.125" style="34" customWidth="1"/>
    <col min="6" max="6" width="11.75390625" style="33" customWidth="1"/>
    <col min="7" max="7" width="11.00390625" style="1" hidden="1" customWidth="1"/>
    <col min="8" max="8" width="10.375" style="34" customWidth="1"/>
    <col min="9" max="9" width="8.375" style="1" customWidth="1"/>
    <col min="10" max="10" width="11.625" style="1" customWidth="1"/>
    <col min="11" max="16384" width="9.125" style="35" customWidth="1"/>
  </cols>
  <sheetData>
    <row r="1" spans="1:5" ht="11.25" customHeight="1">
      <c r="A1" s="1"/>
      <c r="B1" s="32" t="s">
        <v>256</v>
      </c>
      <c r="D1" s="32"/>
      <c r="E1" s="194"/>
    </row>
    <row r="2" spans="1:5" ht="11.25" customHeight="1">
      <c r="A2" s="1"/>
      <c r="B2" s="32" t="s">
        <v>0</v>
      </c>
      <c r="D2" s="32"/>
      <c r="E2" s="194"/>
    </row>
    <row r="3" spans="1:8" ht="11.25" customHeight="1">
      <c r="A3" s="1"/>
      <c r="B3" s="32" t="s">
        <v>1</v>
      </c>
      <c r="C3" s="36"/>
      <c r="D3" s="32"/>
      <c r="E3" s="194"/>
      <c r="F3" s="36"/>
      <c r="H3" s="37"/>
    </row>
    <row r="4" spans="1:10" ht="11.25" customHeight="1" thickBot="1">
      <c r="A4" s="1"/>
      <c r="B4" s="32" t="s">
        <v>269</v>
      </c>
      <c r="D4" s="32"/>
      <c r="E4" s="194"/>
      <c r="I4" s="38"/>
      <c r="J4" s="38"/>
    </row>
    <row r="5" spans="1:10" s="3" customFormat="1" ht="11.25" customHeight="1" thickBot="1">
      <c r="A5" s="39" t="s">
        <v>2</v>
      </c>
      <c r="B5" s="40"/>
      <c r="C5" s="41" t="s">
        <v>3</v>
      </c>
      <c r="D5" s="42" t="s">
        <v>134</v>
      </c>
      <c r="E5" s="44" t="s">
        <v>262</v>
      </c>
      <c r="F5" s="41" t="s">
        <v>3</v>
      </c>
      <c r="G5" s="43"/>
      <c r="H5" s="44" t="s">
        <v>3</v>
      </c>
      <c r="I5" s="210" t="s">
        <v>108</v>
      </c>
      <c r="J5" s="211"/>
    </row>
    <row r="6" spans="1:10" s="3" customFormat="1" ht="11.25" customHeight="1">
      <c r="A6" s="45" t="s">
        <v>4</v>
      </c>
      <c r="B6" s="46" t="s">
        <v>5</v>
      </c>
      <c r="C6" s="47">
        <v>2015</v>
      </c>
      <c r="D6" s="46" t="s">
        <v>107</v>
      </c>
      <c r="E6" s="53" t="s">
        <v>107</v>
      </c>
      <c r="F6" s="48" t="s">
        <v>270</v>
      </c>
      <c r="G6" s="49" t="s">
        <v>219</v>
      </c>
      <c r="H6" s="48" t="s">
        <v>270</v>
      </c>
      <c r="I6" s="42" t="s">
        <v>8</v>
      </c>
      <c r="J6" s="40" t="s">
        <v>9</v>
      </c>
    </row>
    <row r="7" spans="1:10" ht="11.25" customHeight="1" thickBot="1">
      <c r="A7" s="50" t="s">
        <v>7</v>
      </c>
      <c r="B7" s="51"/>
      <c r="C7" s="52" t="s">
        <v>254</v>
      </c>
      <c r="D7" s="46" t="s">
        <v>6</v>
      </c>
      <c r="E7" s="53" t="s">
        <v>6</v>
      </c>
      <c r="F7" s="52">
        <v>2016</v>
      </c>
      <c r="H7" s="53">
        <v>2015</v>
      </c>
      <c r="I7" s="54"/>
      <c r="J7" s="54"/>
    </row>
    <row r="8" spans="1:10" s="2" customFormat="1" ht="11.25" customHeight="1" thickBot="1">
      <c r="A8" s="55" t="s">
        <v>10</v>
      </c>
      <c r="B8" s="56" t="s">
        <v>11</v>
      </c>
      <c r="C8" s="30">
        <f>C9+C20+C28+C46+C55+C81+C36+C54+C53+C14+C34</f>
        <v>64872.728189999994</v>
      </c>
      <c r="D8" s="21">
        <f>D9+D20+D28+D46+D55+D81+D36+D54+D53+D14</f>
        <v>58185.84891000001</v>
      </c>
      <c r="E8" s="30">
        <f>E9+E20+E28+E46+E55+E81+E36+E54+E53+E14</f>
        <v>59185.84891</v>
      </c>
      <c r="F8" s="30">
        <f>F9+F20+F28+F46+F55+F81+F36+F54+F53+F14+F34</f>
        <v>13787.086279999998</v>
      </c>
      <c r="G8" s="21">
        <f>G9+G20+G28+G46+G55+G81+G36+G54+G53+G14</f>
        <v>0</v>
      </c>
      <c r="H8" s="30">
        <f>H9+H20+H28+H46+H55+H81+H36+H54+H53+H14+H34</f>
        <v>15646.177930000002</v>
      </c>
      <c r="I8" s="57">
        <f>F8/E8*100</f>
        <v>23.294565396814882</v>
      </c>
      <c r="J8" s="58">
        <f>F8-E8</f>
        <v>-45398.762630000005</v>
      </c>
    </row>
    <row r="9" spans="1:10" s="4" customFormat="1" ht="15" customHeight="1" thickBot="1">
      <c r="A9" s="59" t="s">
        <v>12</v>
      </c>
      <c r="B9" s="60" t="s">
        <v>13</v>
      </c>
      <c r="C9" s="61">
        <f aca="true" t="shared" si="0" ref="C9:H9">C10</f>
        <v>36440.2293</v>
      </c>
      <c r="D9" s="62">
        <f t="shared" si="0"/>
        <v>39858</v>
      </c>
      <c r="E9" s="61">
        <f t="shared" si="0"/>
        <v>39858</v>
      </c>
      <c r="F9" s="61">
        <f t="shared" si="0"/>
        <v>8698.67279</v>
      </c>
      <c r="G9" s="63">
        <f t="shared" si="0"/>
        <v>0</v>
      </c>
      <c r="H9" s="61">
        <f t="shared" si="0"/>
        <v>7402.46228</v>
      </c>
      <c r="I9" s="57">
        <f aca="true" t="shared" si="1" ref="I9:I68">F9/E9*100</f>
        <v>21.82415773495911</v>
      </c>
      <c r="J9" s="58">
        <f>F9-E9</f>
        <v>-31159.32721</v>
      </c>
    </row>
    <row r="10" spans="1:10" ht="11.25" customHeight="1" thickBot="1">
      <c r="A10" s="64" t="s">
        <v>14</v>
      </c>
      <c r="B10" s="65" t="s">
        <v>15</v>
      </c>
      <c r="C10" s="25">
        <f aca="true" t="shared" si="2" ref="C10:H10">C11+C12+C13</f>
        <v>36440.2293</v>
      </c>
      <c r="D10" s="16">
        <f t="shared" si="2"/>
        <v>39858</v>
      </c>
      <c r="E10" s="25">
        <f t="shared" si="2"/>
        <v>39858</v>
      </c>
      <c r="F10" s="25">
        <f t="shared" si="2"/>
        <v>8698.67279</v>
      </c>
      <c r="G10" s="16">
        <f t="shared" si="2"/>
        <v>0</v>
      </c>
      <c r="H10" s="25">
        <f t="shared" si="2"/>
        <v>7402.46228</v>
      </c>
      <c r="I10" s="57">
        <f t="shared" si="1"/>
        <v>21.82415773495911</v>
      </c>
      <c r="J10" s="58">
        <f aca="true" t="shared" si="3" ref="J10:J73">F10-E10</f>
        <v>-31159.32721</v>
      </c>
    </row>
    <row r="11" spans="1:10" ht="26.25" customHeight="1" thickBot="1">
      <c r="A11" s="66" t="s">
        <v>138</v>
      </c>
      <c r="B11" s="67" t="s">
        <v>148</v>
      </c>
      <c r="C11" s="23">
        <v>35972.0168</v>
      </c>
      <c r="D11" s="14">
        <v>39390.3</v>
      </c>
      <c r="E11" s="23">
        <v>39390.3</v>
      </c>
      <c r="F11" s="23">
        <v>8646.02493</v>
      </c>
      <c r="G11" s="68"/>
      <c r="H11" s="14">
        <v>7220.80022</v>
      </c>
      <c r="I11" s="57">
        <f t="shared" si="1"/>
        <v>21.949629553468743</v>
      </c>
      <c r="J11" s="58">
        <f t="shared" si="3"/>
        <v>-30744.275070000003</v>
      </c>
    </row>
    <row r="12" spans="1:10" ht="63.75" customHeight="1" thickBot="1">
      <c r="A12" s="66" t="s">
        <v>139</v>
      </c>
      <c r="B12" s="69" t="s">
        <v>149</v>
      </c>
      <c r="C12" s="24">
        <v>81.09682</v>
      </c>
      <c r="D12" s="15">
        <v>128.2</v>
      </c>
      <c r="E12" s="24">
        <v>128.2</v>
      </c>
      <c r="F12" s="24">
        <v>-6.23359</v>
      </c>
      <c r="G12" s="70"/>
      <c r="H12" s="15">
        <v>25.4236</v>
      </c>
      <c r="I12" s="57">
        <f t="shared" si="1"/>
        <v>-4.862394695787832</v>
      </c>
      <c r="J12" s="58">
        <f t="shared" si="3"/>
        <v>-134.43358999999998</v>
      </c>
    </row>
    <row r="13" spans="1:10" ht="21.75" customHeight="1" thickBot="1">
      <c r="A13" s="66" t="s">
        <v>140</v>
      </c>
      <c r="B13" s="71" t="s">
        <v>141</v>
      </c>
      <c r="C13" s="23">
        <v>387.11568</v>
      </c>
      <c r="D13" s="14">
        <v>339.5</v>
      </c>
      <c r="E13" s="23">
        <v>339.5</v>
      </c>
      <c r="F13" s="23">
        <v>58.88145</v>
      </c>
      <c r="G13" s="68"/>
      <c r="H13" s="14">
        <v>156.23846</v>
      </c>
      <c r="I13" s="57">
        <f t="shared" si="1"/>
        <v>17.34357879234168</v>
      </c>
      <c r="J13" s="58">
        <f t="shared" si="3"/>
        <v>-280.61855</v>
      </c>
    </row>
    <row r="14" spans="1:10" s="3" customFormat="1" ht="11.25" customHeight="1" thickBot="1">
      <c r="A14" s="72" t="s">
        <v>208</v>
      </c>
      <c r="B14" s="73" t="s">
        <v>159</v>
      </c>
      <c r="C14" s="30">
        <f aca="true" t="shared" si="4" ref="C14:H14">C15</f>
        <v>22.175279999999997</v>
      </c>
      <c r="D14" s="21">
        <f t="shared" si="4"/>
        <v>24.86091</v>
      </c>
      <c r="E14" s="30">
        <f t="shared" si="4"/>
        <v>24.86091</v>
      </c>
      <c r="F14" s="30">
        <f t="shared" si="4"/>
        <v>6.231129999999999</v>
      </c>
      <c r="G14" s="21">
        <f t="shared" si="4"/>
        <v>0</v>
      </c>
      <c r="H14" s="30">
        <f t="shared" si="4"/>
        <v>6.154990000000001</v>
      </c>
      <c r="I14" s="57">
        <f t="shared" si="1"/>
        <v>25.063965880573154</v>
      </c>
      <c r="J14" s="58">
        <f t="shared" si="3"/>
        <v>-18.62978</v>
      </c>
    </row>
    <row r="15" spans="1:10" ht="11.25" customHeight="1" thickBot="1">
      <c r="A15" s="74" t="s">
        <v>165</v>
      </c>
      <c r="B15" s="75" t="s">
        <v>161</v>
      </c>
      <c r="C15" s="24">
        <f aca="true" t="shared" si="5" ref="C15:H15">C16+C17+C18+C19</f>
        <v>22.175279999999997</v>
      </c>
      <c r="D15" s="15">
        <f t="shared" si="5"/>
        <v>24.86091</v>
      </c>
      <c r="E15" s="24">
        <f t="shared" si="5"/>
        <v>24.86091</v>
      </c>
      <c r="F15" s="24">
        <f t="shared" si="5"/>
        <v>6.231129999999999</v>
      </c>
      <c r="G15" s="15">
        <f t="shared" si="5"/>
        <v>0</v>
      </c>
      <c r="H15" s="24">
        <f t="shared" si="5"/>
        <v>6.154990000000001</v>
      </c>
      <c r="I15" s="57">
        <f t="shared" si="1"/>
        <v>25.063965880573154</v>
      </c>
      <c r="J15" s="58">
        <f t="shared" si="3"/>
        <v>-18.62978</v>
      </c>
    </row>
    <row r="16" spans="1:10" ht="11.25" customHeight="1" thickBot="1">
      <c r="A16" s="74" t="s">
        <v>166</v>
      </c>
      <c r="B16" s="76" t="s">
        <v>160</v>
      </c>
      <c r="C16" s="24">
        <v>7.73033</v>
      </c>
      <c r="D16" s="15">
        <v>8.8213</v>
      </c>
      <c r="E16" s="24">
        <v>8.8213</v>
      </c>
      <c r="F16" s="24">
        <v>2.16746</v>
      </c>
      <c r="G16" s="70"/>
      <c r="H16" s="15">
        <v>2.0809</v>
      </c>
      <c r="I16" s="57">
        <f t="shared" si="1"/>
        <v>24.570754877399022</v>
      </c>
      <c r="J16" s="58">
        <f t="shared" si="3"/>
        <v>-6.653840000000001</v>
      </c>
    </row>
    <row r="17" spans="1:10" ht="11.25" customHeight="1" thickBot="1">
      <c r="A17" s="74" t="s">
        <v>167</v>
      </c>
      <c r="B17" s="76" t="s">
        <v>162</v>
      </c>
      <c r="C17" s="24">
        <v>0.20946</v>
      </c>
      <c r="D17" s="15">
        <v>0.13401</v>
      </c>
      <c r="E17" s="24">
        <v>0.13401</v>
      </c>
      <c r="F17" s="24">
        <v>0.03785</v>
      </c>
      <c r="G17" s="70"/>
      <c r="H17" s="15">
        <v>0.04664</v>
      </c>
      <c r="I17" s="57">
        <f t="shared" si="1"/>
        <v>28.244160883516155</v>
      </c>
      <c r="J17" s="58">
        <f t="shared" si="3"/>
        <v>-0.09616</v>
      </c>
    </row>
    <row r="18" spans="1:10" ht="11.25" customHeight="1" thickBot="1">
      <c r="A18" s="74" t="s">
        <v>168</v>
      </c>
      <c r="B18" s="76" t="s">
        <v>163</v>
      </c>
      <c r="C18" s="24">
        <v>15.22975</v>
      </c>
      <c r="D18" s="15">
        <v>19.25344</v>
      </c>
      <c r="E18" s="24">
        <v>19.25344</v>
      </c>
      <c r="F18" s="24">
        <v>4.41552</v>
      </c>
      <c r="G18" s="70"/>
      <c r="H18" s="15">
        <v>4.16313</v>
      </c>
      <c r="I18" s="57">
        <f t="shared" si="1"/>
        <v>22.93366795751824</v>
      </c>
      <c r="J18" s="58">
        <f t="shared" si="3"/>
        <v>-14.83792</v>
      </c>
    </row>
    <row r="19" spans="1:10" ht="11.25" customHeight="1" thickBot="1">
      <c r="A19" s="77" t="s">
        <v>169</v>
      </c>
      <c r="B19" s="78" t="s">
        <v>164</v>
      </c>
      <c r="C19" s="25">
        <v>-0.99426</v>
      </c>
      <c r="D19" s="16">
        <v>-3.34784</v>
      </c>
      <c r="E19" s="25">
        <v>-3.34784</v>
      </c>
      <c r="F19" s="25">
        <v>-0.3897</v>
      </c>
      <c r="G19" s="79"/>
      <c r="H19" s="16">
        <v>-0.13568</v>
      </c>
      <c r="I19" s="57">
        <f t="shared" si="1"/>
        <v>11.640341234945515</v>
      </c>
      <c r="J19" s="58">
        <f t="shared" si="3"/>
        <v>2.95814</v>
      </c>
    </row>
    <row r="20" spans="1:10" s="83" customFormat="1" ht="11.25" customHeight="1" thickBot="1">
      <c r="A20" s="80" t="s">
        <v>16</v>
      </c>
      <c r="B20" s="81" t="s">
        <v>17</v>
      </c>
      <c r="C20" s="30">
        <f aca="true" t="shared" si="6" ref="C20:H20">C21+C25+C26+C27</f>
        <v>8851.68404</v>
      </c>
      <c r="D20" s="21">
        <f t="shared" si="6"/>
        <v>7265.500000000001</v>
      </c>
      <c r="E20" s="30">
        <f t="shared" si="6"/>
        <v>7735.170000000001</v>
      </c>
      <c r="F20" s="30">
        <f t="shared" si="6"/>
        <v>2579.5104199999996</v>
      </c>
      <c r="G20" s="82">
        <f t="shared" si="6"/>
        <v>0</v>
      </c>
      <c r="H20" s="30">
        <f t="shared" si="6"/>
        <v>2484.7178400000003</v>
      </c>
      <c r="I20" s="57">
        <f t="shared" si="1"/>
        <v>33.347818082860485</v>
      </c>
      <c r="J20" s="58">
        <f t="shared" si="3"/>
        <v>-5155.659580000001</v>
      </c>
    </row>
    <row r="21" spans="1:10" s="83" customFormat="1" ht="11.25" customHeight="1" thickBot="1">
      <c r="A21" s="64" t="s">
        <v>104</v>
      </c>
      <c r="B21" s="84" t="s">
        <v>114</v>
      </c>
      <c r="C21" s="24">
        <f aca="true" t="shared" si="7" ref="C21:H21">C22+C23</f>
        <v>4246.50152</v>
      </c>
      <c r="D21" s="15">
        <f t="shared" si="7"/>
        <v>2800.7000000000003</v>
      </c>
      <c r="E21" s="24">
        <f t="shared" si="7"/>
        <v>3100.7000000000003</v>
      </c>
      <c r="F21" s="24">
        <f t="shared" si="7"/>
        <v>873.5503699999999</v>
      </c>
      <c r="G21" s="15">
        <f t="shared" si="7"/>
        <v>0</v>
      </c>
      <c r="H21" s="24">
        <f t="shared" si="7"/>
        <v>876.50317</v>
      </c>
      <c r="I21" s="57">
        <f t="shared" si="1"/>
        <v>28.17268262005353</v>
      </c>
      <c r="J21" s="58">
        <f t="shared" si="3"/>
        <v>-2227.1496300000003</v>
      </c>
    </row>
    <row r="22" spans="1:10" s="83" customFormat="1" ht="28.5" customHeight="1" thickBot="1">
      <c r="A22" s="85" t="s">
        <v>105</v>
      </c>
      <c r="B22" s="86" t="s">
        <v>115</v>
      </c>
      <c r="C22" s="23">
        <v>1185.34245</v>
      </c>
      <c r="D22" s="87">
        <v>614.4</v>
      </c>
      <c r="E22" s="195">
        <v>914.4</v>
      </c>
      <c r="F22" s="23">
        <v>189.96196</v>
      </c>
      <c r="G22" s="88"/>
      <c r="H22" s="14">
        <v>448.47906</v>
      </c>
      <c r="I22" s="57">
        <f t="shared" si="1"/>
        <v>20.774492563429572</v>
      </c>
      <c r="J22" s="58">
        <f t="shared" si="3"/>
        <v>-724.43804</v>
      </c>
    </row>
    <row r="23" spans="1:10" ht="22.5" customHeight="1" thickBot="1">
      <c r="A23" s="85" t="s">
        <v>106</v>
      </c>
      <c r="B23" s="86" t="s">
        <v>116</v>
      </c>
      <c r="C23" s="25">
        <v>3061.15907</v>
      </c>
      <c r="D23" s="89">
        <v>2186.3</v>
      </c>
      <c r="E23" s="196">
        <v>2186.3</v>
      </c>
      <c r="F23" s="25">
        <v>683.58841</v>
      </c>
      <c r="H23" s="16">
        <v>428.02411</v>
      </c>
      <c r="I23" s="57">
        <f t="shared" si="1"/>
        <v>31.266908018112787</v>
      </c>
      <c r="J23" s="58">
        <f t="shared" si="3"/>
        <v>-1502.7115900000003</v>
      </c>
    </row>
    <row r="24" spans="1:10" ht="11.25" customHeight="1" thickBot="1">
      <c r="A24" s="85" t="s">
        <v>18</v>
      </c>
      <c r="B24" s="90" t="s">
        <v>19</v>
      </c>
      <c r="C24" s="26"/>
      <c r="D24" s="17"/>
      <c r="E24" s="26"/>
      <c r="F24" s="26"/>
      <c r="G24" s="91"/>
      <c r="H24" s="17"/>
      <c r="I24" s="57"/>
      <c r="J24" s="58">
        <f t="shared" si="3"/>
        <v>0</v>
      </c>
    </row>
    <row r="25" spans="1:10" ht="11.25" customHeight="1" thickBot="1">
      <c r="A25" s="92"/>
      <c r="B25" s="93" t="s">
        <v>20</v>
      </c>
      <c r="C25" s="24">
        <v>3346.26416</v>
      </c>
      <c r="D25" s="15">
        <v>3479.9</v>
      </c>
      <c r="E25" s="24">
        <v>3549.57</v>
      </c>
      <c r="F25" s="24">
        <v>763.27913</v>
      </c>
      <c r="G25" s="70"/>
      <c r="H25" s="15">
        <v>883.48055</v>
      </c>
      <c r="I25" s="57">
        <f t="shared" si="1"/>
        <v>21.50342520361621</v>
      </c>
      <c r="J25" s="58">
        <f t="shared" si="3"/>
        <v>-2786.2908700000003</v>
      </c>
    </row>
    <row r="26" spans="1:10" ht="11.25" customHeight="1" thickBot="1">
      <c r="A26" s="94" t="s">
        <v>21</v>
      </c>
      <c r="B26" s="95" t="s">
        <v>200</v>
      </c>
      <c r="C26" s="23">
        <v>808.62635</v>
      </c>
      <c r="D26" s="15">
        <v>655.6</v>
      </c>
      <c r="E26" s="24">
        <v>655.6</v>
      </c>
      <c r="F26" s="23">
        <v>739.98092</v>
      </c>
      <c r="G26" s="70"/>
      <c r="H26" s="14">
        <v>508.31112</v>
      </c>
      <c r="I26" s="57">
        <f t="shared" si="1"/>
        <v>112.87079316656497</v>
      </c>
      <c r="J26" s="58">
        <f t="shared" si="3"/>
        <v>84.38091999999995</v>
      </c>
    </row>
    <row r="27" spans="1:10" ht="11.25" customHeight="1" thickBot="1">
      <c r="A27" s="64" t="s">
        <v>147</v>
      </c>
      <c r="B27" s="65" t="s">
        <v>187</v>
      </c>
      <c r="C27" s="26">
        <v>450.29201</v>
      </c>
      <c r="D27" s="16">
        <v>329.3</v>
      </c>
      <c r="E27" s="25">
        <v>429.3</v>
      </c>
      <c r="F27" s="26">
        <v>202.7</v>
      </c>
      <c r="G27" s="79"/>
      <c r="H27" s="17">
        <v>216.423</v>
      </c>
      <c r="I27" s="57">
        <f t="shared" si="1"/>
        <v>47.216398788725826</v>
      </c>
      <c r="J27" s="58">
        <f t="shared" si="3"/>
        <v>-226.60000000000002</v>
      </c>
    </row>
    <row r="28" spans="1:10" ht="11.25" customHeight="1" thickBot="1">
      <c r="A28" s="80" t="s">
        <v>22</v>
      </c>
      <c r="B28" s="81" t="s">
        <v>23</v>
      </c>
      <c r="C28" s="30">
        <f aca="true" t="shared" si="8" ref="C28:H28">C30+C32+C33</f>
        <v>1327.13961</v>
      </c>
      <c r="D28" s="21">
        <f t="shared" si="8"/>
        <v>1234.8</v>
      </c>
      <c r="E28" s="30">
        <f t="shared" si="8"/>
        <v>1319.483</v>
      </c>
      <c r="F28" s="30">
        <f t="shared" si="8"/>
        <v>326.70293</v>
      </c>
      <c r="G28" s="82">
        <f t="shared" si="8"/>
        <v>0</v>
      </c>
      <c r="H28" s="30">
        <f t="shared" si="8"/>
        <v>260.60321</v>
      </c>
      <c r="I28" s="57">
        <f t="shared" si="1"/>
        <v>24.759919604875545</v>
      </c>
      <c r="J28" s="58">
        <f t="shared" si="3"/>
        <v>-992.78007</v>
      </c>
    </row>
    <row r="29" spans="1:10" ht="11.25" customHeight="1" thickBot="1">
      <c r="A29" s="64" t="s">
        <v>24</v>
      </c>
      <c r="B29" s="65" t="s">
        <v>25</v>
      </c>
      <c r="C29" s="25"/>
      <c r="D29" s="16"/>
      <c r="E29" s="25"/>
      <c r="F29" s="25"/>
      <c r="G29" s="79"/>
      <c r="H29" s="25"/>
      <c r="I29" s="57"/>
      <c r="J29" s="58">
        <f t="shared" si="3"/>
        <v>0</v>
      </c>
    </row>
    <row r="30" spans="2:10" ht="11.25" customHeight="1" thickBot="1">
      <c r="B30" s="65" t="s">
        <v>26</v>
      </c>
      <c r="C30" s="28">
        <f aca="true" t="shared" si="9" ref="C30:H30">C31</f>
        <v>1327.13961</v>
      </c>
      <c r="D30" s="16">
        <f t="shared" si="9"/>
        <v>1234.8</v>
      </c>
      <c r="E30" s="25">
        <f t="shared" si="9"/>
        <v>1319.483</v>
      </c>
      <c r="F30" s="28">
        <f t="shared" si="9"/>
        <v>326.70293</v>
      </c>
      <c r="G30" s="1">
        <f t="shared" si="9"/>
        <v>0</v>
      </c>
      <c r="H30" s="28">
        <f t="shared" si="9"/>
        <v>260.60321</v>
      </c>
      <c r="I30" s="57">
        <f t="shared" si="1"/>
        <v>24.759919604875545</v>
      </c>
      <c r="J30" s="58">
        <f t="shared" si="3"/>
        <v>-992.78007</v>
      </c>
    </row>
    <row r="31" spans="1:10" ht="11.25" customHeight="1" thickBot="1">
      <c r="A31" s="85" t="s">
        <v>27</v>
      </c>
      <c r="B31" s="96" t="s">
        <v>182</v>
      </c>
      <c r="C31" s="26">
        <v>1327.13961</v>
      </c>
      <c r="D31" s="14">
        <v>1234.8</v>
      </c>
      <c r="E31" s="23">
        <v>1319.483</v>
      </c>
      <c r="F31" s="26">
        <v>326.70293</v>
      </c>
      <c r="G31" s="79"/>
      <c r="H31" s="17">
        <v>260.60321</v>
      </c>
      <c r="I31" s="57">
        <f t="shared" si="1"/>
        <v>24.759919604875545</v>
      </c>
      <c r="J31" s="58">
        <f t="shared" si="3"/>
        <v>-992.78007</v>
      </c>
    </row>
    <row r="32" spans="1:10" ht="11.25" customHeight="1" thickBot="1">
      <c r="A32" s="97" t="s">
        <v>28</v>
      </c>
      <c r="B32" s="96" t="s">
        <v>183</v>
      </c>
      <c r="C32" s="23"/>
      <c r="D32" s="17"/>
      <c r="E32" s="26"/>
      <c r="F32" s="23"/>
      <c r="G32" s="91"/>
      <c r="H32" s="23"/>
      <c r="I32" s="57"/>
      <c r="J32" s="58">
        <f t="shared" si="3"/>
        <v>0</v>
      </c>
    </row>
    <row r="33" spans="1:10" ht="11.25" customHeight="1" thickBot="1">
      <c r="A33" s="85" t="s">
        <v>152</v>
      </c>
      <c r="B33" s="90" t="s">
        <v>184</v>
      </c>
      <c r="C33" s="26"/>
      <c r="D33" s="17"/>
      <c r="E33" s="26"/>
      <c r="F33" s="26"/>
      <c r="G33" s="91"/>
      <c r="H33" s="26"/>
      <c r="I33" s="57"/>
      <c r="J33" s="58">
        <f t="shared" si="3"/>
        <v>0</v>
      </c>
    </row>
    <row r="34" spans="1:10" s="3" customFormat="1" ht="11.25" customHeight="1" thickBot="1">
      <c r="A34" s="82" t="s">
        <v>247</v>
      </c>
      <c r="B34" s="98" t="s">
        <v>248</v>
      </c>
      <c r="C34" s="30">
        <v>16.12334</v>
      </c>
      <c r="D34" s="21"/>
      <c r="E34" s="30"/>
      <c r="F34" s="30"/>
      <c r="G34" s="99"/>
      <c r="H34" s="30"/>
      <c r="I34" s="57"/>
      <c r="J34" s="58">
        <f t="shared" si="3"/>
        <v>0</v>
      </c>
    </row>
    <row r="35" spans="1:10" ht="11.25" customHeight="1" thickBot="1">
      <c r="A35" s="100" t="s">
        <v>29</v>
      </c>
      <c r="B35" s="101" t="s">
        <v>109</v>
      </c>
      <c r="C35" s="102"/>
      <c r="D35" s="103"/>
      <c r="E35" s="197"/>
      <c r="F35" s="102"/>
      <c r="G35" s="104"/>
      <c r="H35" s="102"/>
      <c r="I35" s="57"/>
      <c r="J35" s="58">
        <f t="shared" si="3"/>
        <v>0</v>
      </c>
    </row>
    <row r="36" spans="1:10" ht="11.25" customHeight="1" thickBot="1">
      <c r="A36" s="105"/>
      <c r="B36" s="106" t="s">
        <v>110</v>
      </c>
      <c r="C36" s="107">
        <f aca="true" t="shared" si="10" ref="C36:H36">C38+C39+C43</f>
        <v>8118.76024</v>
      </c>
      <c r="D36" s="108">
        <f t="shared" si="10"/>
        <v>6476</v>
      </c>
      <c r="E36" s="107">
        <f t="shared" si="10"/>
        <v>6560.835</v>
      </c>
      <c r="F36" s="107">
        <f t="shared" si="10"/>
        <v>487.69606</v>
      </c>
      <c r="G36" s="109">
        <f t="shared" si="10"/>
        <v>0</v>
      </c>
      <c r="H36" s="107">
        <f t="shared" si="10"/>
        <v>388.76648</v>
      </c>
      <c r="I36" s="57">
        <f t="shared" si="1"/>
        <v>7.4334449807074865</v>
      </c>
      <c r="J36" s="58">
        <f t="shared" si="3"/>
        <v>-6073.13894</v>
      </c>
    </row>
    <row r="37" spans="1:10" ht="11.25" customHeight="1" thickBot="1">
      <c r="A37" s="51" t="s">
        <v>142</v>
      </c>
      <c r="B37" s="38" t="s">
        <v>30</v>
      </c>
      <c r="C37" s="102"/>
      <c r="D37" s="110"/>
      <c r="E37" s="102"/>
      <c r="F37" s="102"/>
      <c r="G37" s="79"/>
      <c r="H37" s="25"/>
      <c r="I37" s="57"/>
      <c r="J37" s="58">
        <f t="shared" si="3"/>
        <v>0</v>
      </c>
    </row>
    <row r="38" spans="1:10" ht="11.25" customHeight="1" thickBot="1">
      <c r="A38" s="51"/>
      <c r="B38" s="111" t="s">
        <v>188</v>
      </c>
      <c r="C38" s="24">
        <v>7191.6827</v>
      </c>
      <c r="D38" s="15">
        <v>5808</v>
      </c>
      <c r="E38" s="24">
        <v>5808</v>
      </c>
      <c r="F38" s="24">
        <v>451.99132</v>
      </c>
      <c r="G38" s="79"/>
      <c r="H38" s="15">
        <v>353.23161</v>
      </c>
      <c r="I38" s="57"/>
      <c r="J38" s="58">
        <f t="shared" si="3"/>
        <v>-5356.00868</v>
      </c>
    </row>
    <row r="39" spans="1:10" ht="27.75" customHeight="1" thickBot="1">
      <c r="A39" s="112" t="s">
        <v>190</v>
      </c>
      <c r="B39" s="113" t="s">
        <v>189</v>
      </c>
      <c r="C39" s="25">
        <f aca="true" t="shared" si="11" ref="C39:H39">C40</f>
        <v>716.06417</v>
      </c>
      <c r="D39" s="16">
        <f t="shared" si="11"/>
        <v>484</v>
      </c>
      <c r="E39" s="25">
        <f t="shared" si="11"/>
        <v>484</v>
      </c>
      <c r="F39" s="25">
        <f t="shared" si="11"/>
        <v>0</v>
      </c>
      <c r="G39" s="1">
        <f t="shared" si="11"/>
        <v>0</v>
      </c>
      <c r="H39" s="25">
        <f t="shared" si="11"/>
        <v>0</v>
      </c>
      <c r="I39" s="57">
        <f t="shared" si="1"/>
        <v>0</v>
      </c>
      <c r="J39" s="58">
        <f t="shared" si="3"/>
        <v>-484</v>
      </c>
    </row>
    <row r="40" spans="1:10" ht="22.5" customHeight="1" thickBot="1">
      <c r="A40" s="114" t="s">
        <v>191</v>
      </c>
      <c r="B40" s="115" t="s">
        <v>189</v>
      </c>
      <c r="C40" s="23">
        <v>716.06417</v>
      </c>
      <c r="D40" s="14">
        <v>484</v>
      </c>
      <c r="E40" s="23">
        <v>484</v>
      </c>
      <c r="F40" s="23"/>
      <c r="G40" s="116"/>
      <c r="H40" s="28"/>
      <c r="I40" s="57">
        <f t="shared" si="1"/>
        <v>0</v>
      </c>
      <c r="J40" s="58">
        <f t="shared" si="3"/>
        <v>-484</v>
      </c>
    </row>
    <row r="41" spans="1:11" ht="11.25" customHeight="1" thickBot="1">
      <c r="A41" s="51" t="s">
        <v>31</v>
      </c>
      <c r="B41" s="38" t="s">
        <v>32</v>
      </c>
      <c r="C41" s="117"/>
      <c r="D41" s="16"/>
      <c r="E41" s="25"/>
      <c r="F41" s="117"/>
      <c r="G41" s="118"/>
      <c r="H41" s="117"/>
      <c r="I41" s="57"/>
      <c r="J41" s="58">
        <f t="shared" si="3"/>
        <v>0</v>
      </c>
      <c r="K41" s="83"/>
    </row>
    <row r="42" spans="1:11" ht="11.25" customHeight="1" thickBot="1">
      <c r="A42" s="65"/>
      <c r="B42" s="38" t="s">
        <v>33</v>
      </c>
      <c r="C42" s="119"/>
      <c r="D42" s="16"/>
      <c r="E42" s="25"/>
      <c r="F42" s="119"/>
      <c r="G42" s="120"/>
      <c r="H42" s="119"/>
      <c r="I42" s="57"/>
      <c r="J42" s="58">
        <f t="shared" si="3"/>
        <v>0</v>
      </c>
      <c r="K42" s="121"/>
    </row>
    <row r="43" spans="1:11" s="83" customFormat="1" ht="11.25" customHeight="1" thickBot="1">
      <c r="A43" s="65"/>
      <c r="B43" s="38" t="s">
        <v>34</v>
      </c>
      <c r="C43" s="24">
        <f aca="true" t="shared" si="12" ref="C43:H43">C45</f>
        <v>211.01337</v>
      </c>
      <c r="D43" s="15">
        <f t="shared" si="12"/>
        <v>184</v>
      </c>
      <c r="E43" s="24">
        <f t="shared" si="12"/>
        <v>268.835</v>
      </c>
      <c r="F43" s="24">
        <f t="shared" si="12"/>
        <v>35.70474</v>
      </c>
      <c r="G43" s="122">
        <f t="shared" si="12"/>
        <v>0</v>
      </c>
      <c r="H43" s="24">
        <f t="shared" si="12"/>
        <v>35.53487</v>
      </c>
      <c r="I43" s="57">
        <f t="shared" si="1"/>
        <v>13.281284058995297</v>
      </c>
      <c r="J43" s="58">
        <f t="shared" si="3"/>
        <v>-233.13025999999996</v>
      </c>
      <c r="K43" s="121"/>
    </row>
    <row r="44" spans="1:10" s="121" customFormat="1" ht="11.25" customHeight="1" thickBot="1">
      <c r="A44" s="112" t="s">
        <v>35</v>
      </c>
      <c r="B44" s="123" t="s">
        <v>36</v>
      </c>
      <c r="C44" s="124"/>
      <c r="D44" s="17"/>
      <c r="E44" s="26"/>
      <c r="F44" s="124"/>
      <c r="G44" s="120"/>
      <c r="H44" s="124"/>
      <c r="I44" s="57"/>
      <c r="J44" s="58">
        <f t="shared" si="3"/>
        <v>0</v>
      </c>
    </row>
    <row r="45" spans="1:10" s="121" customFormat="1" ht="11.25" customHeight="1" thickBot="1">
      <c r="A45" s="125"/>
      <c r="B45" s="38" t="s">
        <v>37</v>
      </c>
      <c r="C45" s="126">
        <v>211.01337</v>
      </c>
      <c r="D45" s="127">
        <v>184</v>
      </c>
      <c r="E45" s="126">
        <v>268.835</v>
      </c>
      <c r="F45" s="126">
        <v>35.70474</v>
      </c>
      <c r="G45" s="120"/>
      <c r="H45" s="16">
        <v>35.53487</v>
      </c>
      <c r="I45" s="57">
        <f t="shared" si="1"/>
        <v>13.281284058995297</v>
      </c>
      <c r="J45" s="58">
        <f t="shared" si="3"/>
        <v>-233.13025999999996</v>
      </c>
    </row>
    <row r="46" spans="1:10" s="121" customFormat="1" ht="11.25" customHeight="1" thickBot="1">
      <c r="A46" s="80" t="s">
        <v>38</v>
      </c>
      <c r="B46" s="81" t="s">
        <v>39</v>
      </c>
      <c r="C46" s="30">
        <f>C47+C48+C49+C50+C52+C51</f>
        <v>6459.953009999999</v>
      </c>
      <c r="D46" s="21">
        <f>D47+D48+D49+D50+D52</f>
        <v>1610.688</v>
      </c>
      <c r="E46" s="30">
        <f>E47+E48+E49+E50+E52</f>
        <v>1861.5</v>
      </c>
      <c r="F46" s="30">
        <f>F47+F48+F49+F50+F52+F51</f>
        <v>1171.68206</v>
      </c>
      <c r="G46" s="128"/>
      <c r="H46" s="30">
        <f>H47+H48+H50+H49+H52+H51</f>
        <v>3747.1777399999996</v>
      </c>
      <c r="I46" s="57">
        <f t="shared" si="1"/>
        <v>62.942898737577224</v>
      </c>
      <c r="J46" s="58">
        <f t="shared" si="3"/>
        <v>-689.8179399999999</v>
      </c>
    </row>
    <row r="47" spans="1:10" s="121" customFormat="1" ht="11.25" customHeight="1" thickBot="1">
      <c r="A47" s="85" t="s">
        <v>192</v>
      </c>
      <c r="B47" s="112" t="s">
        <v>151</v>
      </c>
      <c r="C47" s="25">
        <v>3063.53426</v>
      </c>
      <c r="D47" s="16">
        <v>672.129</v>
      </c>
      <c r="E47" s="25">
        <v>672.129</v>
      </c>
      <c r="F47" s="25">
        <v>3.10563</v>
      </c>
      <c r="G47" s="120"/>
      <c r="H47" s="16">
        <v>3046.39677</v>
      </c>
      <c r="I47" s="57">
        <f t="shared" si="1"/>
        <v>0.4620586226751115</v>
      </c>
      <c r="J47" s="58">
        <f t="shared" si="3"/>
        <v>-669.02337</v>
      </c>
    </row>
    <row r="48" spans="1:10" s="121" customFormat="1" ht="11.25" customHeight="1" thickBot="1">
      <c r="A48" s="85" t="s">
        <v>175</v>
      </c>
      <c r="B48" s="129" t="s">
        <v>177</v>
      </c>
      <c r="C48" s="23">
        <v>18.72203</v>
      </c>
      <c r="D48" s="14"/>
      <c r="E48" s="23">
        <v>0.812</v>
      </c>
      <c r="F48" s="23">
        <v>1.84768</v>
      </c>
      <c r="G48" s="130"/>
      <c r="H48" s="14">
        <v>6.30832</v>
      </c>
      <c r="I48" s="57">
        <f t="shared" si="1"/>
        <v>227.54679802955664</v>
      </c>
      <c r="J48" s="58">
        <f t="shared" si="3"/>
        <v>1.03568</v>
      </c>
    </row>
    <row r="49" spans="1:10" s="121" customFormat="1" ht="11.25" customHeight="1" thickBot="1">
      <c r="A49" s="85" t="s">
        <v>213</v>
      </c>
      <c r="B49" s="129" t="s">
        <v>214</v>
      </c>
      <c r="C49" s="23"/>
      <c r="D49" s="14"/>
      <c r="E49" s="23"/>
      <c r="F49" s="23"/>
      <c r="G49" s="130"/>
      <c r="H49" s="14"/>
      <c r="I49" s="57"/>
      <c r="J49" s="58">
        <f t="shared" si="3"/>
        <v>0</v>
      </c>
    </row>
    <row r="50" spans="1:10" s="121" customFormat="1" ht="11.25" customHeight="1" thickBot="1">
      <c r="A50" s="85" t="s">
        <v>176</v>
      </c>
      <c r="B50" s="114" t="s">
        <v>178</v>
      </c>
      <c r="C50" s="23">
        <v>133.15199</v>
      </c>
      <c r="D50" s="14">
        <v>76.338</v>
      </c>
      <c r="E50" s="23">
        <v>76.338</v>
      </c>
      <c r="F50" s="23">
        <v>89.34415</v>
      </c>
      <c r="G50" s="130"/>
      <c r="H50" s="14">
        <v>36.75483</v>
      </c>
      <c r="I50" s="57">
        <f t="shared" si="1"/>
        <v>117.03758285519663</v>
      </c>
      <c r="J50" s="58">
        <f t="shared" si="3"/>
        <v>13.006150000000005</v>
      </c>
    </row>
    <row r="51" spans="1:10" s="121" customFormat="1" ht="11.25" customHeight="1" thickBot="1">
      <c r="A51" s="85" t="s">
        <v>201</v>
      </c>
      <c r="B51" s="112" t="s">
        <v>202</v>
      </c>
      <c r="C51" s="26">
        <v>1E-05</v>
      </c>
      <c r="D51" s="17"/>
      <c r="E51" s="26"/>
      <c r="F51" s="26"/>
      <c r="G51" s="131"/>
      <c r="H51" s="17">
        <v>0.00398</v>
      </c>
      <c r="I51" s="57"/>
      <c r="J51" s="58">
        <f t="shared" si="3"/>
        <v>0</v>
      </c>
    </row>
    <row r="52" spans="1:10" s="121" customFormat="1" ht="23.25" customHeight="1" thickBot="1">
      <c r="A52" s="85" t="s">
        <v>203</v>
      </c>
      <c r="B52" s="132" t="s">
        <v>204</v>
      </c>
      <c r="C52" s="26">
        <v>3244.54472</v>
      </c>
      <c r="D52" s="17">
        <v>862.221</v>
      </c>
      <c r="E52" s="26">
        <v>1112.221</v>
      </c>
      <c r="F52" s="26">
        <v>1077.3846</v>
      </c>
      <c r="G52" s="131"/>
      <c r="H52" s="17">
        <v>657.71384</v>
      </c>
      <c r="I52" s="57">
        <f t="shared" si="1"/>
        <v>96.86785270193604</v>
      </c>
      <c r="J52" s="58">
        <f t="shared" si="3"/>
        <v>-34.83639999999991</v>
      </c>
    </row>
    <row r="53" spans="1:11" s="121" customFormat="1" ht="34.5" customHeight="1" thickBot="1">
      <c r="A53" s="133" t="s">
        <v>227</v>
      </c>
      <c r="B53" s="134" t="s">
        <v>119</v>
      </c>
      <c r="C53" s="30"/>
      <c r="D53" s="135"/>
      <c r="E53" s="198"/>
      <c r="F53" s="30"/>
      <c r="G53" s="99"/>
      <c r="H53" s="30"/>
      <c r="I53" s="57"/>
      <c r="J53" s="58">
        <f t="shared" si="3"/>
        <v>0</v>
      </c>
      <c r="K53" s="35"/>
    </row>
    <row r="54" spans="1:10" s="3" customFormat="1" ht="11.25" customHeight="1" thickBot="1">
      <c r="A54" s="80" t="s">
        <v>143</v>
      </c>
      <c r="B54" s="81" t="s">
        <v>40</v>
      </c>
      <c r="C54" s="27">
        <v>1215.46876</v>
      </c>
      <c r="D54" s="18">
        <v>1000</v>
      </c>
      <c r="E54" s="27">
        <v>1000</v>
      </c>
      <c r="F54" s="27">
        <v>352.3887</v>
      </c>
      <c r="G54" s="136"/>
      <c r="H54" s="18">
        <v>711.22249</v>
      </c>
      <c r="I54" s="57">
        <f t="shared" si="1"/>
        <v>35.23887</v>
      </c>
      <c r="J54" s="58">
        <f t="shared" si="3"/>
        <v>-647.6113</v>
      </c>
    </row>
    <row r="55" spans="1:10" ht="11.25" customHeight="1" thickBot="1">
      <c r="A55" s="80" t="s">
        <v>41</v>
      </c>
      <c r="B55" s="81" t="s">
        <v>42</v>
      </c>
      <c r="C55" s="27">
        <f>C58+C60+C62+C64+C65+C67+C68+C69+C71+C73+C56+C76+C77+C78</f>
        <v>979.8887300000001</v>
      </c>
      <c r="D55" s="18">
        <f>D58+D60+D62+D64+D65+D67+D68+D69+D71+D73+D80+D56+D76</f>
        <v>716.0000000000001</v>
      </c>
      <c r="E55" s="27">
        <f>E58+E60+E62+E64+E65+E67+E68+E69+E71+E73+E80+E56+E76+E77</f>
        <v>826.0000000000001</v>
      </c>
      <c r="F55" s="27">
        <f>F58+F60+F62+F64+F65+F67+F68+F69+F71+F73+F56+F76+F77+F78</f>
        <v>231.59912</v>
      </c>
      <c r="G55" s="18">
        <f>G58+G60+G62+G64+G65+G67+G68+G69+G71+G73+G56+G76+G77+G78</f>
        <v>0</v>
      </c>
      <c r="H55" s="27">
        <f>H58+H60+H62+H64+H65+H67+H68+H69+H71+H73+H56+H76+H77+H78+H70</f>
        <v>189.86115</v>
      </c>
      <c r="I55" s="57">
        <f t="shared" si="1"/>
        <v>28.03863438256658</v>
      </c>
      <c r="J55" s="58">
        <f t="shared" si="3"/>
        <v>-594.4008800000001</v>
      </c>
    </row>
    <row r="56" spans="1:10" ht="11.25" customHeight="1" thickBot="1">
      <c r="A56" s="92" t="s">
        <v>144</v>
      </c>
      <c r="B56" s="93" t="s">
        <v>193</v>
      </c>
      <c r="C56" s="24">
        <v>44.56202</v>
      </c>
      <c r="D56" s="15">
        <v>30.1</v>
      </c>
      <c r="E56" s="24">
        <v>30.1</v>
      </c>
      <c r="F56" s="24">
        <v>16.20877</v>
      </c>
      <c r="G56" s="70"/>
      <c r="H56" s="15">
        <v>6.55</v>
      </c>
      <c r="I56" s="57">
        <f t="shared" si="1"/>
        <v>53.84973421926911</v>
      </c>
      <c r="J56" s="58">
        <f t="shared" si="3"/>
        <v>-13.89123</v>
      </c>
    </row>
    <row r="57" spans="1:11" s="3" customFormat="1" ht="11.25" customHeight="1" thickBot="1">
      <c r="A57" s="64" t="s">
        <v>43</v>
      </c>
      <c r="B57" s="65" t="s">
        <v>44</v>
      </c>
      <c r="C57" s="137"/>
      <c r="D57" s="17"/>
      <c r="E57" s="26"/>
      <c r="F57" s="137"/>
      <c r="G57" s="138"/>
      <c r="H57" s="137"/>
      <c r="I57" s="57"/>
      <c r="J57" s="58">
        <f t="shared" si="3"/>
        <v>0</v>
      </c>
      <c r="K57" s="35"/>
    </row>
    <row r="58" spans="2:10" ht="11.25" customHeight="1" thickBot="1">
      <c r="B58" s="65" t="s">
        <v>45</v>
      </c>
      <c r="C58" s="25">
        <v>0.6407</v>
      </c>
      <c r="D58" s="15"/>
      <c r="E58" s="24"/>
      <c r="F58" s="25">
        <v>0.35</v>
      </c>
      <c r="G58" s="79"/>
      <c r="H58" s="25"/>
      <c r="I58" s="57"/>
      <c r="J58" s="58">
        <f t="shared" si="3"/>
        <v>0.35</v>
      </c>
    </row>
    <row r="59" spans="1:10" ht="11.25" customHeight="1" thickBot="1">
      <c r="A59" s="85" t="s">
        <v>46</v>
      </c>
      <c r="B59" s="90" t="s">
        <v>194</v>
      </c>
      <c r="C59" s="26"/>
      <c r="D59" s="17"/>
      <c r="E59" s="26"/>
      <c r="F59" s="26"/>
      <c r="G59" s="91"/>
      <c r="H59" s="26"/>
      <c r="I59" s="57"/>
      <c r="J59" s="58">
        <f t="shared" si="3"/>
        <v>0</v>
      </c>
    </row>
    <row r="60" spans="1:10" ht="11.25" customHeight="1" thickBot="1">
      <c r="A60" s="92"/>
      <c r="B60" s="93" t="s">
        <v>47</v>
      </c>
      <c r="C60" s="24">
        <v>40</v>
      </c>
      <c r="D60" s="15">
        <v>34</v>
      </c>
      <c r="E60" s="24">
        <v>34</v>
      </c>
      <c r="F60" s="24">
        <v>6</v>
      </c>
      <c r="G60" s="79"/>
      <c r="H60" s="15">
        <v>12</v>
      </c>
      <c r="I60" s="57">
        <f t="shared" si="1"/>
        <v>17.647058823529413</v>
      </c>
      <c r="J60" s="58">
        <f t="shared" si="3"/>
        <v>-28</v>
      </c>
    </row>
    <row r="61" spans="1:10" ht="11.25" customHeight="1" thickBot="1">
      <c r="A61" s="85" t="s">
        <v>64</v>
      </c>
      <c r="B61" s="90" t="s">
        <v>44</v>
      </c>
      <c r="C61" s="25"/>
      <c r="D61" s="16"/>
      <c r="E61" s="25"/>
      <c r="F61" s="25"/>
      <c r="G61" s="79"/>
      <c r="H61" s="25"/>
      <c r="I61" s="57"/>
      <c r="J61" s="58">
        <f t="shared" si="3"/>
        <v>0</v>
      </c>
    </row>
    <row r="62" spans="1:10" ht="11.25" customHeight="1" thickBot="1">
      <c r="A62" s="92"/>
      <c r="B62" s="93" t="s">
        <v>195</v>
      </c>
      <c r="C62" s="25"/>
      <c r="D62" s="16">
        <v>9.5</v>
      </c>
      <c r="E62" s="25">
        <v>9.5</v>
      </c>
      <c r="F62" s="25"/>
      <c r="G62" s="79"/>
      <c r="H62" s="25"/>
      <c r="I62" s="57">
        <f t="shared" si="1"/>
        <v>0</v>
      </c>
      <c r="J62" s="58">
        <f t="shared" si="3"/>
        <v>-9.5</v>
      </c>
    </row>
    <row r="63" spans="1:10" ht="11.25" customHeight="1" thickBot="1">
      <c r="A63" s="64" t="s">
        <v>246</v>
      </c>
      <c r="B63" s="65" t="s">
        <v>220</v>
      </c>
      <c r="C63" s="26"/>
      <c r="D63" s="17"/>
      <c r="E63" s="26"/>
      <c r="F63" s="26"/>
      <c r="G63" s="79"/>
      <c r="H63" s="26"/>
      <c r="I63" s="57"/>
      <c r="J63" s="58">
        <f t="shared" si="3"/>
        <v>0</v>
      </c>
    </row>
    <row r="64" spans="2:10" ht="11.25" customHeight="1" thickBot="1">
      <c r="B64" s="93"/>
      <c r="C64" s="24"/>
      <c r="D64" s="15"/>
      <c r="E64" s="24"/>
      <c r="F64" s="24"/>
      <c r="G64" s="79"/>
      <c r="H64" s="24"/>
      <c r="I64" s="57"/>
      <c r="J64" s="58">
        <f t="shared" si="3"/>
        <v>0</v>
      </c>
    </row>
    <row r="65" spans="1:10" ht="11.25" customHeight="1" thickBot="1">
      <c r="A65" s="85" t="s">
        <v>125</v>
      </c>
      <c r="B65" s="90" t="s">
        <v>127</v>
      </c>
      <c r="C65" s="23">
        <v>170</v>
      </c>
      <c r="D65" s="17">
        <v>171</v>
      </c>
      <c r="E65" s="26">
        <v>171</v>
      </c>
      <c r="F65" s="23"/>
      <c r="G65" s="79"/>
      <c r="H65" s="23"/>
      <c r="I65" s="57">
        <f t="shared" si="1"/>
        <v>0</v>
      </c>
      <c r="J65" s="58">
        <f t="shared" si="3"/>
        <v>-171</v>
      </c>
    </row>
    <row r="66" spans="1:10" ht="11.25" customHeight="1" thickBot="1">
      <c r="A66" s="85" t="s">
        <v>48</v>
      </c>
      <c r="B66" s="90" t="s">
        <v>49</v>
      </c>
      <c r="C66" s="26"/>
      <c r="D66" s="17"/>
      <c r="E66" s="26"/>
      <c r="F66" s="26"/>
      <c r="G66" s="91"/>
      <c r="H66" s="26"/>
      <c r="I66" s="57"/>
      <c r="J66" s="58">
        <f t="shared" si="3"/>
        <v>0</v>
      </c>
    </row>
    <row r="67" spans="1:10" ht="11.25" customHeight="1" thickBot="1">
      <c r="A67" s="92"/>
      <c r="B67" s="93" t="s">
        <v>50</v>
      </c>
      <c r="C67" s="24">
        <v>80</v>
      </c>
      <c r="D67" s="15">
        <v>95</v>
      </c>
      <c r="E67" s="24">
        <v>95</v>
      </c>
      <c r="F67" s="24">
        <v>13</v>
      </c>
      <c r="G67" s="70"/>
      <c r="H67" s="15">
        <v>40</v>
      </c>
      <c r="I67" s="57">
        <f t="shared" si="1"/>
        <v>13.684210526315791</v>
      </c>
      <c r="J67" s="58">
        <f t="shared" si="3"/>
        <v>-82</v>
      </c>
    </row>
    <row r="68" spans="1:10" ht="11.25" customHeight="1" thickBot="1">
      <c r="A68" s="85" t="s">
        <v>51</v>
      </c>
      <c r="B68" s="90" t="s">
        <v>126</v>
      </c>
      <c r="C68" s="23">
        <v>143.259</v>
      </c>
      <c r="D68" s="17">
        <v>16.1</v>
      </c>
      <c r="E68" s="26">
        <v>21.1</v>
      </c>
      <c r="F68" s="23">
        <v>29.93982</v>
      </c>
      <c r="G68" s="70"/>
      <c r="H68" s="14">
        <v>8</v>
      </c>
      <c r="I68" s="57">
        <f t="shared" si="1"/>
        <v>141.89488151658767</v>
      </c>
      <c r="J68" s="58">
        <f t="shared" si="3"/>
        <v>8.83982</v>
      </c>
    </row>
    <row r="69" spans="1:10" ht="11.25" customHeight="1" thickBot="1">
      <c r="A69" s="85" t="s">
        <v>52</v>
      </c>
      <c r="B69" s="90" t="s">
        <v>53</v>
      </c>
      <c r="C69" s="23"/>
      <c r="D69" s="14"/>
      <c r="E69" s="23"/>
      <c r="F69" s="23"/>
      <c r="G69" s="68"/>
      <c r="H69" s="23"/>
      <c r="I69" s="57"/>
      <c r="J69" s="58">
        <f t="shared" si="3"/>
        <v>0</v>
      </c>
    </row>
    <row r="70" spans="1:10" ht="11.25" customHeight="1" thickBot="1">
      <c r="A70" s="85" t="s">
        <v>54</v>
      </c>
      <c r="B70" s="90" t="s">
        <v>49</v>
      </c>
      <c r="C70" s="25"/>
      <c r="D70" s="16"/>
      <c r="E70" s="25"/>
      <c r="F70" s="25"/>
      <c r="G70" s="79"/>
      <c r="H70" s="25"/>
      <c r="I70" s="57"/>
      <c r="J70" s="58">
        <f t="shared" si="3"/>
        <v>0</v>
      </c>
    </row>
    <row r="71" spans="2:10" ht="11.25" customHeight="1" thickBot="1">
      <c r="B71" s="65" t="s">
        <v>55</v>
      </c>
      <c r="C71" s="25"/>
      <c r="D71" s="16"/>
      <c r="E71" s="25"/>
      <c r="F71" s="25"/>
      <c r="G71" s="79"/>
      <c r="H71" s="25"/>
      <c r="I71" s="57"/>
      <c r="J71" s="58">
        <f t="shared" si="3"/>
        <v>0</v>
      </c>
    </row>
    <row r="72" spans="1:10" ht="11.25" customHeight="1" thickBot="1">
      <c r="A72" s="85" t="s">
        <v>56</v>
      </c>
      <c r="B72" s="90" t="s">
        <v>57</v>
      </c>
      <c r="C72" s="26"/>
      <c r="D72" s="17"/>
      <c r="E72" s="26"/>
      <c r="F72" s="26"/>
      <c r="G72" s="79"/>
      <c r="H72" s="26"/>
      <c r="I72" s="57"/>
      <c r="J72" s="58">
        <f t="shared" si="3"/>
        <v>0</v>
      </c>
    </row>
    <row r="73" spans="1:10" ht="11.25" customHeight="1" thickBot="1">
      <c r="A73" s="92"/>
      <c r="B73" s="93" t="s">
        <v>58</v>
      </c>
      <c r="C73" s="24">
        <f aca="true" t="shared" si="13" ref="C73:H73">C74+C75</f>
        <v>0</v>
      </c>
      <c r="D73" s="15">
        <f t="shared" si="13"/>
        <v>0</v>
      </c>
      <c r="E73" s="24">
        <f t="shared" si="13"/>
        <v>0</v>
      </c>
      <c r="F73" s="24">
        <f t="shared" si="13"/>
        <v>0</v>
      </c>
      <c r="G73" s="122">
        <f t="shared" si="13"/>
        <v>0</v>
      </c>
      <c r="H73" s="24">
        <f t="shared" si="13"/>
        <v>0</v>
      </c>
      <c r="I73" s="57"/>
      <c r="J73" s="58">
        <f t="shared" si="3"/>
        <v>0</v>
      </c>
    </row>
    <row r="74" spans="1:10" ht="11.25" customHeight="1" thickBot="1">
      <c r="A74" s="64" t="s">
        <v>173</v>
      </c>
      <c r="B74" s="139" t="s">
        <v>172</v>
      </c>
      <c r="C74" s="25"/>
      <c r="D74" s="16"/>
      <c r="E74" s="25"/>
      <c r="F74" s="25"/>
      <c r="G74" s="79"/>
      <c r="H74" s="25"/>
      <c r="I74" s="57"/>
      <c r="J74" s="58">
        <f aca="true" t="shared" si="14" ref="J74:J138">F74-E74</f>
        <v>0</v>
      </c>
    </row>
    <row r="75" spans="1:10" ht="11.25" customHeight="1" thickBot="1">
      <c r="A75" s="97" t="s">
        <v>146</v>
      </c>
      <c r="B75" s="140" t="s">
        <v>150</v>
      </c>
      <c r="C75" s="23"/>
      <c r="D75" s="14"/>
      <c r="E75" s="23"/>
      <c r="F75" s="23"/>
      <c r="G75" s="68"/>
      <c r="H75" s="23"/>
      <c r="I75" s="57"/>
      <c r="J75" s="58">
        <f t="shared" si="14"/>
        <v>0</v>
      </c>
    </row>
    <row r="76" spans="1:10" ht="11.25" customHeight="1" thickBot="1">
      <c r="A76" s="97" t="s">
        <v>136</v>
      </c>
      <c r="B76" s="141" t="s">
        <v>174</v>
      </c>
      <c r="C76" s="23"/>
      <c r="D76" s="14">
        <v>3</v>
      </c>
      <c r="E76" s="23">
        <v>3</v>
      </c>
      <c r="F76" s="23"/>
      <c r="G76" s="68"/>
      <c r="H76" s="23"/>
      <c r="I76" s="57">
        <f aca="true" t="shared" si="15" ref="I76:I139">F76/E76*100</f>
        <v>0</v>
      </c>
      <c r="J76" s="58">
        <f t="shared" si="14"/>
        <v>-3</v>
      </c>
    </row>
    <row r="77" spans="1:10" ht="11.25" customHeight="1" thickBot="1">
      <c r="A77" s="97" t="s">
        <v>181</v>
      </c>
      <c r="B77" s="141" t="s">
        <v>174</v>
      </c>
      <c r="C77" s="23">
        <v>53.2</v>
      </c>
      <c r="D77" s="14"/>
      <c r="E77" s="23">
        <v>15</v>
      </c>
      <c r="F77" s="23">
        <v>8</v>
      </c>
      <c r="G77" s="68"/>
      <c r="H77" s="23"/>
      <c r="I77" s="57">
        <f t="shared" si="15"/>
        <v>53.333333333333336</v>
      </c>
      <c r="J77" s="58">
        <f t="shared" si="14"/>
        <v>-7</v>
      </c>
    </row>
    <row r="78" spans="1:10" ht="11.25" customHeight="1" thickBot="1">
      <c r="A78" s="97" t="s">
        <v>59</v>
      </c>
      <c r="B78" s="96" t="s">
        <v>60</v>
      </c>
      <c r="C78" s="23">
        <f aca="true" t="shared" si="16" ref="C78:H78">C80</f>
        <v>448.22701</v>
      </c>
      <c r="D78" s="14">
        <f t="shared" si="16"/>
        <v>357.3</v>
      </c>
      <c r="E78" s="23">
        <f t="shared" si="16"/>
        <v>447.3</v>
      </c>
      <c r="F78" s="23">
        <f t="shared" si="16"/>
        <v>158.10053</v>
      </c>
      <c r="G78" s="142">
        <f t="shared" si="16"/>
        <v>0</v>
      </c>
      <c r="H78" s="23">
        <f t="shared" si="16"/>
        <v>123.31115</v>
      </c>
      <c r="I78" s="57">
        <f t="shared" si="15"/>
        <v>35.34552425665101</v>
      </c>
      <c r="J78" s="58">
        <f t="shared" si="14"/>
        <v>-289.19947</v>
      </c>
    </row>
    <row r="79" spans="1:10" ht="11.25" customHeight="1" thickBot="1">
      <c r="A79" s="85" t="s">
        <v>61</v>
      </c>
      <c r="B79" s="90" t="s">
        <v>62</v>
      </c>
      <c r="C79" s="26"/>
      <c r="D79" s="17"/>
      <c r="E79" s="26"/>
      <c r="F79" s="26"/>
      <c r="G79" s="91"/>
      <c r="H79" s="26"/>
      <c r="I79" s="57"/>
      <c r="J79" s="58">
        <f t="shared" si="14"/>
        <v>0</v>
      </c>
    </row>
    <row r="80" spans="2:10" ht="11.25" customHeight="1" thickBot="1">
      <c r="B80" s="65" t="s">
        <v>63</v>
      </c>
      <c r="C80" s="26">
        <v>448.22701</v>
      </c>
      <c r="D80" s="16">
        <v>357.3</v>
      </c>
      <c r="E80" s="25">
        <v>447.3</v>
      </c>
      <c r="F80" s="26">
        <v>158.10053</v>
      </c>
      <c r="G80" s="79"/>
      <c r="H80" s="17">
        <v>123.31115</v>
      </c>
      <c r="I80" s="57">
        <f t="shared" si="15"/>
        <v>35.34552425665101</v>
      </c>
      <c r="J80" s="58">
        <f t="shared" si="14"/>
        <v>-289.19947</v>
      </c>
    </row>
    <row r="81" spans="1:10" ht="11.25" customHeight="1" thickBot="1">
      <c r="A81" s="80" t="s">
        <v>65</v>
      </c>
      <c r="B81" s="81" t="s">
        <v>66</v>
      </c>
      <c r="C81" s="27">
        <f aca="true" t="shared" si="17" ref="C81:H81">C82+C83+C84</f>
        <v>1441.30588</v>
      </c>
      <c r="D81" s="18">
        <f t="shared" si="17"/>
        <v>0</v>
      </c>
      <c r="E81" s="27">
        <f t="shared" si="17"/>
        <v>0</v>
      </c>
      <c r="F81" s="27">
        <f t="shared" si="17"/>
        <v>-67.39693</v>
      </c>
      <c r="G81" s="128">
        <f t="shared" si="17"/>
        <v>0</v>
      </c>
      <c r="H81" s="27">
        <f t="shared" si="17"/>
        <v>455.21175</v>
      </c>
      <c r="I81" s="57"/>
      <c r="J81" s="58">
        <f t="shared" si="14"/>
        <v>-67.39693</v>
      </c>
    </row>
    <row r="82" spans="1:10" ht="11.25" customHeight="1" thickBot="1">
      <c r="A82" s="64" t="s">
        <v>67</v>
      </c>
      <c r="B82" s="65" t="s">
        <v>68</v>
      </c>
      <c r="C82" s="24">
        <v>21.59315</v>
      </c>
      <c r="D82" s="15"/>
      <c r="E82" s="24"/>
      <c r="F82" s="24">
        <v>-67.39693</v>
      </c>
      <c r="G82" s="70"/>
      <c r="H82" s="15">
        <v>-2.00179</v>
      </c>
      <c r="I82" s="57"/>
      <c r="J82" s="58">
        <f t="shared" si="14"/>
        <v>-67.39693</v>
      </c>
    </row>
    <row r="83" spans="1:10" ht="11.25" customHeight="1" thickBot="1">
      <c r="A83" s="85" t="s">
        <v>216</v>
      </c>
      <c r="B83" s="96" t="s">
        <v>68</v>
      </c>
      <c r="C83" s="23"/>
      <c r="D83" s="14"/>
      <c r="E83" s="23"/>
      <c r="F83" s="23"/>
      <c r="G83" s="68"/>
      <c r="H83" s="14"/>
      <c r="I83" s="57"/>
      <c r="J83" s="58">
        <f t="shared" si="14"/>
        <v>0</v>
      </c>
    </row>
    <row r="84" spans="1:10" ht="11.25" customHeight="1" thickBot="1">
      <c r="A84" s="85" t="s">
        <v>69</v>
      </c>
      <c r="B84" s="90" t="s">
        <v>66</v>
      </c>
      <c r="C84" s="26">
        <v>1419.71273</v>
      </c>
      <c r="D84" s="17"/>
      <c r="E84" s="26"/>
      <c r="F84" s="26"/>
      <c r="G84" s="91"/>
      <c r="H84" s="17">
        <v>457.21354</v>
      </c>
      <c r="I84" s="57"/>
      <c r="J84" s="58">
        <f t="shared" si="14"/>
        <v>0</v>
      </c>
    </row>
    <row r="85" spans="1:10" ht="11.25" customHeight="1" thickBot="1">
      <c r="A85" s="143" t="s">
        <v>72</v>
      </c>
      <c r="B85" s="56" t="s">
        <v>73</v>
      </c>
      <c r="C85" s="30">
        <f>C86+C157+C158+C160</f>
        <v>438200.51957999996</v>
      </c>
      <c r="D85" s="21">
        <f>D86+D160+D158+D157</f>
        <v>306118.558</v>
      </c>
      <c r="E85" s="30">
        <f>E86+E160+E158+E157</f>
        <v>354273.91028000007</v>
      </c>
      <c r="F85" s="30">
        <f>F86+F157+F158+F160</f>
        <v>89170.47383999999</v>
      </c>
      <c r="G85" s="30">
        <f>G86+G160+G158+G157</f>
        <v>0</v>
      </c>
      <c r="H85" s="30">
        <f>H86+H160+H158+H157+H159</f>
        <v>78335.80592000001</v>
      </c>
      <c r="I85" s="57">
        <f t="shared" si="15"/>
        <v>25.169923963501628</v>
      </c>
      <c r="J85" s="58">
        <f t="shared" si="14"/>
        <v>-265103.4364400001</v>
      </c>
    </row>
    <row r="86" spans="1:10" ht="11.25" customHeight="1" thickBot="1">
      <c r="A86" s="144" t="s">
        <v>130</v>
      </c>
      <c r="B86" s="145" t="s">
        <v>131</v>
      </c>
      <c r="C86" s="107">
        <f aca="true" t="shared" si="18" ref="C86:H86">C87+C90+C110+C139</f>
        <v>436466.81667</v>
      </c>
      <c r="D86" s="108">
        <f t="shared" si="18"/>
        <v>306118.558</v>
      </c>
      <c r="E86" s="107">
        <f t="shared" si="18"/>
        <v>354092.91028000007</v>
      </c>
      <c r="F86" s="107">
        <f t="shared" si="18"/>
        <v>89002.21939</v>
      </c>
      <c r="G86" s="107">
        <f t="shared" si="18"/>
        <v>0</v>
      </c>
      <c r="H86" s="107">
        <f t="shared" si="18"/>
        <v>79602.10301</v>
      </c>
      <c r="I86" s="57">
        <f t="shared" si="15"/>
        <v>25.13527292021216</v>
      </c>
      <c r="J86" s="58">
        <f t="shared" si="14"/>
        <v>-265090.6908900001</v>
      </c>
    </row>
    <row r="87" spans="1:10" ht="11.25" customHeight="1" thickBot="1">
      <c r="A87" s="143" t="s">
        <v>74</v>
      </c>
      <c r="B87" s="56" t="s">
        <v>75</v>
      </c>
      <c r="C87" s="30">
        <f aca="true" t="shared" si="19" ref="C87:H87">C88+C89</f>
        <v>106780</v>
      </c>
      <c r="D87" s="21">
        <f t="shared" si="19"/>
        <v>108768</v>
      </c>
      <c r="E87" s="30">
        <f t="shared" si="19"/>
        <v>108768</v>
      </c>
      <c r="F87" s="30">
        <f t="shared" si="19"/>
        <v>37192</v>
      </c>
      <c r="G87" s="146">
        <f t="shared" si="19"/>
        <v>0</v>
      </c>
      <c r="H87" s="30">
        <f t="shared" si="19"/>
        <v>25627</v>
      </c>
      <c r="I87" s="57">
        <f t="shared" si="15"/>
        <v>34.19388055310385</v>
      </c>
      <c r="J87" s="58">
        <f t="shared" si="14"/>
        <v>-71576</v>
      </c>
    </row>
    <row r="88" spans="1:10" ht="11.25" customHeight="1" thickBot="1">
      <c r="A88" s="92" t="s">
        <v>76</v>
      </c>
      <c r="B88" s="93" t="s">
        <v>77</v>
      </c>
      <c r="C88" s="24">
        <v>106780</v>
      </c>
      <c r="D88" s="147">
        <v>108768</v>
      </c>
      <c r="E88" s="199">
        <v>108768</v>
      </c>
      <c r="F88" s="24">
        <v>37192</v>
      </c>
      <c r="H88" s="15">
        <v>25627</v>
      </c>
      <c r="I88" s="57">
        <f t="shared" si="15"/>
        <v>34.19388055310385</v>
      </c>
      <c r="J88" s="58">
        <f t="shared" si="14"/>
        <v>-71576</v>
      </c>
    </row>
    <row r="89" spans="1:10" ht="11.25" customHeight="1" thickBot="1">
      <c r="A89" s="148" t="s">
        <v>121</v>
      </c>
      <c r="B89" s="139" t="s">
        <v>122</v>
      </c>
      <c r="C89" s="25"/>
      <c r="D89" s="149"/>
      <c r="E89" s="200"/>
      <c r="F89" s="25"/>
      <c r="H89" s="25"/>
      <c r="I89" s="57"/>
      <c r="J89" s="58">
        <f t="shared" si="14"/>
        <v>0</v>
      </c>
    </row>
    <row r="90" spans="1:11" ht="11.25" customHeight="1" thickBot="1">
      <c r="A90" s="143" t="s">
        <v>78</v>
      </c>
      <c r="B90" s="56" t="s">
        <v>79</v>
      </c>
      <c r="C90" s="30">
        <f>C92+C94+C98+C95+C97+C96+C91+C93</f>
        <v>113224.67598</v>
      </c>
      <c r="D90" s="21">
        <f>D92+D94+D98+D95+D97+D96</f>
        <v>18049.8</v>
      </c>
      <c r="E90" s="30">
        <f>E92+E94+E98+E95+E97+E96</f>
        <v>38043.6</v>
      </c>
      <c r="F90" s="30">
        <f>F92+F94+F98+F95+F97+F96+F91+F93</f>
        <v>718.6804099999999</v>
      </c>
      <c r="G90" s="146">
        <f>G92+G94+G98+G95+G97</f>
        <v>0</v>
      </c>
      <c r="H90" s="30">
        <f>H92+H94+H98+H95+H97+H91+H93</f>
        <v>684.6</v>
      </c>
      <c r="I90" s="57">
        <f t="shared" si="15"/>
        <v>1.8890967468904099</v>
      </c>
      <c r="J90" s="58">
        <f t="shared" si="14"/>
        <v>-37324.91959</v>
      </c>
      <c r="K90" s="3"/>
    </row>
    <row r="91" spans="1:11" ht="11.25" customHeight="1" thickBot="1">
      <c r="A91" s="92" t="s">
        <v>250</v>
      </c>
      <c r="B91" s="93" t="s">
        <v>257</v>
      </c>
      <c r="C91" s="24">
        <v>3777.299</v>
      </c>
      <c r="D91" s="147"/>
      <c r="E91" s="199"/>
      <c r="F91" s="24"/>
      <c r="G91" s="150"/>
      <c r="H91" s="24"/>
      <c r="I91" s="57"/>
      <c r="J91" s="58">
        <f t="shared" si="14"/>
        <v>0</v>
      </c>
      <c r="K91" s="3"/>
    </row>
    <row r="92" spans="1:11" ht="11.25" customHeight="1" thickBot="1">
      <c r="A92" s="97" t="s">
        <v>251</v>
      </c>
      <c r="B92" s="96" t="s">
        <v>80</v>
      </c>
      <c r="C92" s="23">
        <v>12875.277</v>
      </c>
      <c r="D92" s="151"/>
      <c r="E92" s="201">
        <v>3263.2</v>
      </c>
      <c r="F92" s="23"/>
      <c r="G92" s="142"/>
      <c r="H92" s="23"/>
      <c r="I92" s="57">
        <f t="shared" si="15"/>
        <v>0</v>
      </c>
      <c r="J92" s="58">
        <f t="shared" si="14"/>
        <v>-3263.2</v>
      </c>
      <c r="K92" s="3"/>
    </row>
    <row r="93" spans="1:11" ht="11.25" customHeight="1" thickBot="1">
      <c r="A93" s="92" t="s">
        <v>250</v>
      </c>
      <c r="B93" s="93" t="s">
        <v>252</v>
      </c>
      <c r="C93" s="24">
        <v>27.4</v>
      </c>
      <c r="D93" s="147"/>
      <c r="E93" s="199"/>
      <c r="F93" s="24"/>
      <c r="G93" s="150"/>
      <c r="H93" s="24"/>
      <c r="I93" s="57"/>
      <c r="J93" s="58">
        <f t="shared" si="14"/>
        <v>0</v>
      </c>
      <c r="K93" s="3"/>
    </row>
    <row r="94" spans="1:11" s="3" customFormat="1" ht="11.25" customHeight="1" thickBot="1">
      <c r="A94" s="92" t="s">
        <v>111</v>
      </c>
      <c r="B94" s="93" t="s">
        <v>81</v>
      </c>
      <c r="C94" s="24">
        <v>20628.99998</v>
      </c>
      <c r="D94" s="147">
        <v>5137</v>
      </c>
      <c r="E94" s="199">
        <v>6341</v>
      </c>
      <c r="F94" s="24"/>
      <c r="G94" s="122"/>
      <c r="H94" s="24"/>
      <c r="I94" s="57">
        <f t="shared" si="15"/>
        <v>0</v>
      </c>
      <c r="J94" s="58">
        <f t="shared" si="14"/>
        <v>-6341</v>
      </c>
      <c r="K94" s="35"/>
    </row>
    <row r="95" spans="1:11" s="3" customFormat="1" ht="11.25" customHeight="1" thickBot="1">
      <c r="A95" s="152" t="s">
        <v>135</v>
      </c>
      <c r="B95" s="90" t="s">
        <v>133</v>
      </c>
      <c r="C95" s="25"/>
      <c r="D95" s="153"/>
      <c r="E95" s="119"/>
      <c r="F95" s="25"/>
      <c r="G95" s="1"/>
      <c r="H95" s="25"/>
      <c r="I95" s="57"/>
      <c r="J95" s="58">
        <f t="shared" si="14"/>
        <v>0</v>
      </c>
      <c r="K95" s="35"/>
    </row>
    <row r="96" spans="1:11" s="3" customFormat="1" ht="11.25" customHeight="1" thickBot="1">
      <c r="A96" s="154" t="s">
        <v>241</v>
      </c>
      <c r="B96" s="96" t="s">
        <v>242</v>
      </c>
      <c r="C96" s="26">
        <v>64514.2</v>
      </c>
      <c r="D96" s="155"/>
      <c r="E96" s="124"/>
      <c r="F96" s="26"/>
      <c r="G96" s="156"/>
      <c r="H96" s="26"/>
      <c r="I96" s="57"/>
      <c r="J96" s="58">
        <f t="shared" si="14"/>
        <v>0</v>
      </c>
      <c r="K96" s="35"/>
    </row>
    <row r="97" spans="1:11" s="3" customFormat="1" ht="11.25" customHeight="1" thickBot="1">
      <c r="A97" s="154" t="s">
        <v>170</v>
      </c>
      <c r="B97" s="96" t="s">
        <v>84</v>
      </c>
      <c r="C97" s="26">
        <v>3276</v>
      </c>
      <c r="D97" s="155">
        <v>3208.9</v>
      </c>
      <c r="E97" s="124">
        <v>3208.9</v>
      </c>
      <c r="F97" s="26"/>
      <c r="G97" s="156"/>
      <c r="H97" s="26"/>
      <c r="I97" s="57">
        <f t="shared" si="15"/>
        <v>0</v>
      </c>
      <c r="J97" s="58">
        <f t="shared" si="14"/>
        <v>-3208.9</v>
      </c>
      <c r="K97" s="35"/>
    </row>
    <row r="98" spans="1:10" ht="11.25" customHeight="1" thickBot="1">
      <c r="A98" s="143" t="s">
        <v>82</v>
      </c>
      <c r="B98" s="56" t="s">
        <v>83</v>
      </c>
      <c r="C98" s="30">
        <f>C100+C101+C104+C99+C103+C105+C102+C107+C108+C109</f>
        <v>8125.500000000001</v>
      </c>
      <c r="D98" s="21">
        <f>D100+D101+D104+D99+D103+D105+D102+D108</f>
        <v>9703.9</v>
      </c>
      <c r="E98" s="30">
        <f>E100+E101+E104+E99+E103+E105+E102+E108</f>
        <v>25230.5</v>
      </c>
      <c r="F98" s="30">
        <f>F100+F101+F104+F99+F103+F105+F102+F107+F108+F109</f>
        <v>718.6804099999999</v>
      </c>
      <c r="G98" s="146">
        <f>G100+G101+G104+G99+G103+G102+G105</f>
        <v>0</v>
      </c>
      <c r="H98" s="30">
        <f>H100+H101+H104+H99+H103+H102+H105+H106+H109</f>
        <v>684.6</v>
      </c>
      <c r="I98" s="57">
        <f t="shared" si="15"/>
        <v>2.8484588494084537</v>
      </c>
      <c r="J98" s="58">
        <f t="shared" si="14"/>
        <v>-24511.81959</v>
      </c>
    </row>
    <row r="99" spans="1:10" ht="21.75" customHeight="1" thickBot="1">
      <c r="A99" s="92" t="s">
        <v>82</v>
      </c>
      <c r="B99" s="157" t="s">
        <v>211</v>
      </c>
      <c r="C99" s="158">
        <v>2097</v>
      </c>
      <c r="D99" s="159">
        <v>4000</v>
      </c>
      <c r="E99" s="202">
        <v>4000</v>
      </c>
      <c r="F99" s="158"/>
      <c r="G99" s="70"/>
      <c r="H99" s="24"/>
      <c r="I99" s="57">
        <f t="shared" si="15"/>
        <v>0</v>
      </c>
      <c r="J99" s="58">
        <f t="shared" si="14"/>
        <v>-4000</v>
      </c>
    </row>
    <row r="100" spans="1:10" ht="11.25" customHeight="1" thickBot="1">
      <c r="A100" s="85" t="s">
        <v>82</v>
      </c>
      <c r="B100" s="90" t="s">
        <v>185</v>
      </c>
      <c r="C100" s="24"/>
      <c r="D100" s="155"/>
      <c r="E100" s="124">
        <v>15496.6</v>
      </c>
      <c r="F100" s="24"/>
      <c r="G100" s="156"/>
      <c r="H100" s="24"/>
      <c r="I100" s="57">
        <f t="shared" si="15"/>
        <v>0</v>
      </c>
      <c r="J100" s="58">
        <f t="shared" si="14"/>
        <v>-15496.6</v>
      </c>
    </row>
    <row r="101" spans="1:10" ht="11.25" customHeight="1" thickBot="1">
      <c r="A101" s="85" t="s">
        <v>82</v>
      </c>
      <c r="B101" s="96" t="s">
        <v>85</v>
      </c>
      <c r="C101" s="23">
        <v>122</v>
      </c>
      <c r="D101" s="151"/>
      <c r="E101" s="201"/>
      <c r="F101" s="23"/>
      <c r="G101" s="91"/>
      <c r="H101" s="14">
        <v>18.2</v>
      </c>
      <c r="I101" s="57"/>
      <c r="J101" s="58">
        <f t="shared" si="14"/>
        <v>0</v>
      </c>
    </row>
    <row r="102" spans="1:10" ht="27" customHeight="1" thickBot="1">
      <c r="A102" s="85" t="s">
        <v>82</v>
      </c>
      <c r="B102" s="84" t="s">
        <v>228</v>
      </c>
      <c r="C102" s="23"/>
      <c r="D102" s="155"/>
      <c r="E102" s="124"/>
      <c r="F102" s="23"/>
      <c r="G102" s="91"/>
      <c r="H102" s="23"/>
      <c r="I102" s="57"/>
      <c r="J102" s="58">
        <f t="shared" si="14"/>
        <v>0</v>
      </c>
    </row>
    <row r="103" spans="1:10" ht="11.25" customHeight="1" thickBot="1">
      <c r="A103" s="85" t="s">
        <v>82</v>
      </c>
      <c r="B103" s="84" t="s">
        <v>237</v>
      </c>
      <c r="C103" s="23">
        <v>1438.9</v>
      </c>
      <c r="D103" s="155"/>
      <c r="E103" s="124"/>
      <c r="F103" s="23"/>
      <c r="G103" s="91"/>
      <c r="H103" s="26"/>
      <c r="I103" s="57"/>
      <c r="J103" s="58">
        <f t="shared" si="14"/>
        <v>0</v>
      </c>
    </row>
    <row r="104" spans="1:10" ht="11.25" customHeight="1" thickBot="1">
      <c r="A104" s="85" t="s">
        <v>82</v>
      </c>
      <c r="B104" s="93" t="s">
        <v>186</v>
      </c>
      <c r="C104" s="26"/>
      <c r="D104" s="155">
        <v>220</v>
      </c>
      <c r="E104" s="124">
        <v>250</v>
      </c>
      <c r="F104" s="26">
        <v>49.88041</v>
      </c>
      <c r="G104" s="91"/>
      <c r="H104" s="102"/>
      <c r="I104" s="57">
        <f t="shared" si="15"/>
        <v>19.952164</v>
      </c>
      <c r="J104" s="58">
        <f t="shared" si="14"/>
        <v>-200.11959000000002</v>
      </c>
    </row>
    <row r="105" spans="1:10" ht="28.5" customHeight="1" thickBot="1">
      <c r="A105" s="85" t="s">
        <v>82</v>
      </c>
      <c r="B105" s="160" t="s">
        <v>229</v>
      </c>
      <c r="C105" s="26">
        <v>2294.3</v>
      </c>
      <c r="D105" s="17">
        <v>2273.9</v>
      </c>
      <c r="E105" s="26">
        <v>2273.9</v>
      </c>
      <c r="F105" s="26">
        <v>668.8</v>
      </c>
      <c r="G105" s="161"/>
      <c r="H105" s="193">
        <v>666.4</v>
      </c>
      <c r="I105" s="57">
        <f t="shared" si="15"/>
        <v>29.4120233959277</v>
      </c>
      <c r="J105" s="58">
        <f t="shared" si="14"/>
        <v>-1605.1000000000001</v>
      </c>
    </row>
    <row r="106" spans="1:10" ht="12.75" customHeight="1" thickBot="1">
      <c r="A106" s="85" t="s">
        <v>82</v>
      </c>
      <c r="B106" s="160" t="s">
        <v>243</v>
      </c>
      <c r="C106" s="26"/>
      <c r="D106" s="17"/>
      <c r="E106" s="26"/>
      <c r="F106" s="26"/>
      <c r="G106" s="161"/>
      <c r="H106" s="26"/>
      <c r="I106" s="57"/>
      <c r="J106" s="58">
        <f t="shared" si="14"/>
        <v>0</v>
      </c>
    </row>
    <row r="107" spans="1:10" ht="23.25" customHeight="1" thickBot="1">
      <c r="A107" s="97" t="s">
        <v>82</v>
      </c>
      <c r="B107" s="160" t="s">
        <v>244</v>
      </c>
      <c r="C107" s="26">
        <v>700.4</v>
      </c>
      <c r="D107" s="17"/>
      <c r="E107" s="26"/>
      <c r="F107" s="26"/>
      <c r="G107" s="161"/>
      <c r="H107" s="26"/>
      <c r="I107" s="57"/>
      <c r="J107" s="58">
        <f t="shared" si="14"/>
        <v>0</v>
      </c>
    </row>
    <row r="108" spans="1:10" ht="25.5" customHeight="1" thickBot="1">
      <c r="A108" s="97" t="s">
        <v>82</v>
      </c>
      <c r="B108" s="86" t="s">
        <v>245</v>
      </c>
      <c r="C108" s="28">
        <v>1469.8</v>
      </c>
      <c r="D108" s="19">
        <v>3210</v>
      </c>
      <c r="E108" s="28">
        <v>3210</v>
      </c>
      <c r="F108" s="28"/>
      <c r="G108" s="162"/>
      <c r="H108" s="28"/>
      <c r="I108" s="57">
        <f t="shared" si="15"/>
        <v>0</v>
      </c>
      <c r="J108" s="58">
        <f t="shared" si="14"/>
        <v>-3210</v>
      </c>
    </row>
    <row r="109" spans="1:10" ht="12.75" customHeight="1" thickBot="1">
      <c r="A109" s="97" t="s">
        <v>82</v>
      </c>
      <c r="B109" s="86" t="s">
        <v>253</v>
      </c>
      <c r="C109" s="28">
        <v>3.1</v>
      </c>
      <c r="D109" s="19"/>
      <c r="E109" s="28"/>
      <c r="F109" s="28"/>
      <c r="G109" s="162"/>
      <c r="H109" s="28"/>
      <c r="I109" s="57"/>
      <c r="J109" s="58">
        <f t="shared" si="14"/>
        <v>0</v>
      </c>
    </row>
    <row r="110" spans="1:10" ht="11.25" customHeight="1" thickBot="1">
      <c r="A110" s="144" t="s">
        <v>86</v>
      </c>
      <c r="B110" s="145" t="s">
        <v>87</v>
      </c>
      <c r="C110" s="107">
        <f>C115+C111+C113+C114+C134+C136+C133+C132+C130</f>
        <v>180827.95213</v>
      </c>
      <c r="D110" s="108">
        <f>D115+D111+D113+D114+D134+D136+D133+D112</f>
        <v>156106.80000000002</v>
      </c>
      <c r="E110" s="107">
        <f>E115+E111+E113+E114+E134+E136+E133+E112+E131+E132+E130+E135</f>
        <v>175735.7</v>
      </c>
      <c r="F110" s="107">
        <f>F115+F111+F113+F114+F134+F136+F133+F132+F130</f>
        <v>43875.25412</v>
      </c>
      <c r="G110" s="163">
        <f>G115+G111+G113+G114+G134+G136+G133</f>
        <v>0</v>
      </c>
      <c r="H110" s="107">
        <f>H115+H111+H113+H114+H134+H136+H133+H130</f>
        <v>44951.17472</v>
      </c>
      <c r="I110" s="57">
        <f t="shared" si="15"/>
        <v>24.966614137025086</v>
      </c>
      <c r="J110" s="58">
        <f t="shared" si="14"/>
        <v>-131860.44588</v>
      </c>
    </row>
    <row r="111" spans="1:10" ht="11.25" customHeight="1" thickBot="1">
      <c r="A111" s="92" t="s">
        <v>88</v>
      </c>
      <c r="B111" s="84" t="s">
        <v>258</v>
      </c>
      <c r="C111" s="25">
        <v>546.8</v>
      </c>
      <c r="D111" s="164">
        <v>528</v>
      </c>
      <c r="E111" s="203">
        <v>528</v>
      </c>
      <c r="F111" s="25">
        <v>116.248</v>
      </c>
      <c r="H111" s="16">
        <v>268.65</v>
      </c>
      <c r="I111" s="57">
        <f t="shared" si="15"/>
        <v>22.01666666666667</v>
      </c>
      <c r="J111" s="58">
        <f t="shared" si="14"/>
        <v>-411.752</v>
      </c>
    </row>
    <row r="112" spans="1:10" ht="24.75" customHeight="1" thickBot="1">
      <c r="A112" s="92" t="s">
        <v>263</v>
      </c>
      <c r="B112" s="189" t="s">
        <v>264</v>
      </c>
      <c r="C112" s="28"/>
      <c r="D112" s="190"/>
      <c r="E112" s="203">
        <v>3.9</v>
      </c>
      <c r="F112" s="25"/>
      <c r="H112" s="25"/>
      <c r="I112" s="57">
        <f t="shared" si="15"/>
        <v>0</v>
      </c>
      <c r="J112" s="58">
        <f t="shared" si="14"/>
        <v>-3.9</v>
      </c>
    </row>
    <row r="113" spans="1:11" ht="11.25" customHeight="1" thickBot="1">
      <c r="A113" s="97" t="s">
        <v>89</v>
      </c>
      <c r="B113" s="96" t="s">
        <v>259</v>
      </c>
      <c r="C113" s="23">
        <v>1392.7</v>
      </c>
      <c r="D113" s="147">
        <v>1371.6</v>
      </c>
      <c r="E113" s="199">
        <v>1371.6</v>
      </c>
      <c r="F113" s="23">
        <v>342.9</v>
      </c>
      <c r="G113" s="165"/>
      <c r="H113" s="14">
        <v>312.03</v>
      </c>
      <c r="I113" s="57">
        <f t="shared" si="15"/>
        <v>25</v>
      </c>
      <c r="J113" s="58">
        <f t="shared" si="14"/>
        <v>-1028.6999999999998</v>
      </c>
      <c r="K113" s="3"/>
    </row>
    <row r="114" spans="1:11" ht="21.75" customHeight="1" thickBot="1">
      <c r="A114" s="97" t="s">
        <v>120</v>
      </c>
      <c r="B114" s="86" t="s">
        <v>260</v>
      </c>
      <c r="C114" s="23">
        <v>464.22162</v>
      </c>
      <c r="D114" s="164"/>
      <c r="E114" s="203">
        <v>430.2</v>
      </c>
      <c r="F114" s="23"/>
      <c r="G114" s="165"/>
      <c r="H114" s="14">
        <v>130.77222</v>
      </c>
      <c r="I114" s="57">
        <f t="shared" si="15"/>
        <v>0</v>
      </c>
      <c r="J114" s="58">
        <f t="shared" si="14"/>
        <v>-430.2</v>
      </c>
      <c r="K114" s="3"/>
    </row>
    <row r="115" spans="1:10" ht="11.25" customHeight="1" thickBot="1">
      <c r="A115" s="143" t="s">
        <v>90</v>
      </c>
      <c r="B115" s="56" t="s">
        <v>91</v>
      </c>
      <c r="C115" s="30">
        <f>C118+C119+C124+C127+C126+C117+C116+C125+C120+C128+C129</f>
        <v>120331.13351</v>
      </c>
      <c r="D115" s="21">
        <f>D118+D119+D124+D127+D126+D117+D116+D125+D120+D128+D129+D121</f>
        <v>117543.3</v>
      </c>
      <c r="E115" s="30">
        <f>E118+E119+E124+E127+E126+E117+E116+E125+E120+E128+E129+E121+E122+E123</f>
        <v>118323.6</v>
      </c>
      <c r="F115" s="21">
        <f>F118+F119+F124+F127+F126+F117+F116+F125+F120+F128+F129+F121</f>
        <v>29338.61612</v>
      </c>
      <c r="G115" s="146">
        <f>G118+G119+G124+G127+G126+G117+G116+G125+G120+G128+G129</f>
        <v>0</v>
      </c>
      <c r="H115" s="30">
        <f>H118+H119+H124+H127+H126+H117+H116+H125+H120+H128+H129</f>
        <v>29487.7637</v>
      </c>
      <c r="I115" s="57">
        <f t="shared" si="15"/>
        <v>24.795236216612746</v>
      </c>
      <c r="J115" s="58">
        <f t="shared" si="14"/>
        <v>-88984.98388000001</v>
      </c>
    </row>
    <row r="116" spans="1:10" ht="27" customHeight="1" thickBot="1">
      <c r="A116" s="92" t="s">
        <v>90</v>
      </c>
      <c r="B116" s="157" t="s">
        <v>118</v>
      </c>
      <c r="C116" s="24">
        <v>1973.02308</v>
      </c>
      <c r="D116" s="164">
        <v>1384.2</v>
      </c>
      <c r="E116" s="203">
        <v>1384.2</v>
      </c>
      <c r="F116" s="24"/>
      <c r="G116" s="166"/>
      <c r="H116" s="15">
        <v>48.146</v>
      </c>
      <c r="I116" s="57">
        <f t="shared" si="15"/>
        <v>0</v>
      </c>
      <c r="J116" s="58">
        <f t="shared" si="14"/>
        <v>-1384.2</v>
      </c>
    </row>
    <row r="117" spans="1:10" ht="11.25" customHeight="1" thickBot="1">
      <c r="A117" s="92" t="s">
        <v>90</v>
      </c>
      <c r="B117" s="84" t="s">
        <v>124</v>
      </c>
      <c r="C117" s="24">
        <v>27</v>
      </c>
      <c r="D117" s="164">
        <v>27</v>
      </c>
      <c r="E117" s="203">
        <v>27</v>
      </c>
      <c r="F117" s="24"/>
      <c r="G117" s="166"/>
      <c r="H117" s="24"/>
      <c r="I117" s="57">
        <f t="shared" si="15"/>
        <v>0</v>
      </c>
      <c r="J117" s="58">
        <f t="shared" si="14"/>
        <v>-27</v>
      </c>
    </row>
    <row r="118" spans="1:10" ht="11.25" customHeight="1" thickBot="1">
      <c r="A118" s="92" t="s">
        <v>90</v>
      </c>
      <c r="B118" s="84" t="s">
        <v>199</v>
      </c>
      <c r="C118" s="24">
        <v>7648.8</v>
      </c>
      <c r="D118" s="164">
        <v>5444.6</v>
      </c>
      <c r="E118" s="203">
        <v>5444.6</v>
      </c>
      <c r="F118" s="24">
        <v>1007.3256</v>
      </c>
      <c r="G118" s="70"/>
      <c r="H118" s="15">
        <v>1495.7011</v>
      </c>
      <c r="I118" s="57">
        <f t="shared" si="15"/>
        <v>18.501370164934063</v>
      </c>
      <c r="J118" s="58">
        <f t="shared" si="14"/>
        <v>-4437.2744</v>
      </c>
    </row>
    <row r="119" spans="1:10" ht="11.25" customHeight="1" thickBot="1">
      <c r="A119" s="97" t="s">
        <v>90</v>
      </c>
      <c r="B119" s="96" t="s">
        <v>198</v>
      </c>
      <c r="C119" s="23">
        <v>95394.9</v>
      </c>
      <c r="D119" s="151">
        <v>92696.4</v>
      </c>
      <c r="E119" s="201">
        <v>92696.4</v>
      </c>
      <c r="F119" s="23">
        <v>23174</v>
      </c>
      <c r="G119" s="165"/>
      <c r="H119" s="14">
        <v>23849</v>
      </c>
      <c r="I119" s="57">
        <f t="shared" si="15"/>
        <v>24.999892120945365</v>
      </c>
      <c r="J119" s="58">
        <f t="shared" si="14"/>
        <v>-69522.4</v>
      </c>
    </row>
    <row r="120" spans="1:10" ht="11.25" customHeight="1" thickBot="1">
      <c r="A120" s="97" t="s">
        <v>90</v>
      </c>
      <c r="B120" s="96" t="s">
        <v>171</v>
      </c>
      <c r="C120" s="23">
        <v>12989.4</v>
      </c>
      <c r="D120" s="151">
        <v>15653.6</v>
      </c>
      <c r="E120" s="201">
        <v>15653.6</v>
      </c>
      <c r="F120" s="23">
        <v>4199</v>
      </c>
      <c r="G120" s="165"/>
      <c r="H120" s="14">
        <v>3247</v>
      </c>
      <c r="I120" s="57">
        <f t="shared" si="15"/>
        <v>26.824500434404865</v>
      </c>
      <c r="J120" s="58">
        <f t="shared" si="14"/>
        <v>-11454.6</v>
      </c>
    </row>
    <row r="121" spans="1:10" ht="11.25" customHeight="1" thickBot="1">
      <c r="A121" s="97" t="s">
        <v>90</v>
      </c>
      <c r="B121" s="96" t="s">
        <v>255</v>
      </c>
      <c r="C121" s="23"/>
      <c r="D121" s="151">
        <v>1185.9</v>
      </c>
      <c r="E121" s="201">
        <v>1186.7</v>
      </c>
      <c r="F121" s="23">
        <v>274.43392</v>
      </c>
      <c r="G121" s="165"/>
      <c r="H121" s="23"/>
      <c r="I121" s="57">
        <f t="shared" si="15"/>
        <v>23.125804331339005</v>
      </c>
      <c r="J121" s="58">
        <f t="shared" si="14"/>
        <v>-912.2660800000001</v>
      </c>
    </row>
    <row r="122" spans="1:10" ht="11.25" customHeight="1" thickBot="1">
      <c r="A122" s="97" t="s">
        <v>90</v>
      </c>
      <c r="B122" s="96" t="s">
        <v>267</v>
      </c>
      <c r="C122" s="23"/>
      <c r="D122" s="151"/>
      <c r="E122" s="201">
        <v>679</v>
      </c>
      <c r="F122" s="23"/>
      <c r="G122" s="165"/>
      <c r="H122" s="23"/>
      <c r="I122" s="57">
        <f t="shared" si="15"/>
        <v>0</v>
      </c>
      <c r="J122" s="58">
        <f t="shared" si="14"/>
        <v>-679</v>
      </c>
    </row>
    <row r="123" spans="1:10" ht="26.25" customHeight="1" thickBot="1">
      <c r="A123" s="97" t="s">
        <v>90</v>
      </c>
      <c r="B123" s="86" t="s">
        <v>268</v>
      </c>
      <c r="C123" s="23"/>
      <c r="D123" s="151"/>
      <c r="E123" s="201">
        <v>100.5</v>
      </c>
      <c r="F123" s="23"/>
      <c r="G123" s="165"/>
      <c r="H123" s="23"/>
      <c r="I123" s="57">
        <f t="shared" si="15"/>
        <v>0</v>
      </c>
      <c r="J123" s="58">
        <f t="shared" si="14"/>
        <v>-100.5</v>
      </c>
    </row>
    <row r="124" spans="1:10" ht="11.25" customHeight="1" thickBot="1">
      <c r="A124" s="97" t="s">
        <v>90</v>
      </c>
      <c r="B124" s="96" t="s">
        <v>92</v>
      </c>
      <c r="C124" s="23">
        <v>419.5</v>
      </c>
      <c r="D124" s="151"/>
      <c r="E124" s="201"/>
      <c r="F124" s="23"/>
      <c r="G124" s="165"/>
      <c r="H124" s="14">
        <v>104.875</v>
      </c>
      <c r="I124" s="57"/>
      <c r="J124" s="58">
        <f t="shared" si="14"/>
        <v>0</v>
      </c>
    </row>
    <row r="125" spans="1:10" ht="11.25" customHeight="1" thickBot="1">
      <c r="A125" s="97" t="s">
        <v>90</v>
      </c>
      <c r="B125" s="96" t="s">
        <v>145</v>
      </c>
      <c r="C125" s="23">
        <v>8.71</v>
      </c>
      <c r="D125" s="151"/>
      <c r="E125" s="201"/>
      <c r="F125" s="23"/>
      <c r="G125" s="165"/>
      <c r="H125" s="14">
        <v>2.375</v>
      </c>
      <c r="I125" s="57"/>
      <c r="J125" s="58">
        <f t="shared" si="14"/>
        <v>0</v>
      </c>
    </row>
    <row r="126" spans="1:10" ht="11.25" customHeight="1" thickBot="1">
      <c r="A126" s="97" t="s">
        <v>90</v>
      </c>
      <c r="B126" s="96" t="s">
        <v>93</v>
      </c>
      <c r="C126" s="28">
        <v>1142.5</v>
      </c>
      <c r="D126" s="167">
        <v>1151.6</v>
      </c>
      <c r="E126" s="204">
        <v>1151.6</v>
      </c>
      <c r="F126" s="28">
        <v>683.8566</v>
      </c>
      <c r="G126" s="168"/>
      <c r="H126" s="19">
        <v>551.8666</v>
      </c>
      <c r="I126" s="57">
        <f t="shared" si="15"/>
        <v>59.3831712400139</v>
      </c>
      <c r="J126" s="58">
        <f t="shared" si="14"/>
        <v>-467.74339999999995</v>
      </c>
    </row>
    <row r="127" spans="1:10" ht="11.25" customHeight="1" thickBot="1">
      <c r="A127" s="97" t="s">
        <v>90</v>
      </c>
      <c r="B127" s="96" t="s">
        <v>197</v>
      </c>
      <c r="C127" s="23">
        <v>289.5</v>
      </c>
      <c r="D127" s="151"/>
      <c r="E127" s="201"/>
      <c r="F127" s="23"/>
      <c r="G127" s="165"/>
      <c r="H127" s="14">
        <v>72</v>
      </c>
      <c r="I127" s="57"/>
      <c r="J127" s="58">
        <f t="shared" si="14"/>
        <v>0</v>
      </c>
    </row>
    <row r="128" spans="1:10" ht="40.5" customHeight="1" thickBot="1">
      <c r="A128" s="97" t="s">
        <v>90</v>
      </c>
      <c r="B128" s="86" t="s">
        <v>230</v>
      </c>
      <c r="C128" s="26">
        <v>113.60043</v>
      </c>
      <c r="D128" s="147"/>
      <c r="E128" s="199"/>
      <c r="F128" s="26"/>
      <c r="G128" s="156"/>
      <c r="H128" s="17">
        <v>35.8</v>
      </c>
      <c r="I128" s="57"/>
      <c r="J128" s="58">
        <f t="shared" si="14"/>
        <v>0</v>
      </c>
    </row>
    <row r="129" spans="1:10" ht="30" customHeight="1" thickBot="1">
      <c r="A129" s="97" t="s">
        <v>90</v>
      </c>
      <c r="B129" s="84" t="s">
        <v>179</v>
      </c>
      <c r="C129" s="26">
        <v>324.2</v>
      </c>
      <c r="D129" s="147"/>
      <c r="E129" s="199"/>
      <c r="F129" s="26"/>
      <c r="G129" s="91"/>
      <c r="H129" s="17">
        <v>81</v>
      </c>
      <c r="I129" s="57"/>
      <c r="J129" s="58">
        <f t="shared" si="14"/>
        <v>0</v>
      </c>
    </row>
    <row r="130" spans="1:10" ht="12.75" customHeight="1" thickBot="1">
      <c r="A130" s="97" t="s">
        <v>94</v>
      </c>
      <c r="B130" s="84" t="s">
        <v>238</v>
      </c>
      <c r="C130" s="26">
        <v>1233</v>
      </c>
      <c r="D130" s="147"/>
      <c r="E130" s="199">
        <v>1207.9</v>
      </c>
      <c r="F130" s="26">
        <v>150</v>
      </c>
      <c r="G130" s="91"/>
      <c r="H130" s="19">
        <v>385</v>
      </c>
      <c r="I130" s="57">
        <f t="shared" si="15"/>
        <v>12.418246543588046</v>
      </c>
      <c r="J130" s="58">
        <f t="shared" si="14"/>
        <v>-1057.9</v>
      </c>
    </row>
    <row r="131" spans="1:10" ht="26.25" customHeight="1" thickBot="1">
      <c r="A131" s="92" t="s">
        <v>265</v>
      </c>
      <c r="B131" s="84" t="s">
        <v>266</v>
      </c>
      <c r="C131" s="26"/>
      <c r="D131" s="147"/>
      <c r="E131" s="199">
        <v>3704.2</v>
      </c>
      <c r="F131" s="26"/>
      <c r="G131" s="91"/>
      <c r="H131" s="26"/>
      <c r="I131" s="57">
        <f t="shared" si="15"/>
        <v>0</v>
      </c>
      <c r="J131" s="58">
        <f t="shared" si="14"/>
        <v>-3704.2</v>
      </c>
    </row>
    <row r="132" spans="1:10" ht="24" customHeight="1" thickBot="1">
      <c r="A132" s="92" t="s">
        <v>233</v>
      </c>
      <c r="B132" s="84" t="s">
        <v>234</v>
      </c>
      <c r="C132" s="26">
        <v>220.3</v>
      </c>
      <c r="D132" s="147"/>
      <c r="E132" s="199">
        <v>179.5</v>
      </c>
      <c r="F132" s="26"/>
      <c r="G132" s="91"/>
      <c r="H132" s="26"/>
      <c r="I132" s="57">
        <f t="shared" si="15"/>
        <v>0</v>
      </c>
      <c r="J132" s="58">
        <f t="shared" si="14"/>
        <v>-179.5</v>
      </c>
    </row>
    <row r="133" spans="1:10" ht="48" customHeight="1" thickBot="1">
      <c r="A133" s="92" t="s">
        <v>153</v>
      </c>
      <c r="B133" s="84" t="s">
        <v>261</v>
      </c>
      <c r="C133" s="26">
        <v>2925.2</v>
      </c>
      <c r="D133" s="147">
        <v>1195.1</v>
      </c>
      <c r="E133" s="199">
        <v>1235.2</v>
      </c>
      <c r="F133" s="26"/>
      <c r="G133" s="91"/>
      <c r="H133" s="26"/>
      <c r="I133" s="57">
        <f t="shared" si="15"/>
        <v>0</v>
      </c>
      <c r="J133" s="58">
        <f t="shared" si="14"/>
        <v>-1235.2</v>
      </c>
    </row>
    <row r="134" spans="1:10" ht="47.25" customHeight="1" thickBot="1">
      <c r="A134" s="92" t="s">
        <v>153</v>
      </c>
      <c r="B134" s="169" t="s">
        <v>123</v>
      </c>
      <c r="C134" s="26">
        <v>7943.7</v>
      </c>
      <c r="D134" s="170">
        <v>3831.8</v>
      </c>
      <c r="E134" s="205">
        <v>3791.7</v>
      </c>
      <c r="F134" s="26">
        <v>2990.1</v>
      </c>
      <c r="G134" s="91"/>
      <c r="H134" s="17">
        <v>2825.8828</v>
      </c>
      <c r="I134" s="57">
        <f t="shared" si="15"/>
        <v>78.85908695308174</v>
      </c>
      <c r="J134" s="58">
        <f t="shared" si="14"/>
        <v>-801.5999999999999</v>
      </c>
    </row>
    <row r="135" spans="1:10" ht="27" customHeight="1" thickBot="1">
      <c r="A135" s="92" t="s">
        <v>271</v>
      </c>
      <c r="B135" s="169" t="s">
        <v>272</v>
      </c>
      <c r="C135" s="25"/>
      <c r="D135" s="89"/>
      <c r="E135" s="196">
        <v>566.4</v>
      </c>
      <c r="F135" s="25"/>
      <c r="G135" s="79"/>
      <c r="H135" s="16"/>
      <c r="I135" s="57"/>
      <c r="J135" s="58"/>
    </row>
    <row r="136" spans="1:10" ht="11.25" customHeight="1" thickBot="1">
      <c r="A136" s="143" t="s">
        <v>95</v>
      </c>
      <c r="B136" s="56" t="s">
        <v>96</v>
      </c>
      <c r="C136" s="30">
        <f aca="true" t="shared" si="20" ref="C136:H136">C138+C137</f>
        <v>45770.897</v>
      </c>
      <c r="D136" s="21">
        <f t="shared" si="20"/>
        <v>31637</v>
      </c>
      <c r="E136" s="30">
        <f t="shared" si="20"/>
        <v>44393.5</v>
      </c>
      <c r="F136" s="30">
        <f t="shared" si="20"/>
        <v>10937.39</v>
      </c>
      <c r="G136" s="146">
        <f t="shared" si="20"/>
        <v>0</v>
      </c>
      <c r="H136" s="30">
        <f t="shared" si="20"/>
        <v>11541.076000000001</v>
      </c>
      <c r="I136" s="57">
        <f t="shared" si="15"/>
        <v>24.637368083165327</v>
      </c>
      <c r="J136" s="58">
        <f t="shared" si="14"/>
        <v>-33456.11</v>
      </c>
    </row>
    <row r="137" spans="1:10" ht="11.25" customHeight="1" thickBot="1">
      <c r="A137" s="148" t="s">
        <v>97</v>
      </c>
      <c r="B137" s="171" t="s">
        <v>231</v>
      </c>
      <c r="C137" s="29">
        <v>11993.897</v>
      </c>
      <c r="D137" s="20"/>
      <c r="E137" s="29">
        <v>12756.5</v>
      </c>
      <c r="F137" s="29">
        <v>3036.39</v>
      </c>
      <c r="G137" s="172"/>
      <c r="H137" s="20">
        <v>3105.076</v>
      </c>
      <c r="I137" s="57">
        <f t="shared" si="15"/>
        <v>23.802688825304745</v>
      </c>
      <c r="J137" s="58">
        <f t="shared" si="14"/>
        <v>-9720.11</v>
      </c>
    </row>
    <row r="138" spans="1:10" ht="11.25" customHeight="1" thickBot="1">
      <c r="A138" s="173" t="s">
        <v>97</v>
      </c>
      <c r="B138" s="174" t="s">
        <v>98</v>
      </c>
      <c r="C138" s="25">
        <v>33777</v>
      </c>
      <c r="D138" s="16">
        <v>31637</v>
      </c>
      <c r="E138" s="25">
        <v>31637</v>
      </c>
      <c r="F138" s="25">
        <v>7901</v>
      </c>
      <c r="H138" s="16">
        <v>8436</v>
      </c>
      <c r="I138" s="57">
        <f t="shared" si="15"/>
        <v>24.9739229383317</v>
      </c>
      <c r="J138" s="58">
        <f t="shared" si="14"/>
        <v>-23736</v>
      </c>
    </row>
    <row r="139" spans="1:10" ht="11.25" customHeight="1" thickBot="1">
      <c r="A139" s="143" t="s">
        <v>99</v>
      </c>
      <c r="B139" s="56" t="s">
        <v>117</v>
      </c>
      <c r="C139" s="30">
        <f>C150+C151+C141+C145+C143+C142+C144+C148+C149+C146+C147</f>
        <v>35634.188559999995</v>
      </c>
      <c r="D139" s="21">
        <f>D150+D151+D141+D145+D143</f>
        <v>23193.958000000002</v>
      </c>
      <c r="E139" s="30">
        <f>E150+E151+E141+E145+E143</f>
        <v>31545.610280000004</v>
      </c>
      <c r="F139" s="30">
        <f>F150+F151+F141+F145+F143+F142+F144+F148+F149+F146+F147</f>
        <v>7216.28486</v>
      </c>
      <c r="G139" s="146">
        <f>G150+G151+G141+G145+G143+G142+G144+G148+G149</f>
        <v>0</v>
      </c>
      <c r="H139" s="30">
        <f>H140+H144+H146+H150+H151+H145+H148+H149</f>
        <v>8339.32829</v>
      </c>
      <c r="I139" s="57">
        <f t="shared" si="15"/>
        <v>22.875718034769303</v>
      </c>
      <c r="J139" s="58">
        <f aca="true" t="shared" si="21" ref="J139:J161">F139-E139</f>
        <v>-24329.325420000005</v>
      </c>
    </row>
    <row r="140" spans="1:10" ht="11.25" customHeight="1" thickBot="1">
      <c r="A140" s="143" t="s">
        <v>100</v>
      </c>
      <c r="B140" s="56" t="s">
        <v>117</v>
      </c>
      <c r="C140" s="30">
        <f>C141+C142+C144</f>
        <v>2096.39</v>
      </c>
      <c r="D140" s="21"/>
      <c r="E140" s="30"/>
      <c r="F140" s="30">
        <f>F141+F142+F144</f>
        <v>0</v>
      </c>
      <c r="G140" s="99"/>
      <c r="H140" s="30">
        <f>H141+H142+H143</f>
        <v>0</v>
      </c>
      <c r="I140" s="57"/>
      <c r="J140" s="58">
        <f t="shared" si="21"/>
        <v>0</v>
      </c>
    </row>
    <row r="141" spans="1:10" ht="11.25" customHeight="1" thickBot="1">
      <c r="A141" s="92" t="s">
        <v>100</v>
      </c>
      <c r="B141" s="175" t="s">
        <v>215</v>
      </c>
      <c r="C141" s="24">
        <v>1504</v>
      </c>
      <c r="D141" s="147">
        <v>1479.2</v>
      </c>
      <c r="E141" s="199">
        <v>1479.2</v>
      </c>
      <c r="F141" s="24"/>
      <c r="G141" s="70"/>
      <c r="H141" s="24"/>
      <c r="I141" s="57">
        <f>F141/E141*100</f>
        <v>0</v>
      </c>
      <c r="J141" s="58">
        <f t="shared" si="21"/>
        <v>-1479.2</v>
      </c>
    </row>
    <row r="142" spans="1:10" ht="11.25" customHeight="1" thickBot="1">
      <c r="A142" s="92" t="s">
        <v>100</v>
      </c>
      <c r="B142" s="65" t="s">
        <v>212</v>
      </c>
      <c r="C142" s="24">
        <v>525.69</v>
      </c>
      <c r="D142" s="151"/>
      <c r="E142" s="201"/>
      <c r="F142" s="24"/>
      <c r="G142" s="70"/>
      <c r="H142" s="24"/>
      <c r="I142" s="57"/>
      <c r="J142" s="58">
        <f t="shared" si="21"/>
        <v>0</v>
      </c>
    </row>
    <row r="143" spans="1:10" ht="24" customHeight="1" thickBot="1">
      <c r="A143" s="92" t="s">
        <v>100</v>
      </c>
      <c r="B143" s="86" t="s">
        <v>180</v>
      </c>
      <c r="C143" s="24"/>
      <c r="D143" s="151"/>
      <c r="E143" s="201"/>
      <c r="F143" s="24"/>
      <c r="G143" s="70"/>
      <c r="H143" s="24"/>
      <c r="I143" s="57"/>
      <c r="J143" s="58">
        <f t="shared" si="21"/>
        <v>0</v>
      </c>
    </row>
    <row r="144" spans="1:10" ht="11.25" customHeight="1" thickBot="1">
      <c r="A144" s="92" t="s">
        <v>221</v>
      </c>
      <c r="B144" s="96" t="s">
        <v>222</v>
      </c>
      <c r="C144" s="24">
        <v>66.7</v>
      </c>
      <c r="D144" s="151"/>
      <c r="E144" s="201"/>
      <c r="F144" s="24"/>
      <c r="G144" s="70"/>
      <c r="H144" s="24"/>
      <c r="I144" s="57"/>
      <c r="J144" s="58">
        <f t="shared" si="21"/>
        <v>0</v>
      </c>
    </row>
    <row r="145" spans="1:10" ht="11.25" customHeight="1" thickBot="1">
      <c r="A145" s="97" t="s">
        <v>239</v>
      </c>
      <c r="B145" s="160" t="s">
        <v>240</v>
      </c>
      <c r="C145" s="24">
        <v>15.2</v>
      </c>
      <c r="D145" s="176"/>
      <c r="E145" s="206"/>
      <c r="F145" s="24"/>
      <c r="G145" s="70"/>
      <c r="H145" s="24"/>
      <c r="I145" s="57"/>
      <c r="J145" s="58">
        <f t="shared" si="21"/>
        <v>0</v>
      </c>
    </row>
    <row r="146" spans="1:10" ht="24" customHeight="1" thickBot="1">
      <c r="A146" s="97" t="s">
        <v>154</v>
      </c>
      <c r="B146" s="86" t="s">
        <v>155</v>
      </c>
      <c r="C146" s="23">
        <v>100</v>
      </c>
      <c r="D146" s="176"/>
      <c r="E146" s="206"/>
      <c r="F146" s="23"/>
      <c r="G146" s="68"/>
      <c r="H146" s="23"/>
      <c r="I146" s="57"/>
      <c r="J146" s="58">
        <f t="shared" si="21"/>
        <v>0</v>
      </c>
    </row>
    <row r="147" spans="1:10" ht="25.5" customHeight="1" thickBot="1">
      <c r="A147" s="85" t="s">
        <v>156</v>
      </c>
      <c r="B147" s="86" t="s">
        <v>157</v>
      </c>
      <c r="C147" s="26">
        <v>50</v>
      </c>
      <c r="D147" s="177"/>
      <c r="E147" s="207"/>
      <c r="F147" s="26"/>
      <c r="G147" s="91"/>
      <c r="H147" s="26"/>
      <c r="I147" s="57"/>
      <c r="J147" s="58">
        <f t="shared" si="21"/>
        <v>0</v>
      </c>
    </row>
    <row r="148" spans="1:10" ht="11.25" customHeight="1" thickBot="1">
      <c r="A148" s="97" t="s">
        <v>223</v>
      </c>
      <c r="B148" s="139" t="s">
        <v>224</v>
      </c>
      <c r="C148" s="25">
        <v>2555</v>
      </c>
      <c r="D148" s="149"/>
      <c r="E148" s="200"/>
      <c r="F148" s="25"/>
      <c r="G148" s="79"/>
      <c r="H148" s="25"/>
      <c r="I148" s="57"/>
      <c r="J148" s="58">
        <f t="shared" si="21"/>
        <v>0</v>
      </c>
    </row>
    <row r="149" spans="1:10" ht="11.25" customHeight="1" thickBot="1">
      <c r="A149" s="97" t="s">
        <v>225</v>
      </c>
      <c r="B149" s="169" t="s">
        <v>226</v>
      </c>
      <c r="C149" s="25"/>
      <c r="D149" s="149"/>
      <c r="E149" s="200"/>
      <c r="F149" s="25"/>
      <c r="G149" s="79"/>
      <c r="H149" s="25"/>
      <c r="I149" s="57"/>
      <c r="J149" s="58">
        <f t="shared" si="21"/>
        <v>0</v>
      </c>
    </row>
    <row r="150" spans="1:10" ht="11.25" customHeight="1" thickBot="1">
      <c r="A150" s="143" t="s">
        <v>112</v>
      </c>
      <c r="B150" s="178" t="s">
        <v>113</v>
      </c>
      <c r="C150" s="30">
        <v>19179.20326</v>
      </c>
      <c r="D150" s="21">
        <v>21567.358</v>
      </c>
      <c r="E150" s="30">
        <v>19323.31028</v>
      </c>
      <c r="F150" s="30">
        <v>3952.163</v>
      </c>
      <c r="G150" s="99"/>
      <c r="H150" s="21">
        <v>4036.32829</v>
      </c>
      <c r="I150" s="57">
        <f>F150/E150*100</f>
        <v>20.45282584987814</v>
      </c>
      <c r="J150" s="58">
        <f t="shared" si="21"/>
        <v>-15371.147280000001</v>
      </c>
    </row>
    <row r="151" spans="1:10" ht="11.25" customHeight="1" thickBot="1">
      <c r="A151" s="80" t="s">
        <v>101</v>
      </c>
      <c r="B151" s="81" t="s">
        <v>209</v>
      </c>
      <c r="C151" s="27">
        <f>C154+C152+C155+C153+C156</f>
        <v>11638.3953</v>
      </c>
      <c r="D151" s="18">
        <f>D154+D152+D155</f>
        <v>147.4</v>
      </c>
      <c r="E151" s="27">
        <f>E154+E152+E155</f>
        <v>10743.1</v>
      </c>
      <c r="F151" s="27">
        <f>F154+F152+F155+F153+F156</f>
        <v>3264.12186</v>
      </c>
      <c r="G151" s="179"/>
      <c r="H151" s="27">
        <f>H154+H152+H155+H153</f>
        <v>4303</v>
      </c>
      <c r="I151" s="57">
        <f>F151/E151*100</f>
        <v>30.383426199141777</v>
      </c>
      <c r="J151" s="58">
        <f t="shared" si="21"/>
        <v>-7478.97814</v>
      </c>
    </row>
    <row r="152" spans="1:10" ht="24" customHeight="1" thickBot="1">
      <c r="A152" s="92" t="s">
        <v>102</v>
      </c>
      <c r="B152" s="84" t="s">
        <v>232</v>
      </c>
      <c r="C152" s="24">
        <v>10386.9</v>
      </c>
      <c r="D152" s="164"/>
      <c r="E152" s="203">
        <v>10595.7</v>
      </c>
      <c r="F152" s="24">
        <v>3252.775</v>
      </c>
      <c r="G152" s="63"/>
      <c r="H152" s="15">
        <v>4270</v>
      </c>
      <c r="I152" s="57">
        <f>F152/E152*100</f>
        <v>30.69900997574488</v>
      </c>
      <c r="J152" s="58">
        <f t="shared" si="21"/>
        <v>-7342.925000000001</v>
      </c>
    </row>
    <row r="153" spans="1:10" ht="25.5" customHeight="1" thickBot="1">
      <c r="A153" s="92" t="s">
        <v>102</v>
      </c>
      <c r="B153" s="84" t="s">
        <v>218</v>
      </c>
      <c r="C153" s="24"/>
      <c r="D153" s="164"/>
      <c r="E153" s="203"/>
      <c r="F153" s="24"/>
      <c r="G153" s="63"/>
      <c r="H153" s="24"/>
      <c r="I153" s="57"/>
      <c r="J153" s="58">
        <f t="shared" si="21"/>
        <v>0</v>
      </c>
    </row>
    <row r="154" spans="1:10" ht="11.25" customHeight="1" thickBot="1">
      <c r="A154" s="92" t="s">
        <v>102</v>
      </c>
      <c r="B154" s="93" t="s">
        <v>210</v>
      </c>
      <c r="C154" s="24"/>
      <c r="D154" s="147"/>
      <c r="E154" s="199"/>
      <c r="F154" s="24"/>
      <c r="G154" s="70"/>
      <c r="H154" s="24"/>
      <c r="I154" s="57"/>
      <c r="J154" s="58">
        <f t="shared" si="21"/>
        <v>0</v>
      </c>
    </row>
    <row r="155" spans="1:10" ht="11.25" customHeight="1" thickBot="1">
      <c r="A155" s="92" t="s">
        <v>102</v>
      </c>
      <c r="B155" s="86" t="s">
        <v>217</v>
      </c>
      <c r="C155" s="24">
        <v>82.4953</v>
      </c>
      <c r="D155" s="153">
        <v>147.4</v>
      </c>
      <c r="E155" s="119">
        <v>147.4</v>
      </c>
      <c r="F155" s="24">
        <v>11.34686</v>
      </c>
      <c r="G155" s="70"/>
      <c r="H155" s="15">
        <v>33</v>
      </c>
      <c r="I155" s="57">
        <f>F155/E155*100</f>
        <v>7.698005427408412</v>
      </c>
      <c r="J155" s="58">
        <f t="shared" si="21"/>
        <v>-136.05314</v>
      </c>
    </row>
    <row r="156" spans="1:10" ht="11.25" customHeight="1" thickBot="1">
      <c r="A156" s="92" t="s">
        <v>102</v>
      </c>
      <c r="B156" s="139" t="s">
        <v>249</v>
      </c>
      <c r="C156" s="24">
        <v>1169</v>
      </c>
      <c r="D156" s="153"/>
      <c r="E156" s="119"/>
      <c r="F156" s="24"/>
      <c r="G156" s="70"/>
      <c r="H156" s="24"/>
      <c r="I156" s="57"/>
      <c r="J156" s="58">
        <f t="shared" si="21"/>
        <v>0</v>
      </c>
    </row>
    <row r="157" spans="1:10" ht="11.25" customHeight="1" thickBot="1">
      <c r="A157" s="180" t="s">
        <v>137</v>
      </c>
      <c r="B157" s="192" t="s">
        <v>132</v>
      </c>
      <c r="C157" s="191">
        <v>3000</v>
      </c>
      <c r="D157" s="181"/>
      <c r="E157" s="208">
        <v>181</v>
      </c>
      <c r="F157" s="61">
        <v>180.25445</v>
      </c>
      <c r="G157" s="70"/>
      <c r="H157" s="61"/>
      <c r="I157" s="57">
        <f>F157/E157*100</f>
        <v>99.58809392265194</v>
      </c>
      <c r="J157" s="58">
        <f t="shared" si="21"/>
        <v>-0.7455500000000086</v>
      </c>
    </row>
    <row r="158" spans="1:10" ht="11.25" customHeight="1" thickBot="1">
      <c r="A158" s="180" t="s">
        <v>128</v>
      </c>
      <c r="B158" s="182" t="s">
        <v>70</v>
      </c>
      <c r="C158" s="31">
        <f>C159</f>
        <v>3.6</v>
      </c>
      <c r="D158" s="181"/>
      <c r="E158" s="208"/>
      <c r="F158" s="31"/>
      <c r="G158" s="183"/>
      <c r="H158" s="31"/>
      <c r="I158" s="57"/>
      <c r="J158" s="58">
        <f t="shared" si="21"/>
        <v>0</v>
      </c>
    </row>
    <row r="159" spans="1:10" ht="11.25" customHeight="1" thickBot="1">
      <c r="A159" s="85" t="s">
        <v>158</v>
      </c>
      <c r="B159" s="90" t="s">
        <v>196</v>
      </c>
      <c r="C159" s="23">
        <v>3.6</v>
      </c>
      <c r="D159" s="17"/>
      <c r="E159" s="26"/>
      <c r="F159" s="23"/>
      <c r="G159" s="68"/>
      <c r="H159" s="23"/>
      <c r="I159" s="57"/>
      <c r="J159" s="58">
        <f t="shared" si="21"/>
        <v>0</v>
      </c>
    </row>
    <row r="160" spans="1:10" ht="11.25" customHeight="1" thickBot="1">
      <c r="A160" s="180" t="s">
        <v>129</v>
      </c>
      <c r="B160" s="182" t="s">
        <v>71</v>
      </c>
      <c r="C160" s="31">
        <v>-1269.89709</v>
      </c>
      <c r="D160" s="22"/>
      <c r="E160" s="31"/>
      <c r="F160" s="31">
        <v>-12</v>
      </c>
      <c r="G160" s="183"/>
      <c r="H160" s="22">
        <v>-1266.29709</v>
      </c>
      <c r="I160" s="57"/>
      <c r="J160" s="58">
        <f t="shared" si="21"/>
        <v>-12</v>
      </c>
    </row>
    <row r="161" spans="1:10" ht="11.25" customHeight="1" thickBot="1">
      <c r="A161" s="143"/>
      <c r="B161" s="56" t="s">
        <v>103</v>
      </c>
      <c r="C161" s="30">
        <f>C85+C8</f>
        <v>503073.24776999996</v>
      </c>
      <c r="D161" s="21">
        <f>D85+D8</f>
        <v>364304.40691</v>
      </c>
      <c r="E161" s="30">
        <f>E85+E8</f>
        <v>413459.75919000007</v>
      </c>
      <c r="F161" s="30">
        <f>F85+F8</f>
        <v>102957.56012</v>
      </c>
      <c r="G161" s="21">
        <f>G85+G8</f>
        <v>0</v>
      </c>
      <c r="H161" s="30">
        <f>H8+H85</f>
        <v>93981.98385000002</v>
      </c>
      <c r="I161" s="57">
        <f>F161/E161*100</f>
        <v>24.901470537713728</v>
      </c>
      <c r="J161" s="58">
        <f t="shared" si="21"/>
        <v>-310502.1990700001</v>
      </c>
    </row>
    <row r="162" spans="1:10" ht="11.25" customHeight="1">
      <c r="A162" s="1"/>
      <c r="B162" s="38"/>
      <c r="D162" s="38"/>
      <c r="E162" s="209"/>
      <c r="G162" s="184"/>
      <c r="H162" s="185"/>
      <c r="I162" s="5"/>
      <c r="J162" s="186"/>
    </row>
    <row r="163" spans="1:9" ht="11.25" customHeight="1">
      <c r="A163" s="2" t="s">
        <v>235</v>
      </c>
      <c r="B163" s="2"/>
      <c r="C163" s="9"/>
      <c r="D163" s="6"/>
      <c r="E163" s="11"/>
      <c r="F163" s="9"/>
      <c r="G163" s="5"/>
      <c r="H163" s="9"/>
      <c r="I163" s="2"/>
    </row>
    <row r="164" spans="1:9" ht="11.25" customHeight="1">
      <c r="A164" s="2" t="s">
        <v>205</v>
      </c>
      <c r="B164" s="4"/>
      <c r="C164" s="9"/>
      <c r="D164" s="4"/>
      <c r="E164" s="12"/>
      <c r="F164" s="9" t="s">
        <v>236</v>
      </c>
      <c r="G164" s="8"/>
      <c r="H164" s="187"/>
      <c r="I164" s="2"/>
    </row>
    <row r="165" spans="1:9" ht="11.25" customHeight="1">
      <c r="A165" s="2"/>
      <c r="B165" s="4"/>
      <c r="C165" s="9"/>
      <c r="D165" s="4"/>
      <c r="E165" s="12"/>
      <c r="F165" s="9"/>
      <c r="G165" s="8"/>
      <c r="H165" s="187"/>
      <c r="I165" s="2"/>
    </row>
    <row r="166" spans="1:8" ht="11.25" customHeight="1">
      <c r="A166" s="7" t="s">
        <v>206</v>
      </c>
      <c r="B166" s="2"/>
      <c r="C166" s="10"/>
      <c r="D166" s="2"/>
      <c r="E166" s="13"/>
      <c r="F166" s="10"/>
      <c r="G166" s="3"/>
      <c r="H166" s="10"/>
    </row>
    <row r="167" spans="1:8" ht="11.25" customHeight="1">
      <c r="A167" s="7" t="s">
        <v>207</v>
      </c>
      <c r="C167" s="10"/>
      <c r="D167" s="2"/>
      <c r="E167" s="13"/>
      <c r="F167" s="10"/>
      <c r="G167" s="3"/>
      <c r="H167" s="188"/>
    </row>
    <row r="168" spans="1:7" ht="11.25" customHeight="1">
      <c r="A168" s="1"/>
      <c r="G168" s="33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2016-04-06T04:52:24Z</cp:lastPrinted>
  <dcterms:created xsi:type="dcterms:W3CDTF">2005-05-20T13:40:13Z</dcterms:created>
  <dcterms:modified xsi:type="dcterms:W3CDTF">2016-04-11T07:13:23Z</dcterms:modified>
  <cp:category/>
  <cp:version/>
  <cp:contentType/>
  <cp:contentStatus/>
</cp:coreProperties>
</file>