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январь" sheetId="1" r:id="rId1"/>
    <sheet name="февраль" sheetId="2" r:id="rId2"/>
    <sheet name="март" sheetId="3" r:id="rId3"/>
  </sheets>
  <calcPr calcId="144525"/>
</workbook>
</file>

<file path=xl/calcChain.xml><?xml version="1.0" encoding="utf-8"?>
<calcChain xmlns="http://schemas.openxmlformats.org/spreadsheetml/2006/main">
  <c r="H138" i="3" l="1"/>
  <c r="H137" i="3"/>
  <c r="F136" i="3"/>
  <c r="E136" i="3"/>
  <c r="H136" i="3" s="1"/>
  <c r="H135" i="3"/>
  <c r="H133" i="3" s="1"/>
  <c r="H134" i="3"/>
  <c r="G134" i="3"/>
  <c r="G133" i="3" s="1"/>
  <c r="F133" i="3"/>
  <c r="E133" i="3"/>
  <c r="D133" i="3"/>
  <c r="C133" i="3"/>
  <c r="H132" i="3"/>
  <c r="G132" i="3"/>
  <c r="G131" i="3" s="1"/>
  <c r="H131" i="3"/>
  <c r="F131" i="3"/>
  <c r="E131" i="3"/>
  <c r="D131" i="3"/>
  <c r="C131" i="3"/>
  <c r="H130" i="3"/>
  <c r="G130" i="3"/>
  <c r="F129" i="3"/>
  <c r="E129" i="3"/>
  <c r="H129" i="3" s="1"/>
  <c r="D129" i="3"/>
  <c r="C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F111" i="3"/>
  <c r="F110" i="3" s="1"/>
  <c r="E111" i="3"/>
  <c r="H111" i="3" s="1"/>
  <c r="D111" i="3"/>
  <c r="C111" i="3"/>
  <c r="D110" i="3"/>
  <c r="C110" i="3"/>
  <c r="C89" i="3" s="1"/>
  <c r="C88" i="3" s="1"/>
  <c r="H109" i="3"/>
  <c r="H107" i="3"/>
  <c r="G107" i="3"/>
  <c r="H106" i="3"/>
  <c r="G106" i="3"/>
  <c r="H104" i="3"/>
  <c r="G104" i="3"/>
  <c r="H103" i="3"/>
  <c r="G103" i="3"/>
  <c r="H102" i="3"/>
  <c r="G102" i="3"/>
  <c r="H101" i="3"/>
  <c r="G101" i="3"/>
  <c r="F100" i="3"/>
  <c r="F93" i="3" s="1"/>
  <c r="E100" i="3"/>
  <c r="E93" i="3" s="1"/>
  <c r="D100" i="3"/>
  <c r="C100" i="3"/>
  <c r="H99" i="3"/>
  <c r="G99" i="3"/>
  <c r="H98" i="3"/>
  <c r="G98" i="3"/>
  <c r="H97" i="3"/>
  <c r="H96" i="3"/>
  <c r="H95" i="3"/>
  <c r="G95" i="3"/>
  <c r="H94" i="3"/>
  <c r="G94" i="3"/>
  <c r="D93" i="3"/>
  <c r="C93" i="3"/>
  <c r="H92" i="3"/>
  <c r="G92" i="3"/>
  <c r="H91" i="3"/>
  <c r="G91" i="3"/>
  <c r="F90" i="3"/>
  <c r="E90" i="3"/>
  <c r="G90" i="3" s="1"/>
  <c r="D90" i="3"/>
  <c r="H90" i="3" s="1"/>
  <c r="C90" i="3"/>
  <c r="H87" i="3"/>
  <c r="G87" i="3"/>
  <c r="H85" i="3"/>
  <c r="G85" i="3"/>
  <c r="H84" i="3"/>
  <c r="G84" i="3"/>
  <c r="F83" i="3"/>
  <c r="E83" i="3"/>
  <c r="D83" i="3"/>
  <c r="C83" i="3"/>
  <c r="H82" i="3"/>
  <c r="G82" i="3"/>
  <c r="F80" i="3"/>
  <c r="E80" i="3"/>
  <c r="D80" i="3"/>
  <c r="H80" i="3" s="1"/>
  <c r="C80" i="3"/>
  <c r="H79" i="3"/>
  <c r="G79" i="3"/>
  <c r="H78" i="3"/>
  <c r="E78" i="3"/>
  <c r="G78" i="3" s="1"/>
  <c r="D78" i="3"/>
  <c r="C78" i="3"/>
  <c r="H77" i="3"/>
  <c r="G77" i="3"/>
  <c r="E76" i="3"/>
  <c r="D76" i="3"/>
  <c r="C76" i="3"/>
  <c r="H75" i="3"/>
  <c r="G75" i="3"/>
  <c r="H74" i="3"/>
  <c r="E74" i="3"/>
  <c r="D74" i="3"/>
  <c r="C74" i="3"/>
  <c r="H73" i="3"/>
  <c r="G73" i="3"/>
  <c r="E72" i="3"/>
  <c r="H71" i="3" s="1"/>
  <c r="D72" i="3"/>
  <c r="C72" i="3"/>
  <c r="G71" i="3"/>
  <c r="E70" i="3"/>
  <c r="G70" i="3" s="1"/>
  <c r="D70" i="3"/>
  <c r="C70" i="3"/>
  <c r="H69" i="3"/>
  <c r="G69" i="3"/>
  <c r="E68" i="3"/>
  <c r="D68" i="3"/>
  <c r="C68" i="3"/>
  <c r="E66" i="3"/>
  <c r="D66" i="3"/>
  <c r="C66" i="3"/>
  <c r="H65" i="3"/>
  <c r="G65" i="3"/>
  <c r="E64" i="3"/>
  <c r="D64" i="3"/>
  <c r="H64" i="3" s="1"/>
  <c r="C64" i="3"/>
  <c r="H63" i="3"/>
  <c r="G63" i="3"/>
  <c r="H62" i="3"/>
  <c r="E62" i="3"/>
  <c r="D62" i="3"/>
  <c r="C62" i="3"/>
  <c r="C61" i="3" s="1"/>
  <c r="H60" i="3"/>
  <c r="G60" i="3"/>
  <c r="H59" i="3"/>
  <c r="G59" i="3"/>
  <c r="H58" i="3"/>
  <c r="G58" i="3"/>
  <c r="H57" i="3"/>
  <c r="G57" i="3"/>
  <c r="F56" i="3"/>
  <c r="E56" i="3"/>
  <c r="D56" i="3"/>
  <c r="C56" i="3"/>
  <c r="H55" i="3"/>
  <c r="G55" i="3"/>
  <c r="H54" i="3"/>
  <c r="G54" i="3"/>
  <c r="H53" i="3"/>
  <c r="H52" i="3"/>
  <c r="G52" i="3"/>
  <c r="F51" i="3"/>
  <c r="F50" i="3" s="1"/>
  <c r="E51" i="3"/>
  <c r="H51" i="3" s="1"/>
  <c r="D51" i="3"/>
  <c r="C51" i="3"/>
  <c r="C50" i="3" s="1"/>
  <c r="D50" i="3"/>
  <c r="H49" i="3"/>
  <c r="G49" i="3"/>
  <c r="F48" i="3"/>
  <c r="E48" i="3"/>
  <c r="H48" i="3" s="1"/>
  <c r="D48" i="3"/>
  <c r="C48" i="3"/>
  <c r="H47" i="3"/>
  <c r="G47" i="3"/>
  <c r="H46" i="3"/>
  <c r="G46" i="3"/>
  <c r="G45" i="3"/>
  <c r="G44" i="3" s="1"/>
  <c r="F44" i="3"/>
  <c r="E44" i="3"/>
  <c r="D44" i="3"/>
  <c r="C44" i="3"/>
  <c r="H43" i="3"/>
  <c r="G43" i="3"/>
  <c r="G42" i="3" s="1"/>
  <c r="F42" i="3"/>
  <c r="F39" i="3" s="1"/>
  <c r="E42" i="3"/>
  <c r="H42" i="3" s="1"/>
  <c r="D42" i="3"/>
  <c r="C42" i="3"/>
  <c r="H41" i="3"/>
  <c r="G41" i="3"/>
  <c r="F40" i="3"/>
  <c r="E40" i="3"/>
  <c r="H40" i="3" s="1"/>
  <c r="D40" i="3"/>
  <c r="D39" i="3" s="1"/>
  <c r="D38" i="3" s="1"/>
  <c r="C40" i="3"/>
  <c r="C39" i="3"/>
  <c r="C38" i="3" s="1"/>
  <c r="H37" i="3"/>
  <c r="G37" i="3"/>
  <c r="H36" i="3"/>
  <c r="G36" i="3"/>
  <c r="H35" i="3"/>
  <c r="G35" i="3"/>
  <c r="H34" i="3"/>
  <c r="G34" i="3"/>
  <c r="G33" i="3"/>
  <c r="F33" i="3"/>
  <c r="F32" i="3" s="1"/>
  <c r="E33" i="3"/>
  <c r="H33" i="3" s="1"/>
  <c r="D33" i="3"/>
  <c r="C33" i="3"/>
  <c r="E32" i="3"/>
  <c r="D32" i="3"/>
  <c r="C32" i="3"/>
  <c r="H31" i="3"/>
  <c r="G31" i="3"/>
  <c r="H30" i="3"/>
  <c r="G30" i="3"/>
  <c r="F29" i="3"/>
  <c r="E29" i="3"/>
  <c r="H29" i="3" s="1"/>
  <c r="D29" i="3"/>
  <c r="C29" i="3"/>
  <c r="H28" i="3"/>
  <c r="G28" i="3"/>
  <c r="H27" i="3"/>
  <c r="H26" i="3"/>
  <c r="G26" i="3"/>
  <c r="H25" i="3"/>
  <c r="G25" i="3"/>
  <c r="H24" i="3"/>
  <c r="G24" i="3"/>
  <c r="H23" i="3"/>
  <c r="G23" i="3"/>
  <c r="H22" i="3"/>
  <c r="G22" i="3"/>
  <c r="F21" i="3"/>
  <c r="F20" i="3" s="1"/>
  <c r="E21" i="3"/>
  <c r="G21" i="3" s="1"/>
  <c r="D21" i="3"/>
  <c r="D20" i="3" s="1"/>
  <c r="C21" i="3"/>
  <c r="C20" i="3"/>
  <c r="H19" i="3"/>
  <c r="G19" i="3"/>
  <c r="H18" i="3"/>
  <c r="G18" i="3"/>
  <c r="H17" i="3"/>
  <c r="G17" i="3"/>
  <c r="H16" i="3"/>
  <c r="G16" i="3"/>
  <c r="F15" i="3"/>
  <c r="E15" i="3"/>
  <c r="G15" i="3" s="1"/>
  <c r="D15" i="3"/>
  <c r="D14" i="3" s="1"/>
  <c r="C15" i="3"/>
  <c r="F14" i="3"/>
  <c r="C14" i="3"/>
  <c r="H13" i="3"/>
  <c r="G13" i="3"/>
  <c r="H12" i="3"/>
  <c r="G12" i="3"/>
  <c r="H11" i="3"/>
  <c r="G11" i="3"/>
  <c r="F10" i="3"/>
  <c r="F9" i="3" s="1"/>
  <c r="E10" i="3"/>
  <c r="E9" i="3" s="1"/>
  <c r="G9" i="3" s="1"/>
  <c r="D10" i="3"/>
  <c r="C10" i="3"/>
  <c r="C9" i="3" s="1"/>
  <c r="D9" i="3"/>
  <c r="G83" i="3" l="1"/>
  <c r="D61" i="3"/>
  <c r="G80" i="3"/>
  <c r="G56" i="3"/>
  <c r="H44" i="3"/>
  <c r="H45" i="3" s="1"/>
  <c r="H32" i="3"/>
  <c r="D8" i="3"/>
  <c r="D139" i="3" s="1"/>
  <c r="G100" i="3"/>
  <c r="G93" i="3"/>
  <c r="H83" i="3"/>
  <c r="E61" i="3"/>
  <c r="H61" i="3" s="1"/>
  <c r="H70" i="3"/>
  <c r="H56" i="3"/>
  <c r="E50" i="3"/>
  <c r="H50" i="3" s="1"/>
  <c r="G51" i="3"/>
  <c r="H10" i="3"/>
  <c r="F89" i="3"/>
  <c r="F88" i="3" s="1"/>
  <c r="F38" i="3"/>
  <c r="F8" i="3" s="1"/>
  <c r="C8" i="3"/>
  <c r="C139" i="3" s="1"/>
  <c r="G32" i="3"/>
  <c r="E39" i="3"/>
  <c r="G40" i="3"/>
  <c r="G48" i="3"/>
  <c r="G50" i="3"/>
  <c r="D89" i="3"/>
  <c r="D88" i="3" s="1"/>
  <c r="H93" i="3"/>
  <c r="H100" i="3"/>
  <c r="E110" i="3"/>
  <c r="G111" i="3"/>
  <c r="G129" i="3"/>
  <c r="H15" i="3"/>
  <c r="H21" i="3"/>
  <c r="G10" i="3"/>
  <c r="G62" i="3"/>
  <c r="H9" i="3"/>
  <c r="G29" i="3"/>
  <c r="E14" i="3"/>
  <c r="E20" i="3"/>
  <c r="H97" i="2"/>
  <c r="D93" i="2"/>
  <c r="G61" i="3" l="1"/>
  <c r="F139" i="3"/>
  <c r="H20" i="3"/>
  <c r="G20" i="3"/>
  <c r="H110" i="3"/>
  <c r="G110" i="3"/>
  <c r="H14" i="3"/>
  <c r="G14" i="3"/>
  <c r="E89" i="3"/>
  <c r="E8" i="3"/>
  <c r="H39" i="3"/>
  <c r="G39" i="3"/>
  <c r="E38" i="3"/>
  <c r="C133" i="2"/>
  <c r="C131" i="2"/>
  <c r="C129" i="2"/>
  <c r="C111" i="2"/>
  <c r="C110" i="2"/>
  <c r="C100" i="2"/>
  <c r="C93" i="2" s="1"/>
  <c r="C89" i="2" s="1"/>
  <c r="C88" i="2" s="1"/>
  <c r="C90" i="2"/>
  <c r="C83" i="2"/>
  <c r="C80" i="2"/>
  <c r="C78" i="2"/>
  <c r="C76" i="2"/>
  <c r="C74" i="2"/>
  <c r="C72" i="2"/>
  <c r="C70" i="2"/>
  <c r="C68" i="2"/>
  <c r="C66" i="2"/>
  <c r="C64" i="2"/>
  <c r="C62" i="2"/>
  <c r="C61" i="2"/>
  <c r="C8" i="2" s="1"/>
  <c r="C56" i="2"/>
  <c r="C51" i="2"/>
  <c r="C50" i="2"/>
  <c r="C48" i="2"/>
  <c r="C44" i="2"/>
  <c r="C42" i="2"/>
  <c r="C40" i="2"/>
  <c r="C39" i="2"/>
  <c r="C38" i="2" s="1"/>
  <c r="C33" i="2"/>
  <c r="C32" i="2"/>
  <c r="C29" i="2"/>
  <c r="C21" i="2"/>
  <c r="C20" i="2"/>
  <c r="C15" i="2"/>
  <c r="C14" i="2"/>
  <c r="C10" i="2"/>
  <c r="C9" i="2"/>
  <c r="H138" i="2"/>
  <c r="H137" i="2"/>
  <c r="H136" i="2"/>
  <c r="F136" i="2"/>
  <c r="E136" i="2"/>
  <c r="H135" i="2"/>
  <c r="H134" i="2"/>
  <c r="H133" i="2" s="1"/>
  <c r="G134" i="2"/>
  <c r="G133" i="2" s="1"/>
  <c r="F133" i="2"/>
  <c r="E133" i="2"/>
  <c r="D133" i="2"/>
  <c r="H132" i="2"/>
  <c r="H131" i="2" s="1"/>
  <c r="G132" i="2"/>
  <c r="G131" i="2" s="1"/>
  <c r="F131" i="2"/>
  <c r="E131" i="2"/>
  <c r="D131" i="2"/>
  <c r="H130" i="2"/>
  <c r="G130" i="2"/>
  <c r="F129" i="2"/>
  <c r="E129" i="2"/>
  <c r="H129" i="2" s="1"/>
  <c r="D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F111" i="2"/>
  <c r="E111" i="2"/>
  <c r="H111" i="2" s="1"/>
  <c r="D111" i="2"/>
  <c r="D110" i="2"/>
  <c r="H109" i="2"/>
  <c r="H107" i="2"/>
  <c r="G107" i="2"/>
  <c r="H106" i="2"/>
  <c r="G106" i="2"/>
  <c r="H104" i="2"/>
  <c r="G104" i="2"/>
  <c r="H103" i="2"/>
  <c r="G103" i="2"/>
  <c r="H102" i="2"/>
  <c r="G102" i="2"/>
  <c r="H101" i="2"/>
  <c r="G101" i="2"/>
  <c r="F100" i="2"/>
  <c r="F93" i="2" s="1"/>
  <c r="E100" i="2"/>
  <c r="E93" i="2" s="1"/>
  <c r="D100" i="2"/>
  <c r="H99" i="2"/>
  <c r="G99" i="2"/>
  <c r="H98" i="2"/>
  <c r="G98" i="2"/>
  <c r="H96" i="2"/>
  <c r="H95" i="2"/>
  <c r="G95" i="2"/>
  <c r="H94" i="2"/>
  <c r="G94" i="2"/>
  <c r="H92" i="2"/>
  <c r="G92" i="2"/>
  <c r="H91" i="2"/>
  <c r="G91" i="2"/>
  <c r="G90" i="2"/>
  <c r="F90" i="2"/>
  <c r="E90" i="2"/>
  <c r="H90" i="2" s="1"/>
  <c r="D90" i="2"/>
  <c r="H87" i="2"/>
  <c r="G87" i="2"/>
  <c r="H85" i="2"/>
  <c r="G85" i="2"/>
  <c r="H84" i="2"/>
  <c r="G84" i="2"/>
  <c r="G83" i="2"/>
  <c r="F83" i="2"/>
  <c r="E83" i="2"/>
  <c r="H83" i="2" s="1"/>
  <c r="D83" i="2"/>
  <c r="H82" i="2"/>
  <c r="G82" i="2"/>
  <c r="G80" i="2"/>
  <c r="F80" i="2"/>
  <c r="E80" i="2"/>
  <c r="H80" i="2" s="1"/>
  <c r="D80" i="2"/>
  <c r="H79" i="2"/>
  <c r="G79" i="2"/>
  <c r="E78" i="2"/>
  <c r="G78" i="2" s="1"/>
  <c r="D78" i="2"/>
  <c r="H77" i="2"/>
  <c r="G77" i="2"/>
  <c r="E76" i="2"/>
  <c r="D76" i="2"/>
  <c r="H75" i="2"/>
  <c r="G75" i="2"/>
  <c r="E74" i="2"/>
  <c r="H74" i="2" s="1"/>
  <c r="D74" i="2"/>
  <c r="H73" i="2"/>
  <c r="G73" i="2"/>
  <c r="E72" i="2"/>
  <c r="D72" i="2"/>
  <c r="H71" i="2"/>
  <c r="G71" i="2"/>
  <c r="E70" i="2"/>
  <c r="H70" i="2" s="1"/>
  <c r="D70" i="2"/>
  <c r="G70" i="2" s="1"/>
  <c r="H69" i="2"/>
  <c r="G69" i="2"/>
  <c r="E68" i="2"/>
  <c r="D68" i="2"/>
  <c r="E66" i="2"/>
  <c r="D66" i="2"/>
  <c r="H65" i="2"/>
  <c r="G65" i="2"/>
  <c r="E64" i="2"/>
  <c r="D64" i="2"/>
  <c r="H64" i="2" s="1"/>
  <c r="H63" i="2"/>
  <c r="G63" i="2"/>
  <c r="G62" i="2"/>
  <c r="E62" i="2"/>
  <c r="D62" i="2"/>
  <c r="H62" i="2" s="1"/>
  <c r="H60" i="2"/>
  <c r="G60" i="2"/>
  <c r="H59" i="2"/>
  <c r="G59" i="2"/>
  <c r="H58" i="2"/>
  <c r="G58" i="2"/>
  <c r="H57" i="2"/>
  <c r="G57" i="2"/>
  <c r="F56" i="2"/>
  <c r="E56" i="2"/>
  <c r="G56" i="2" s="1"/>
  <c r="D56" i="2"/>
  <c r="H55" i="2"/>
  <c r="G55" i="2"/>
  <c r="H54" i="2"/>
  <c r="G54" i="2"/>
  <c r="H53" i="2"/>
  <c r="H52" i="2"/>
  <c r="G52" i="2"/>
  <c r="F51" i="2"/>
  <c r="F50" i="2" s="1"/>
  <c r="E51" i="2"/>
  <c r="H51" i="2" s="1"/>
  <c r="D51" i="2"/>
  <c r="D50" i="2"/>
  <c r="H49" i="2"/>
  <c r="G49" i="2"/>
  <c r="G48" i="2"/>
  <c r="F48" i="2"/>
  <c r="E48" i="2"/>
  <c r="H48" i="2" s="1"/>
  <c r="D48" i="2"/>
  <c r="H47" i="2"/>
  <c r="G47" i="2"/>
  <c r="H46" i="2"/>
  <c r="G46" i="2"/>
  <c r="G45" i="2"/>
  <c r="G44" i="2" s="1"/>
  <c r="F44" i="2"/>
  <c r="E44" i="2"/>
  <c r="H44" i="2" s="1"/>
  <c r="H45" i="2" s="1"/>
  <c r="D44" i="2"/>
  <c r="H43" i="2"/>
  <c r="G43" i="2"/>
  <c r="G42" i="2" s="1"/>
  <c r="F42" i="2"/>
  <c r="E42" i="2"/>
  <c r="H42" i="2" s="1"/>
  <c r="D42" i="2"/>
  <c r="H41" i="2"/>
  <c r="G41" i="2"/>
  <c r="G40" i="2"/>
  <c r="F40" i="2"/>
  <c r="E40" i="2"/>
  <c r="H40" i="2" s="1"/>
  <c r="D40" i="2"/>
  <c r="D39" i="2" s="1"/>
  <c r="D38" i="2" s="1"/>
  <c r="F39" i="2"/>
  <c r="F38" i="2" s="1"/>
  <c r="H37" i="2"/>
  <c r="G37" i="2"/>
  <c r="H36" i="2"/>
  <c r="G36" i="2"/>
  <c r="H35" i="2"/>
  <c r="G35" i="2"/>
  <c r="H34" i="2"/>
  <c r="G34" i="2"/>
  <c r="F33" i="2"/>
  <c r="F32" i="2" s="1"/>
  <c r="E33" i="2"/>
  <c r="H33" i="2" s="1"/>
  <c r="D33" i="2"/>
  <c r="D32" i="2"/>
  <c r="H31" i="2"/>
  <c r="G31" i="2"/>
  <c r="H30" i="2"/>
  <c r="G30" i="2"/>
  <c r="F29" i="2"/>
  <c r="E29" i="2"/>
  <c r="H29" i="2" s="1"/>
  <c r="D29" i="2"/>
  <c r="H28" i="2"/>
  <c r="G28" i="2"/>
  <c r="H27" i="2"/>
  <c r="H26" i="2"/>
  <c r="G26" i="2"/>
  <c r="H25" i="2"/>
  <c r="G25" i="2"/>
  <c r="H24" i="2"/>
  <c r="G24" i="2"/>
  <c r="H23" i="2"/>
  <c r="G23" i="2"/>
  <c r="H22" i="2"/>
  <c r="G22" i="2"/>
  <c r="F21" i="2"/>
  <c r="E21" i="2"/>
  <c r="G21" i="2" s="1"/>
  <c r="D21" i="2"/>
  <c r="H21" i="2" s="1"/>
  <c r="F20" i="2"/>
  <c r="H19" i="2"/>
  <c r="G19" i="2"/>
  <c r="H18" i="2"/>
  <c r="G18" i="2"/>
  <c r="H17" i="2"/>
  <c r="G17" i="2"/>
  <c r="H16" i="2"/>
  <c r="G16" i="2"/>
  <c r="F15" i="2"/>
  <c r="E15" i="2"/>
  <c r="G15" i="2" s="1"/>
  <c r="D15" i="2"/>
  <c r="D14" i="2" s="1"/>
  <c r="F14" i="2"/>
  <c r="H13" i="2"/>
  <c r="G13" i="2"/>
  <c r="H12" i="2"/>
  <c r="G12" i="2"/>
  <c r="H11" i="2"/>
  <c r="G11" i="2"/>
  <c r="F10" i="2"/>
  <c r="F9" i="2" s="1"/>
  <c r="E10" i="2"/>
  <c r="G10" i="2" s="1"/>
  <c r="D10" i="2"/>
  <c r="H10" i="2" s="1"/>
  <c r="E9" i="2"/>
  <c r="G9" i="2" s="1"/>
  <c r="D9" i="2"/>
  <c r="H8" i="3" l="1"/>
  <c r="G8" i="3"/>
  <c r="H38" i="3"/>
  <c r="G38" i="3"/>
  <c r="G89" i="3"/>
  <c r="E88" i="3"/>
  <c r="H89" i="3"/>
  <c r="F110" i="2"/>
  <c r="F89" i="2"/>
  <c r="F88" i="2" s="1"/>
  <c r="G100" i="2"/>
  <c r="E61" i="2"/>
  <c r="H56" i="2"/>
  <c r="E39" i="2"/>
  <c r="H39" i="2" s="1"/>
  <c r="C139" i="2"/>
  <c r="G61" i="2"/>
  <c r="F8" i="2"/>
  <c r="H9" i="2"/>
  <c r="H15" i="2"/>
  <c r="D20" i="2"/>
  <c r="D8" i="2" s="1"/>
  <c r="G29" i="2"/>
  <c r="E32" i="2"/>
  <c r="G33" i="2"/>
  <c r="E50" i="2"/>
  <c r="G51" i="2"/>
  <c r="D61" i="2"/>
  <c r="H78" i="2"/>
  <c r="H100" i="2"/>
  <c r="E110" i="2"/>
  <c r="G111" i="2"/>
  <c r="G129" i="2"/>
  <c r="E14" i="2"/>
  <c r="E20" i="2"/>
  <c r="G93" i="2"/>
  <c r="E93" i="1"/>
  <c r="F93" i="1"/>
  <c r="D93" i="1"/>
  <c r="H88" i="3" l="1"/>
  <c r="G88" i="3"/>
  <c r="E139" i="3"/>
  <c r="H61" i="2"/>
  <c r="G39" i="2"/>
  <c r="E38" i="2"/>
  <c r="H38" i="2" s="1"/>
  <c r="F139" i="2"/>
  <c r="H93" i="2"/>
  <c r="G20" i="2"/>
  <c r="E8" i="2"/>
  <c r="H20" i="2"/>
  <c r="H110" i="2"/>
  <c r="G110" i="2"/>
  <c r="E89" i="2"/>
  <c r="D89" i="2"/>
  <c r="D88" i="2" s="1"/>
  <c r="D139" i="2" s="1"/>
  <c r="G14" i="2"/>
  <c r="H14" i="2"/>
  <c r="H50" i="2"/>
  <c r="G50" i="2"/>
  <c r="H32" i="2"/>
  <c r="G32" i="2"/>
  <c r="F110" i="1"/>
  <c r="F99" i="1"/>
  <c r="F50" i="1"/>
  <c r="F51" i="1"/>
  <c r="H139" i="3" l="1"/>
  <c r="G139" i="3"/>
  <c r="G38" i="2"/>
  <c r="H89" i="2"/>
  <c r="G89" i="2"/>
  <c r="E88" i="2"/>
  <c r="G8" i="2"/>
  <c r="H8" i="2"/>
  <c r="E110" i="1"/>
  <c r="D110" i="1"/>
  <c r="D99" i="1"/>
  <c r="E99" i="1"/>
  <c r="H88" i="2" l="1"/>
  <c r="G88" i="2"/>
  <c r="E139" i="2"/>
  <c r="G94" i="1"/>
  <c r="H94" i="1"/>
  <c r="G95" i="1"/>
  <c r="H95" i="1"/>
  <c r="H96" i="1"/>
  <c r="G97" i="1"/>
  <c r="H97" i="1"/>
  <c r="G98" i="1"/>
  <c r="H98" i="1"/>
  <c r="C99" i="1"/>
  <c r="C93" i="1" s="1"/>
  <c r="G100" i="1"/>
  <c r="H100" i="1"/>
  <c r="G101" i="1"/>
  <c r="H101" i="1"/>
  <c r="H82" i="1"/>
  <c r="G82" i="1"/>
  <c r="F80" i="1"/>
  <c r="E80" i="1"/>
  <c r="D80" i="1"/>
  <c r="H79" i="1"/>
  <c r="G79" i="1"/>
  <c r="E78" i="1"/>
  <c r="D78" i="1"/>
  <c r="H77" i="1"/>
  <c r="G77" i="1"/>
  <c r="E76" i="1"/>
  <c r="D76" i="1"/>
  <c r="H75" i="1"/>
  <c r="G75" i="1"/>
  <c r="E74" i="1"/>
  <c r="D74" i="1"/>
  <c r="H73" i="1"/>
  <c r="G73" i="1"/>
  <c r="E72" i="1"/>
  <c r="H71" i="1" s="1"/>
  <c r="D72" i="1"/>
  <c r="G71" i="1"/>
  <c r="E70" i="1"/>
  <c r="D70" i="1"/>
  <c r="H69" i="1"/>
  <c r="G69" i="1"/>
  <c r="E68" i="1"/>
  <c r="D68" i="1"/>
  <c r="E66" i="1"/>
  <c r="D66" i="1"/>
  <c r="H65" i="1"/>
  <c r="G65" i="1"/>
  <c r="E64" i="1"/>
  <c r="D64" i="1"/>
  <c r="H63" i="1"/>
  <c r="G63" i="1"/>
  <c r="E62" i="1"/>
  <c r="D62" i="1"/>
  <c r="H139" i="2" l="1"/>
  <c r="G139" i="2"/>
  <c r="H74" i="1"/>
  <c r="H78" i="1"/>
  <c r="D61" i="1"/>
  <c r="H80" i="1"/>
  <c r="H64" i="1"/>
  <c r="H62" i="1"/>
  <c r="G80" i="1"/>
  <c r="E61" i="1"/>
  <c r="H70" i="1"/>
  <c r="H99" i="1"/>
  <c r="G99" i="1"/>
  <c r="G62" i="1"/>
  <c r="G78" i="1"/>
  <c r="G70" i="1"/>
  <c r="H137" i="1"/>
  <c r="H136" i="1"/>
  <c r="F135" i="1"/>
  <c r="E135" i="1"/>
  <c r="H135" i="1" s="1"/>
  <c r="H134" i="1"/>
  <c r="H133" i="1"/>
  <c r="G133" i="1"/>
  <c r="G132" i="1" s="1"/>
  <c r="F132" i="1"/>
  <c r="E132" i="1"/>
  <c r="D132" i="1"/>
  <c r="C132" i="1"/>
  <c r="H131" i="1"/>
  <c r="H130" i="1" s="1"/>
  <c r="G131" i="1"/>
  <c r="G130" i="1" s="1"/>
  <c r="F130" i="1"/>
  <c r="E130" i="1"/>
  <c r="D130" i="1"/>
  <c r="C130" i="1"/>
  <c r="H129" i="1"/>
  <c r="G129" i="1"/>
  <c r="F128" i="1"/>
  <c r="F109" i="1" s="1"/>
  <c r="E128" i="1"/>
  <c r="D128" i="1"/>
  <c r="C128" i="1"/>
  <c r="H124" i="1"/>
  <c r="G124" i="1"/>
  <c r="H127" i="1"/>
  <c r="G127" i="1"/>
  <c r="H126" i="1"/>
  <c r="G126" i="1"/>
  <c r="H125" i="1"/>
  <c r="G125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D109" i="1"/>
  <c r="C110" i="1"/>
  <c r="C109" i="1" s="1"/>
  <c r="H108" i="1"/>
  <c r="H106" i="1"/>
  <c r="G106" i="1"/>
  <c r="H105" i="1"/>
  <c r="G105" i="1"/>
  <c r="H103" i="1"/>
  <c r="G103" i="1"/>
  <c r="H102" i="1"/>
  <c r="G102" i="1"/>
  <c r="H92" i="1"/>
  <c r="G92" i="1"/>
  <c r="H91" i="1"/>
  <c r="G91" i="1"/>
  <c r="F90" i="1"/>
  <c r="E90" i="1"/>
  <c r="D90" i="1"/>
  <c r="C90" i="1"/>
  <c r="H87" i="1"/>
  <c r="G87" i="1"/>
  <c r="H85" i="1"/>
  <c r="G85" i="1"/>
  <c r="H84" i="1"/>
  <c r="G84" i="1"/>
  <c r="F83" i="1"/>
  <c r="E83" i="1"/>
  <c r="D83" i="1"/>
  <c r="C83" i="1"/>
  <c r="C67" i="1"/>
  <c r="C61" i="1" s="1"/>
  <c r="H60" i="1"/>
  <c r="G60" i="1"/>
  <c r="H59" i="1"/>
  <c r="G59" i="1"/>
  <c r="H58" i="1"/>
  <c r="G58" i="1"/>
  <c r="H57" i="1"/>
  <c r="G57" i="1"/>
  <c r="F56" i="1"/>
  <c r="E56" i="1"/>
  <c r="D56" i="1"/>
  <c r="C56" i="1"/>
  <c r="H55" i="1"/>
  <c r="G55" i="1"/>
  <c r="H54" i="1"/>
  <c r="G54" i="1"/>
  <c r="H53" i="1"/>
  <c r="H52" i="1"/>
  <c r="G52" i="1"/>
  <c r="E51" i="1"/>
  <c r="E50" i="1" s="1"/>
  <c r="D51" i="1"/>
  <c r="C51" i="1"/>
  <c r="C50" i="1" s="1"/>
  <c r="H49" i="1"/>
  <c r="G49" i="1"/>
  <c r="F48" i="1"/>
  <c r="E48" i="1"/>
  <c r="D48" i="1"/>
  <c r="C48" i="1"/>
  <c r="H47" i="1"/>
  <c r="G47" i="1"/>
  <c r="H46" i="1"/>
  <c r="G46" i="1"/>
  <c r="G45" i="1"/>
  <c r="G44" i="1" s="1"/>
  <c r="F44" i="1"/>
  <c r="E44" i="1"/>
  <c r="D44" i="1"/>
  <c r="C44" i="1"/>
  <c r="H43" i="1"/>
  <c r="G43" i="1"/>
  <c r="G42" i="1" s="1"/>
  <c r="F42" i="1"/>
  <c r="E42" i="1"/>
  <c r="D42" i="1"/>
  <c r="C42" i="1"/>
  <c r="H41" i="1"/>
  <c r="G41" i="1"/>
  <c r="F40" i="1"/>
  <c r="E40" i="1"/>
  <c r="D40" i="1"/>
  <c r="C40" i="1"/>
  <c r="H37" i="1"/>
  <c r="G37" i="1"/>
  <c r="H36" i="1"/>
  <c r="G36" i="1"/>
  <c r="H35" i="1"/>
  <c r="G35" i="1"/>
  <c r="H34" i="1"/>
  <c r="G34" i="1"/>
  <c r="F33" i="1"/>
  <c r="E33" i="1"/>
  <c r="E32" i="1" s="1"/>
  <c r="D33" i="1"/>
  <c r="C33" i="1"/>
  <c r="C32" i="1" s="1"/>
  <c r="F32" i="1"/>
  <c r="H31" i="1"/>
  <c r="G31" i="1"/>
  <c r="H30" i="1"/>
  <c r="G30" i="1"/>
  <c r="F29" i="1"/>
  <c r="E29" i="1"/>
  <c r="D29" i="1"/>
  <c r="C29" i="1"/>
  <c r="H28" i="1"/>
  <c r="G28" i="1"/>
  <c r="H27" i="1"/>
  <c r="H26" i="1"/>
  <c r="G26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2" i="1"/>
  <c r="G12" i="1"/>
  <c r="H11" i="1"/>
  <c r="G11" i="1"/>
  <c r="F10" i="1"/>
  <c r="F9" i="1" s="1"/>
  <c r="E10" i="1"/>
  <c r="D10" i="1"/>
  <c r="D9" i="1" s="1"/>
  <c r="C10" i="1"/>
  <c r="C9" i="1" s="1"/>
  <c r="H61" i="1" l="1"/>
  <c r="F89" i="1"/>
  <c r="F88" i="1" s="1"/>
  <c r="H40" i="1"/>
  <c r="H90" i="1"/>
  <c r="G128" i="1"/>
  <c r="C39" i="1"/>
  <c r="C38" i="1" s="1"/>
  <c r="C8" i="1" s="1"/>
  <c r="G56" i="1"/>
  <c r="G21" i="1"/>
  <c r="G15" i="1"/>
  <c r="G93" i="1"/>
  <c r="H93" i="1"/>
  <c r="E39" i="1"/>
  <c r="E38" i="1" s="1"/>
  <c r="H48" i="1"/>
  <c r="H44" i="1"/>
  <c r="H45" i="1" s="1"/>
  <c r="H10" i="1"/>
  <c r="H15" i="1"/>
  <c r="H20" i="1"/>
  <c r="H21" i="1"/>
  <c r="D39" i="1"/>
  <c r="D38" i="1" s="1"/>
  <c r="H83" i="1"/>
  <c r="H110" i="1"/>
  <c r="H128" i="1"/>
  <c r="F39" i="1"/>
  <c r="F38" i="1" s="1"/>
  <c r="F8" i="1" s="1"/>
  <c r="G48" i="1"/>
  <c r="H132" i="1"/>
  <c r="H42" i="1"/>
  <c r="G33" i="1"/>
  <c r="C89" i="1"/>
  <c r="C88" i="1" s="1"/>
  <c r="G90" i="1"/>
  <c r="G83" i="1"/>
  <c r="G29" i="1"/>
  <c r="G40" i="1"/>
  <c r="H51" i="1"/>
  <c r="D89" i="1"/>
  <c r="D88" i="1" s="1"/>
  <c r="G61" i="1"/>
  <c r="H14" i="1"/>
  <c r="H29" i="1"/>
  <c r="H56" i="1"/>
  <c r="H33" i="1"/>
  <c r="E9" i="1"/>
  <c r="G10" i="1"/>
  <c r="G20" i="1"/>
  <c r="D32" i="1"/>
  <c r="H32" i="1" s="1"/>
  <c r="D50" i="1"/>
  <c r="H50" i="1" s="1"/>
  <c r="G51" i="1"/>
  <c r="E109" i="1"/>
  <c r="G110" i="1"/>
  <c r="G14" i="1"/>
  <c r="G38" i="1" l="1"/>
  <c r="C138" i="1"/>
  <c r="F138" i="1"/>
  <c r="H38" i="1"/>
  <c r="H39" i="1"/>
  <c r="G39" i="1"/>
  <c r="G50" i="1"/>
  <c r="G32" i="1"/>
  <c r="H109" i="1"/>
  <c r="G109" i="1"/>
  <c r="E89" i="1"/>
  <c r="E88" i="1" s="1"/>
  <c r="G9" i="1"/>
  <c r="H9" i="1"/>
  <c r="E8" i="1"/>
  <c r="D8" i="1"/>
  <c r="D138" i="1" s="1"/>
  <c r="H89" i="1" l="1"/>
  <c r="G89" i="1"/>
  <c r="E138" i="1"/>
  <c r="H8" i="1"/>
  <c r="G8" i="1"/>
  <c r="H138" i="1" l="1"/>
  <c r="G138" i="1"/>
  <c r="H88" i="1"/>
  <c r="G88" i="1"/>
</calcChain>
</file>

<file path=xl/sharedStrings.xml><?xml version="1.0" encoding="utf-8"?>
<sst xmlns="http://schemas.openxmlformats.org/spreadsheetml/2006/main" count="843" uniqueCount="274">
  <si>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</si>
  <si>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>первоначальный</t>
  </si>
  <si>
    <t>Отклонение</t>
  </si>
  <si>
    <t>Наименование доходов</t>
  </si>
  <si>
    <t>план</t>
  </si>
  <si>
    <t>годовой</t>
  </si>
  <si>
    <t>в %</t>
  </si>
  <si>
    <t>в сумме</t>
  </si>
  <si>
    <t>000 1 00 0000 00 0000 000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</si>
  <si>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</si>
  <si>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</si>
  <si>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</si>
  <si>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</si>
  <si>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</si>
  <si>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</si>
  <si>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</si>
  <si>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</si>
  <si>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</si>
  <si>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</si>
  <si>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</si>
  <si>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</si>
  <si>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</si>
  <si>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</si>
  <si>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</si>
  <si>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</si>
  <si>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</si>
  <si>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</si>
  <si>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</si>
  <si>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</si>
  <si>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</si>
  <si>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</si>
  <si>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</si>
  <si>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</si>
  <si>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</si>
  <si>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</si>
  <si>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</si>
  <si>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</si>
  <si>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</si>
  <si>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</si>
  <si>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</si>
  <si>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</si>
  <si>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</si>
  <si>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</si>
  <si>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</si>
  <si>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</si>
  <si>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</si>
  <si>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</si>
  <si>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</si>
  <si>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</si>
  <si>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</si>
  <si>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</si>
  <si>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</si>
  <si>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</si>
  <si>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</si>
  <si>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</si>
  <si>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</si>
  <si>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</si>
  <si>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</si>
  <si>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</si>
  <si>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</si>
  <si>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</si>
  <si>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</si>
  <si>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</si>
  <si>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</si>
  <si>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</si>
  <si>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</si>
  <si>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</si>
  <si>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</si>
  <si>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</si>
  <si>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</si>
  <si>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</si>
  <si>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</si>
  <si>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</si>
  <si>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</si>
  <si>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</si>
  <si>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</si>
  <si>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</si>
  <si>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</si>
  <si>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</si>
  <si>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</si>
  <si>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</si>
  <si>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</si>
  <si>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</si>
  <si>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</si>
  <si>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</si>
  <si>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</si>
  <si>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</si>
  <si>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</si>
  <si>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</si>
  <si>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</si>
  <si>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</si>
  <si>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</si>
  <si>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</si>
  <si>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</si>
  <si>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</si>
  <si>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</si>
  <si>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</si>
  <si>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>Невыясненные поступления,зачисляемые в местные б-ты района</t>
  </si>
  <si>
    <t>000 1 17 01050 10 0000 180</t>
  </si>
  <si>
    <t>Невыясненные поступления,зачисляемые в местные б-ты поселений</t>
  </si>
  <si>
    <t>Прочие неналоговые доходы района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</si>
  <si>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</si>
  <si>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</si>
  <si>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</si>
  <si>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</si>
  <si>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</si>
  <si>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</si>
  <si>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</si>
  <si>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</si>
  <si>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</si>
  <si>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</si>
  <si>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</si>
  <si>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</si>
  <si>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</si>
  <si>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</si>
  <si>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</si>
  <si>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000 2 02 20216 10 0000 150</t>
  </si>
  <si>
    <t>Субсид.на проведение текущего ремонта дорожной сети</t>
  </si>
  <si>
    <t>000 2 02 25519 05 0000 150</t>
  </si>
  <si>
    <t>Субсидии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</si>
  <si>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</si>
  <si>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</si>
  <si>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</si>
  <si>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</si>
  <si>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000 2 02 29999 10 0000 150</t>
  </si>
  <si>
    <t>000 2 02 29999 10 9000 150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</si>
  <si>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</si>
  <si>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</si>
  <si>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</si>
  <si>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</si>
  <si>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</si>
  <si>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</si>
  <si>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</si>
  <si>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</si>
  <si>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</si>
  <si>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</si>
  <si>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</si>
  <si>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</si>
  <si>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</si>
  <si>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</si>
  <si>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</si>
  <si>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</si>
  <si>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</si>
  <si>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Субвенции на осущ. полном. по перв.воин. Учету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</si>
  <si>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</si>
  <si>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</si>
  <si>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</si>
  <si>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</si>
  <si>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</si>
  <si>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</si>
  <si>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</si>
  <si>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</si>
  <si>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</si>
  <si>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</si>
  <si>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</si>
  <si>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</si>
  <si>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</si>
  <si>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000 2 07 00 000 00 0000 000</t>
  </si>
  <si>
    <t>Прочие безвозмездные поступления</t>
  </si>
  <si>
    <t>000 2 07 05030 10 9000 150</t>
  </si>
  <si>
    <t>000 2 07 05030 10 0000 150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</si>
  <si>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</si>
  <si>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</si>
  <si>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</si>
  <si>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</si>
  <si>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</si>
  <si>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</si>
  <si>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</si>
  <si>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</si>
  <si>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</si>
  <si>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</si>
  <si>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</si>
  <si>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</si>
  <si>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</si>
  <si>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</si>
  <si>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</si>
  <si>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</si>
  <si>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</si>
  <si>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</si>
  <si>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</si>
  <si>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</si>
  <si>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</si>
  <si>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</si>
  <si>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</si>
  <si>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</si>
  <si>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</si>
  <si>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</si>
  <si>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</si>
  <si>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</si>
  <si>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</si>
  <si>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</si>
  <si>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</si>
  <si>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</si>
  <si>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</si>
  <si>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</si>
  <si>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</si>
  <si>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</si>
  <si>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</si>
  <si>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</si>
  <si>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</si>
  <si>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</si>
  <si>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</si>
  <si>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</si>
  <si>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</si>
  <si>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</si>
  <si>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</si>
  <si>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</si>
  <si>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</si>
  <si>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</si>
  <si>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</si>
  <si>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</si>
  <si>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</si>
  <si>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000 2 02 25097 05 0000 150</t>
  </si>
  <si>
    <t>Субс.на создание в общеобраз.орг.,условий для занятия физ.культурой</t>
  </si>
  <si>
    <t>000 1 11 05035 00 0000 120</t>
  </si>
  <si>
    <t>Плата по соглашениям об установлении сервитута, в отношении земельных участков, государственная собственность на которые не разграничена</t>
  </si>
  <si>
    <t>000 1 11 05310 00 0000 120</t>
  </si>
  <si>
    <t>Субсидии бюджетам сельских поселений на софинансирование кап вложений в объекты муниц собств</t>
  </si>
  <si>
    <t>Субсидии для центров образования цифрового и гуманитарного профилей "Точка роста"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</si>
  <si>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</si>
  <si>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</si>
  <si>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</si>
  <si>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 xml:space="preserve">Субсидии на софинан мероприятий по капит ремонту объектов коммунальной инфраструктуры 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</si>
  <si>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</si>
  <si>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</si>
  <si>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000 1 11 05020 00 0000 120</t>
  </si>
  <si>
    <t>000 1 11 05025 00 0000 120</t>
  </si>
  <si>
    <t>000 1 01 02010 01 0000 110</t>
  </si>
  <si>
    <t>000 1 01 02020 01 0000 110</t>
  </si>
  <si>
    <t>000 1 01 02030 01 0000 110</t>
  </si>
  <si>
    <t>Безвозмездные поступления от негосударственных организаций основанных на местных инициативах (организации)</t>
  </si>
  <si>
    <t>Прочие безвозмездные поступления в бюджеты сельских поселений основанных на местных инициативах (физ.лица, ИП)</t>
  </si>
  <si>
    <t>Прочие безвозмездные поступления в бюджеты сельских поселений</t>
  </si>
  <si>
    <t xml:space="preserve">Исполнитель: Е.М. Горяинова </t>
  </si>
  <si>
    <t>000 1 03 00000 00 0000 110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</si>
  <si>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</si>
  <si>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</si>
  <si>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</si>
  <si>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</si>
  <si>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</si>
  <si>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</si>
  <si>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</si>
  <si>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</si>
  <si>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</si>
  <si>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Налоговые и неналоговые доходы</t>
  </si>
  <si>
    <t xml:space="preserve">1 16 01060 01 0000 140 </t>
  </si>
  <si>
    <t>000 1 12 01030 01 0000 120</t>
  </si>
  <si>
    <t>000 1 17 01050 05 0000 180</t>
  </si>
  <si>
    <t>000 1 17 05000 05 0000 180</t>
  </si>
  <si>
    <t>000 1 17 05000 10 0000 180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</si>
  <si>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</si>
  <si>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(80510)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</si>
  <si>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sz val="9"/>
        <rFont val="Times New Roman"/>
        <family val="1"/>
        <charset val="204"/>
      </rPr>
      <t>Ф(R0820)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</si>
  <si>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</si>
  <si>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</si>
  <si>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 xml:space="preserve">Налоги на товары (работы,услуги) реализуемые на территории РФ </t>
  </si>
  <si>
    <t>000 2 02 20077 10 0000 150</t>
  </si>
  <si>
    <t>000 1 14 03051 05 0000 430</t>
  </si>
  <si>
    <t xml:space="preserve"> код бюджетной классификации</t>
  </si>
  <si>
    <t>план годовой</t>
  </si>
  <si>
    <t>факт на 1 февраля 2020</t>
  </si>
  <si>
    <t>факт на 1 февраля 2019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</si>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</sst>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0.0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86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164" fontId="1" fillId="0" borderId="16" xfId="0" applyNumberFormat="1" applyFont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2" borderId="20" xfId="0" applyNumberFormat="1" applyFont="1" applyFill="1" applyBorder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2" borderId="16" xfId="0" applyNumberFormat="1" applyFont="1" applyFill="1" applyBorder="1"/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164" fontId="1" fillId="0" borderId="20" xfId="0" applyNumberFormat="1" applyFont="1" applyBorder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164" fontId="1" fillId="0" borderId="23" xfId="0" applyNumberFormat="1" applyFont="1" applyFill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164" fontId="1" fillId="0" borderId="23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164" fontId="1" fillId="2" borderId="23" xfId="0" applyNumberFormat="1" applyFont="1" applyFill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" fillId="2" borderId="0" xfId="0" applyFont="1" applyFill="1"/>
    <xf numFmtId="0" fontId="1" fillId="2" borderId="27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64" fontId="1" fillId="2" borderId="20" xfId="0" applyNumberFormat="1" applyFont="1" applyFill="1" applyBorder="1"/>
    <xf numFmtId="164" fontId="1" fillId="0" borderId="20" xfId="0" applyNumberFormat="1" applyFont="1" applyBorder="1"/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0" xfId="0" applyFont="1" applyFill="1"/>
    <xf numFmtId="164" fontId="1" fillId="0" borderId="23" xfId="0" applyNumberFormat="1" applyFont="1" applyFill="1" applyBorder="1"/>
    <xf numFmtId="164" fontId="1" fillId="2" borderId="16" xfId="0" applyNumberFormat="1" applyFont="1" applyFill="1" applyBorder="1"/>
    <xf numFmtId="164" fontId="1" fillId="0" borderId="20" xfId="0" applyNumberFormat="1" applyFont="1" applyFill="1" applyBorder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0" xfId="0" applyFont="1" applyBorder="1" applyAlignment="1">
      <alignment vertical="center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1" xfId="0" applyFont="1" applyBorder="1" applyAlignment="1">
      <alignment horizontal="left" vertical="top" wrapText="1"/>
    </xf>
    <xf numFmtId="164" fontId="1" fillId="2" borderId="31" xfId="0" applyNumberFormat="1" applyFont="1" applyFill="1" applyBorder="1"/>
    <xf numFmtId="164" fontId="1" fillId="0" borderId="31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0" fontId="1" fillId="0" borderId="21" xfId="0" applyFont="1" applyBorder="1" applyAlignment="1">
      <alignment vertical="center"/>
    </xf>
    <xf numFmtId="164" fontId="1" fillId="2" borderId="21" xfId="0" applyNumberFormat="1" applyFont="1" applyFill="1" applyBorder="1"/>
    <xf numFmtId="164" fontId="1" fillId="0" borderId="33" xfId="0" applyNumberFormat="1" applyFont="1" applyFill="1" applyBorder="1"/>
    <xf numFmtId="164" fontId="1" fillId="2" borderId="33" xfId="0" applyNumberFormat="1" applyFont="1" applyFill="1" applyBorder="1"/>
    <xf numFmtId="0" fontId="2" fillId="0" borderId="9" xfId="0" applyFont="1" applyBorder="1"/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5" xfId="0" applyNumberFormat="1" applyFont="1" applyFill="1" applyBorder="1"/>
    <xf numFmtId="164" fontId="1" fillId="0" borderId="36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164" fontId="10" fillId="2" borderId="39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0" xfId="0" applyFont="1" applyFill="1" applyBorder="1" applyAlignment="1">
      <alignment vertical="center"/>
    </xf>
    <xf numFmtId="164" fontId="10" fillId="2" borderId="40" xfId="0" applyNumberFormat="1" applyFont="1" applyFill="1" applyBorder="1"/>
    <xf numFmtId="0" fontId="2" fillId="0" borderId="24" xfId="0" applyFont="1" applyBorder="1"/>
    <xf numFmtId="164" fontId="1" fillId="2" borderId="37" xfId="0" applyNumberFormat="1" applyFont="1" applyFill="1" applyBorder="1"/>
    <xf numFmtId="0" fontId="1" fillId="0" borderId="23" xfId="0" applyFont="1" applyBorder="1"/>
    <xf numFmtId="164" fontId="1" fillId="0" borderId="41" xfId="0" applyNumberFormat="1" applyFont="1" applyFill="1" applyBorder="1"/>
    <xf numFmtId="164" fontId="2" fillId="2" borderId="24" xfId="0" applyNumberFormat="1" applyFont="1" applyFill="1" applyBorder="1"/>
    <xf numFmtId="164" fontId="1" fillId="2" borderId="42" xfId="0" applyNumberFormat="1" applyFont="1" applyFill="1" applyBorder="1"/>
    <xf numFmtId="164" fontId="1" fillId="2" borderId="39" xfId="0" applyNumberFormat="1" applyFont="1" applyFill="1" applyBorder="1"/>
    <xf numFmtId="0" fontId="10" fillId="2" borderId="22" xfId="0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3" xfId="0" applyFont="1" applyBorder="1"/>
    <xf numFmtId="164" fontId="1" fillId="2" borderId="44" xfId="0" applyNumberFormat="1" applyFont="1" applyFill="1" applyBorder="1"/>
    <xf numFmtId="164" fontId="1" fillId="2" borderId="7" xfId="0" applyNumberFormat="1" applyFont="1" applyFill="1" applyBorder="1"/>
    <xf numFmtId="164" fontId="1" fillId="0" borderId="45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4" xfId="0" applyNumberFormat="1" applyFont="1" applyFill="1" applyBorder="1"/>
    <xf numFmtId="0" fontId="1" fillId="0" borderId="46" xfId="0" applyFont="1" applyBorder="1"/>
    <xf numFmtId="0" fontId="1" fillId="0" borderId="18" xfId="0" applyFont="1" applyBorder="1" applyAlignment="1">
      <alignment horizontal="left"/>
    </xf>
    <xf numFmtId="164" fontId="1" fillId="0" borderId="47" xfId="0" applyNumberFormat="1" applyFont="1" applyBorder="1"/>
    <xf numFmtId="165" fontId="2" fillId="2" borderId="24" xfId="0" applyNumberFormat="1" applyFont="1" applyFill="1" applyBorder="1"/>
    <xf numFmtId="166" fontId="2" fillId="0" borderId="47" xfId="0" applyNumberFormat="1" applyFont="1" applyBorder="1"/>
    <xf numFmtId="1" fontId="2" fillId="0" borderId="48" xfId="0" applyNumberFormat="1" applyFont="1" applyBorder="1"/>
    <xf numFmtId="0" fontId="1" fillId="0" borderId="7" xfId="0" applyFont="1" applyBorder="1"/>
    <xf numFmtId="165" fontId="1" fillId="2" borderId="43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3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0" fontId="9" fillId="0" borderId="0" xfId="0" applyFont="1" applyAlignment="1">
      <alignment horizontal="distributed" vertical="distributed"/>
    </xf>
    <xf numFmtId="0" fontId="1" fillId="0" borderId="40" xfId="0" applyFont="1" applyBorder="1" applyAlignment="1">
      <alignment vertical="center"/>
    </xf>
    <xf numFmtId="164" fontId="1" fillId="2" borderId="49" xfId="0" applyNumberFormat="1" applyFont="1" applyFill="1" applyBorder="1"/>
    <xf numFmtId="0" fontId="1" fillId="2" borderId="16" xfId="0" applyFont="1" applyFill="1" applyBorder="1" applyAlignment="1">
      <alignment wrapText="1"/>
    </xf>
    <xf numFmtId="0" fontId="1" fillId="2" borderId="18" xfId="0" applyFont="1" applyFill="1" applyBorder="1"/>
    <xf numFmtId="0" fontId="1" fillId="2" borderId="2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0" borderId="15" xfId="0" applyFont="1" applyBorder="1"/>
    <xf numFmtId="164" fontId="1" fillId="2" borderId="14" xfId="0" applyNumberFormat="1" applyFont="1" applyFill="1" applyBorder="1"/>
    <xf numFmtId="0" fontId="1" fillId="0" borderId="23" xfId="0" applyFont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wrapText="1"/>
    </xf>
    <xf numFmtId="164" fontId="1" fillId="2" borderId="15" xfId="0" applyNumberFormat="1" applyFont="1" applyFill="1" applyBorder="1" applyAlignment="1">
      <alignment wrapText="1"/>
    </xf>
    <xf numFmtId="164" fontId="1" fillId="2" borderId="20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64" fontId="1" fillId="2" borderId="16" xfId="0" applyNumberFormat="1" applyFont="1" applyFill="1" applyBorder="1" applyAlignment="1">
      <alignment wrapText="1"/>
    </xf>
    <xf numFmtId="164" fontId="1" fillId="2" borderId="33" xfId="0" applyNumberFormat="1" applyFont="1" applyFill="1" applyBorder="1" applyAlignment="1">
      <alignment wrapText="1"/>
    </xf>
    <xf numFmtId="164" fontId="1" fillId="2" borderId="23" xfId="0" applyNumberFormat="1" applyFont="1" applyFill="1" applyBorder="1" applyAlignment="1">
      <alignment wrapText="1"/>
    </xf>
    <xf numFmtId="0" fontId="1" fillId="0" borderId="43" xfId="0" applyFont="1" applyBorder="1"/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2" fillId="2" borderId="11" xfId="0" applyNumberFormat="1" applyFont="1" applyFill="1" applyBorder="1"/>
    <xf numFmtId="164" fontId="2" fillId="0" borderId="10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6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3" width="13.85546875" style="217" hidden="1" customWidth="1"/>
    <col min="4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243</v>
      </c>
      <c r="C4" s="3"/>
      <c r="D4" s="3"/>
      <c r="E4" s="4"/>
      <c r="F4" s="5"/>
      <c r="G4" s="8"/>
      <c r="H4" s="8"/>
    </row>
    <row r="5" spans="1:8" s="10" customFormat="1" ht="24.75" customHeight="1" thickBot="1" x14ac:dyDescent="0.25">
      <c r="A5" s="267" t="s">
        <v>258</v>
      </c>
      <c r="B5" s="270" t="s">
        <v>3</v>
      </c>
      <c r="C5" s="9" t="s">
        <v>1</v>
      </c>
      <c r="D5" s="273" t="s">
        <v>259</v>
      </c>
      <c r="E5" s="276" t="s">
        <v>260</v>
      </c>
      <c r="F5" s="279" t="s">
        <v>261</v>
      </c>
      <c r="G5" s="265" t="s">
        <v>2</v>
      </c>
      <c r="H5" s="266"/>
    </row>
    <row r="6" spans="1:8" s="10" customFormat="1" ht="15" customHeight="1" x14ac:dyDescent="0.2">
      <c r="A6" s="268"/>
      <c r="B6" s="271"/>
      <c r="C6" s="11" t="s">
        <v>4</v>
      </c>
      <c r="D6" s="274"/>
      <c r="E6" s="277"/>
      <c r="F6" s="280"/>
      <c r="G6" s="282" t="s">
        <v>6</v>
      </c>
      <c r="H6" s="282" t="s">
        <v>7</v>
      </c>
    </row>
    <row r="7" spans="1:8" ht="7.5" customHeight="1" thickBot="1" x14ac:dyDescent="0.25">
      <c r="A7" s="269"/>
      <c r="B7" s="272"/>
      <c r="C7" s="11" t="s">
        <v>5</v>
      </c>
      <c r="D7" s="275"/>
      <c r="E7" s="278"/>
      <c r="F7" s="281"/>
      <c r="G7" s="283"/>
      <c r="H7" s="283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115710.31668</v>
      </c>
      <c r="D8" s="14">
        <f>D9+D20+D32+D50+D61+D83+D38+D29+D14+D56</f>
        <v>131994.74546999999</v>
      </c>
      <c r="E8" s="14">
        <f>E9+E20+E32+E50+E61+E83+E38+E29+E14+E56</f>
        <v>7670.1757100000004</v>
      </c>
      <c r="F8" s="14">
        <f>F9+F20+F32+F50+F61+F83+F38+F29+F14+F56</f>
        <v>7227.479110000002</v>
      </c>
      <c r="G8" s="14">
        <f t="shared" ref="G8:G26" si="0">E8/D8*100</f>
        <v>5.8109704918089271</v>
      </c>
      <c r="H8" s="15">
        <f t="shared" ref="H8:H41" si="1">E8-D8</f>
        <v>-124324.56976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60074.928</v>
      </c>
      <c r="D9" s="18">
        <f>D10</f>
        <v>65699.994299999991</v>
      </c>
      <c r="E9" s="18">
        <f>E10</f>
        <v>5616.2995000000001</v>
      </c>
      <c r="F9" s="19">
        <f>F10</f>
        <v>4419.9379600000002</v>
      </c>
      <c r="G9" s="14">
        <f t="shared" si="0"/>
        <v>8.548401807091178</v>
      </c>
      <c r="H9" s="15">
        <f t="shared" si="1"/>
        <v>-60083.69479999999</v>
      </c>
    </row>
    <row r="10" spans="1:8" x14ac:dyDescent="0.2">
      <c r="A10" s="21" t="s">
        <v>11</v>
      </c>
      <c r="B10" s="22" t="s">
        <v>12</v>
      </c>
      <c r="C10" s="23">
        <f>C11+C12+C13</f>
        <v>60074.928</v>
      </c>
      <c r="D10" s="23">
        <f>D11+D12+D13</f>
        <v>65699.994299999991</v>
      </c>
      <c r="E10" s="23">
        <f>E11+E12+E13</f>
        <v>5616.2995000000001</v>
      </c>
      <c r="F10" s="23">
        <f>F11+F12+F13</f>
        <v>4419.9379600000002</v>
      </c>
      <c r="G10" s="24">
        <f t="shared" si="0"/>
        <v>8.548401807091178</v>
      </c>
      <c r="H10" s="25">
        <f t="shared" si="1"/>
        <v>-60083.69479999999</v>
      </c>
    </row>
    <row r="11" spans="1:8" ht="24" x14ac:dyDescent="0.2">
      <c r="A11" s="26" t="s">
        <v>227</v>
      </c>
      <c r="B11" s="27" t="s">
        <v>13</v>
      </c>
      <c r="C11" s="28">
        <v>59776.928</v>
      </c>
      <c r="D11" s="28">
        <v>65175.994299999998</v>
      </c>
      <c r="E11" s="28">
        <v>5609.1290399999998</v>
      </c>
      <c r="F11" s="29">
        <v>4405.6064900000001</v>
      </c>
      <c r="G11" s="30">
        <f t="shared" si="0"/>
        <v>8.6061273023033866</v>
      </c>
      <c r="H11" s="30">
        <f t="shared" si="1"/>
        <v>-59566.865259999999</v>
      </c>
    </row>
    <row r="12" spans="1:8" ht="60" x14ac:dyDescent="0.2">
      <c r="A12" s="26" t="s">
        <v>228</v>
      </c>
      <c r="B12" s="239" t="s">
        <v>14</v>
      </c>
      <c r="C12" s="31">
        <v>152</v>
      </c>
      <c r="D12" s="31">
        <v>276</v>
      </c>
      <c r="E12" s="31">
        <v>0</v>
      </c>
      <c r="F12" s="32">
        <v>14.30513</v>
      </c>
      <c r="G12" s="33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146</v>
      </c>
      <c r="D13" s="35">
        <v>248</v>
      </c>
      <c r="E13" s="35">
        <v>7.1704600000000003</v>
      </c>
      <c r="F13" s="36">
        <v>2.6339999999999999E-2</v>
      </c>
      <c r="G13" s="37">
        <f t="shared" si="0"/>
        <v>2.8913145161290323</v>
      </c>
      <c r="H13" s="38">
        <f t="shared" si="1"/>
        <v>-240.82954000000001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8655.5395100000005</v>
      </c>
      <c r="D14" s="41">
        <f>D15</f>
        <v>10048.58274</v>
      </c>
      <c r="E14" s="41">
        <f>E15</f>
        <v>785.32409999999993</v>
      </c>
      <c r="F14" s="42">
        <f>F15</f>
        <v>906.38697999999999</v>
      </c>
      <c r="G14" s="43">
        <f t="shared" si="0"/>
        <v>7.8152722659474261</v>
      </c>
      <c r="H14" s="15">
        <f t="shared" si="1"/>
        <v>-9263.25864</v>
      </c>
    </row>
    <row r="15" spans="1:8" x14ac:dyDescent="0.2">
      <c r="A15" s="44" t="s">
        <v>235</v>
      </c>
      <c r="B15" s="6" t="s">
        <v>16</v>
      </c>
      <c r="C15" s="45">
        <f>C16+C17+C18+C19</f>
        <v>8655.5395100000005</v>
      </c>
      <c r="D15" s="45">
        <f>D16+D17+D18+D19</f>
        <v>10048.58274</v>
      </c>
      <c r="E15" s="45">
        <f>E16+E17+E18+E19</f>
        <v>785.32409999999993</v>
      </c>
      <c r="F15" s="46">
        <f>F16+F17+F18+F19</f>
        <v>906.38697999999999</v>
      </c>
      <c r="G15" s="25">
        <f t="shared" si="0"/>
        <v>7.8152722659474261</v>
      </c>
      <c r="H15" s="25">
        <f t="shared" si="1"/>
        <v>-9263.25864</v>
      </c>
    </row>
    <row r="16" spans="1:8" s="52" customFormat="1" x14ac:dyDescent="0.2">
      <c r="A16" s="47" t="s">
        <v>236</v>
      </c>
      <c r="B16" s="48" t="s">
        <v>17</v>
      </c>
      <c r="C16" s="49">
        <v>3138.7247299999999</v>
      </c>
      <c r="D16" s="49">
        <v>4604.6117299999996</v>
      </c>
      <c r="E16" s="49">
        <v>357.75889999999998</v>
      </c>
      <c r="F16" s="50">
        <v>395.82434000000001</v>
      </c>
      <c r="G16" s="30">
        <f t="shared" si="0"/>
        <v>7.7695780008795667</v>
      </c>
      <c r="H16" s="51">
        <f t="shared" si="1"/>
        <v>-4246.8528299999998</v>
      </c>
    </row>
    <row r="17" spans="1:8" s="52" customFormat="1" x14ac:dyDescent="0.2">
      <c r="A17" s="47" t="s">
        <v>237</v>
      </c>
      <c r="B17" s="48" t="s">
        <v>18</v>
      </c>
      <c r="C17" s="49">
        <v>21.99173</v>
      </c>
      <c r="D17" s="49">
        <v>23.717680000000001</v>
      </c>
      <c r="E17" s="49">
        <v>2.4340199999999999</v>
      </c>
      <c r="F17" s="50">
        <v>2.9556200000000001</v>
      </c>
      <c r="G17" s="30">
        <f t="shared" si="0"/>
        <v>10.26247086561586</v>
      </c>
      <c r="H17" s="51">
        <f t="shared" si="1"/>
        <v>-21.283660000000001</v>
      </c>
    </row>
    <row r="18" spans="1:8" s="52" customFormat="1" x14ac:dyDescent="0.2">
      <c r="A18" s="47" t="s">
        <v>238</v>
      </c>
      <c r="B18" s="48" t="s">
        <v>19</v>
      </c>
      <c r="C18" s="49">
        <v>6078.4753700000001</v>
      </c>
      <c r="D18" s="49">
        <v>6014.4879300000002</v>
      </c>
      <c r="E18" s="49">
        <v>490.89990999999998</v>
      </c>
      <c r="F18" s="50">
        <v>576.10522000000003</v>
      </c>
      <c r="G18" s="53">
        <f t="shared" si="0"/>
        <v>8.1619568567327718</v>
      </c>
      <c r="H18" s="51">
        <f t="shared" si="1"/>
        <v>-5523.5880200000001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-583.65232000000003</v>
      </c>
      <c r="D19" s="56">
        <v>-594.2346</v>
      </c>
      <c r="E19" s="56">
        <v>-65.768730000000005</v>
      </c>
      <c r="F19" s="57">
        <v>-68.498199999999997</v>
      </c>
      <c r="G19" s="33">
        <f t="shared" si="0"/>
        <v>11.067805543467177</v>
      </c>
      <c r="H19" s="51">
        <f t="shared" si="1"/>
        <v>528.46587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19685.705000000002</v>
      </c>
      <c r="D20" s="58">
        <f>D21+D25+D26+D28+D27</f>
        <v>24895.834999999999</v>
      </c>
      <c r="E20" s="58">
        <f>E21+E25+E26+E28+E27</f>
        <v>641.41088999999999</v>
      </c>
      <c r="F20" s="58">
        <f>F21+F25+F26+F28+F27</f>
        <v>766.12919000000011</v>
      </c>
      <c r="G20" s="59">
        <f t="shared" si="0"/>
        <v>2.5763782978156788</v>
      </c>
      <c r="H20" s="15">
        <f t="shared" si="1"/>
        <v>-24254.42411</v>
      </c>
    </row>
    <row r="21" spans="1:8" s="10" customFormat="1" x14ac:dyDescent="0.2">
      <c r="A21" s="61" t="s">
        <v>23</v>
      </c>
      <c r="B21" s="62" t="s">
        <v>24</v>
      </c>
      <c r="C21" s="45">
        <f>C22+C23+C24</f>
        <v>13821</v>
      </c>
      <c r="D21" s="45">
        <f>D22+D23+D24</f>
        <v>19088</v>
      </c>
      <c r="E21" s="45">
        <f>E22+E23+E24</f>
        <v>268.31943999999999</v>
      </c>
      <c r="F21" s="45">
        <f>F22+F23+F24</f>
        <v>401.60593</v>
      </c>
      <c r="G21" s="53">
        <f t="shared" si="0"/>
        <v>1.4056969823973178</v>
      </c>
      <c r="H21" s="25">
        <f t="shared" si="1"/>
        <v>-18819.680560000001</v>
      </c>
    </row>
    <row r="22" spans="1:8" s="60" customFormat="1" ht="24" x14ac:dyDescent="0.2">
      <c r="A22" s="63" t="s">
        <v>25</v>
      </c>
      <c r="B22" s="64" t="s">
        <v>26</v>
      </c>
      <c r="C22" s="49">
        <v>7308</v>
      </c>
      <c r="D22" s="49">
        <v>13617</v>
      </c>
      <c r="E22" s="49">
        <v>248.96986000000001</v>
      </c>
      <c r="F22" s="50">
        <v>284.96778999999998</v>
      </c>
      <c r="G22" s="30">
        <f t="shared" si="0"/>
        <v>1.8283752662113535</v>
      </c>
      <c r="H22" s="30">
        <f t="shared" si="1"/>
        <v>-13368.030140000001</v>
      </c>
    </row>
    <row r="23" spans="1:8" s="60" customFormat="1" ht="24" x14ac:dyDescent="0.2">
      <c r="A23" s="65" t="s">
        <v>27</v>
      </c>
      <c r="B23" s="66" t="s">
        <v>28</v>
      </c>
      <c r="C23" s="49">
        <v>6513</v>
      </c>
      <c r="D23" s="49">
        <v>5471</v>
      </c>
      <c r="E23" s="49">
        <v>19.34958</v>
      </c>
      <c r="F23" s="50">
        <v>116.59577</v>
      </c>
      <c r="G23" s="30">
        <f t="shared" si="0"/>
        <v>0.3536753792725279</v>
      </c>
      <c r="H23" s="30">
        <f t="shared" si="1"/>
        <v>-5451.6504199999999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4.2369999999999998E-2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28">
        <v>1323</v>
      </c>
      <c r="D25" s="35">
        <v>506</v>
      </c>
      <c r="E25" s="35">
        <v>287.62277999999998</v>
      </c>
      <c r="F25" s="69">
        <v>166.85415</v>
      </c>
      <c r="G25" s="30">
        <f t="shared" si="0"/>
        <v>56.842446640316204</v>
      </c>
      <c r="H25" s="30">
        <f t="shared" si="1"/>
        <v>-218.37722000000002</v>
      </c>
    </row>
    <row r="26" spans="1:8" x14ac:dyDescent="0.2">
      <c r="A26" s="70" t="s">
        <v>33</v>
      </c>
      <c r="B26" s="70" t="s">
        <v>34</v>
      </c>
      <c r="C26" s="71">
        <v>3715.7049999999999</v>
      </c>
      <c r="D26" s="71">
        <v>4464.085</v>
      </c>
      <c r="E26" s="71">
        <v>50.567300000000003</v>
      </c>
      <c r="F26" s="72">
        <v>103.64309</v>
      </c>
      <c r="G26" s="30">
        <f t="shared" si="0"/>
        <v>1.132758448819859</v>
      </c>
      <c r="H26" s="30">
        <f t="shared" si="1"/>
        <v>-4413.5177000000003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826</v>
      </c>
      <c r="D28" s="35">
        <v>837.75</v>
      </c>
      <c r="E28" s="35">
        <v>34.90137</v>
      </c>
      <c r="F28" s="36">
        <v>94.026020000000003</v>
      </c>
      <c r="G28" s="76">
        <f t="shared" ref="G28:G41" si="2">E28/D28*100</f>
        <v>4.1660841539838849</v>
      </c>
      <c r="H28" s="30">
        <f t="shared" si="1"/>
        <v>-802.84862999999996</v>
      </c>
    </row>
    <row r="29" spans="1:8" ht="12.75" thickBot="1" x14ac:dyDescent="0.25">
      <c r="A29" s="12" t="s">
        <v>39</v>
      </c>
      <c r="B29" s="77" t="s">
        <v>40</v>
      </c>
      <c r="C29" s="78">
        <f>C30+C31</f>
        <v>8083.6059999999998</v>
      </c>
      <c r="D29" s="59">
        <f>D30+D31</f>
        <v>10100.566340000001</v>
      </c>
      <c r="E29" s="79">
        <f>E30+E31</f>
        <v>223.88696999999999</v>
      </c>
      <c r="F29" s="14">
        <f>F30+F31</f>
        <v>427.34054000000003</v>
      </c>
      <c r="G29" s="80">
        <f t="shared" si="2"/>
        <v>2.2165783824751353</v>
      </c>
      <c r="H29" s="15">
        <f t="shared" si="1"/>
        <v>-9876.6793700000017</v>
      </c>
    </row>
    <row r="30" spans="1:8" x14ac:dyDescent="0.2">
      <c r="A30" s="22" t="s">
        <v>41</v>
      </c>
      <c r="B30" s="61" t="s">
        <v>42</v>
      </c>
      <c r="C30" s="31">
        <v>965.322</v>
      </c>
      <c r="D30" s="31">
        <v>794.27949999999998</v>
      </c>
      <c r="E30" s="23">
        <v>41.805489999999999</v>
      </c>
      <c r="F30" s="81">
        <v>27.963049999999999</v>
      </c>
      <c r="G30" s="25">
        <f t="shared" si="2"/>
        <v>5.263322293978379</v>
      </c>
      <c r="H30" s="25">
        <f t="shared" si="1"/>
        <v>-752.47401000000002</v>
      </c>
    </row>
    <row r="31" spans="1:8" ht="12.75" thickBot="1" x14ac:dyDescent="0.25">
      <c r="A31" s="82" t="s">
        <v>43</v>
      </c>
      <c r="B31" s="82" t="s">
        <v>44</v>
      </c>
      <c r="C31" s="35">
        <v>7118.2839999999997</v>
      </c>
      <c r="D31" s="35">
        <v>9306.2868400000007</v>
      </c>
      <c r="E31" s="83">
        <v>182.08148</v>
      </c>
      <c r="F31" s="69">
        <v>399.37749000000002</v>
      </c>
      <c r="G31" s="38">
        <f t="shared" si="2"/>
        <v>1.956542745033206</v>
      </c>
      <c r="H31" s="38">
        <f t="shared" si="1"/>
        <v>-9124.2053599999999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2870.55</v>
      </c>
      <c r="D32" s="14">
        <f>D33+D35+D37+D36</f>
        <v>1924.1518999999998</v>
      </c>
      <c r="E32" s="14">
        <f>E33+E35+E37+E36</f>
        <v>180.99351000000001</v>
      </c>
      <c r="F32" s="14">
        <f>F33+F35+F37+F36</f>
        <v>174.38551999999999</v>
      </c>
      <c r="G32" s="59">
        <f t="shared" si="2"/>
        <v>9.4064044527877471</v>
      </c>
      <c r="H32" s="15">
        <f t="shared" si="1"/>
        <v>-1743.1583899999998</v>
      </c>
    </row>
    <row r="33" spans="1:9" x14ac:dyDescent="0.2">
      <c r="A33" s="22" t="s">
        <v>47</v>
      </c>
      <c r="B33" s="22" t="s">
        <v>48</v>
      </c>
      <c r="C33" s="31">
        <f>C34</f>
        <v>1240</v>
      </c>
      <c r="D33" s="31">
        <f>D34</f>
        <v>1057.8</v>
      </c>
      <c r="E33" s="31">
        <f>E34</f>
        <v>139.37351000000001</v>
      </c>
      <c r="F33" s="32">
        <f>F34</f>
        <v>79.248019999999997</v>
      </c>
      <c r="G33" s="53">
        <f t="shared" si="2"/>
        <v>13.175790319531103</v>
      </c>
      <c r="H33" s="25">
        <f t="shared" si="1"/>
        <v>-918.42648999999994</v>
      </c>
    </row>
    <row r="34" spans="1:9" x14ac:dyDescent="0.2">
      <c r="A34" s="82" t="s">
        <v>49</v>
      </c>
      <c r="B34" s="85" t="s">
        <v>50</v>
      </c>
      <c r="C34" s="71">
        <v>1240</v>
      </c>
      <c r="D34" s="35">
        <v>1057.8</v>
      </c>
      <c r="E34" s="83">
        <v>139.37351000000001</v>
      </c>
      <c r="F34" s="69">
        <v>79.248019999999997</v>
      </c>
      <c r="G34" s="53">
        <f t="shared" si="2"/>
        <v>13.175790319531103</v>
      </c>
      <c r="H34" s="30">
        <f t="shared" si="1"/>
        <v>-918.42648999999994</v>
      </c>
    </row>
    <row r="35" spans="1:9" x14ac:dyDescent="0.2">
      <c r="A35" s="82" t="s">
        <v>51</v>
      </c>
      <c r="B35" s="82" t="s">
        <v>52</v>
      </c>
      <c r="C35" s="35">
        <v>100.55</v>
      </c>
      <c r="D35" s="35">
        <v>126.3519</v>
      </c>
      <c r="E35" s="71">
        <v>2.44</v>
      </c>
      <c r="F35" s="72">
        <v>4.5999999999999996</v>
      </c>
      <c r="G35" s="53">
        <f t="shared" si="2"/>
        <v>1.9311146092777394</v>
      </c>
      <c r="H35" s="30">
        <f t="shared" si="1"/>
        <v>-123.9119</v>
      </c>
    </row>
    <row r="36" spans="1:9" ht="24" x14ac:dyDescent="0.2">
      <c r="A36" s="86" t="s">
        <v>53</v>
      </c>
      <c r="B36" s="242" t="s">
        <v>54</v>
      </c>
      <c r="C36" s="35">
        <v>0</v>
      </c>
      <c r="D36" s="35">
        <v>58</v>
      </c>
      <c r="E36" s="35">
        <v>0</v>
      </c>
      <c r="F36" s="36">
        <v>12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1530</v>
      </c>
      <c r="D37" s="35">
        <v>682</v>
      </c>
      <c r="E37" s="35">
        <v>39.18</v>
      </c>
      <c r="F37" s="36">
        <v>78.537499999999994</v>
      </c>
      <c r="G37" s="103">
        <f t="shared" si="2"/>
        <v>5.7448680351906161</v>
      </c>
      <c r="H37" s="101">
        <f t="shared" si="1"/>
        <v>-642.82000000000005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14644.542170000001</v>
      </c>
      <c r="D38" s="91">
        <f>D39+D47+D48+D46</f>
        <v>18608.722189999997</v>
      </c>
      <c r="E38" s="92">
        <f>E39+E47+E48</f>
        <v>114.70841999999999</v>
      </c>
      <c r="F38" s="91">
        <f>F39+F47+F48+F46</f>
        <v>449.98342000000008</v>
      </c>
      <c r="G38" s="14">
        <f t="shared" si="2"/>
        <v>0.61642287325694134</v>
      </c>
      <c r="H38" s="15">
        <f t="shared" si="1"/>
        <v>-18494.013769999998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14041.095800000001</v>
      </c>
      <c r="D39" s="110">
        <f>D40+D42+D44</f>
        <v>17577.762189999998</v>
      </c>
      <c r="E39" s="110">
        <f>E40+E42+E44+E46</f>
        <v>49.988569999999996</v>
      </c>
      <c r="F39" s="102">
        <f>F40+F42+F44</f>
        <v>338.31819000000002</v>
      </c>
      <c r="G39" s="24">
        <f t="shared" si="2"/>
        <v>0.28438529011638652</v>
      </c>
      <c r="H39" s="24">
        <f t="shared" si="1"/>
        <v>-17527.773619999996</v>
      </c>
    </row>
    <row r="40" spans="1:9" s="94" customFormat="1" ht="24" customHeight="1" x14ac:dyDescent="0.2">
      <c r="A40" s="86" t="s">
        <v>61</v>
      </c>
      <c r="B40" s="245" t="s">
        <v>62</v>
      </c>
      <c r="C40" s="97">
        <f>C41</f>
        <v>4305.6000000000004</v>
      </c>
      <c r="D40" s="97">
        <f>D41</f>
        <v>8214.2999999999993</v>
      </c>
      <c r="E40" s="109">
        <f>E41</f>
        <v>23.661079999999998</v>
      </c>
      <c r="F40" s="109">
        <f>F41</f>
        <v>273.36002999999999</v>
      </c>
      <c r="G40" s="30">
        <f t="shared" si="2"/>
        <v>0.28804742948273132</v>
      </c>
      <c r="H40" s="30">
        <f t="shared" si="1"/>
        <v>-8190.6389199999994</v>
      </c>
    </row>
    <row r="41" spans="1:9" s="94" customFormat="1" ht="27" customHeight="1" x14ac:dyDescent="0.2">
      <c r="A41" s="95" t="s">
        <v>63</v>
      </c>
      <c r="B41" s="96" t="s">
        <v>62</v>
      </c>
      <c r="C41" s="97">
        <v>4305.6000000000004</v>
      </c>
      <c r="D41" s="98">
        <v>8214.2999999999993</v>
      </c>
      <c r="E41" s="99">
        <v>23.661079999999998</v>
      </c>
      <c r="F41" s="99">
        <v>273.36002999999999</v>
      </c>
      <c r="G41" s="100">
        <f t="shared" si="2"/>
        <v>0.28804742948273132</v>
      </c>
      <c r="H41" s="101">
        <f t="shared" si="1"/>
        <v>-8190.6389199999994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9318.3678</v>
      </c>
      <c r="D42" s="97">
        <f>D43</f>
        <v>9060.1651899999997</v>
      </c>
      <c r="E42" s="109">
        <f>E43</f>
        <v>9.3451400000000007</v>
      </c>
      <c r="F42" s="99">
        <f>F43</f>
        <v>58.415480000000002</v>
      </c>
      <c r="G42" s="97">
        <f>G43</f>
        <v>0.10314535997991005</v>
      </c>
      <c r="H42" s="109">
        <f>E42-D42</f>
        <v>-9050.8200500000003</v>
      </c>
    </row>
    <row r="43" spans="1:9" s="94" customFormat="1" ht="24" x14ac:dyDescent="0.2">
      <c r="A43" s="105" t="s">
        <v>226</v>
      </c>
      <c r="B43" s="87" t="s">
        <v>64</v>
      </c>
      <c r="C43" s="29">
        <v>9318.3678</v>
      </c>
      <c r="D43" s="29">
        <v>9060.1651899999997</v>
      </c>
      <c r="E43" s="28">
        <v>9.3451400000000007</v>
      </c>
      <c r="F43" s="28">
        <v>58.415480000000002</v>
      </c>
      <c r="G43" s="29">
        <f>E43/D43*100</f>
        <v>0.10314535997991005</v>
      </c>
      <c r="H43" s="28">
        <f>E43-D43</f>
        <v>-9050.8200500000003</v>
      </c>
    </row>
    <row r="44" spans="1:9" s="94" customFormat="1" ht="51" customHeight="1" x14ac:dyDescent="0.2">
      <c r="A44" s="95" t="s">
        <v>65</v>
      </c>
      <c r="B44" s="242" t="s">
        <v>66</v>
      </c>
      <c r="C44" s="97">
        <f>C45</f>
        <v>417.12799999999999</v>
      </c>
      <c r="D44" s="97">
        <f>D45</f>
        <v>303.29700000000003</v>
      </c>
      <c r="E44" s="109">
        <f>E45</f>
        <v>16.98235</v>
      </c>
      <c r="F44" s="99">
        <f>F45</f>
        <v>6.5426799999999998</v>
      </c>
      <c r="G44" s="97">
        <f>G45</f>
        <v>5.5992476021853168</v>
      </c>
      <c r="H44" s="99">
        <f>E44-D44</f>
        <v>-286.31465000000003</v>
      </c>
      <c r="I44" s="139"/>
    </row>
    <row r="45" spans="1:9" s="107" customFormat="1" ht="36" customHeight="1" x14ac:dyDescent="0.2">
      <c r="A45" s="95" t="s">
        <v>214</v>
      </c>
      <c r="B45" s="106" t="s">
        <v>67</v>
      </c>
      <c r="C45" s="97">
        <v>417.12799999999999</v>
      </c>
      <c r="D45" s="108">
        <v>303.29700000000003</v>
      </c>
      <c r="E45" s="109">
        <v>16.98235</v>
      </c>
      <c r="F45" s="99">
        <v>6.5426799999999998</v>
      </c>
      <c r="G45" s="97">
        <f>E45/D45*100</f>
        <v>5.5992476021853168</v>
      </c>
      <c r="H45" s="109">
        <f>H44</f>
        <v>-286.31465000000003</v>
      </c>
    </row>
    <row r="46" spans="1:9" s="52" customFormat="1" ht="24" x14ac:dyDescent="0.2">
      <c r="A46" s="111" t="s">
        <v>68</v>
      </c>
      <c r="B46" s="112" t="s">
        <v>69</v>
      </c>
      <c r="C46" s="83">
        <v>11.75137</v>
      </c>
      <c r="D46" s="83">
        <v>181.27799999999999</v>
      </c>
      <c r="E46" s="56">
        <v>0</v>
      </c>
      <c r="F46" s="83">
        <v>4.5540500000000002</v>
      </c>
      <c r="G46" s="76">
        <f t="shared" ref="G46:G52" si="3">E46/D46*100</f>
        <v>0</v>
      </c>
      <c r="H46" s="76">
        <f t="shared" ref="H46:H111" si="4">E46-D46</f>
        <v>-181.27799999999999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340.42099999999999</v>
      </c>
      <c r="D47" s="114">
        <v>561.50800000000004</v>
      </c>
      <c r="E47" s="115">
        <v>52.222999999999999</v>
      </c>
      <c r="F47" s="114">
        <v>81.096760000000003</v>
      </c>
      <c r="G47" s="76">
        <f t="shared" si="3"/>
        <v>9.3004908211459139</v>
      </c>
      <c r="H47" s="76">
        <f t="shared" si="4"/>
        <v>-509.28500000000003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251.274</v>
      </c>
      <c r="D48" s="14">
        <f>D49</f>
        <v>288.17399999999998</v>
      </c>
      <c r="E48" s="14">
        <f>E49</f>
        <v>12.49685</v>
      </c>
      <c r="F48" s="14">
        <f>F49</f>
        <v>26.014420000000001</v>
      </c>
      <c r="G48" s="14">
        <f t="shared" si="3"/>
        <v>4.3365640203488178</v>
      </c>
      <c r="H48" s="15">
        <f t="shared" si="4"/>
        <v>-275.67714999999998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251.274</v>
      </c>
      <c r="D49" s="23">
        <v>288.17399999999998</v>
      </c>
      <c r="E49" s="118">
        <v>12.49685</v>
      </c>
      <c r="F49" s="119">
        <v>26.014420000000001</v>
      </c>
      <c r="G49" s="33">
        <f t="shared" si="3"/>
        <v>4.3365640203488178</v>
      </c>
      <c r="H49" s="38">
        <f t="shared" si="4"/>
        <v>-275.67714999999998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184.476</v>
      </c>
      <c r="D50" s="120">
        <f>D51</f>
        <v>115.893</v>
      </c>
      <c r="E50" s="120">
        <f>+E51</f>
        <v>0</v>
      </c>
      <c r="F50" s="120">
        <f>+F51</f>
        <v>4.1070099999999998</v>
      </c>
      <c r="G50" s="14">
        <f t="shared" si="3"/>
        <v>0</v>
      </c>
      <c r="H50" s="15">
        <f t="shared" si="4"/>
        <v>-115.893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184.476</v>
      </c>
      <c r="D51" s="31">
        <f>D52+D53+D54+D55</f>
        <v>115.893</v>
      </c>
      <c r="E51" s="31">
        <f>E52+E53+E54+E55</f>
        <v>0</v>
      </c>
      <c r="F51" s="31">
        <f>F52+F53+F54+F55</f>
        <v>4.1070099999999998</v>
      </c>
      <c r="G51" s="25">
        <f t="shared" si="3"/>
        <v>0</v>
      </c>
      <c r="H51" s="25">
        <f t="shared" si="4"/>
        <v>-115.893</v>
      </c>
    </row>
    <row r="52" spans="1:9" s="52" customFormat="1" ht="13.5" customHeight="1" x14ac:dyDescent="0.2">
      <c r="A52" s="121" t="s">
        <v>78</v>
      </c>
      <c r="B52" s="122" t="s">
        <v>79</v>
      </c>
      <c r="C52" s="28">
        <v>80.34</v>
      </c>
      <c r="D52" s="28">
        <v>8.6370000000000005</v>
      </c>
      <c r="E52" s="49"/>
      <c r="F52" s="50">
        <v>0.76212000000000002</v>
      </c>
      <c r="G52" s="30">
        <f t="shared" si="3"/>
        <v>0</v>
      </c>
      <c r="H52" s="53">
        <f t="shared" si="4"/>
        <v>-8.6370000000000005</v>
      </c>
    </row>
    <row r="53" spans="1:9" s="52" customFormat="1" x14ac:dyDescent="0.2">
      <c r="A53" s="82" t="s">
        <v>246</v>
      </c>
      <c r="B53" s="123" t="s">
        <v>80</v>
      </c>
      <c r="C53" s="28"/>
      <c r="D53" s="28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28">
        <v>104.136</v>
      </c>
      <c r="D54" s="28">
        <v>107.256</v>
      </c>
      <c r="E54" s="49"/>
      <c r="F54" s="50">
        <v>3.3448899999999999</v>
      </c>
      <c r="G54" s="30">
        <f t="shared" ref="G54:G61" si="5">E54/D54*100</f>
        <v>0</v>
      </c>
      <c r="H54" s="30">
        <f t="shared" si="4"/>
        <v>-107.256</v>
      </c>
    </row>
    <row r="55" spans="1:9" s="52" customFormat="1" ht="24.75" thickBot="1" x14ac:dyDescent="0.25">
      <c r="A55" s="65" t="s">
        <v>83</v>
      </c>
      <c r="B55" s="122" t="s">
        <v>84</v>
      </c>
      <c r="C55" s="28"/>
      <c r="D55" s="28"/>
      <c r="E55" s="49"/>
      <c r="F55" s="50"/>
      <c r="G55" s="5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</f>
        <v>239</v>
      </c>
      <c r="D56" s="41">
        <f>D57+D58+D59+D60</f>
        <v>239</v>
      </c>
      <c r="E56" s="41">
        <f>E57+E58+E59+E60</f>
        <v>99.837940000000003</v>
      </c>
      <c r="F56" s="41">
        <f>F57+F58+F59+F60</f>
        <v>4.7368800000000002</v>
      </c>
      <c r="G56" s="14">
        <f t="shared" si="5"/>
        <v>41.773196652719669</v>
      </c>
      <c r="H56" s="15">
        <f t="shared" si="4"/>
        <v>-139.16206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28"/>
      <c r="F58" s="29"/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>
        <v>239</v>
      </c>
      <c r="D59" s="134"/>
      <c r="E59" s="31">
        <v>99.837940000000003</v>
      </c>
      <c r="F59" s="32">
        <v>4.7368800000000002</v>
      </c>
      <c r="G59" s="30" t="e">
        <f t="shared" si="5"/>
        <v>#DIV/0!</v>
      </c>
      <c r="H59" s="30">
        <f t="shared" si="4"/>
        <v>99.837940000000003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/>
      <c r="D60" s="137">
        <v>239</v>
      </c>
      <c r="E60" s="114"/>
      <c r="F60" s="114"/>
      <c r="G60" s="33">
        <f t="shared" si="5"/>
        <v>0</v>
      </c>
      <c r="H60" s="5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1">
        <f>C62+C65+C67+C72+C76+C78+C80+C81</f>
        <v>998</v>
      </c>
      <c r="D61" s="92">
        <f>D62+D64+D66+D68+D70+D72+D74+D76+D78+D80</f>
        <v>88</v>
      </c>
      <c r="E61" s="92">
        <f>E62+E64+E66+E68+E70+E72+E74+E76+E78+E80</f>
        <v>7.7143800000000002</v>
      </c>
      <c r="F61" s="91">
        <v>21.53772</v>
      </c>
      <c r="G61" s="78">
        <f t="shared" si="5"/>
        <v>8.7663409090909106</v>
      </c>
      <c r="H61" s="59">
        <f>E61-D61</f>
        <v>-80.285619999999994</v>
      </c>
    </row>
    <row r="62" spans="1:9" s="10" customFormat="1" ht="36" x14ac:dyDescent="0.2">
      <c r="A62" s="224" t="s">
        <v>171</v>
      </c>
      <c r="B62" s="225" t="s">
        <v>172</v>
      </c>
      <c r="C62" s="31">
        <v>150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28"/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35"/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35">
        <v>20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31"/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35">
        <f>C68+C69+C70</f>
        <v>125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71"/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35">
        <v>30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36.75" customHeight="1" x14ac:dyDescent="0.2">
      <c r="A70" s="224" t="s">
        <v>186</v>
      </c>
      <c r="B70" s="123" t="s">
        <v>187</v>
      </c>
      <c r="C70" s="35">
        <v>95</v>
      </c>
      <c r="D70" s="110">
        <f>D71</f>
        <v>3</v>
      </c>
      <c r="E70" s="110">
        <f>E71</f>
        <v>0</v>
      </c>
      <c r="F70" s="97"/>
      <c r="G70" s="109">
        <f>E70/D70*100</f>
        <v>0</v>
      </c>
      <c r="H70" s="109">
        <f>E70-D70</f>
        <v>-3</v>
      </c>
    </row>
    <row r="71" spans="1:8" ht="60" x14ac:dyDescent="0.2">
      <c r="A71" s="226" t="s">
        <v>188</v>
      </c>
      <c r="B71" s="67" t="s">
        <v>189</v>
      </c>
      <c r="C71" s="35"/>
      <c r="D71" s="110">
        <v>3</v>
      </c>
      <c r="E71" s="102"/>
      <c r="F71" s="97"/>
      <c r="G71" s="109">
        <f>E71/D71*100</f>
        <v>0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35"/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41"/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41"/>
      <c r="D74" s="110">
        <f>D75</f>
        <v>2</v>
      </c>
      <c r="E74" s="110">
        <f>E75</f>
        <v>0</v>
      </c>
      <c r="F74" s="97"/>
      <c r="G74" s="109"/>
      <c r="H74" s="109">
        <f>E74-D74</f>
        <v>-2</v>
      </c>
    </row>
    <row r="75" spans="1:8" ht="48" x14ac:dyDescent="0.2">
      <c r="A75" s="226" t="s">
        <v>196</v>
      </c>
      <c r="B75" s="67" t="s">
        <v>197</v>
      </c>
      <c r="C75" s="141"/>
      <c r="D75" s="110">
        <v>2</v>
      </c>
      <c r="E75" s="102"/>
      <c r="F75" s="97"/>
      <c r="G75" s="109">
        <f>E75/D75*100</f>
        <v>0</v>
      </c>
      <c r="H75" s="237">
        <f>E75-D75</f>
        <v>-2</v>
      </c>
    </row>
    <row r="76" spans="1:8" ht="36" x14ac:dyDescent="0.2">
      <c r="A76" s="224" t="s">
        <v>198</v>
      </c>
      <c r="B76" s="123" t="s">
        <v>199</v>
      </c>
      <c r="C76" s="28"/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43"/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71">
        <v>30</v>
      </c>
      <c r="D78" s="110">
        <f>D79</f>
        <v>19</v>
      </c>
      <c r="E78" s="110">
        <f>E79</f>
        <v>0</v>
      </c>
      <c r="F78" s="97"/>
      <c r="G78" s="109">
        <f t="shared" si="7"/>
        <v>0</v>
      </c>
      <c r="H78" s="109">
        <f t="shared" si="8"/>
        <v>-19</v>
      </c>
    </row>
    <row r="79" spans="1:8" ht="49.5" customHeight="1" x14ac:dyDescent="0.2">
      <c r="A79" s="229" t="s">
        <v>204</v>
      </c>
      <c r="B79" s="230" t="s">
        <v>205</v>
      </c>
      <c r="C79" s="28"/>
      <c r="D79" s="110">
        <v>19</v>
      </c>
      <c r="E79" s="102"/>
      <c r="F79" s="97"/>
      <c r="G79" s="109">
        <f t="shared" si="7"/>
        <v>0</v>
      </c>
      <c r="H79" s="109">
        <f t="shared" si="8"/>
        <v>-19</v>
      </c>
    </row>
    <row r="80" spans="1:8" ht="48" x14ac:dyDescent="0.2">
      <c r="A80" s="231" t="s">
        <v>206</v>
      </c>
      <c r="B80" s="175" t="s">
        <v>207</v>
      </c>
      <c r="C80" s="28">
        <v>70</v>
      </c>
      <c r="D80" s="97">
        <f>D81+D82</f>
        <v>0</v>
      </c>
      <c r="E80" s="97">
        <f t="shared" ref="E80:F80" si="9">E81+E82</f>
        <v>7.7143800000000002</v>
      </c>
      <c r="F80" s="97">
        <f t="shared" si="9"/>
        <v>0</v>
      </c>
      <c r="G80" s="109" t="e">
        <f t="shared" si="7"/>
        <v>#DIV/0!</v>
      </c>
      <c r="H80" s="109">
        <f t="shared" si="8"/>
        <v>7.7143800000000002</v>
      </c>
    </row>
    <row r="81" spans="1:8" ht="48" x14ac:dyDescent="0.2">
      <c r="A81" s="232" t="s">
        <v>208</v>
      </c>
      <c r="B81" s="233" t="s">
        <v>209</v>
      </c>
      <c r="C81" s="45">
        <v>603</v>
      </c>
      <c r="D81" s="108"/>
      <c r="E81" s="108">
        <v>5.5018799999999999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35"/>
      <c r="D82" s="108"/>
      <c r="E82" s="99">
        <v>2.2124999999999999</v>
      </c>
      <c r="F82" s="108"/>
      <c r="G82" s="109" t="e">
        <f t="shared" si="7"/>
        <v>#DIV/0!</v>
      </c>
      <c r="H82" s="99">
        <f t="shared" si="8"/>
        <v>2.2124999999999999</v>
      </c>
    </row>
    <row r="83" spans="1:8" ht="12.75" thickBot="1" x14ac:dyDescent="0.25">
      <c r="A83" s="12" t="s">
        <v>95</v>
      </c>
      <c r="B83" s="84" t="s">
        <v>96</v>
      </c>
      <c r="C83" s="91">
        <f>C84+C85+C87</f>
        <v>273.97000000000003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52.933889999999998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0.10499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33"/>
    </row>
    <row r="87" spans="1:8" ht="12.75" thickBot="1" x14ac:dyDescent="0.25">
      <c r="A87" s="82" t="s">
        <v>249</v>
      </c>
      <c r="B87" s="82" t="s">
        <v>101</v>
      </c>
      <c r="C87" s="35">
        <v>273.97000000000003</v>
      </c>
      <c r="D87" s="35">
        <v>274</v>
      </c>
      <c r="E87" s="83"/>
      <c r="F87" s="69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 t="e">
        <f>C89+C130+C132</f>
        <v>#REF!</v>
      </c>
      <c r="D88" s="59">
        <f>D89+D130+D132</f>
        <v>518067.54134999996</v>
      </c>
      <c r="E88" s="59">
        <f>E89+E130+E132</f>
        <v>31139.19959</v>
      </c>
      <c r="F88" s="59">
        <f>F89+F130+F132</f>
        <v>27342.653200000001</v>
      </c>
      <c r="G88" s="14">
        <f t="shared" si="11"/>
        <v>6.0106447720805471</v>
      </c>
      <c r="H88" s="15">
        <f t="shared" si="4"/>
        <v>-486928.34175999998</v>
      </c>
    </row>
    <row r="89" spans="1:8" ht="12.75" thickBot="1" x14ac:dyDescent="0.25">
      <c r="A89" s="146" t="s">
        <v>104</v>
      </c>
      <c r="B89" s="147" t="s">
        <v>105</v>
      </c>
      <c r="C89" s="148" t="e">
        <f>C90+C93+C109</f>
        <v>#REF!</v>
      </c>
      <c r="D89" s="148">
        <f>D90+D93+D109</f>
        <v>517945.79999999993</v>
      </c>
      <c r="E89" s="148">
        <f>E90+E93+E109</f>
        <v>31139.19959</v>
      </c>
      <c r="F89" s="148">
        <f>F90+F93+F109</f>
        <v>27342.653200000001</v>
      </c>
      <c r="G89" s="14">
        <f t="shared" si="11"/>
        <v>6.0120575531262164</v>
      </c>
      <c r="H89" s="15">
        <f t="shared" si="4"/>
        <v>-486806.60040999996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141422.6</v>
      </c>
      <c r="D90" s="59">
        <f>D91+D92</f>
        <v>154122</v>
      </c>
      <c r="E90" s="59">
        <f>E91+E92</f>
        <v>16421</v>
      </c>
      <c r="F90" s="59">
        <f>F91+F92</f>
        <v>15166</v>
      </c>
      <c r="G90" s="14">
        <f t="shared" si="11"/>
        <v>10.654546398307833</v>
      </c>
      <c r="H90" s="15">
        <f t="shared" si="4"/>
        <v>-137701</v>
      </c>
    </row>
    <row r="91" spans="1:8" x14ac:dyDescent="0.2">
      <c r="A91" s="70" t="s">
        <v>108</v>
      </c>
      <c r="B91" s="149" t="s">
        <v>109</v>
      </c>
      <c r="C91" s="150">
        <v>140004</v>
      </c>
      <c r="D91" s="150">
        <v>154122</v>
      </c>
      <c r="E91" s="151">
        <v>16421</v>
      </c>
      <c r="F91" s="152">
        <v>15166</v>
      </c>
      <c r="G91" s="25">
        <f t="shared" si="11"/>
        <v>10.654546398307833</v>
      </c>
      <c r="H91" s="25">
        <f t="shared" si="4"/>
        <v>-137701</v>
      </c>
    </row>
    <row r="92" spans="1:8" ht="24.75" thickBot="1" x14ac:dyDescent="0.25">
      <c r="A92" s="153" t="s">
        <v>110</v>
      </c>
      <c r="B92" s="154" t="s">
        <v>111</v>
      </c>
      <c r="C92" s="155">
        <v>1418.6</v>
      </c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C95+C99+C94+C96+C97+C98</f>
        <v>28312.200000000004</v>
      </c>
      <c r="D93" s="59">
        <f>D95+D99+D94+D96+D97+D98</f>
        <v>183607.6</v>
      </c>
      <c r="E93" s="59">
        <f t="shared" ref="E93:F93" si="12">E95+E99+E94+E96+E97+E98</f>
        <v>382.36662000000001</v>
      </c>
      <c r="F93" s="59">
        <f t="shared" si="12"/>
        <v>193.7</v>
      </c>
      <c r="G93" s="14">
        <f t="shared" si="11"/>
        <v>0.20825206581862624</v>
      </c>
      <c r="H93" s="15">
        <f t="shared" si="4"/>
        <v>-183225.23338000002</v>
      </c>
    </row>
    <row r="94" spans="1:8" x14ac:dyDescent="0.2">
      <c r="A94" s="70" t="s">
        <v>114</v>
      </c>
      <c r="B94" s="149" t="s">
        <v>115</v>
      </c>
      <c r="C94" s="156">
        <v>2508.4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160">
        <v>3268.9</v>
      </c>
      <c r="D95" s="56">
        <v>3247.7</v>
      </c>
      <c r="E95" s="83"/>
      <c r="F95" s="161"/>
      <c r="G95" s="30">
        <f>E95/D95*100</f>
        <v>0</v>
      </c>
      <c r="H95" s="5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162"/>
      <c r="D96" s="49">
        <v>441.5</v>
      </c>
      <c r="E96" s="28"/>
      <c r="F96" s="144"/>
      <c r="G96" s="30"/>
      <c r="H96" s="53">
        <f t="shared" si="4"/>
        <v>-441.5</v>
      </c>
    </row>
    <row r="97" spans="1:8" s="10" customFormat="1" x14ac:dyDescent="0.2">
      <c r="A97" s="158" t="s">
        <v>118</v>
      </c>
      <c r="B97" s="163" t="s">
        <v>119</v>
      </c>
      <c r="C97" s="164"/>
      <c r="D97" s="118">
        <v>89</v>
      </c>
      <c r="E97" s="23"/>
      <c r="F97" s="165"/>
      <c r="G97" s="30">
        <f>E97/D97*100</f>
        <v>0</v>
      </c>
      <c r="H97" s="53">
        <f t="shared" si="4"/>
        <v>-89</v>
      </c>
    </row>
    <row r="98" spans="1:8" s="10" customFormat="1" ht="24.75" thickBot="1" x14ac:dyDescent="0.25">
      <c r="A98" s="166" t="s">
        <v>256</v>
      </c>
      <c r="B98" s="154" t="s">
        <v>217</v>
      </c>
      <c r="C98" s="167">
        <v>9248</v>
      </c>
      <c r="D98" s="115">
        <v>87643.4</v>
      </c>
      <c r="E98" s="114"/>
      <c r="F98" s="137"/>
      <c r="G98" s="53">
        <f>E98/D98*100</f>
        <v>0</v>
      </c>
      <c r="H98" s="53">
        <f t="shared" si="4"/>
        <v>-87643.4</v>
      </c>
    </row>
    <row r="99" spans="1:8" ht="15.75" customHeight="1" thickBot="1" x14ac:dyDescent="0.25">
      <c r="A99" s="168" t="s">
        <v>120</v>
      </c>
      <c r="B99" s="183" t="s">
        <v>121</v>
      </c>
      <c r="C99" s="59">
        <f>C100+C101+C102+C103+C105+C106</f>
        <v>13286.900000000001</v>
      </c>
      <c r="D99" s="59">
        <f>D100+D101+D102+D103+D105+D106+D107+D108+D104</f>
        <v>89242.700000000012</v>
      </c>
      <c r="E99" s="59">
        <f t="shared" ref="E99:F99" si="13">E100+E101+E102+E103+E105+E106+E107+E108</f>
        <v>382.36662000000001</v>
      </c>
      <c r="F99" s="59">
        <f t="shared" si="13"/>
        <v>193.7</v>
      </c>
      <c r="G99" s="14">
        <f t="shared" ref="G99:G106" si="14">E99/D99*100</f>
        <v>0.42845702785774076</v>
      </c>
      <c r="H99" s="15">
        <f t="shared" si="4"/>
        <v>-88860.333380000011</v>
      </c>
    </row>
    <row r="100" spans="1:8" x14ac:dyDescent="0.2">
      <c r="A100" s="22" t="s">
        <v>120</v>
      </c>
      <c r="B100" s="246" t="s">
        <v>122</v>
      </c>
      <c r="C100" s="247">
        <v>959.3</v>
      </c>
      <c r="D100" s="151">
        <v>990</v>
      </c>
      <c r="E100" s="169"/>
      <c r="F100" s="152"/>
      <c r="G100" s="25">
        <f t="shared" si="14"/>
        <v>0</v>
      </c>
      <c r="H100" s="25">
        <f t="shared" si="4"/>
        <v>-990</v>
      </c>
    </row>
    <row r="101" spans="1:8" ht="24" x14ac:dyDescent="0.2">
      <c r="A101" s="140" t="s">
        <v>120</v>
      </c>
      <c r="B101" s="248" t="s">
        <v>123</v>
      </c>
      <c r="C101" s="99">
        <v>2182.3000000000002</v>
      </c>
      <c r="D101" s="109">
        <v>2097.1</v>
      </c>
      <c r="E101" s="169">
        <v>186.12</v>
      </c>
      <c r="F101" s="108">
        <v>193.7</v>
      </c>
      <c r="G101" s="30">
        <f t="shared" si="14"/>
        <v>8.8751132516332092</v>
      </c>
      <c r="H101" s="103">
        <f t="shared" si="4"/>
        <v>-1910.98</v>
      </c>
    </row>
    <row r="102" spans="1:8" ht="13.5" customHeight="1" x14ac:dyDescent="0.2">
      <c r="A102" s="82" t="s">
        <v>120</v>
      </c>
      <c r="B102" s="249" t="s">
        <v>218</v>
      </c>
      <c r="C102" s="109">
        <v>1322.5</v>
      </c>
      <c r="D102" s="109">
        <v>4220</v>
      </c>
      <c r="E102" s="169"/>
      <c r="F102" s="108"/>
      <c r="G102" s="30">
        <f t="shared" si="14"/>
        <v>0</v>
      </c>
      <c r="H102" s="103">
        <f t="shared" si="4"/>
        <v>-4220</v>
      </c>
    </row>
    <row r="103" spans="1:8" ht="24" x14ac:dyDescent="0.2">
      <c r="A103" s="82" t="s">
        <v>124</v>
      </c>
      <c r="B103" s="249" t="s">
        <v>219</v>
      </c>
      <c r="C103" s="99">
        <v>4662.8</v>
      </c>
      <c r="D103" s="35">
        <v>1894.8</v>
      </c>
      <c r="E103" s="35"/>
      <c r="F103" s="97"/>
      <c r="G103" s="30">
        <f t="shared" si="14"/>
        <v>0</v>
      </c>
      <c r="H103" s="103">
        <f t="shared" si="4"/>
        <v>-1894.8</v>
      </c>
    </row>
    <row r="104" spans="1:8" ht="24" x14ac:dyDescent="0.2">
      <c r="A104" s="111" t="s">
        <v>125</v>
      </c>
      <c r="B104" s="250" t="s">
        <v>222</v>
      </c>
      <c r="C104" s="99"/>
      <c r="D104" s="35">
        <v>1480</v>
      </c>
      <c r="E104" s="35"/>
      <c r="F104" s="108"/>
      <c r="G104" s="30"/>
      <c r="H104" s="103"/>
    </row>
    <row r="105" spans="1:8" ht="24" x14ac:dyDescent="0.2">
      <c r="A105" s="111" t="s">
        <v>125</v>
      </c>
      <c r="B105" s="250" t="s">
        <v>126</v>
      </c>
      <c r="C105" s="99"/>
      <c r="D105" s="99">
        <v>568.20000000000005</v>
      </c>
      <c r="E105" s="99"/>
      <c r="F105" s="108"/>
      <c r="G105" s="30">
        <f t="shared" si="14"/>
        <v>0</v>
      </c>
      <c r="H105" s="103">
        <f t="shared" si="4"/>
        <v>-568.20000000000005</v>
      </c>
    </row>
    <row r="106" spans="1:8" ht="24" x14ac:dyDescent="0.2">
      <c r="A106" s="68" t="s">
        <v>120</v>
      </c>
      <c r="B106" s="251" t="s">
        <v>127</v>
      </c>
      <c r="C106" s="109">
        <v>4160</v>
      </c>
      <c r="D106" s="109">
        <v>2000</v>
      </c>
      <c r="E106" s="109"/>
      <c r="F106" s="97"/>
      <c r="G106" s="30">
        <f t="shared" si="14"/>
        <v>0</v>
      </c>
      <c r="H106" s="103">
        <f t="shared" si="4"/>
        <v>-2000</v>
      </c>
    </row>
    <row r="107" spans="1:8" ht="24" x14ac:dyDescent="0.2">
      <c r="A107" s="68" t="s">
        <v>120</v>
      </c>
      <c r="B107" s="252" t="s">
        <v>221</v>
      </c>
      <c r="C107" s="99"/>
      <c r="D107" s="99">
        <v>3132</v>
      </c>
      <c r="E107" s="99">
        <v>196.24662000000001</v>
      </c>
      <c r="F107" s="97"/>
      <c r="G107" s="30"/>
      <c r="H107" s="103"/>
    </row>
    <row r="108" spans="1:8" ht="24.75" thickBot="1" x14ac:dyDescent="0.25">
      <c r="A108" s="170" t="s">
        <v>120</v>
      </c>
      <c r="B108" s="253" t="s">
        <v>220</v>
      </c>
      <c r="C108" s="99"/>
      <c r="D108" s="99">
        <v>72860.600000000006</v>
      </c>
      <c r="E108" s="99"/>
      <c r="F108" s="171"/>
      <c r="G108" s="38"/>
      <c r="H108" s="103">
        <f t="shared" si="4"/>
        <v>-72860.600000000006</v>
      </c>
    </row>
    <row r="109" spans="1:8" ht="12.75" thickBot="1" x14ac:dyDescent="0.25">
      <c r="A109" s="12" t="s">
        <v>128</v>
      </c>
      <c r="B109" s="77" t="s">
        <v>129</v>
      </c>
      <c r="C109" s="59" t="e">
        <f>C110+C121+C123+C125+C126+C127+C128+C124+C122</f>
        <v>#REF!</v>
      </c>
      <c r="D109" s="59">
        <f>D110+D121+D123+D125+D126+D127+D128+D124+D122</f>
        <v>180216.19999999995</v>
      </c>
      <c r="E109" s="59">
        <f>E110+E121+E123+E125+E126+E127+E128+E124+E122</f>
        <v>14335.832969999999</v>
      </c>
      <c r="F109" s="59">
        <f>F110+F121+F123+F125+F126+F127+F128+F124+F122</f>
        <v>11982.9532</v>
      </c>
      <c r="G109" s="14">
        <f>E109/D109*100</f>
        <v>7.9547970548707632</v>
      </c>
      <c r="H109" s="15">
        <f t="shared" si="4"/>
        <v>-165880.36702999996</v>
      </c>
    </row>
    <row r="110" spans="1:8" ht="12.75" thickBot="1" x14ac:dyDescent="0.25">
      <c r="A110" s="12" t="s">
        <v>130</v>
      </c>
      <c r="B110" s="77" t="s">
        <v>131</v>
      </c>
      <c r="C110" s="172" t="e">
        <f>#REF!+C113+C117+#REF!+#REF!+C112+C111+#REF!+C114+C118+C115+C116+C119+C120</f>
        <v>#REF!</v>
      </c>
      <c r="D110" s="172">
        <f>D113+D117+D112+D111+D114+D118+D115+D116+D119+D120</f>
        <v>135077.79999999999</v>
      </c>
      <c r="E110" s="172">
        <f>E113+E117+E112+E111+E114+E118+E115+E116+E119+E120</f>
        <v>10290.84</v>
      </c>
      <c r="F110" s="172">
        <f>F113+F117+F112+F111+F114+F118+F115+F116+F119+F120</f>
        <v>10253.469999999999</v>
      </c>
      <c r="G110" s="14">
        <f>E110/D110*100</f>
        <v>7.6184539576451504</v>
      </c>
      <c r="H110" s="15">
        <f t="shared" si="4"/>
        <v>-124786.95999999999</v>
      </c>
    </row>
    <row r="111" spans="1:8" ht="24" x14ac:dyDescent="0.2">
      <c r="A111" s="142" t="s">
        <v>132</v>
      </c>
      <c r="B111" s="62" t="s">
        <v>133</v>
      </c>
      <c r="C111" s="254">
        <v>1442</v>
      </c>
      <c r="D111" s="254">
        <v>2220.6999999999998</v>
      </c>
      <c r="E111" s="173"/>
      <c r="F111" s="152"/>
      <c r="G111" s="25">
        <f>E111/D111*100</f>
        <v>0</v>
      </c>
      <c r="H111" s="25">
        <f t="shared" si="4"/>
        <v>-2220.6999999999998</v>
      </c>
    </row>
    <row r="112" spans="1:8" ht="24" x14ac:dyDescent="0.2">
      <c r="A112" s="70" t="s">
        <v>132</v>
      </c>
      <c r="B112" s="249" t="s">
        <v>223</v>
      </c>
      <c r="C112" s="255">
        <v>18.2</v>
      </c>
      <c r="D112" s="255">
        <v>19</v>
      </c>
      <c r="E112" s="173"/>
      <c r="F112" s="110"/>
      <c r="G112" s="30">
        <f t="shared" ref="G112:G127" si="15">E112/D112*100</f>
        <v>0</v>
      </c>
      <c r="H112" s="103">
        <f t="shared" ref="H112:H127" si="16">E112-D112</f>
        <v>-19</v>
      </c>
    </row>
    <row r="113" spans="1:8" x14ac:dyDescent="0.2">
      <c r="A113" s="70" t="s">
        <v>132</v>
      </c>
      <c r="B113" s="68" t="s">
        <v>134</v>
      </c>
      <c r="C113" s="109">
        <v>95816.9</v>
      </c>
      <c r="D113" s="109">
        <v>96521.1</v>
      </c>
      <c r="E113" s="174">
        <v>8035</v>
      </c>
      <c r="F113" s="97">
        <v>7977</v>
      </c>
      <c r="G113" s="30">
        <f t="shared" si="15"/>
        <v>8.3246046719318354</v>
      </c>
      <c r="H113" s="103">
        <f t="shared" si="16"/>
        <v>-88486.1</v>
      </c>
    </row>
    <row r="114" spans="1:8" x14ac:dyDescent="0.2">
      <c r="A114" s="70" t="s">
        <v>132</v>
      </c>
      <c r="B114" s="68" t="s">
        <v>135</v>
      </c>
      <c r="C114" s="109">
        <v>15571.9</v>
      </c>
      <c r="D114" s="109">
        <v>16398</v>
      </c>
      <c r="E114" s="174">
        <v>1365</v>
      </c>
      <c r="F114" s="97">
        <v>1296</v>
      </c>
      <c r="G114" s="30">
        <f t="shared" si="15"/>
        <v>8.3241858763263821</v>
      </c>
      <c r="H114" s="103">
        <f t="shared" si="16"/>
        <v>-15033</v>
      </c>
    </row>
    <row r="115" spans="1:8" x14ac:dyDescent="0.2">
      <c r="A115" s="70" t="s">
        <v>132</v>
      </c>
      <c r="B115" s="68" t="s">
        <v>136</v>
      </c>
      <c r="C115" s="109">
        <v>543.20000000000005</v>
      </c>
      <c r="D115" s="109">
        <v>543.20000000000005</v>
      </c>
      <c r="E115" s="174"/>
      <c r="F115" s="97"/>
      <c r="G115" s="103">
        <f t="shared" si="15"/>
        <v>0</v>
      </c>
      <c r="H115" s="103">
        <f t="shared" si="16"/>
        <v>-543.20000000000005</v>
      </c>
    </row>
    <row r="116" spans="1:8" ht="17.25" customHeight="1" x14ac:dyDescent="0.2">
      <c r="A116" s="70" t="s">
        <v>132</v>
      </c>
      <c r="B116" s="123" t="s">
        <v>137</v>
      </c>
      <c r="C116" s="109">
        <v>150.5</v>
      </c>
      <c r="D116" s="109">
        <v>150.9</v>
      </c>
      <c r="E116" s="174"/>
      <c r="F116" s="97"/>
      <c r="G116" s="30">
        <f t="shared" si="15"/>
        <v>0</v>
      </c>
      <c r="H116" s="103">
        <f t="shared" si="16"/>
        <v>-150.9</v>
      </c>
    </row>
    <row r="117" spans="1:8" x14ac:dyDescent="0.2">
      <c r="A117" s="70" t="s">
        <v>132</v>
      </c>
      <c r="B117" s="68" t="s">
        <v>224</v>
      </c>
      <c r="C117" s="109"/>
      <c r="D117" s="109">
        <v>305.10000000000002</v>
      </c>
      <c r="E117" s="174">
        <v>25.43</v>
      </c>
      <c r="F117" s="97"/>
      <c r="G117" s="103">
        <f t="shared" si="15"/>
        <v>8.3349721402818737</v>
      </c>
      <c r="H117" s="103">
        <f t="shared" si="16"/>
        <v>-279.67</v>
      </c>
    </row>
    <row r="118" spans="1:8" ht="34.5" customHeight="1" x14ac:dyDescent="0.2">
      <c r="A118" s="142" t="s">
        <v>132</v>
      </c>
      <c r="B118" s="123" t="s">
        <v>250</v>
      </c>
      <c r="C118" s="102">
        <v>3289.3</v>
      </c>
      <c r="D118" s="109">
        <v>2640.4</v>
      </c>
      <c r="E118" s="169"/>
      <c r="F118" s="108"/>
      <c r="G118" s="103">
        <f t="shared" si="15"/>
        <v>0</v>
      </c>
      <c r="H118" s="103">
        <f t="shared" si="16"/>
        <v>-2640.4</v>
      </c>
    </row>
    <row r="119" spans="1:8" x14ac:dyDescent="0.2">
      <c r="A119" s="70" t="s">
        <v>132</v>
      </c>
      <c r="B119" s="68" t="s">
        <v>138</v>
      </c>
      <c r="C119" s="102">
        <v>12629.4</v>
      </c>
      <c r="D119" s="109">
        <v>10575.3</v>
      </c>
      <c r="E119" s="169">
        <v>865.41</v>
      </c>
      <c r="F119" s="108">
        <v>980.47</v>
      </c>
      <c r="G119" s="30">
        <f t="shared" si="15"/>
        <v>8.1833139485404676</v>
      </c>
      <c r="H119" s="103">
        <f t="shared" si="16"/>
        <v>-9709.89</v>
      </c>
    </row>
    <row r="120" spans="1:8" ht="36.75" thickBot="1" x14ac:dyDescent="0.25">
      <c r="A120" s="240" t="s">
        <v>132</v>
      </c>
      <c r="B120" s="256" t="s">
        <v>251</v>
      </c>
      <c r="C120" s="114">
        <v>2601.4</v>
      </c>
      <c r="D120" s="114">
        <v>5704.1</v>
      </c>
      <c r="E120" s="241"/>
      <c r="F120" s="137"/>
      <c r="G120" s="37">
        <f t="shared" si="15"/>
        <v>0</v>
      </c>
      <c r="H120" s="37">
        <f t="shared" si="16"/>
        <v>-5704.1</v>
      </c>
    </row>
    <row r="121" spans="1:8" ht="16.5" customHeight="1" x14ac:dyDescent="0.2">
      <c r="A121" s="70" t="s">
        <v>139</v>
      </c>
      <c r="B121" s="257" t="s">
        <v>140</v>
      </c>
      <c r="C121" s="102">
        <v>1453.2</v>
      </c>
      <c r="D121" s="102">
        <v>1765.9</v>
      </c>
      <c r="E121" s="141"/>
      <c r="F121" s="110"/>
      <c r="G121" s="103">
        <f t="shared" si="15"/>
        <v>0</v>
      </c>
      <c r="H121" s="103">
        <f t="shared" si="16"/>
        <v>-1765.9</v>
      </c>
    </row>
    <row r="122" spans="1:8" ht="36" x14ac:dyDescent="0.2">
      <c r="A122" s="142" t="s">
        <v>141</v>
      </c>
      <c r="B122" s="257" t="s">
        <v>252</v>
      </c>
      <c r="C122" s="102">
        <v>1252.8</v>
      </c>
      <c r="D122" s="109">
        <v>1211.3</v>
      </c>
      <c r="E122" s="169"/>
      <c r="F122" s="97"/>
      <c r="G122" s="30">
        <f t="shared" si="15"/>
        <v>0</v>
      </c>
      <c r="H122" s="103">
        <f t="shared" si="16"/>
        <v>-1211.3</v>
      </c>
    </row>
    <row r="123" spans="1:8" x14ac:dyDescent="0.2">
      <c r="A123" s="85" t="s">
        <v>142</v>
      </c>
      <c r="B123" s="68" t="s">
        <v>143</v>
      </c>
      <c r="C123" s="109">
        <v>1528.9</v>
      </c>
      <c r="D123" s="145">
        <v>1567.1</v>
      </c>
      <c r="E123" s="145">
        <v>391.77499999999998</v>
      </c>
      <c r="F123" s="110"/>
      <c r="G123" s="30">
        <f t="shared" si="15"/>
        <v>25</v>
      </c>
      <c r="H123" s="103">
        <f t="shared" si="16"/>
        <v>-1175.3249999999998</v>
      </c>
    </row>
    <row r="124" spans="1:8" ht="24" x14ac:dyDescent="0.2">
      <c r="A124" s="63" t="s">
        <v>148</v>
      </c>
      <c r="B124" s="248" t="s">
        <v>149</v>
      </c>
      <c r="C124" s="260"/>
      <c r="D124" s="260">
        <v>7</v>
      </c>
      <c r="E124" s="99"/>
      <c r="F124" s="108"/>
      <c r="G124" s="103">
        <f>E124/D124*100</f>
        <v>0</v>
      </c>
      <c r="H124" s="103">
        <f>E124-D124</f>
        <v>-7</v>
      </c>
    </row>
    <row r="125" spans="1:8" ht="24" x14ac:dyDescent="0.2">
      <c r="A125" s="63" t="s">
        <v>144</v>
      </c>
      <c r="B125" s="123" t="s">
        <v>253</v>
      </c>
      <c r="C125" s="258">
        <v>442.2</v>
      </c>
      <c r="D125" s="259">
        <v>245.3</v>
      </c>
      <c r="E125" s="145"/>
      <c r="F125" s="97"/>
      <c r="G125" s="103">
        <f t="shared" si="15"/>
        <v>0</v>
      </c>
      <c r="H125" s="103">
        <f t="shared" si="16"/>
        <v>-245.3</v>
      </c>
    </row>
    <row r="126" spans="1:8" x14ac:dyDescent="0.2">
      <c r="A126" s="85" t="s">
        <v>145</v>
      </c>
      <c r="B126" s="123" t="s">
        <v>254</v>
      </c>
      <c r="C126" s="258">
        <v>814.6</v>
      </c>
      <c r="D126" s="259">
        <v>613.5</v>
      </c>
      <c r="E126" s="145">
        <v>50.157940000000004</v>
      </c>
      <c r="F126" s="97">
        <v>67.882999999999996</v>
      </c>
      <c r="G126" s="30">
        <f t="shared" si="15"/>
        <v>8.1757033414832918</v>
      </c>
      <c r="H126" s="103">
        <f t="shared" si="16"/>
        <v>-563.34205999999995</v>
      </c>
    </row>
    <row r="127" spans="1:8" ht="12.75" thickBot="1" x14ac:dyDescent="0.25">
      <c r="A127" s="85" t="s">
        <v>146</v>
      </c>
      <c r="B127" s="68" t="s">
        <v>147</v>
      </c>
      <c r="C127" s="109">
        <v>1233.8</v>
      </c>
      <c r="D127" s="145">
        <v>1469.3</v>
      </c>
      <c r="E127" s="145">
        <v>92.060029999999998</v>
      </c>
      <c r="F127" s="97">
        <v>79.600200000000001</v>
      </c>
      <c r="G127" s="30">
        <f t="shared" si="15"/>
        <v>6.2655706799156068</v>
      </c>
      <c r="H127" s="103">
        <f t="shared" si="16"/>
        <v>-1377.2399699999999</v>
      </c>
    </row>
    <row r="128" spans="1:8" ht="12.75" thickBot="1" x14ac:dyDescent="0.25">
      <c r="A128" s="168" t="s">
        <v>150</v>
      </c>
      <c r="B128" s="77" t="s">
        <v>151</v>
      </c>
      <c r="C128" s="172">
        <f>C129</f>
        <v>36287</v>
      </c>
      <c r="D128" s="172">
        <f>D129</f>
        <v>38259</v>
      </c>
      <c r="E128" s="172">
        <f>E129</f>
        <v>3511</v>
      </c>
      <c r="F128" s="176">
        <f>F129</f>
        <v>1582</v>
      </c>
      <c r="G128" s="14">
        <f>E128/D128*100</f>
        <v>9.1769256906871579</v>
      </c>
      <c r="H128" s="15">
        <f>E128-D128</f>
        <v>-34748</v>
      </c>
    </row>
    <row r="129" spans="1:8" ht="12.75" thickBot="1" x14ac:dyDescent="0.25">
      <c r="A129" s="177" t="s">
        <v>152</v>
      </c>
      <c r="B129" s="261" t="s">
        <v>153</v>
      </c>
      <c r="C129" s="179">
        <v>36287</v>
      </c>
      <c r="D129" s="23">
        <v>38259</v>
      </c>
      <c r="E129" s="180">
        <v>3511</v>
      </c>
      <c r="F129" s="181">
        <v>1582</v>
      </c>
      <c r="G129" s="182">
        <f>E129/D129*100</f>
        <v>9.1769256906871579</v>
      </c>
      <c r="H129" s="182">
        <f>E129-D129</f>
        <v>-34748</v>
      </c>
    </row>
    <row r="130" spans="1:8" ht="12.75" thickBot="1" x14ac:dyDescent="0.25">
      <c r="A130" s="168" t="s">
        <v>154</v>
      </c>
      <c r="B130" s="183" t="s">
        <v>155</v>
      </c>
      <c r="C130" s="172">
        <f t="shared" ref="C130:H130" si="17">C131</f>
        <v>0</v>
      </c>
      <c r="D130" s="172">
        <f t="shared" si="17"/>
        <v>121.74135</v>
      </c>
      <c r="E130" s="172">
        <f t="shared" si="17"/>
        <v>0</v>
      </c>
      <c r="F130" s="172">
        <f t="shared" si="17"/>
        <v>0</v>
      </c>
      <c r="G130" s="172">
        <f t="shared" si="17"/>
        <v>0</v>
      </c>
      <c r="H130" s="172">
        <f t="shared" si="17"/>
        <v>-121.74135</v>
      </c>
    </row>
    <row r="131" spans="1:8" ht="24.75" thickBot="1" x14ac:dyDescent="0.25">
      <c r="A131" s="184" t="s">
        <v>156</v>
      </c>
      <c r="B131" s="185" t="s">
        <v>230</v>
      </c>
      <c r="C131" s="186"/>
      <c r="D131" s="186">
        <v>121.74135</v>
      </c>
      <c r="E131" s="187"/>
      <c r="F131" s="188"/>
      <c r="G131" s="38">
        <f>E131/D131*100</f>
        <v>0</v>
      </c>
      <c r="H131" s="38">
        <f>E131-D131</f>
        <v>-121.74135</v>
      </c>
    </row>
    <row r="132" spans="1:8" ht="12.75" thickBot="1" x14ac:dyDescent="0.25">
      <c r="A132" s="146" t="s">
        <v>157</v>
      </c>
      <c r="B132" s="147" t="s">
        <v>158</v>
      </c>
      <c r="C132" s="189">
        <f t="shared" ref="C132:H132" si="18">C133+C134</f>
        <v>45</v>
      </c>
      <c r="D132" s="189">
        <f t="shared" si="18"/>
        <v>0</v>
      </c>
      <c r="E132" s="189">
        <f t="shared" si="18"/>
        <v>0</v>
      </c>
      <c r="F132" s="189">
        <f t="shared" si="18"/>
        <v>0</v>
      </c>
      <c r="G132" s="189" t="e">
        <f t="shared" si="18"/>
        <v>#DIV/0!</v>
      </c>
      <c r="H132" s="189">
        <f t="shared" si="18"/>
        <v>0</v>
      </c>
    </row>
    <row r="133" spans="1:8" ht="24" x14ac:dyDescent="0.2">
      <c r="A133" s="65" t="s">
        <v>159</v>
      </c>
      <c r="B133" s="130" t="s">
        <v>231</v>
      </c>
      <c r="C133" s="28">
        <v>45</v>
      </c>
      <c r="D133" s="28"/>
      <c r="E133" s="28"/>
      <c r="F133" s="29"/>
      <c r="G133" s="30" t="e">
        <f>E133/D133*100</f>
        <v>#DIV/0!</v>
      </c>
      <c r="H133" s="30">
        <f>E133-D133</f>
        <v>0</v>
      </c>
    </row>
    <row r="134" spans="1:8" ht="12.75" thickBot="1" x14ac:dyDescent="0.25">
      <c r="A134" s="190" t="s">
        <v>160</v>
      </c>
      <c r="B134" s="191" t="s">
        <v>232</v>
      </c>
      <c r="C134" s="114"/>
      <c r="D134" s="114"/>
      <c r="E134" s="114"/>
      <c r="F134" s="137"/>
      <c r="G134" s="192">
        <v>0</v>
      </c>
      <c r="H134" s="37">
        <f>E134-C134</f>
        <v>0</v>
      </c>
    </row>
    <row r="135" spans="1:8" ht="12.75" thickBot="1" x14ac:dyDescent="0.25">
      <c r="A135" s="168" t="s">
        <v>161</v>
      </c>
      <c r="B135" s="77" t="s">
        <v>162</v>
      </c>
      <c r="C135" s="193"/>
      <c r="D135" s="193"/>
      <c r="E135" s="193">
        <f>E136</f>
        <v>0</v>
      </c>
      <c r="F135" s="193">
        <f>F136</f>
        <v>0</v>
      </c>
      <c r="G135" s="194">
        <v>0</v>
      </c>
      <c r="H135" s="195">
        <f>E135-D135</f>
        <v>0</v>
      </c>
    </row>
    <row r="136" spans="1:8" ht="12.75" thickBot="1" x14ac:dyDescent="0.25">
      <c r="A136" s="196" t="s">
        <v>163</v>
      </c>
      <c r="B136" s="178" t="s">
        <v>164</v>
      </c>
      <c r="C136" s="197"/>
      <c r="D136" s="197"/>
      <c r="E136" s="197"/>
      <c r="F136" s="198"/>
      <c r="G136" s="199">
        <v>0</v>
      </c>
      <c r="H136" s="200">
        <f>E136-D136</f>
        <v>0</v>
      </c>
    </row>
    <row r="137" spans="1:8" ht="12.75" thickBot="1" x14ac:dyDescent="0.25">
      <c r="A137" s="168" t="s">
        <v>165</v>
      </c>
      <c r="B137" s="77" t="s">
        <v>166</v>
      </c>
      <c r="C137" s="172"/>
      <c r="D137" s="172"/>
      <c r="E137" s="172"/>
      <c r="F137" s="176"/>
      <c r="G137" s="201">
        <v>0</v>
      </c>
      <c r="H137" s="15">
        <f>E137-C137</f>
        <v>0</v>
      </c>
    </row>
    <row r="138" spans="1:8" ht="12.75" thickBot="1" x14ac:dyDescent="0.25">
      <c r="A138" s="12"/>
      <c r="B138" s="77" t="s">
        <v>240</v>
      </c>
      <c r="C138" s="172" t="e">
        <f>C8+C88</f>
        <v>#REF!</v>
      </c>
      <c r="D138" s="172">
        <f>D8+D88</f>
        <v>650062.28681999992</v>
      </c>
      <c r="E138" s="172">
        <f>E8+E88</f>
        <v>38809.3753</v>
      </c>
      <c r="F138" s="172">
        <f>F8+F88</f>
        <v>34570.132310000001</v>
      </c>
      <c r="G138" s="14">
        <f>E138/D138*100</f>
        <v>5.9701010329101258</v>
      </c>
      <c r="H138" s="15">
        <f>E138-D138</f>
        <v>-611252.91151999997</v>
      </c>
    </row>
    <row r="139" spans="1:8" x14ac:dyDescent="0.2">
      <c r="A139" s="1"/>
      <c r="B139" s="202"/>
      <c r="C139" s="203"/>
      <c r="D139" s="203"/>
      <c r="E139" s="198"/>
      <c r="F139" s="204"/>
      <c r="G139" s="204"/>
      <c r="H139" s="205"/>
    </row>
    <row r="140" spans="1:8" x14ac:dyDescent="0.2">
      <c r="A140" s="16" t="s">
        <v>167</v>
      </c>
      <c r="B140" s="16"/>
      <c r="C140" s="206"/>
      <c r="D140" s="206"/>
      <c r="E140" s="207"/>
      <c r="F140" s="208"/>
      <c r="G140" s="209"/>
      <c r="H140" s="16"/>
    </row>
    <row r="141" spans="1:8" x14ac:dyDescent="0.2">
      <c r="A141" s="16" t="s">
        <v>168</v>
      </c>
      <c r="B141" s="20"/>
      <c r="C141" s="210"/>
      <c r="D141" s="210"/>
      <c r="E141" s="207" t="s">
        <v>169</v>
      </c>
      <c r="F141" s="211"/>
      <c r="G141" s="211"/>
      <c r="H141" s="16"/>
    </row>
    <row r="142" spans="1:8" x14ac:dyDescent="0.2">
      <c r="A142" s="16"/>
      <c r="B142" s="20"/>
      <c r="C142" s="210"/>
      <c r="D142" s="210"/>
      <c r="E142" s="207"/>
      <c r="F142" s="211"/>
      <c r="G142" s="211"/>
      <c r="H142" s="16"/>
    </row>
    <row r="143" spans="1:8" x14ac:dyDescent="0.2">
      <c r="A143" s="212" t="s">
        <v>233</v>
      </c>
      <c r="B143" s="16"/>
      <c r="C143" s="213"/>
      <c r="D143" s="213"/>
      <c r="E143" s="214"/>
      <c r="F143" s="215"/>
      <c r="G143" s="216"/>
      <c r="H143" s="1"/>
    </row>
    <row r="144" spans="1:8" x14ac:dyDescent="0.2">
      <c r="A144" s="212" t="s">
        <v>170</v>
      </c>
      <c r="C144" s="213"/>
      <c r="D144" s="213"/>
      <c r="E144" s="214"/>
      <c r="F144" s="215"/>
      <c r="G144" s="215"/>
      <c r="H144" s="1"/>
    </row>
    <row r="145" spans="1:8" x14ac:dyDescent="0.2">
      <c r="A145" s="1"/>
      <c r="E145" s="198"/>
      <c r="F145" s="218"/>
      <c r="G145" s="219"/>
      <c r="H145" s="1"/>
    </row>
    <row r="146" spans="1:8" customFormat="1" ht="15" x14ac:dyDescent="0.25">
      <c r="C146" s="220"/>
      <c r="D146" s="220"/>
      <c r="E146" s="221"/>
      <c r="F146" s="222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</sheetData>
  <mergeCells count="8">
    <mergeCell ref="G5:H5"/>
    <mergeCell ref="A5:A7"/>
    <mergeCell ref="B5:B7"/>
    <mergeCell ref="D5:D7"/>
    <mergeCell ref="E5:E7"/>
    <mergeCell ref="F5:F7"/>
    <mergeCell ref="G6:G7"/>
    <mergeCell ref="H6:H7"/>
  </mergeCells>
  <pageMargins left="0" right="0" top="0.74803149606299213" bottom="0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262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67" t="s">
        <v>258</v>
      </c>
      <c r="B5" s="270" t="s">
        <v>3</v>
      </c>
      <c r="C5" s="276" t="s">
        <v>265</v>
      </c>
      <c r="D5" s="276" t="s">
        <v>266</v>
      </c>
      <c r="E5" s="276" t="s">
        <v>263</v>
      </c>
      <c r="F5" s="279" t="s">
        <v>264</v>
      </c>
      <c r="G5" s="265" t="s">
        <v>2</v>
      </c>
      <c r="H5" s="266"/>
    </row>
    <row r="6" spans="1:8" s="10" customFormat="1" x14ac:dyDescent="0.2">
      <c r="A6" s="268"/>
      <c r="B6" s="271"/>
      <c r="C6" s="277"/>
      <c r="D6" s="277"/>
      <c r="E6" s="277"/>
      <c r="F6" s="280"/>
      <c r="G6" s="282" t="s">
        <v>6</v>
      </c>
      <c r="H6" s="282" t="s">
        <v>7</v>
      </c>
    </row>
    <row r="7" spans="1:8" ht="12.75" thickBot="1" x14ac:dyDescent="0.25">
      <c r="A7" s="269"/>
      <c r="B7" s="272"/>
      <c r="C7" s="278"/>
      <c r="D7" s="278"/>
      <c r="E7" s="278"/>
      <c r="F7" s="281"/>
      <c r="G7" s="283"/>
      <c r="H7" s="283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131994.74546999999</v>
      </c>
      <c r="E8" s="14">
        <f>E9+E20+E32+E50+E61+E83+E38+E29+E14+E56</f>
        <v>14779.30154</v>
      </c>
      <c r="F8" s="14">
        <f>F9+F20+F32+F50+F61+F83+F38+F29+F14+F56</f>
        <v>16777.473200000004</v>
      </c>
      <c r="G8" s="14">
        <f t="shared" ref="G8:G26" si="0">E8/D8*100</f>
        <v>11.196886275566982</v>
      </c>
      <c r="H8" s="15">
        <f t="shared" ref="H8:H41" si="1">E8-D8</f>
        <v>-117215.44392999999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65699.994299999991</v>
      </c>
      <c r="D9" s="18">
        <f>D10</f>
        <v>65699.994299999991</v>
      </c>
      <c r="E9" s="18">
        <f>E10</f>
        <v>10649.183490000001</v>
      </c>
      <c r="F9" s="19">
        <f>F10</f>
        <v>10850.438390000001</v>
      </c>
      <c r="G9" s="14">
        <f t="shared" si="0"/>
        <v>16.208804282955626</v>
      </c>
      <c r="H9" s="15">
        <f t="shared" si="1"/>
        <v>-55050.810809999988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10649.183490000001</v>
      </c>
      <c r="F10" s="23">
        <f>F11+F12+F13</f>
        <v>10850.438390000001</v>
      </c>
      <c r="G10" s="24">
        <f t="shared" si="0"/>
        <v>16.208804282955626</v>
      </c>
      <c r="H10" s="25">
        <f t="shared" si="1"/>
        <v>-55050.810809999988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10602.19879</v>
      </c>
      <c r="F11" s="97">
        <v>10808.857330000001</v>
      </c>
      <c r="G11" s="30">
        <f t="shared" si="0"/>
        <v>16.267030375016468</v>
      </c>
      <c r="H11" s="30">
        <f t="shared" si="1"/>
        <v>-54573.795509999996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0</v>
      </c>
      <c r="F12" s="32">
        <v>14.30513</v>
      </c>
      <c r="G12" s="101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46.984699999999997</v>
      </c>
      <c r="F13" s="36">
        <v>27.275929999999999</v>
      </c>
      <c r="G13" s="37">
        <f t="shared" si="0"/>
        <v>18.945443548387093</v>
      </c>
      <c r="H13" s="38">
        <f t="shared" si="1"/>
        <v>-201.0153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1484.6841899999999</v>
      </c>
      <c r="F14" s="42">
        <f>F15</f>
        <v>1622.31933</v>
      </c>
      <c r="G14" s="43">
        <f t="shared" si="0"/>
        <v>14.775060607203599</v>
      </c>
      <c r="H14" s="15">
        <f t="shared" si="1"/>
        <v>-8563.8985499999999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1484.6841899999999</v>
      </c>
      <c r="F15" s="46">
        <f>F16+F17+F18+F19</f>
        <v>1622.31933</v>
      </c>
      <c r="G15" s="25">
        <f t="shared" si="0"/>
        <v>14.775060607203599</v>
      </c>
      <c r="H15" s="25">
        <f t="shared" si="1"/>
        <v>-8563.8985499999999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662.07412999999997</v>
      </c>
      <c r="F16" s="50">
        <v>718.56257000000005</v>
      </c>
      <c r="G16" s="30">
        <f t="shared" si="0"/>
        <v>14.378500703684738</v>
      </c>
      <c r="H16" s="51">
        <f t="shared" si="1"/>
        <v>-3942.5375999999997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4.1487600000000002</v>
      </c>
      <c r="F17" s="50">
        <v>4.8756599999999999</v>
      </c>
      <c r="G17" s="30">
        <f t="shared" si="0"/>
        <v>17.492267371850872</v>
      </c>
      <c r="H17" s="51">
        <f t="shared" si="1"/>
        <v>-19.568920000000002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947.71622000000002</v>
      </c>
      <c r="F18" s="50">
        <v>1055.42552</v>
      </c>
      <c r="G18" s="103">
        <f t="shared" si="0"/>
        <v>15.75722207825596</v>
      </c>
      <c r="H18" s="51">
        <f t="shared" si="1"/>
        <v>-5066.77171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-129.25492</v>
      </c>
      <c r="F19" s="57">
        <v>-156.54442</v>
      </c>
      <c r="G19" s="101">
        <f t="shared" si="0"/>
        <v>21.751496799412216</v>
      </c>
      <c r="H19" s="51">
        <f t="shared" si="1"/>
        <v>464.97968000000003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24895.834999999999</v>
      </c>
      <c r="E20" s="58">
        <f>E21+E25+E26+E28+E27</f>
        <v>769.50254999999993</v>
      </c>
      <c r="F20" s="58">
        <f>F21+F25+F26+F28+F27</f>
        <v>1440.8904</v>
      </c>
      <c r="G20" s="59">
        <f t="shared" si="0"/>
        <v>3.0908886968442713</v>
      </c>
      <c r="H20" s="15">
        <f t="shared" si="1"/>
        <v>-24126.332449999998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289.33247</v>
      </c>
      <c r="F21" s="102">
        <f>F22+F23+F24</f>
        <v>951.11293000000001</v>
      </c>
      <c r="G21" s="103">
        <f t="shared" si="0"/>
        <v>1.5157820096395642</v>
      </c>
      <c r="H21" s="25">
        <f t="shared" si="1"/>
        <v>-18798.667529999999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251.10275999999999</v>
      </c>
      <c r="F22" s="50">
        <v>501.15134999999998</v>
      </c>
      <c r="G22" s="30">
        <f t="shared" si="0"/>
        <v>1.8440387750605862</v>
      </c>
      <c r="H22" s="30">
        <f t="shared" si="1"/>
        <v>-13365.89724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38.229709999999997</v>
      </c>
      <c r="F23" s="50">
        <v>455.07920999999999</v>
      </c>
      <c r="G23" s="30">
        <f t="shared" si="0"/>
        <v>0.69877006031804056</v>
      </c>
      <c r="H23" s="30">
        <f t="shared" si="1"/>
        <v>-5432.7702900000004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333.30282999999997</v>
      </c>
      <c r="F25" s="108">
        <v>188.39094</v>
      </c>
      <c r="G25" s="30">
        <f t="shared" si="0"/>
        <v>65.870124505928857</v>
      </c>
      <c r="H25" s="30">
        <f t="shared" si="1"/>
        <v>-172.69717000000003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4464.085</v>
      </c>
      <c r="E26" s="71">
        <v>67.887789999999995</v>
      </c>
      <c r="F26" s="72">
        <v>137.58439999999999</v>
      </c>
      <c r="G26" s="30">
        <f t="shared" si="0"/>
        <v>1.5207548691389163</v>
      </c>
      <c r="H26" s="30">
        <f t="shared" si="1"/>
        <v>-4396.1972100000003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78.979460000000003</v>
      </c>
      <c r="F28" s="36">
        <v>163.80213000000001</v>
      </c>
      <c r="G28" s="100">
        <f t="shared" ref="G28:G41" si="2">E28/D28*100</f>
        <v>9.4275690838555661</v>
      </c>
      <c r="H28" s="30">
        <f t="shared" si="1"/>
        <v>-758.77053999999998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510.21024</v>
      </c>
      <c r="F29" s="14">
        <f>F30+F31</f>
        <v>873.56678999999997</v>
      </c>
      <c r="G29" s="80">
        <f t="shared" si="2"/>
        <v>5.0513032915736478</v>
      </c>
      <c r="H29" s="15">
        <f t="shared" si="1"/>
        <v>-9590.3561000000009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62.46537</v>
      </c>
      <c r="F30" s="81">
        <v>59.149279999999997</v>
      </c>
      <c r="G30" s="25">
        <f t="shared" si="2"/>
        <v>7.8644066729658766</v>
      </c>
      <c r="H30" s="25">
        <f t="shared" si="1"/>
        <v>-731.81412999999998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447.74486999999999</v>
      </c>
      <c r="F31" s="108">
        <v>814.41750999999999</v>
      </c>
      <c r="G31" s="38">
        <f t="shared" si="2"/>
        <v>4.8112085700552072</v>
      </c>
      <c r="H31" s="38">
        <f t="shared" si="1"/>
        <v>-8858.5419700000002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1924.1518999999998</v>
      </c>
      <c r="E32" s="14">
        <f>E33+E35+E37+E36</f>
        <v>380.20684</v>
      </c>
      <c r="F32" s="14">
        <f>F33+F35+F37+F36</f>
        <v>387.72847000000002</v>
      </c>
      <c r="G32" s="59">
        <f t="shared" si="2"/>
        <v>19.759710239092872</v>
      </c>
      <c r="H32" s="15">
        <f t="shared" si="1"/>
        <v>-1543.9450599999998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265.98099999999999</v>
      </c>
      <c r="F33" s="32">
        <f>F34</f>
        <v>181.54722000000001</v>
      </c>
      <c r="G33" s="103">
        <f t="shared" si="2"/>
        <v>25.144734354320285</v>
      </c>
      <c r="H33" s="25">
        <f t="shared" si="1"/>
        <v>-791.81899999999996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265.98099999999999</v>
      </c>
      <c r="F34" s="108">
        <v>181.54722000000001</v>
      </c>
      <c r="G34" s="103">
        <f t="shared" si="2"/>
        <v>25.144734354320285</v>
      </c>
      <c r="H34" s="30">
        <f t="shared" si="1"/>
        <v>-791.81899999999996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4.99</v>
      </c>
      <c r="F35" s="72">
        <v>11.2</v>
      </c>
      <c r="G35" s="103">
        <f t="shared" si="2"/>
        <v>3.9492876640557046</v>
      </c>
      <c r="H35" s="30">
        <f t="shared" si="1"/>
        <v>-121.36190000000001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19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682</v>
      </c>
      <c r="E37" s="35">
        <v>109.23584</v>
      </c>
      <c r="F37" s="36">
        <v>175.98124999999999</v>
      </c>
      <c r="G37" s="103">
        <f t="shared" si="2"/>
        <v>16.016985337243401</v>
      </c>
      <c r="H37" s="101">
        <f t="shared" si="1"/>
        <v>-572.76415999999995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18608.722189999997</v>
      </c>
      <c r="E38" s="92">
        <f>E39+E47+E48</f>
        <v>827.30883000000006</v>
      </c>
      <c r="F38" s="91">
        <f>F39+F47+F48+F46</f>
        <v>1389.4809699999998</v>
      </c>
      <c r="G38" s="14">
        <f t="shared" si="2"/>
        <v>4.4458121388075824</v>
      </c>
      <c r="H38" s="15">
        <f t="shared" si="1"/>
        <v>-17781.413359999995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17577.762189999998</v>
      </c>
      <c r="E39" s="110">
        <f>E40+E42+E44+E46</f>
        <v>730.15021999999999</v>
      </c>
      <c r="F39" s="102">
        <f>F40+F42+F44</f>
        <v>1255.6470099999999</v>
      </c>
      <c r="G39" s="24">
        <f t="shared" si="2"/>
        <v>4.1538292082218691</v>
      </c>
      <c r="H39" s="24">
        <f t="shared" si="1"/>
        <v>-16847.611969999998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506.0034</v>
      </c>
      <c r="F40" s="109">
        <f>F41</f>
        <v>1121.1484399999999</v>
      </c>
      <c r="G40" s="30">
        <f t="shared" si="2"/>
        <v>6.1600306782075167</v>
      </c>
      <c r="H40" s="30">
        <f t="shared" si="1"/>
        <v>-7708.2965999999997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506.0034</v>
      </c>
      <c r="F41" s="99">
        <v>1121.1484399999999</v>
      </c>
      <c r="G41" s="100">
        <f t="shared" si="2"/>
        <v>6.1600306782075167</v>
      </c>
      <c r="H41" s="101">
        <f t="shared" si="1"/>
        <v>-7708.2965999999997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9060.1651899999997</v>
      </c>
      <c r="E42" s="109">
        <f>E43</f>
        <v>146.06056000000001</v>
      </c>
      <c r="F42" s="99">
        <f>F43</f>
        <v>119.30261</v>
      </c>
      <c r="G42" s="97">
        <f>G43</f>
        <v>1.6121180677943028</v>
      </c>
      <c r="H42" s="109">
        <f>E42-D42</f>
        <v>-8914.1046299999998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9060.1651899999997</v>
      </c>
      <c r="E43" s="109">
        <v>146.06056000000001</v>
      </c>
      <c r="F43" s="109">
        <v>119.30261</v>
      </c>
      <c r="G43" s="97">
        <f>E43/D43*100</f>
        <v>1.6121180677943028</v>
      </c>
      <c r="H43" s="109">
        <f>E43-D43</f>
        <v>-8914.1046299999998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303.29700000000003</v>
      </c>
      <c r="E44" s="109">
        <f>E45</f>
        <v>67.133260000000007</v>
      </c>
      <c r="F44" s="99">
        <f>F45</f>
        <v>15.195959999999999</v>
      </c>
      <c r="G44" s="97">
        <f>G45</f>
        <v>22.134495230747419</v>
      </c>
      <c r="H44" s="99">
        <f>E44-D44</f>
        <v>-236.16374000000002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303.29700000000003</v>
      </c>
      <c r="E45" s="109">
        <v>67.133260000000007</v>
      </c>
      <c r="F45" s="99">
        <v>15.195959999999999</v>
      </c>
      <c r="G45" s="97">
        <f>E45/D45*100</f>
        <v>22.134495230747419</v>
      </c>
      <c r="H45" s="109">
        <f>H44</f>
        <v>-236.16374000000002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10.952999999999999</v>
      </c>
      <c r="F46" s="99">
        <v>20.34778</v>
      </c>
      <c r="G46" s="100">
        <f t="shared" ref="G46:G52" si="3">E46/D46*100</f>
        <v>6.0421010823155594</v>
      </c>
      <c r="H46" s="100">
        <f t="shared" ref="H46:H112" si="4">E46-D46</f>
        <v>-170.32499999999999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53.261330000000001</v>
      </c>
      <c r="F47" s="114">
        <v>81.096760000000003</v>
      </c>
      <c r="G47" s="100">
        <f t="shared" si="3"/>
        <v>9.485408934512062</v>
      </c>
      <c r="H47" s="100">
        <f t="shared" si="4"/>
        <v>-508.24667000000005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43.897280000000002</v>
      </c>
      <c r="F48" s="14">
        <f>F49</f>
        <v>32.389420000000001</v>
      </c>
      <c r="G48" s="14">
        <f t="shared" si="3"/>
        <v>15.232907895923992</v>
      </c>
      <c r="H48" s="15">
        <f t="shared" si="4"/>
        <v>-244.27671999999998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43.897280000000002</v>
      </c>
      <c r="F49" s="119">
        <v>32.389420000000001</v>
      </c>
      <c r="G49" s="101">
        <f t="shared" si="3"/>
        <v>15.232907895923992</v>
      </c>
      <c r="H49" s="38">
        <f t="shared" si="4"/>
        <v>-244.27671999999998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1.26623</v>
      </c>
      <c r="F50" s="120">
        <f>+F51</f>
        <v>17.75047</v>
      </c>
      <c r="G50" s="14">
        <f t="shared" si="3"/>
        <v>1.0925854020518928</v>
      </c>
      <c r="H50" s="15">
        <f t="shared" si="4"/>
        <v>-114.62677000000001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1.26623</v>
      </c>
      <c r="F51" s="31">
        <f>F52+F53+F54+F55</f>
        <v>17.75047</v>
      </c>
      <c r="G51" s="25">
        <f t="shared" si="3"/>
        <v>1.0925854020518928</v>
      </c>
      <c r="H51" s="25">
        <f t="shared" si="4"/>
        <v>-114.62677000000001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0.14058000000000001</v>
      </c>
      <c r="F52" s="50">
        <v>5.8025099999999998</v>
      </c>
      <c r="G52" s="30">
        <f t="shared" si="3"/>
        <v>1.6276484890587011</v>
      </c>
      <c r="H52" s="103">
        <f t="shared" si="4"/>
        <v>-8.4964200000000005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1.12565</v>
      </c>
      <c r="F54" s="50">
        <v>11.94796</v>
      </c>
      <c r="G54" s="30">
        <f t="shared" ref="G54:G61" si="5">E54/D54*100</f>
        <v>1.0494983963601106</v>
      </c>
      <c r="H54" s="30">
        <f t="shared" si="4"/>
        <v>-106.13035000000001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239</v>
      </c>
      <c r="E56" s="41">
        <f>E57+E58+E59+E60</f>
        <v>123.2397</v>
      </c>
      <c r="F56" s="41">
        <f>F57+F58+F59+F60</f>
        <v>29.936879999999999</v>
      </c>
      <c r="G56" s="14">
        <f t="shared" si="5"/>
        <v>51.564728033472804</v>
      </c>
      <c r="H56" s="15">
        <f t="shared" si="4"/>
        <v>-115.7603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/>
      <c r="D59" s="134"/>
      <c r="E59" s="31">
        <v>123.2397</v>
      </c>
      <c r="F59" s="32">
        <v>4.7368800000000002</v>
      </c>
      <c r="G59" s="30" t="e">
        <f t="shared" si="5"/>
        <v>#DIV/0!</v>
      </c>
      <c r="H59" s="30">
        <f t="shared" si="4"/>
        <v>123.2397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/>
      <c r="F60" s="114"/>
      <c r="G60" s="101">
        <f t="shared" si="5"/>
        <v>0</v>
      </c>
      <c r="H60" s="10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88</v>
      </c>
      <c r="E61" s="92">
        <f>E62+E64+E66+E68+E70+E72+E74+E76+E78+E80</f>
        <v>33.699469999999998</v>
      </c>
      <c r="F61" s="91">
        <v>108.59309</v>
      </c>
      <c r="G61" s="78">
        <f t="shared" si="5"/>
        <v>38.294852272727269</v>
      </c>
      <c r="H61" s="59">
        <f>E61-D61</f>
        <v>-54.300530000000002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0.25</v>
      </c>
      <c r="F70" s="97"/>
      <c r="G70" s="109">
        <f>E70/D70*100</f>
        <v>8.3333333333333321</v>
      </c>
      <c r="H70" s="109">
        <f>E70-D70</f>
        <v>-2.75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0.25</v>
      </c>
      <c r="F71" s="97"/>
      <c r="G71" s="109">
        <f>E71/D71*100</f>
        <v>8.3333333333333321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6.15</v>
      </c>
      <c r="F78" s="97"/>
      <c r="G78" s="109">
        <f t="shared" si="7"/>
        <v>32.368421052631582</v>
      </c>
      <c r="H78" s="109">
        <f t="shared" si="8"/>
        <v>-12.85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6.15</v>
      </c>
      <c r="F79" s="97"/>
      <c r="G79" s="109">
        <f t="shared" si="7"/>
        <v>32.368421052631582</v>
      </c>
      <c r="H79" s="109">
        <f t="shared" si="8"/>
        <v>-12.85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0</v>
      </c>
      <c r="E80" s="97">
        <f t="shared" ref="E80:F80" si="9">E81+E82</f>
        <v>27.049469999999999</v>
      </c>
      <c r="F80" s="97">
        <f t="shared" si="9"/>
        <v>0</v>
      </c>
      <c r="G80" s="109" t="e">
        <f t="shared" si="7"/>
        <v>#DIV/0!</v>
      </c>
      <c r="H80" s="109">
        <f t="shared" si="8"/>
        <v>27.049469999999999</v>
      </c>
    </row>
    <row r="81" spans="1:8" ht="48" x14ac:dyDescent="0.2">
      <c r="A81" s="232" t="s">
        <v>208</v>
      </c>
      <c r="B81" s="233" t="s">
        <v>209</v>
      </c>
      <c r="C81" s="108"/>
      <c r="D81" s="108"/>
      <c r="E81" s="108">
        <v>24.561969999999999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/>
      <c r="E82" s="99">
        <v>2.4874999999999998</v>
      </c>
      <c r="F82" s="108"/>
      <c r="G82" s="109" t="e">
        <f t="shared" si="7"/>
        <v>#DIV/0!</v>
      </c>
      <c r="H82" s="99">
        <f t="shared" si="8"/>
        <v>2.4874999999999998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56.768410000000003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2.1049899999999999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54.663420000000002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274</v>
      </c>
      <c r="E87" s="99"/>
      <c r="F87" s="108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58200.91747</v>
      </c>
      <c r="F88" s="59">
        <f>F89+F131+F133</f>
        <v>53108.364249999999</v>
      </c>
      <c r="G88" s="14">
        <f t="shared" si="11"/>
        <v>11.158532547902579</v>
      </c>
      <c r="H88" s="15">
        <f t="shared" si="4"/>
        <v>-463381.26387999998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58200.91747</v>
      </c>
      <c r="F89" s="148">
        <f>F90+F93+F110</f>
        <v>53108.364249999999</v>
      </c>
      <c r="G89" s="14">
        <f t="shared" si="11"/>
        <v>11.16113764449706</v>
      </c>
      <c r="H89" s="15">
        <f t="shared" si="4"/>
        <v>-463259.52252999996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29225</v>
      </c>
      <c r="F90" s="59">
        <f>F91+F92</f>
        <v>26843</v>
      </c>
      <c r="G90" s="14">
        <f t="shared" si="11"/>
        <v>18.962250684522651</v>
      </c>
      <c r="H90" s="15">
        <f t="shared" si="4"/>
        <v>-124897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29225</v>
      </c>
      <c r="F91" s="152">
        <v>26843</v>
      </c>
      <c r="G91" s="25">
        <f t="shared" si="11"/>
        <v>18.962250684522651</v>
      </c>
      <c r="H91" s="25">
        <f t="shared" si="4"/>
        <v>-124897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699.81825000000003</v>
      </c>
      <c r="F93" s="59">
        <f t="shared" si="12"/>
        <v>387.4</v>
      </c>
      <c r="G93" s="14">
        <f t="shared" si="11"/>
        <v>0.37398988490090757</v>
      </c>
      <c r="H93" s="15">
        <f t="shared" si="4"/>
        <v>-186422.42175000001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699.81825000000003</v>
      </c>
      <c r="F100" s="59">
        <f t="shared" si="13"/>
        <v>387.4</v>
      </c>
      <c r="G100" s="14">
        <f t="shared" ref="G100:G107" si="14">E100/D100*100</f>
        <v>0.78417422377404533</v>
      </c>
      <c r="H100" s="15">
        <f t="shared" si="4"/>
        <v>-88542.881750000015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421.92</v>
      </c>
      <c r="F102" s="108">
        <v>387.4</v>
      </c>
      <c r="G102" s="30">
        <f t="shared" si="14"/>
        <v>20.119212245481858</v>
      </c>
      <c r="H102" s="103">
        <f t="shared" si="4"/>
        <v>-1675.1799999999998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/>
      <c r="F103" s="108"/>
      <c r="G103" s="30">
        <f t="shared" si="14"/>
        <v>0</v>
      </c>
      <c r="H103" s="103">
        <f t="shared" si="4"/>
        <v>-4220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277.89825000000002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28276.09922</v>
      </c>
      <c r="F110" s="59">
        <f>F111+F122+F124+F126+F127+F128+F129+F125+F123</f>
        <v>25877.964249999997</v>
      </c>
      <c r="G110" s="14">
        <f>E110/D110*100</f>
        <v>15.690098459516962</v>
      </c>
      <c r="H110" s="15">
        <f t="shared" si="4"/>
        <v>-151940.10077999995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20588.580000000002</v>
      </c>
      <c r="F111" s="172">
        <f>F114+F118+F113+F112+F115+F119+F116+F117+F120+F121</f>
        <v>20500.733</v>
      </c>
      <c r="G111" s="14">
        <f>E111/D111*100</f>
        <v>15.24201608258352</v>
      </c>
      <c r="H111" s="15">
        <f t="shared" si="4"/>
        <v>-114489.21999999999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16070</v>
      </c>
      <c r="F114" s="97">
        <v>15954</v>
      </c>
      <c r="G114" s="30">
        <f t="shared" si="15"/>
        <v>16.649209343863671</v>
      </c>
      <c r="H114" s="103">
        <f t="shared" si="16"/>
        <v>-80451.100000000006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2730</v>
      </c>
      <c r="F115" s="97">
        <v>2592</v>
      </c>
      <c r="G115" s="30">
        <f t="shared" si="15"/>
        <v>16.648371752652764</v>
      </c>
      <c r="H115" s="103">
        <f t="shared" si="16"/>
        <v>-13668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1763.15</v>
      </c>
      <c r="F120" s="108">
        <v>1954.7329999999999</v>
      </c>
      <c r="G120" s="30">
        <f t="shared" si="15"/>
        <v>16.672340264578782</v>
      </c>
      <c r="H120" s="103">
        <f t="shared" si="16"/>
        <v>-8812.15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1765.9</v>
      </c>
      <c r="E122" s="141"/>
      <c r="F122" s="110"/>
      <c r="G122" s="103">
        <f t="shared" si="15"/>
        <v>0</v>
      </c>
      <c r="H122" s="103">
        <f t="shared" si="16"/>
        <v>-1765.9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90.862669999999994</v>
      </c>
      <c r="F127" s="97">
        <v>105.93191</v>
      </c>
      <c r="G127" s="30">
        <f t="shared" si="15"/>
        <v>14.810541157294214</v>
      </c>
      <c r="H127" s="103">
        <f t="shared" si="16"/>
        <v>-522.63733000000002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185.88155</v>
      </c>
      <c r="F128" s="97">
        <v>132.80139</v>
      </c>
      <c r="G128" s="30">
        <f t="shared" si="15"/>
        <v>12.651027700265432</v>
      </c>
      <c r="H128" s="103">
        <f t="shared" si="16"/>
        <v>-1283.4184499999999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7019</v>
      </c>
      <c r="F129" s="176">
        <f>F130</f>
        <v>4737</v>
      </c>
      <c r="G129" s="14">
        <f>E129/D129*100</f>
        <v>18.346010089129354</v>
      </c>
      <c r="H129" s="15">
        <f>E129-D129</f>
        <v>-31240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7019</v>
      </c>
      <c r="F130" s="181">
        <v>4737</v>
      </c>
      <c r="G130" s="182">
        <f>E130/D130*100</f>
        <v>18.346010089129354</v>
      </c>
      <c r="H130" s="182">
        <f>E130-D130</f>
        <v>-31240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" si="18">C134+C135</f>
        <v>0</v>
      </c>
      <c r="D133" s="189">
        <f t="shared" ref="D133:H133" si="19">D134+D135</f>
        <v>0</v>
      </c>
      <c r="E133" s="189">
        <f t="shared" si="19"/>
        <v>0</v>
      </c>
      <c r="F133" s="189">
        <f t="shared" si="19"/>
        <v>0</v>
      </c>
      <c r="G133" s="189" t="e">
        <f t="shared" si="19"/>
        <v>#DIV/0!</v>
      </c>
      <c r="H133" s="189">
        <f t="shared" si="19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/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653576.92681999994</v>
      </c>
      <c r="E139" s="172">
        <f>E8+E88</f>
        <v>72980.219010000001</v>
      </c>
      <c r="F139" s="172">
        <f>F8+F88</f>
        <v>69885.837450000006</v>
      </c>
      <c r="G139" s="14">
        <f>E139/D139*100</f>
        <v>11.166278369875702</v>
      </c>
      <c r="H139" s="15">
        <f>E139-D139</f>
        <v>-580596.70780999993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tabSelected="1" topLeftCell="A124" zoomScaleNormal="100" workbookViewId="0">
      <selection activeCell="D86" sqref="D8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269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67" t="s">
        <v>258</v>
      </c>
      <c r="B5" s="270" t="s">
        <v>3</v>
      </c>
      <c r="C5" s="276" t="s">
        <v>265</v>
      </c>
      <c r="D5" s="276" t="s">
        <v>266</v>
      </c>
      <c r="E5" s="276" t="s">
        <v>270</v>
      </c>
      <c r="F5" s="279" t="s">
        <v>271</v>
      </c>
      <c r="G5" s="265" t="s">
        <v>2</v>
      </c>
      <c r="H5" s="266"/>
    </row>
    <row r="6" spans="1:8" s="10" customFormat="1" x14ac:dyDescent="0.2">
      <c r="A6" s="268"/>
      <c r="B6" s="271"/>
      <c r="C6" s="277"/>
      <c r="D6" s="277"/>
      <c r="E6" s="277"/>
      <c r="F6" s="280"/>
      <c r="G6" s="282" t="s">
        <v>6</v>
      </c>
      <c r="H6" s="282" t="s">
        <v>7</v>
      </c>
    </row>
    <row r="7" spans="1:8" ht="12.75" thickBot="1" x14ac:dyDescent="0.25">
      <c r="A7" s="269"/>
      <c r="B7" s="272"/>
      <c r="C7" s="278"/>
      <c r="D7" s="278"/>
      <c r="E7" s="278"/>
      <c r="F7" s="281"/>
      <c r="G7" s="283"/>
      <c r="H7" s="283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133257.22267999998</v>
      </c>
      <c r="E8" s="14">
        <f>E9+E20+E32+E50+E61+E83+E38+E29+E14+E56</f>
        <v>27983.133120000002</v>
      </c>
      <c r="F8" s="14">
        <f>F9+F20+F32+F50+F61+F83+F38+F29+F14+F56</f>
        <v>29561.538620000007</v>
      </c>
      <c r="G8" s="14">
        <f t="shared" ref="G8:G26" si="0">E8/D8*100</f>
        <v>20.999336889376636</v>
      </c>
      <c r="H8" s="15">
        <f t="shared" ref="H8:H41" si="1">E8-D8</f>
        <v>-105274.08955999998</v>
      </c>
    </row>
    <row r="9" spans="1:8" s="16" customFormat="1" ht="12.75" thickBot="1" x14ac:dyDescent="0.25">
      <c r="A9" s="146" t="s">
        <v>9</v>
      </c>
      <c r="B9" s="17" t="s">
        <v>10</v>
      </c>
      <c r="C9" s="284">
        <f>C10</f>
        <v>65699.994299999991</v>
      </c>
      <c r="D9" s="284">
        <f>D10</f>
        <v>65699.994299999991</v>
      </c>
      <c r="E9" s="284">
        <f>E10</f>
        <v>17182.549780000001</v>
      </c>
      <c r="F9" s="285">
        <f>F10</f>
        <v>16640.838860000003</v>
      </c>
      <c r="G9" s="14">
        <f t="shared" si="0"/>
        <v>26.153046074160773</v>
      </c>
      <c r="H9" s="15">
        <f t="shared" si="1"/>
        <v>-48517.44451999999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17182.549780000001</v>
      </c>
      <c r="F10" s="23">
        <f>F11+F12+F13</f>
        <v>16640.838860000003</v>
      </c>
      <c r="G10" s="24">
        <f t="shared" si="0"/>
        <v>26.153046074160773</v>
      </c>
      <c r="H10" s="25">
        <f t="shared" si="1"/>
        <v>-48517.44451999999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17107.304830000001</v>
      </c>
      <c r="F11" s="97">
        <v>16580.399460000001</v>
      </c>
      <c r="G11" s="30">
        <f t="shared" si="0"/>
        <v>26.247861676273654</v>
      </c>
      <c r="H11" s="30">
        <f t="shared" si="1"/>
        <v>-48068.689469999998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31.112130000000001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69.141490000000005</v>
      </c>
      <c r="F13" s="36">
        <v>29.327269999999999</v>
      </c>
      <c r="G13" s="37">
        <f t="shared" si="0"/>
        <v>27.879633064516128</v>
      </c>
      <c r="H13" s="38">
        <f t="shared" si="1"/>
        <v>-178.85851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2186.8498799999998</v>
      </c>
      <c r="F14" s="42">
        <f>F15</f>
        <v>2337.07008</v>
      </c>
      <c r="G14" s="43">
        <f t="shared" si="0"/>
        <v>21.762769303723719</v>
      </c>
      <c r="H14" s="15">
        <f t="shared" si="1"/>
        <v>-7861.7328600000001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2186.8498799999998</v>
      </c>
      <c r="F15" s="46">
        <f>F16+F17+F18+F19</f>
        <v>2337.07008</v>
      </c>
      <c r="G15" s="25">
        <f t="shared" si="0"/>
        <v>21.762769303723719</v>
      </c>
      <c r="H15" s="25">
        <f t="shared" si="1"/>
        <v>-7861.7328600000001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992.43696</v>
      </c>
      <c r="F16" s="50">
        <v>1026.65822</v>
      </c>
      <c r="G16" s="30">
        <f t="shared" si="0"/>
        <v>21.553108452859718</v>
      </c>
      <c r="H16" s="51">
        <f t="shared" si="1"/>
        <v>-3612.1747699999996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6.4696699999999998</v>
      </c>
      <c r="F17" s="50">
        <v>7.1732500000000003</v>
      </c>
      <c r="G17" s="30">
        <f t="shared" si="0"/>
        <v>27.277836618084063</v>
      </c>
      <c r="H17" s="51">
        <f t="shared" si="1"/>
        <v>-17.248010000000001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1392.9380699999999</v>
      </c>
      <c r="F18" s="50">
        <v>1505.29278</v>
      </c>
      <c r="G18" s="103">
        <f t="shared" si="0"/>
        <v>23.159711786137045</v>
      </c>
      <c r="H18" s="51">
        <f t="shared" si="1"/>
        <v>-4621.5498600000001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-204.99482</v>
      </c>
      <c r="F19" s="57">
        <v>-202.05417</v>
      </c>
      <c r="G19" s="101">
        <f t="shared" si="0"/>
        <v>34.497287771529969</v>
      </c>
      <c r="H19" s="51">
        <f t="shared" si="1"/>
        <v>389.23978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4046.02963</v>
      </c>
      <c r="F20" s="58">
        <f>F21+F25+F26+F28+F27</f>
        <v>5663.0111999999999</v>
      </c>
      <c r="G20" s="59">
        <f t="shared" si="0"/>
        <v>16.249875265248352</v>
      </c>
      <c r="H20" s="15">
        <f t="shared" si="1"/>
        <v>-20852.805369999998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1496.03676</v>
      </c>
      <c r="F21" s="102">
        <f>F22+F23+F24</f>
        <v>2475.89311</v>
      </c>
      <c r="G21" s="103">
        <f t="shared" si="0"/>
        <v>7.8375773260687343</v>
      </c>
      <c r="H21" s="25">
        <f t="shared" si="1"/>
        <v>-17591.963240000001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552.91417000000001</v>
      </c>
      <c r="F22" s="50">
        <v>770.40764999999999</v>
      </c>
      <c r="G22" s="30">
        <f t="shared" si="0"/>
        <v>4.0604697804215322</v>
      </c>
      <c r="H22" s="30">
        <f t="shared" si="1"/>
        <v>-13064.08583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943.12258999999995</v>
      </c>
      <c r="F23" s="50">
        <v>1710.6030900000001</v>
      </c>
      <c r="G23" s="30">
        <f t="shared" si="0"/>
        <v>17.238577773715953</v>
      </c>
      <c r="H23" s="30">
        <f t="shared" si="1"/>
        <v>-4527.8774100000001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362.56898000000001</v>
      </c>
      <c r="F25" s="108">
        <v>190.63564</v>
      </c>
      <c r="G25" s="30">
        <f t="shared" si="0"/>
        <v>71.653948616600786</v>
      </c>
      <c r="H25" s="30">
        <f t="shared" si="1"/>
        <v>-143.43101999999999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1963.3177900000001</v>
      </c>
      <c r="F26" s="72">
        <v>2742.5351099999998</v>
      </c>
      <c r="G26" s="30">
        <f t="shared" si="0"/>
        <v>43.950759611693087</v>
      </c>
      <c r="H26" s="30">
        <f t="shared" si="1"/>
        <v>-2503.76721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224.1061</v>
      </c>
      <c r="F28" s="36">
        <v>253.94734</v>
      </c>
      <c r="G28" s="100">
        <f t="shared" ref="G28:G41" si="2">E28/D28*100</f>
        <v>26.750951954640406</v>
      </c>
      <c r="H28" s="30">
        <f t="shared" si="1"/>
        <v>-613.64390000000003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1322.1007400000001</v>
      </c>
      <c r="F29" s="14">
        <f>F30+F31</f>
        <v>1407.2015799999999</v>
      </c>
      <c r="G29" s="80">
        <f t="shared" si="2"/>
        <v>13.089372372757465</v>
      </c>
      <c r="H29" s="15">
        <f t="shared" si="1"/>
        <v>-8778.4656000000014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94.565659999999994</v>
      </c>
      <c r="F30" s="81">
        <v>98.122749999999996</v>
      </c>
      <c r="G30" s="25">
        <f t="shared" si="2"/>
        <v>11.905841709373085</v>
      </c>
      <c r="H30" s="25">
        <f t="shared" si="1"/>
        <v>-699.71384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1227.5350800000001</v>
      </c>
      <c r="F31" s="108">
        <v>1309.0788299999999</v>
      </c>
      <c r="G31" s="38">
        <f t="shared" si="2"/>
        <v>13.190385178370454</v>
      </c>
      <c r="H31" s="38">
        <f t="shared" si="1"/>
        <v>-8078.751760000001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1997.1518999999998</v>
      </c>
      <c r="E32" s="14">
        <f>E33+E35+E37+E36</f>
        <v>606.16508999999996</v>
      </c>
      <c r="F32" s="14">
        <f>F33+F35+F37+F36</f>
        <v>596.8264999999999</v>
      </c>
      <c r="G32" s="59">
        <f t="shared" si="2"/>
        <v>30.351476520138505</v>
      </c>
      <c r="H32" s="15">
        <f t="shared" si="1"/>
        <v>-1390.9868099999999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425.91424999999998</v>
      </c>
      <c r="F33" s="32">
        <f>F34</f>
        <v>282.30149999999998</v>
      </c>
      <c r="G33" s="103">
        <f t="shared" si="2"/>
        <v>40.264156740404609</v>
      </c>
      <c r="H33" s="25">
        <f t="shared" si="1"/>
        <v>-631.88574999999992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425.91424999999998</v>
      </c>
      <c r="F34" s="108">
        <v>282.30149999999998</v>
      </c>
      <c r="G34" s="103">
        <f t="shared" si="2"/>
        <v>40.264156740404609</v>
      </c>
      <c r="H34" s="30">
        <f t="shared" si="1"/>
        <v>-631.88574999999992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8.0399999999999991</v>
      </c>
      <c r="F35" s="72">
        <v>29.7</v>
      </c>
      <c r="G35" s="103">
        <f t="shared" si="2"/>
        <v>6.3631809256528786</v>
      </c>
      <c r="H35" s="30">
        <f t="shared" si="1"/>
        <v>-118.31190000000001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26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172.21083999999999</v>
      </c>
      <c r="F37" s="36">
        <v>258.82499999999999</v>
      </c>
      <c r="G37" s="103">
        <f t="shared" si="2"/>
        <v>22.809382781456954</v>
      </c>
      <c r="H37" s="101">
        <f t="shared" si="1"/>
        <v>-582.78916000000004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19394.799399999996</v>
      </c>
      <c r="E38" s="92">
        <f>E39+E47+E48</f>
        <v>1662.0926699999998</v>
      </c>
      <c r="F38" s="91">
        <f>F39+F47+F48+F46</f>
        <v>2508.0065399999999</v>
      </c>
      <c r="G38" s="14">
        <f t="shared" si="2"/>
        <v>8.569785310592076</v>
      </c>
      <c r="H38" s="15">
        <f t="shared" si="1"/>
        <v>-17732.706729999998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18363.839399999997</v>
      </c>
      <c r="E39" s="110">
        <f>E40+E42+E44+E46</f>
        <v>1537.21453</v>
      </c>
      <c r="F39" s="102">
        <f>F40+F42+F44</f>
        <v>2330.547</v>
      </c>
      <c r="G39" s="24">
        <f t="shared" si="2"/>
        <v>8.3708776608011508</v>
      </c>
      <c r="H39" s="24">
        <f t="shared" si="1"/>
        <v>-16826.624869999996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685.75734999999997</v>
      </c>
      <c r="F40" s="109">
        <f>F41</f>
        <v>1445.77378</v>
      </c>
      <c r="G40" s="30">
        <f t="shared" si="2"/>
        <v>8.3483358289811669</v>
      </c>
      <c r="H40" s="30">
        <f t="shared" si="1"/>
        <v>-7528.5426499999994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685.75734999999997</v>
      </c>
      <c r="F41" s="99">
        <v>1445.77378</v>
      </c>
      <c r="G41" s="100">
        <f t="shared" si="2"/>
        <v>8.3483358289811669</v>
      </c>
      <c r="H41" s="101">
        <f t="shared" si="1"/>
        <v>-7528.5426499999994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9819.2423999999992</v>
      </c>
      <c r="E42" s="109">
        <f>E43</f>
        <v>743.24589000000003</v>
      </c>
      <c r="F42" s="99">
        <f>F43</f>
        <v>834.71734000000004</v>
      </c>
      <c r="G42" s="97">
        <f>G43</f>
        <v>7.5692793773988116</v>
      </c>
      <c r="H42" s="109">
        <f>E42-D42</f>
        <v>-9075.996509999999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9819.2423999999992</v>
      </c>
      <c r="E43" s="109">
        <v>743.24589000000003</v>
      </c>
      <c r="F43" s="109">
        <v>834.71734000000004</v>
      </c>
      <c r="G43" s="97">
        <f>E43/D43*100</f>
        <v>7.5692793773988116</v>
      </c>
      <c r="H43" s="109">
        <f>E43-D43</f>
        <v>-9075.996509999999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86.305289999999999</v>
      </c>
      <c r="F44" s="99">
        <f>F45</f>
        <v>50.055880000000002</v>
      </c>
      <c r="G44" s="97">
        <f>G45</f>
        <v>26.129601540431789</v>
      </c>
      <c r="H44" s="99">
        <f>E44-D44</f>
        <v>-243.99171000000001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86.305289999999999</v>
      </c>
      <c r="F45" s="99">
        <v>50.055880000000002</v>
      </c>
      <c r="G45" s="97">
        <f>E45/D45*100</f>
        <v>26.129601540431789</v>
      </c>
      <c r="H45" s="109">
        <f>H44</f>
        <v>-243.99171000000001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21.905999999999999</v>
      </c>
      <c r="F46" s="99">
        <v>33.848280000000003</v>
      </c>
      <c r="G46" s="100">
        <f t="shared" ref="G46:G52" si="3">E46/D46*100</f>
        <v>12.084202164631119</v>
      </c>
      <c r="H46" s="100">
        <f t="shared" ref="H46:H112" si="4">E46-D46</f>
        <v>-159.37199999999999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54.299660000000003</v>
      </c>
      <c r="F47" s="114">
        <v>82.931280000000001</v>
      </c>
      <c r="G47" s="100">
        <f t="shared" si="3"/>
        <v>9.6703270478782137</v>
      </c>
      <c r="H47" s="100">
        <f t="shared" si="4"/>
        <v>-507.20834000000002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70.578479999999999</v>
      </c>
      <c r="F48" s="14">
        <f>F49</f>
        <v>60.67998</v>
      </c>
      <c r="G48" s="14">
        <f t="shared" si="3"/>
        <v>24.491619646463597</v>
      </c>
      <c r="H48" s="15">
        <f t="shared" si="4"/>
        <v>-217.59551999999996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70.578479999999999</v>
      </c>
      <c r="F49" s="119">
        <v>60.67998</v>
      </c>
      <c r="G49" s="101">
        <f t="shared" si="3"/>
        <v>24.491619646463597</v>
      </c>
      <c r="H49" s="38">
        <f t="shared" si="4"/>
        <v>-217.59551999999996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24.558430000000001</v>
      </c>
      <c r="F50" s="120">
        <f>+F51</f>
        <v>36.958170000000003</v>
      </c>
      <c r="G50" s="14">
        <f t="shared" si="3"/>
        <v>21.190606852872911</v>
      </c>
      <c r="H50" s="15">
        <f t="shared" si="4"/>
        <v>-91.334569999999999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24.558430000000001</v>
      </c>
      <c r="F51" s="31">
        <f>F52+F53+F54+F55</f>
        <v>36.958170000000003</v>
      </c>
      <c r="G51" s="25">
        <f t="shared" si="3"/>
        <v>21.190606852872911</v>
      </c>
      <c r="H51" s="25">
        <f t="shared" si="4"/>
        <v>-91.334569999999999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20.50685</v>
      </c>
      <c r="F52" s="50">
        <v>11.719810000000001</v>
      </c>
      <c r="G52" s="30">
        <f t="shared" si="3"/>
        <v>237.43024198216972</v>
      </c>
      <c r="H52" s="103">
        <f t="shared" si="4"/>
        <v>11.86985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4.0515800000000004</v>
      </c>
      <c r="F54" s="50">
        <v>25.23836</v>
      </c>
      <c r="G54" s="30">
        <f t="shared" ref="G54:G61" si="5">E54/D54*100</f>
        <v>3.7774856418288953</v>
      </c>
      <c r="H54" s="30">
        <f t="shared" si="4"/>
        <v>-103.20442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364</v>
      </c>
      <c r="E56" s="41">
        <f>E57+E58+E59+E60</f>
        <v>577.18682000000001</v>
      </c>
      <c r="F56" s="41">
        <f>F57+F58+F59+F60</f>
        <v>105.20338000000001</v>
      </c>
      <c r="G56" s="14">
        <f t="shared" si="5"/>
        <v>158.5678076923077</v>
      </c>
      <c r="H56" s="15">
        <f t="shared" si="4"/>
        <v>213.18682000000001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272</v>
      </c>
      <c r="B59" s="133" t="s">
        <v>273</v>
      </c>
      <c r="C59" s="134"/>
      <c r="D59" s="134">
        <v>125</v>
      </c>
      <c r="E59" s="31">
        <v>571.42362000000003</v>
      </c>
      <c r="F59" s="32">
        <v>80.003380000000007</v>
      </c>
      <c r="G59" s="30">
        <f t="shared" si="5"/>
        <v>457.13889600000005</v>
      </c>
      <c r="H59" s="30">
        <f t="shared" si="4"/>
        <v>446.42362000000003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>
        <v>5.7632000000000003</v>
      </c>
      <c r="F60" s="114"/>
      <c r="G60" s="101">
        <f t="shared" si="5"/>
        <v>2.4113807531380753</v>
      </c>
      <c r="H60" s="103">
        <f t="shared" si="4"/>
        <v>-233.23679999999999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116</v>
      </c>
      <c r="E61" s="92">
        <f>E62+E64+E66+E68+E70+E72+E74+E76+E78+E80</f>
        <v>120.29394000000001</v>
      </c>
      <c r="F61" s="91">
        <v>219.37110999999999</v>
      </c>
      <c r="G61" s="78">
        <f t="shared" si="5"/>
        <v>103.7016724137931</v>
      </c>
      <c r="H61" s="59">
        <f>E61-D61</f>
        <v>4.2939400000000063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0.75</v>
      </c>
      <c r="F70" s="97"/>
      <c r="G70" s="109">
        <f>E70/D70*100</f>
        <v>25</v>
      </c>
      <c r="H70" s="109">
        <f>E70-D70</f>
        <v>-2.25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0.75</v>
      </c>
      <c r="F71" s="97"/>
      <c r="G71" s="109">
        <f>E71/D71*100</f>
        <v>25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3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>
        <v>3</v>
      </c>
      <c r="F77" s="97"/>
      <c r="G77" s="109">
        <f t="shared" ref="G77:G82" si="7">E77/D77*100</f>
        <v>6.5217391304347823</v>
      </c>
      <c r="H77" s="109">
        <f t="shared" ref="H77:H82" si="8">E77-D77</f>
        <v>-43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10.45</v>
      </c>
      <c r="F78" s="97"/>
      <c r="G78" s="109">
        <f t="shared" si="7"/>
        <v>54.999999999999993</v>
      </c>
      <c r="H78" s="109">
        <f t="shared" si="8"/>
        <v>-8.5500000000000007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10.45</v>
      </c>
      <c r="F79" s="97"/>
      <c r="G79" s="109">
        <f t="shared" si="7"/>
        <v>54.999999999999993</v>
      </c>
      <c r="H79" s="109">
        <f t="shared" si="8"/>
        <v>-8.5500000000000007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28</v>
      </c>
      <c r="E80" s="97">
        <f t="shared" ref="E80:F80" si="9">E81+E82</f>
        <v>105.84394</v>
      </c>
      <c r="F80" s="97">
        <f t="shared" si="9"/>
        <v>0</v>
      </c>
      <c r="G80" s="109">
        <f t="shared" si="7"/>
        <v>378.01407142857147</v>
      </c>
      <c r="H80" s="109">
        <f t="shared" si="8"/>
        <v>77.843940000000003</v>
      </c>
    </row>
    <row r="81" spans="1:8" ht="48" x14ac:dyDescent="0.2">
      <c r="A81" s="232" t="s">
        <v>208</v>
      </c>
      <c r="B81" s="233" t="s">
        <v>209</v>
      </c>
      <c r="C81" s="108"/>
      <c r="D81" s="108">
        <v>25</v>
      </c>
      <c r="E81" s="108">
        <v>104.06144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>
        <v>3</v>
      </c>
      <c r="E82" s="99">
        <v>1.7825</v>
      </c>
      <c r="F82" s="108"/>
      <c r="G82" s="109">
        <f t="shared" si="7"/>
        <v>59.416666666666664</v>
      </c>
      <c r="H82" s="99">
        <f t="shared" si="8"/>
        <v>-1.2175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521.4</v>
      </c>
      <c r="E83" s="91">
        <f t="shared" ref="E83:F83" si="10">E84+E85+E86+E87</f>
        <v>255.30614</v>
      </c>
      <c r="F83" s="91">
        <f t="shared" si="10"/>
        <v>47.051200000000001</v>
      </c>
      <c r="G83" s="78">
        <f>E83/D83*100</f>
        <v>48.965504411200619</v>
      </c>
      <c r="H83" s="59">
        <f t="shared" si="4"/>
        <v>-266.09385999999995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11.34243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>
        <v>7.9061399999999997</v>
      </c>
      <c r="F85" s="46">
        <v>-70.056079999999994</v>
      </c>
      <c r="G85" s="30" t="e">
        <f t="shared" si="11"/>
        <v>#DIV/0!</v>
      </c>
      <c r="H85" s="30">
        <f t="shared" si="4"/>
        <v>7.9061399999999997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521.4</v>
      </c>
      <c r="E87" s="99">
        <v>247.4</v>
      </c>
      <c r="F87" s="108">
        <v>52.935949999999998</v>
      </c>
      <c r="G87" s="30">
        <f t="shared" si="11"/>
        <v>47.449175297276568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87203.861120000016</v>
      </c>
      <c r="F88" s="59">
        <f>F89+F131+F133</f>
        <v>94984.259949999992</v>
      </c>
      <c r="G88" s="14">
        <f t="shared" si="11"/>
        <v>16.719102806444063</v>
      </c>
      <c r="H88" s="15">
        <f t="shared" si="4"/>
        <v>-434378.32022999995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87203.861120000016</v>
      </c>
      <c r="F89" s="148">
        <f>F90+F93+F110</f>
        <v>94884.259949999992</v>
      </c>
      <c r="G89" s="14">
        <f t="shared" si="11"/>
        <v>16.72300608652116</v>
      </c>
      <c r="H89" s="15">
        <f t="shared" si="4"/>
        <v>-434256.57887999993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42995.7</v>
      </c>
      <c r="F90" s="59">
        <f>F91+F92</f>
        <v>54320</v>
      </c>
      <c r="G90" s="14">
        <f t="shared" si="11"/>
        <v>27.897185346673414</v>
      </c>
      <c r="H90" s="15">
        <f t="shared" si="4"/>
        <v>-111126.3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42995.7</v>
      </c>
      <c r="F91" s="152">
        <v>54320</v>
      </c>
      <c r="G91" s="25">
        <f t="shared" si="11"/>
        <v>27.897185346673414</v>
      </c>
      <c r="H91" s="25">
        <f t="shared" si="4"/>
        <v>-111126.3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1438.34365</v>
      </c>
      <c r="F93" s="59">
        <f t="shared" si="12"/>
        <v>645.64</v>
      </c>
      <c r="G93" s="14">
        <f t="shared" si="11"/>
        <v>0.76866525860314616</v>
      </c>
      <c r="H93" s="15">
        <f t="shared" si="4"/>
        <v>-185683.89635000002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1438.34365</v>
      </c>
      <c r="F100" s="59">
        <f t="shared" si="13"/>
        <v>645.64</v>
      </c>
      <c r="G100" s="14">
        <f t="shared" ref="G100:G107" si="14">E100/D100*100</f>
        <v>1.6117213508779988</v>
      </c>
      <c r="H100" s="15">
        <f t="shared" si="4"/>
        <v>-87804.356350000016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608.04</v>
      </c>
      <c r="F102" s="108">
        <v>645.64</v>
      </c>
      <c r="G102" s="30">
        <f t="shared" si="14"/>
        <v>28.994325497115064</v>
      </c>
      <c r="H102" s="103">
        <f t="shared" si="4"/>
        <v>-1489.06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>
        <v>320</v>
      </c>
      <c r="F103" s="108"/>
      <c r="G103" s="30">
        <f t="shared" si="14"/>
        <v>7.5829383886255926</v>
      </c>
      <c r="H103" s="103">
        <f t="shared" si="4"/>
        <v>-3900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510.30365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42769.817470000009</v>
      </c>
      <c r="F110" s="59">
        <f>F111+F122+F124+F126+F127+F128+F129+F125+F123</f>
        <v>39918.619949999993</v>
      </c>
      <c r="G110" s="14">
        <f>E110/D110*100</f>
        <v>23.732504330909219</v>
      </c>
      <c r="H110" s="15">
        <f t="shared" si="4"/>
        <v>-137446.38252999994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30982.81</v>
      </c>
      <c r="F111" s="172">
        <f>F114+F118+F113+F112+F115+F119+F116+F117+F120+F121</f>
        <v>30758.172999999999</v>
      </c>
      <c r="G111" s="14">
        <f>E111/D111*100</f>
        <v>22.937011115075908</v>
      </c>
      <c r="H111" s="15">
        <f t="shared" si="4"/>
        <v>-104094.98999999999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24130</v>
      </c>
      <c r="F114" s="97">
        <v>23931</v>
      </c>
      <c r="G114" s="30">
        <f t="shared" si="15"/>
        <v>24.999715088203512</v>
      </c>
      <c r="H114" s="103">
        <f t="shared" si="16"/>
        <v>-72391.100000000006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4100</v>
      </c>
      <c r="F115" s="97">
        <v>3888</v>
      </c>
      <c r="G115" s="30">
        <f t="shared" si="15"/>
        <v>25.003049152335649</v>
      </c>
      <c r="H115" s="103">
        <f t="shared" si="16"/>
        <v>-12298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2727.38</v>
      </c>
      <c r="F120" s="108">
        <v>2939.1729999999998</v>
      </c>
      <c r="G120" s="30">
        <f t="shared" si="15"/>
        <v>25.790095789244756</v>
      </c>
      <c r="H120" s="103">
        <f t="shared" si="16"/>
        <v>-7847.9199999999992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1765.9</v>
      </c>
      <c r="E122" s="141">
        <v>370.47</v>
      </c>
      <c r="F122" s="110">
        <v>380</v>
      </c>
      <c r="G122" s="103">
        <f t="shared" si="15"/>
        <v>20.97910413953225</v>
      </c>
      <c r="H122" s="103">
        <f t="shared" si="16"/>
        <v>-1395.43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153.375</v>
      </c>
      <c r="F127" s="97">
        <v>203.649</v>
      </c>
      <c r="G127" s="30">
        <f t="shared" si="15"/>
        <v>25</v>
      </c>
      <c r="H127" s="103">
        <f t="shared" si="16"/>
        <v>-460.125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344.38747000000001</v>
      </c>
      <c r="F128" s="97">
        <v>283.3</v>
      </c>
      <c r="G128" s="30">
        <f t="shared" si="15"/>
        <v>23.438880419247262</v>
      </c>
      <c r="H128" s="103">
        <f t="shared" si="16"/>
        <v>-1124.9125300000001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10527</v>
      </c>
      <c r="F129" s="176">
        <f>F130</f>
        <v>7892</v>
      </c>
      <c r="G129" s="14">
        <f>E129/D129*100</f>
        <v>27.515094487571552</v>
      </c>
      <c r="H129" s="15">
        <f>E129-D129</f>
        <v>-27732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10527</v>
      </c>
      <c r="F130" s="181">
        <v>7892</v>
      </c>
      <c r="G130" s="182">
        <f>E130/D130*100</f>
        <v>27.515094487571552</v>
      </c>
      <c r="H130" s="182">
        <f>E130-D130</f>
        <v>-27732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:H133" si="18">C134+C135</f>
        <v>0</v>
      </c>
      <c r="D133" s="189">
        <f t="shared" si="18"/>
        <v>0</v>
      </c>
      <c r="E133" s="189">
        <f t="shared" si="18"/>
        <v>0</v>
      </c>
      <c r="F133" s="189">
        <f t="shared" si="18"/>
        <v>100</v>
      </c>
      <c r="G133" s="189" t="e">
        <f t="shared" si="18"/>
        <v>#DIV/0!</v>
      </c>
      <c r="H133" s="189">
        <f t="shared" si="18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>
        <v>100</v>
      </c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654839.40402999998</v>
      </c>
      <c r="E139" s="172">
        <f>E8+E88</f>
        <v>115186.99424000001</v>
      </c>
      <c r="F139" s="172">
        <f>F8+F88</f>
        <v>124545.79857</v>
      </c>
      <c r="G139" s="14">
        <f>E139/D139*100</f>
        <v>17.590113473795014</v>
      </c>
      <c r="H139" s="15">
        <f>E139-D139</f>
        <v>-539652.40978999995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2020-04-08T07:05:38Z</dcterms:modified>
</cp:coreProperties>
</file>