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200" windowHeight="1159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M6" i="1" l="1"/>
  <c r="M7" i="1"/>
  <c r="L6" i="1"/>
  <c r="O6" i="1"/>
  <c r="M9" i="1"/>
  <c r="L13" i="1" l="1"/>
  <c r="L19" i="1" s="1"/>
  <c r="L10" i="1"/>
  <c r="L7" i="1"/>
  <c r="N12" i="1" l="1"/>
  <c r="Q13" i="1" l="1"/>
  <c r="P13" i="1"/>
  <c r="O13" i="1"/>
  <c r="N9" i="1"/>
  <c r="N8" i="1"/>
  <c r="Q16" i="1"/>
  <c r="P16" i="1"/>
  <c r="O16" i="1"/>
  <c r="N18" i="1"/>
  <c r="H18" i="1"/>
  <c r="H16" i="1" s="1"/>
  <c r="K16" i="1"/>
  <c r="J16" i="1"/>
  <c r="I16" i="1"/>
  <c r="N16" i="1" l="1"/>
  <c r="N13" i="1"/>
  <c r="N15" i="1"/>
  <c r="Q10" i="1" l="1"/>
  <c r="P10" i="1"/>
  <c r="O10" i="1"/>
  <c r="N10" i="1" l="1"/>
  <c r="H15" i="1"/>
  <c r="H13" i="1" s="1"/>
  <c r="K13" i="1"/>
  <c r="J13" i="1"/>
  <c r="I13" i="1"/>
  <c r="Q7" i="1"/>
  <c r="Q6" i="1" s="1"/>
  <c r="Q19" i="1" s="1"/>
  <c r="P7" i="1"/>
  <c r="P6" i="1" s="1"/>
  <c r="P19" i="1" s="1"/>
  <c r="O7" i="1"/>
  <c r="K10" i="1"/>
  <c r="J10" i="1"/>
  <c r="I10" i="1"/>
  <c r="N11" i="1"/>
  <c r="H11" i="1"/>
  <c r="H12" i="1"/>
  <c r="K7" i="1"/>
  <c r="J7" i="1"/>
  <c r="I7" i="1"/>
  <c r="H8" i="1"/>
  <c r="M8" i="1" s="1"/>
  <c r="H9" i="1"/>
  <c r="H7" i="1" l="1"/>
  <c r="K6" i="1"/>
  <c r="K19" i="1" s="1"/>
  <c r="I6" i="1"/>
  <c r="I19" i="1" s="1"/>
  <c r="N7" i="1"/>
  <c r="O19" i="1"/>
  <c r="J6" i="1"/>
  <c r="J19" i="1" s="1"/>
  <c r="H10" i="1"/>
  <c r="N6" i="1"/>
  <c r="N19" i="1" s="1"/>
  <c r="H6" i="1" l="1"/>
  <c r="H19" i="1" s="1"/>
</calcChain>
</file>

<file path=xl/sharedStrings.xml><?xml version="1.0" encoding="utf-8"?>
<sst xmlns="http://schemas.openxmlformats.org/spreadsheetml/2006/main" count="65" uniqueCount="49">
  <si>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</si>
  <si>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</si>
  <si>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</si>
  <si>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</si>
  <si>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</si>
  <si>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</si>
  <si>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</si>
  <si>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</si>
  <si>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</si>
  <si>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</si>
  <si>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</si>
  <si>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</si>
  <si>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</si>
  <si>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Образование</t>
  </si>
  <si>
    <t>Успех каждого ребенка</t>
  </si>
  <si>
    <t xml:space="preserve">Капитальный ремонт спортивного зала </t>
  </si>
  <si>
    <t>1.1.1.</t>
  </si>
  <si>
    <t>Современная школа</t>
  </si>
  <si>
    <t>1.1.2.</t>
  </si>
  <si>
    <t>Александровский район</t>
  </si>
  <si>
    <t>2.1.</t>
  </si>
  <si>
    <t xml:space="preserve">Капитальный ремонт </t>
  </si>
  <si>
    <r>
      <t xml:space="preserve">МАОУ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Александровская СОШ имени Рощепкина В.Д.</t>
    </r>
    <r>
      <rPr>
        <sz val="12"/>
        <color theme="1"/>
        <rFont val="Calibri"/>
        <family val="2"/>
        <charset val="204"/>
      </rPr>
      <t>»</t>
    </r>
  </si>
  <si>
    <r>
      <t xml:space="preserve">МБОУ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Тукаевская СОШ</t>
    </r>
    <r>
      <rPr>
        <sz val="12"/>
        <rFont val="Calibri"/>
        <family val="2"/>
        <charset val="204"/>
      </rPr>
      <t>»</t>
    </r>
  </si>
  <si>
    <t>МБОУ «Тукаевская СОШ»</t>
  </si>
  <si>
    <r>
      <t xml:space="preserve">Создание двух классов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Calibri"/>
        <family val="2"/>
        <charset val="204"/>
      </rPr>
      <t>»</t>
    </r>
  </si>
  <si>
    <t>1.1.  Региональный проект «Успех каждого ребенка»</t>
  </si>
  <si>
    <t>1.2. Региональный проект «Современная школа»</t>
  </si>
  <si>
    <t>1.2.1.</t>
  </si>
  <si>
    <t>1.2.2.</t>
  </si>
  <si>
    <r>
      <t xml:space="preserve">1. Национальный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Образование</t>
    </r>
    <r>
      <rPr>
        <b/>
        <sz val="14"/>
        <color theme="1"/>
        <rFont val="Calibri"/>
        <family val="2"/>
        <charset val="204"/>
      </rPr>
      <t>»</t>
    </r>
  </si>
  <si>
    <r>
      <t xml:space="preserve">2.1.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</si>
  <si>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Экология</t>
  </si>
  <si>
    <t>Чистая вода</t>
  </si>
  <si>
    <t>Строительство обеспечение централизованной водой</t>
  </si>
  <si>
    <t>с. Ждановка  Александровского района Оренбургской области</t>
  </si>
  <si>
    <t>2. Национальный проект «Экология»</t>
  </si>
  <si>
    <t>ВСЕГО</t>
  </si>
  <si>
    <t>3.1. Региональный проект «Культурная среда»</t>
  </si>
  <si>
    <t>3.1.</t>
  </si>
  <si>
    <t>Создание модельных муниципальных библиотек</t>
  </si>
  <si>
    <t>3. Национальный проект «Культура»</t>
  </si>
  <si>
    <t>Культура</t>
  </si>
  <si>
    <t>Культурная среда</t>
  </si>
  <si>
    <t>с. Александровка Александровский район Оренбургской области</t>
  </si>
  <si>
    <t>Сумма по контракту</t>
  </si>
  <si>
    <t>Экономия по торгам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</si>
  <si>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31.12.2020 года </t>
  </si>
  <si>
    <t>(тыс.рублей)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</si>
</sst>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0.000"/>
    <numFmt numFmtId="166" formatCode="0.0"/>
    <numFmt numFmtId="167" formatCode="0.000_ ;[Red]\-0.000\ 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3"/>
  <sheetViews>
    <sheetView tabSelected="1" topLeftCell="F1" zoomScale="89" zoomScaleNormal="89" workbookViewId="0">
      <selection activeCell="L13" sqref="L13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1" width="17.7109375" style="1" customWidth="1"/>
    <col min="12" max="13" width="14.28515625" style="1" customWidth="1"/>
    <col min="14" max="14" width="15.140625" style="1" customWidth="1"/>
    <col min="15" max="15" width="14.4257812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20" x14ac:dyDescent="0.25">
      <c r="R1" s="29"/>
      <c r="S1" s="29"/>
    </row>
    <row r="2" spans="1:20" ht="38.25" customHeight="1" x14ac:dyDescent="0.25">
      <c r="A2" s="33" t="s">
        <v>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0" ht="38.2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 t="s">
        <v>48</v>
      </c>
      <c r="S3" s="34"/>
      <c r="T3" s="4"/>
    </row>
    <row r="4" spans="1:20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5</v>
      </c>
      <c r="I4" s="2" t="s">
        <v>6</v>
      </c>
      <c r="J4" s="2" t="s">
        <v>7</v>
      </c>
      <c r="K4" s="2" t="s">
        <v>12</v>
      </c>
      <c r="L4" s="2" t="s">
        <v>45</v>
      </c>
      <c r="M4" s="2" t="s">
        <v>46</v>
      </c>
      <c r="N4" s="2" t="s">
        <v>9</v>
      </c>
      <c r="O4" s="2" t="s">
        <v>6</v>
      </c>
      <c r="P4" s="2" t="s">
        <v>7</v>
      </c>
      <c r="Q4" s="2" t="s">
        <v>12</v>
      </c>
      <c r="R4" s="2" t="s">
        <v>10</v>
      </c>
      <c r="S4" s="2" t="s">
        <v>8</v>
      </c>
    </row>
    <row r="5" spans="1:20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12</v>
      </c>
      <c r="M5" s="2"/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</row>
    <row r="6" spans="1:20" s="3" customFormat="1" ht="39.75" customHeight="1" x14ac:dyDescent="0.3">
      <c r="A6" s="30" t="s">
        <v>30</v>
      </c>
      <c r="B6" s="30"/>
      <c r="C6" s="30"/>
      <c r="D6" s="2"/>
      <c r="E6" s="2"/>
      <c r="F6" s="2"/>
      <c r="G6" s="2"/>
      <c r="H6" s="38">
        <f>H7+H10</f>
        <v>14844.08</v>
      </c>
      <c r="I6" s="39">
        <f t="shared" ref="I6:K6" si="0">I7+I10</f>
        <v>331.1</v>
      </c>
      <c r="J6" s="39">
        <f t="shared" si="0"/>
        <v>13083.8</v>
      </c>
      <c r="K6" s="39">
        <f t="shared" si="0"/>
        <v>1429.1799999999998</v>
      </c>
      <c r="L6" s="24">
        <f>L7+L10</f>
        <v>14586.702000000001</v>
      </c>
      <c r="M6" s="24">
        <f>M7+M10</f>
        <v>257.37800000000004</v>
      </c>
      <c r="N6" s="38">
        <f>N7+N10</f>
        <v>14586.701999999997</v>
      </c>
      <c r="O6" s="38">
        <f>O7+O10</f>
        <v>250.18299999999999</v>
      </c>
      <c r="P6" s="38">
        <f t="shared" ref="P6:Q6" si="1">P7+P10</f>
        <v>12933.087</v>
      </c>
      <c r="Q6" s="38">
        <f t="shared" si="1"/>
        <v>1403.432</v>
      </c>
      <c r="R6" s="2"/>
      <c r="S6" s="2"/>
    </row>
    <row r="7" spans="1:20" s="3" customFormat="1" ht="29.25" customHeight="1" x14ac:dyDescent="0.25">
      <c r="A7" s="31" t="s">
        <v>26</v>
      </c>
      <c r="B7" s="31"/>
      <c r="C7" s="31"/>
      <c r="D7" s="6"/>
      <c r="E7" s="6"/>
      <c r="F7" s="6"/>
      <c r="G7" s="6"/>
      <c r="H7" s="24">
        <f>SUM(H8:H9)</f>
        <v>2595.9299999999998</v>
      </c>
      <c r="I7" s="37">
        <f t="shared" ref="I7:K7" si="2">SUM(I8:I9)</f>
        <v>331.1</v>
      </c>
      <c r="J7" s="37">
        <f t="shared" si="2"/>
        <v>2005.2</v>
      </c>
      <c r="K7" s="24">
        <f t="shared" si="2"/>
        <v>259.63</v>
      </c>
      <c r="L7" s="24">
        <f>L8+L9</f>
        <v>2338.5519999999997</v>
      </c>
      <c r="M7" s="24">
        <f>M8+M9</f>
        <v>257.37800000000004</v>
      </c>
      <c r="N7" s="24">
        <f t="shared" ref="N7:N13" si="3">O7+P7+Q7</f>
        <v>2338.5520000000001</v>
      </c>
      <c r="O7" s="24">
        <f t="shared" ref="O7:Q7" si="4">SUM(O8:O9)</f>
        <v>250.18299999999999</v>
      </c>
      <c r="P7" s="24">
        <f t="shared" si="4"/>
        <v>1854.4870000000001</v>
      </c>
      <c r="Q7" s="24">
        <f t="shared" si="4"/>
        <v>233.88200000000001</v>
      </c>
      <c r="R7" s="2"/>
      <c r="S7" s="12"/>
    </row>
    <row r="8" spans="1:20" s="3" customFormat="1" ht="133.5" customHeight="1" x14ac:dyDescent="0.25">
      <c r="A8" s="2" t="s">
        <v>16</v>
      </c>
      <c r="B8" s="2" t="s">
        <v>13</v>
      </c>
      <c r="C8" s="2" t="s">
        <v>14</v>
      </c>
      <c r="D8" s="5" t="s">
        <v>19</v>
      </c>
      <c r="E8" s="5" t="s">
        <v>15</v>
      </c>
      <c r="F8" s="5" t="s">
        <v>24</v>
      </c>
      <c r="G8" s="2"/>
      <c r="H8" s="36">
        <f>SUM(I8+J8+K8)</f>
        <v>490.6</v>
      </c>
      <c r="I8" s="36">
        <v>331.1</v>
      </c>
      <c r="J8" s="36">
        <v>110.4</v>
      </c>
      <c r="K8" s="36">
        <v>49.1</v>
      </c>
      <c r="L8" s="15">
        <v>370.64499999999998</v>
      </c>
      <c r="M8" s="24">
        <f>H8-L8</f>
        <v>119.95500000000004</v>
      </c>
      <c r="N8" s="23">
        <f t="shared" si="3"/>
        <v>370.64499999999998</v>
      </c>
      <c r="O8" s="23">
        <v>250.18299999999999</v>
      </c>
      <c r="P8" s="23">
        <v>83.394000000000005</v>
      </c>
      <c r="Q8" s="23">
        <v>37.067999999999998</v>
      </c>
      <c r="R8" s="19"/>
      <c r="S8" s="32"/>
    </row>
    <row r="9" spans="1:20" s="3" customFormat="1" ht="133.5" customHeight="1" x14ac:dyDescent="0.25">
      <c r="A9" s="2" t="s">
        <v>18</v>
      </c>
      <c r="B9" s="2" t="s">
        <v>13</v>
      </c>
      <c r="C9" s="2" t="s">
        <v>14</v>
      </c>
      <c r="D9" s="5" t="s">
        <v>19</v>
      </c>
      <c r="E9" s="5" t="s">
        <v>15</v>
      </c>
      <c r="F9" s="5" t="s">
        <v>23</v>
      </c>
      <c r="G9" s="2"/>
      <c r="H9" s="20">
        <f>SUM(I9+J9+K9)</f>
        <v>2105.33</v>
      </c>
      <c r="I9" s="18">
        <v>0</v>
      </c>
      <c r="J9" s="36">
        <v>1894.8</v>
      </c>
      <c r="K9" s="20">
        <v>210.53</v>
      </c>
      <c r="L9" s="15">
        <v>1967.9069999999999</v>
      </c>
      <c r="M9" s="24">
        <f>H9-L9</f>
        <v>137.423</v>
      </c>
      <c r="N9" s="23">
        <f t="shared" si="3"/>
        <v>1967.9070000000002</v>
      </c>
      <c r="O9" s="18">
        <v>0</v>
      </c>
      <c r="P9" s="23">
        <v>1771.0930000000001</v>
      </c>
      <c r="Q9" s="23">
        <v>196.81399999999999</v>
      </c>
      <c r="R9" s="11"/>
      <c r="S9" s="40"/>
    </row>
    <row r="10" spans="1:20" s="3" customFormat="1" ht="33" customHeight="1" x14ac:dyDescent="0.25">
      <c r="A10" s="31" t="s">
        <v>27</v>
      </c>
      <c r="B10" s="31"/>
      <c r="C10" s="31"/>
      <c r="D10" s="5"/>
      <c r="E10" s="5"/>
      <c r="F10" s="5"/>
      <c r="G10" s="2"/>
      <c r="H10" s="21">
        <f>H11+H12</f>
        <v>12248.15</v>
      </c>
      <c r="I10" s="21">
        <f t="shared" ref="I10:K10" si="5">I11+I12</f>
        <v>0</v>
      </c>
      <c r="J10" s="21">
        <f t="shared" si="5"/>
        <v>11078.599999999999</v>
      </c>
      <c r="K10" s="21">
        <f t="shared" si="5"/>
        <v>1169.55</v>
      </c>
      <c r="L10" s="17">
        <f>SUM(L11:L12)</f>
        <v>12248.150000000001</v>
      </c>
      <c r="M10" s="17"/>
      <c r="N10" s="21">
        <f t="shared" si="3"/>
        <v>12248.149999999998</v>
      </c>
      <c r="O10" s="21">
        <f t="shared" ref="O10:Q10" si="6">SUM(O11+O12)</f>
        <v>0</v>
      </c>
      <c r="P10" s="21">
        <f t="shared" si="6"/>
        <v>11078.599999999999</v>
      </c>
      <c r="Q10" s="21">
        <f t="shared" si="6"/>
        <v>1169.55</v>
      </c>
      <c r="R10" s="17"/>
      <c r="S10" s="13"/>
    </row>
    <row r="11" spans="1:20" s="3" customFormat="1" ht="63" x14ac:dyDescent="0.25">
      <c r="A11" s="2" t="s">
        <v>28</v>
      </c>
      <c r="B11" s="2" t="s">
        <v>13</v>
      </c>
      <c r="C11" s="2" t="s">
        <v>17</v>
      </c>
      <c r="D11" s="7" t="s">
        <v>19</v>
      </c>
      <c r="E11" s="2" t="s">
        <v>21</v>
      </c>
      <c r="F11" s="2" t="s">
        <v>22</v>
      </c>
      <c r="G11" s="2"/>
      <c r="H11" s="10">
        <f>I11+J11+K11</f>
        <v>11142.039999999999</v>
      </c>
      <c r="I11" s="16">
        <v>0</v>
      </c>
      <c r="J11" s="16">
        <v>10027.799999999999</v>
      </c>
      <c r="K11" s="10">
        <v>1114.24</v>
      </c>
      <c r="L11" s="10">
        <v>11142.04</v>
      </c>
      <c r="M11" s="16"/>
      <c r="N11" s="16">
        <f t="shared" si="3"/>
        <v>11142.039999999999</v>
      </c>
      <c r="O11" s="16">
        <v>0</v>
      </c>
      <c r="P11" s="16">
        <v>10027.799999999999</v>
      </c>
      <c r="Q11" s="16">
        <v>1114.24</v>
      </c>
      <c r="R11" s="16"/>
      <c r="S11" s="2"/>
    </row>
    <row r="12" spans="1:20" s="3" customFormat="1" ht="81" customHeight="1" x14ac:dyDescent="0.25">
      <c r="A12" s="2" t="s">
        <v>29</v>
      </c>
      <c r="B12" s="2" t="s">
        <v>13</v>
      </c>
      <c r="C12" s="2" t="s">
        <v>17</v>
      </c>
      <c r="D12" s="7" t="s">
        <v>19</v>
      </c>
      <c r="E12" s="2" t="s">
        <v>25</v>
      </c>
      <c r="F12" s="2" t="s">
        <v>22</v>
      </c>
      <c r="G12" s="2"/>
      <c r="H12" s="16">
        <f>I12+J12+K12</f>
        <v>1106.1099999999999</v>
      </c>
      <c r="I12" s="16">
        <v>0</v>
      </c>
      <c r="J12" s="16">
        <v>1050.8</v>
      </c>
      <c r="K12" s="16">
        <v>55.31</v>
      </c>
      <c r="L12" s="16">
        <v>1106.1099999999999</v>
      </c>
      <c r="M12" s="16"/>
      <c r="N12" s="16">
        <f>O12+P12+Q12</f>
        <v>1106.1099999999999</v>
      </c>
      <c r="O12" s="16">
        <v>0</v>
      </c>
      <c r="P12" s="16">
        <v>1050.8</v>
      </c>
      <c r="Q12" s="16">
        <v>55.31</v>
      </c>
      <c r="R12" s="16"/>
      <c r="S12" s="2"/>
    </row>
    <row r="13" spans="1:20" s="3" customFormat="1" ht="29.25" customHeight="1" x14ac:dyDescent="0.3">
      <c r="A13" s="25" t="s">
        <v>36</v>
      </c>
      <c r="B13" s="25"/>
      <c r="C13" s="25"/>
      <c r="D13" s="2"/>
      <c r="E13" s="2"/>
      <c r="F13" s="2"/>
      <c r="G13" s="2"/>
      <c r="H13" s="17">
        <f>H15+H21</f>
        <v>85062.462999999989</v>
      </c>
      <c r="I13" s="17">
        <f>I15+I21</f>
        <v>38505</v>
      </c>
      <c r="J13" s="17">
        <f>J15+J21</f>
        <v>46472.4</v>
      </c>
      <c r="K13" s="17">
        <f>K15+K21</f>
        <v>85.063000000000002</v>
      </c>
      <c r="L13" s="17">
        <f>SUM(L15)</f>
        <v>85063.463000000003</v>
      </c>
      <c r="M13" s="17"/>
      <c r="N13" s="17">
        <f t="shared" si="3"/>
        <v>85062.462999999989</v>
      </c>
      <c r="O13" s="37">
        <f>O15</f>
        <v>38505</v>
      </c>
      <c r="P13" s="17">
        <f>P15</f>
        <v>46472.4</v>
      </c>
      <c r="Q13" s="17">
        <f>Q15</f>
        <v>85.063000000000002</v>
      </c>
      <c r="R13" s="16"/>
      <c r="S13" s="2"/>
    </row>
    <row r="14" spans="1:20" s="3" customFormat="1" ht="42" customHeight="1" x14ac:dyDescent="0.3">
      <c r="A14" s="26" t="s">
        <v>31</v>
      </c>
      <c r="B14" s="27"/>
      <c r="C14" s="28"/>
      <c r="D14" s="8"/>
      <c r="E14" s="2"/>
      <c r="F14" s="2"/>
      <c r="G14" s="2"/>
      <c r="H14" s="17"/>
      <c r="I14" s="17"/>
      <c r="J14" s="17"/>
      <c r="K14" s="17"/>
      <c r="L14" s="16"/>
      <c r="M14" s="16"/>
      <c r="N14" s="17"/>
      <c r="O14" s="17"/>
      <c r="P14" s="17"/>
      <c r="Q14" s="17"/>
      <c r="R14" s="16"/>
      <c r="S14" s="2"/>
    </row>
    <row r="15" spans="1:20" s="3" customFormat="1" ht="78.75" x14ac:dyDescent="0.25">
      <c r="A15" s="9" t="s">
        <v>20</v>
      </c>
      <c r="B15" s="9" t="s">
        <v>32</v>
      </c>
      <c r="C15" s="9" t="s">
        <v>33</v>
      </c>
      <c r="D15" s="7" t="s">
        <v>19</v>
      </c>
      <c r="E15" s="2" t="s">
        <v>34</v>
      </c>
      <c r="F15" s="2" t="s">
        <v>35</v>
      </c>
      <c r="G15" s="2"/>
      <c r="H15" s="16">
        <f>I15+J15+K15</f>
        <v>85062.462999999989</v>
      </c>
      <c r="I15" s="10">
        <v>38505</v>
      </c>
      <c r="J15" s="10">
        <v>46472.4</v>
      </c>
      <c r="K15" s="16">
        <v>85.063000000000002</v>
      </c>
      <c r="L15" s="16">
        <v>85063.463000000003</v>
      </c>
      <c r="M15" s="16"/>
      <c r="N15" s="16">
        <f>O15+P15+Q15</f>
        <v>85062.462999999989</v>
      </c>
      <c r="O15" s="10">
        <v>38505</v>
      </c>
      <c r="P15" s="16">
        <v>46472.4</v>
      </c>
      <c r="Q15" s="16">
        <v>85.063000000000002</v>
      </c>
      <c r="R15" s="16"/>
      <c r="S15" s="2"/>
    </row>
    <row r="16" spans="1:20" ht="18.75" x14ac:dyDescent="0.3">
      <c r="A16" s="25" t="s">
        <v>41</v>
      </c>
      <c r="B16" s="25"/>
      <c r="C16" s="25"/>
      <c r="D16" s="2"/>
      <c r="E16" s="2"/>
      <c r="F16" s="2"/>
      <c r="G16" s="2"/>
      <c r="H16" s="17">
        <f>H18+H24</f>
        <v>5000</v>
      </c>
      <c r="I16" s="17">
        <f>I18+I24</f>
        <v>5000</v>
      </c>
      <c r="J16" s="17">
        <f>J18+J24</f>
        <v>0</v>
      </c>
      <c r="K16" s="17">
        <f>K18+K24</f>
        <v>0</v>
      </c>
      <c r="L16" s="17">
        <v>5000</v>
      </c>
      <c r="M16" s="17"/>
      <c r="N16" s="17">
        <f>O16+P16+Q16</f>
        <v>5000</v>
      </c>
      <c r="O16" s="17">
        <f>O18</f>
        <v>5000</v>
      </c>
      <c r="P16" s="17">
        <f>P18</f>
        <v>0</v>
      </c>
      <c r="Q16" s="17">
        <f>Q18</f>
        <v>0</v>
      </c>
      <c r="R16" s="16"/>
      <c r="S16" s="2"/>
    </row>
    <row r="17" spans="1:19" ht="16.5" x14ac:dyDescent="0.3">
      <c r="A17" s="26" t="s">
        <v>38</v>
      </c>
      <c r="B17" s="27"/>
      <c r="C17" s="27"/>
      <c r="D17" s="27"/>
      <c r="E17" s="28"/>
      <c r="F17" s="2"/>
      <c r="G17" s="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6"/>
      <c r="S17" s="2"/>
    </row>
    <row r="18" spans="1:19" ht="78.75" x14ac:dyDescent="0.25">
      <c r="A18" s="9" t="s">
        <v>39</v>
      </c>
      <c r="B18" s="9" t="s">
        <v>42</v>
      </c>
      <c r="C18" s="9" t="s">
        <v>43</v>
      </c>
      <c r="D18" s="7" t="s">
        <v>19</v>
      </c>
      <c r="E18" s="2" t="s">
        <v>40</v>
      </c>
      <c r="F18" s="2" t="s">
        <v>44</v>
      </c>
      <c r="G18" s="2"/>
      <c r="H18" s="16">
        <f>I18+J18+K18</f>
        <v>5000</v>
      </c>
      <c r="I18" s="16">
        <v>5000</v>
      </c>
      <c r="J18" s="16">
        <v>0</v>
      </c>
      <c r="K18" s="16">
        <v>0</v>
      </c>
      <c r="L18" s="16">
        <v>5000</v>
      </c>
      <c r="M18" s="16"/>
      <c r="N18" s="16">
        <f>O18+P18+Q18</f>
        <v>5000</v>
      </c>
      <c r="O18" s="16">
        <v>5000</v>
      </c>
      <c r="P18" s="16">
        <v>0</v>
      </c>
      <c r="Q18" s="16">
        <v>0</v>
      </c>
      <c r="R18" s="16"/>
      <c r="S18" s="2"/>
    </row>
    <row r="19" spans="1:19" x14ac:dyDescent="0.25">
      <c r="A19" s="14"/>
      <c r="B19" s="14" t="s">
        <v>37</v>
      </c>
      <c r="C19" s="14"/>
      <c r="D19" s="14"/>
      <c r="E19" s="14"/>
      <c r="F19" s="14"/>
      <c r="G19" s="14"/>
      <c r="H19" s="41">
        <f>H6+H13+H16</f>
        <v>104906.54299999999</v>
      </c>
      <c r="I19" s="41">
        <f t="shared" ref="I19:K19" si="7">I6+I13+I16</f>
        <v>43836.1</v>
      </c>
      <c r="J19" s="41">
        <f t="shared" si="7"/>
        <v>59556.2</v>
      </c>
      <c r="K19" s="41">
        <f t="shared" si="7"/>
        <v>1514.2429999999999</v>
      </c>
      <c r="L19" s="41">
        <f t="shared" ref="L19:Q19" si="8">L6+L13+L16</f>
        <v>104650.16500000001</v>
      </c>
      <c r="M19" s="41"/>
      <c r="N19" s="42">
        <f t="shared" si="8"/>
        <v>104649.16499999998</v>
      </c>
      <c r="O19" s="41">
        <f t="shared" si="8"/>
        <v>43755.182999999997</v>
      </c>
      <c r="P19" s="41">
        <f t="shared" si="8"/>
        <v>59405.487000000001</v>
      </c>
      <c r="Q19" s="41">
        <f t="shared" si="8"/>
        <v>1488.4950000000001</v>
      </c>
      <c r="R19" s="22"/>
      <c r="S19" s="14"/>
    </row>
    <row r="20" spans="1:19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</sheetData>
  <mergeCells count="10">
    <mergeCell ref="A16:C16"/>
    <mergeCell ref="A17:E17"/>
    <mergeCell ref="A13:C13"/>
    <mergeCell ref="A14:C14"/>
    <mergeCell ref="R1:S1"/>
    <mergeCell ref="A2:S2"/>
    <mergeCell ref="A6:C6"/>
    <mergeCell ref="A7:C7"/>
    <mergeCell ref="A10:C10"/>
    <mergeCell ref="S8:S9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2021-01-11T06:45:41Z</cp:lastPrinted>
  <dcterms:created xsi:type="dcterms:W3CDTF">2019-07-30T07:04:48Z</dcterms:created>
  <dcterms:modified xsi:type="dcterms:W3CDTF">2021-01-11T07:21:49Z</dcterms:modified>
</cp:coreProperties>
</file>