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<sst xmlns="http://schemas.openxmlformats.org/spreadsheetml/2006/main" count="1211" uniqueCount="398">
  <si>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</si>
  <si>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</si>
  <si>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</si>
  <si>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</si>
  <si>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</si>
  <si>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</si>
  <si>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</si>
  <si>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</si>
  <si>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</si>
  <si>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</si>
  <si>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</si>
  <si>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</si>
  <si>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</si>
  <si>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</si>
  <si>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</si>
  <si>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</si>
  <si>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</si>
  <si>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</si>
  <si>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</si>
  <si>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</si>
  <si>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</si>
  <si>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</si>
  <si>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</si>
  <si>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</si>
  <si>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</si>
  <si>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</si>
  <si>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</si>
  <si>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</si>
  <si>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</si>
  <si>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</si>
  <si>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</si>
  <si>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</si>
  <si>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</si>
  <si>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</si>
  <si>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</si>
  <si>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</si>
  <si>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</si>
  <si>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</si>
  <si>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</si>
  <si>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</si>
  <si>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</si>
  <si>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</si>
  <si>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</si>
  <si>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</si>
  <si>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</si>
  <si>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</si>
  <si>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</si>
  <si>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</si>
  <si>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</si>
  <si>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</si>
  <si>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</si>
  <si>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</si>
  <si>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</si>
  <si>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</si>
  <si>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</si>
  <si>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</si>
  <si>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</si>
  <si>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</si>
  <si>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</si>
  <si>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</si>
  <si>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</si>
  <si>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</si>
  <si>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</si>
  <si>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</si>
  <si>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</si>
  <si>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</si>
  <si>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</si>
  <si>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</si>
  <si>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</si>
  <si>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</si>
  <si>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</si>
  <si>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</si>
  <si>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</si>
  <si>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</si>
  <si>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</si>
  <si>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</si>
  <si>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</si>
  <si>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</si>
  <si>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</si>
  <si>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</si>
  <si>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</si>
  <si>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</si>
  <si>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</si>
  <si>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</si>
  <si>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</si>
  <si>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</si>
  <si>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</si>
  <si>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</si>
  <si>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</si>
  <si>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</si>
  <si>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</si>
  <si>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</si>
  <si>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</si>
  <si>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</si>
  <si>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</si>
  <si>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</si>
  <si>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</si>
  <si>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</si>
  <si>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</si>
  <si>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</si>
  <si>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</si>
  <si>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</si>
  <si>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</si>
  <si>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</si>
  <si>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</si>
  <si>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</si>
  <si>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</si>
  <si>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</si>
  <si>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</si>
  <si>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</si>
  <si>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</si>
  <si>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</si>
  <si>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</si>
  <si>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</si>
  <si>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</si>
  <si>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</si>
  <si>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</si>
  <si>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</si>
  <si>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</si>
  <si>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</si>
  <si>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</si>
  <si>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</si>
  <si>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</si>
  <si>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</si>
  <si>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</si>
  <si>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</si>
  <si>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</si>
  <si>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</si>
  <si>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</si>
  <si>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</si>
  <si>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</si>
  <si>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</si>
  <si>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</si>
  <si>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</si>
  <si>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</si>
  <si>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</si>
  <si>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</si>
  <si>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</si>
  <si>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</si>
  <si>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</si>
  <si>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</si>
  <si>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</si>
  <si>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</si>
  <si>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</si>
  <si>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</si>
  <si>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</si>
  <si>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</si>
  <si>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</si>
  <si>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</si>
  <si>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</si>
  <si>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</si>
  <si>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</si>
  <si>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</si>
  <si>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</si>
  <si>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</si>
  <si>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</si>
  <si>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</si>
  <si>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</si>
  <si>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</si>
  <si>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</si>
  <si>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</si>
  <si>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</si>
  <si>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</si>
  <si>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</si>
  <si>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</si>
  <si>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</si>
  <si>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</si>
  <si>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</si>
  <si>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</si>
  <si>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</si>
  <si>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</si>
  <si>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</si>
  <si>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</si>
  <si>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</si>
  <si>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</si>
  <si>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</si>
  <si>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</si>
  <si>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</si>
  <si>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</si>
  <si>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</si>
  <si>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</si>
  <si>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</si>
  <si>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</si>
  <si>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</si>
  <si>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</si>
  <si>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</si>
  <si>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</si>
  <si>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</si>
  <si>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</si>
  <si>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</si>
  <si>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</si>
  <si>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</si>
  <si>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</si>
  <si>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</si>
  <si>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</si>
  <si>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</si>
  <si>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</si>
  <si>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</si>
  <si>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</si>
  <si>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</si>
  <si>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</si>
  <si>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</si>
  <si>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</si>
  <si>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</si>
  <si>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</si>
  <si>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</si>
  <si>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</si>
  <si>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</si>
  <si>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</si>
  <si>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</si>
  <si>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</si>
  <si>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</si>
  <si>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</si>
  <si>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</si>
  <si>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</si>
  <si>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</si>
  <si>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</si>
  <si>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</si>
  <si>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</si>
  <si>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</si>
  <si>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</si>
  <si>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</si>
  <si>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</si>
  <si>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</si>
  <si>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</si>
  <si>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</si>
  <si>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</si>
  <si>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</si>
  <si>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</si>
  <si>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</si>
  <si>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</si>
  <si>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</si>
  <si>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</si>
  <si>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</si>
  <si>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</si>
  <si>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</si>
  <si>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</si>
  <si>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</si>
  <si>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</si>
  <si>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</si>
  <si>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</si>
  <si>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</si>
  <si>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</si>
  <si>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</si>
  <si>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</si>
  <si>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</si>
  <si>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</si>
  <si>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</si>
  <si>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</si>
  <si>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</si>
  <si>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</si>
  <si>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</si>
  <si>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</si>
  <si>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</si>
  <si>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</si>
  <si>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</si>
  <si>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</si>
  <si>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</si>
  <si>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</si>
  <si>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</si>
  <si>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</si>
  <si>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</si>
  <si>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</si>
  <si>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</si>
  <si>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</si>
  <si>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</si>
  <si>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</si>
  <si>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</si>
  <si>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</si>
  <si>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</si>
  <si>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</si>
  <si>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</si>
  <si>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</si>
  <si>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</si>
  <si>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</si>
  <si>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</si>
  <si>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</si>
  <si>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</si>
  <si>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</si>
  <si>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</si>
  <si>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</si>
  <si>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</si>
  <si>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</si>
  <si>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</si>
  <si>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</si>
  <si>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</si>
  <si>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</si>
  <si>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</si>
  <si>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</si>
  <si>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</si>
  <si>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</si>
  <si>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</si>
  <si>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</si>
  <si>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</si>
  <si>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</si>
  <si>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</si>
  <si>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</si>
  <si>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</si>
  <si>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</si>
  <si>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</si>
  <si>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</si>
  <si>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</si>
  <si>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</si>
  <si>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</si>
  <si>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</si>
  <si>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</si>
  <si>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</si>
  <si>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</si>
  <si>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</si>
  <si>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</si>
  <si>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</si>
  <si>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</si>
  <si>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</si>
  <si>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</si>
  <si>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</si>
  <si>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</si>
  <si>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</si>
  <si>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</si>
  <si>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</si>
  <si>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</si>
  <si>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</si>
  <si>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</si>
  <si>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</si>
  <si>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</si>
  <si>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</si>
  <si>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</si>
  <si>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</si>
  <si>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</si>
  <si>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</si>
  <si>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</si>
  <si>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</si>
  <si>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</si>
  <si>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</si>
  <si>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</si>
  <si>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</si>
  <si>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</si>
  <si>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</si>
  <si>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</si>
  <si>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</si>
  <si>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</si>
  <si>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</si>
  <si>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</si>
  <si>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</si>
  <si>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</si>
  <si>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</si>
  <si>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</si>
  <si>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</si>
  <si>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</si>
  <si>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</si>
  <si>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</si>
  <si>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</si>
  <si>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</si>
  <si>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</si>
  <si>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</si>
  <si>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</si>
  <si>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</si>
  <si>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</si>
  <si>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</si>
  <si>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</si>
  <si>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</si>
  <si>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</si>
  <si>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</si>
  <si>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</si>
  <si>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</si>
  <si>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</si>
  <si>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</si>
  <si>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</si>
  <si>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</si>
  <si>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</si>
  <si>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</si>
  <si>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</si>
  <si>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</si>
  <si>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</si>
  <si>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</si>
  <si>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</si>
  <si>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</si>
  <si>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</si>
  <si>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</si>
  <si>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</si>
  <si>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</si>
  <si>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</si>
  <si>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</si>
  <si>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</si>
  <si>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</si>
  <si>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</si>
  <si>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Справки об испонении бюджета по расходам районного бюджета на                                             1 октября  2016 года</t>
  </si>
  <si>
    <t>Исполнено  на 01.10.2016 года</t>
  </si>
  <si>
    <t>Исполнено  на 01.10.2015 года</t>
  </si>
  <si>
    <t>Справки об испонении бюджета по расходам консолидированного бюджета на 1 октября  2016 года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</si>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</sst>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zoomScalePageLayoutView="0" workbookViewId="0" topLeftCell="A1">
      <selection activeCell="E276" sqref="E276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388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386</v>
      </c>
      <c r="F5" s="19" t="s">
        <v>387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C8+C70+C74+C114+C148+C166+C169+C215+C254+C258+C276+C300+C303</f>
        <v>424240008.23</v>
      </c>
      <c r="D7" s="29">
        <f>D8+D70+D74+D114+D148+D166+D169+D215+D254+D258+D276+D300+D303</f>
        <v>452463944.63</v>
      </c>
      <c r="E7" s="29">
        <f>E8+E70+E74+E114+E148+E166+E169+E215+E254+E258+E276+E300+E303</f>
        <v>324504566.27000004</v>
      </c>
      <c r="F7" s="29">
        <f>F8+F70+F74+F114+F148+F166+F169+F215+F254+F258+F276+F300+F303</f>
        <v>325854211.26</v>
      </c>
      <c r="G7" s="28">
        <f>E7/D7*100</f>
        <v>71.71943093396358</v>
      </c>
      <c r="H7" s="33">
        <f>D7-E7</f>
        <v>127959378.35999995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61320214.449999996</v>
      </c>
      <c r="E8" s="29">
        <f>E9+E17+E18+E19+E13+E21+E23+E22</f>
        <v>39420593.25</v>
      </c>
      <c r="F8" s="29">
        <f>F9+F17+F18+F19+F13+F21+F23+F22+F20</f>
        <v>39256204.52</v>
      </c>
      <c r="G8" s="28">
        <f aca="true" t="shared" si="0" ref="G8:G77">E8/D8*100</f>
        <v>64.2864569270925</v>
      </c>
      <c r="H8" s="33">
        <f aca="true" t="shared" si="1" ref="H8:H77">D8-E8</f>
        <v>21899621.199999996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35379112.3</v>
      </c>
      <c r="E9" s="35">
        <f>E10+E11+E12</f>
        <v>25906042.69</v>
      </c>
      <c r="F9" s="35">
        <f>F10+F11+F12</f>
        <v>24154548.71</v>
      </c>
      <c r="G9" s="27">
        <f t="shared" si="0"/>
        <v>73.22411729929132</v>
      </c>
      <c r="H9" s="30">
        <f t="shared" si="1"/>
        <v>9473069.609999996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26550280.560000002</v>
      </c>
      <c r="E10" s="35">
        <f>E26+E30+E37+E46+E59</f>
        <v>19736451.66</v>
      </c>
      <c r="F10" s="35">
        <f>F26+F30+F37+F46+F59</f>
        <v>18310582.8</v>
      </c>
      <c r="G10" s="27">
        <f t="shared" si="0"/>
        <v>74.33613221298478</v>
      </c>
      <c r="H10" s="30">
        <f t="shared" si="1"/>
        <v>6813828.900000002</v>
      </c>
    </row>
    <row r="11" spans="1:8" s="7" customFormat="1" ht="12.75">
      <c r="A11" s="3" t="s">
        <v>116</v>
      </c>
      <c r="B11" s="3" t="s">
        <v>115</v>
      </c>
      <c r="C11" s="35">
        <f>C27+C31+C39+C48+C60</f>
        <v>7769491</v>
      </c>
      <c r="D11" s="35">
        <f>D27+D31+D39+D48+D60</f>
        <v>8523799.239999998</v>
      </c>
      <c r="E11" s="35">
        <f>E27+E31+E39+E48+E60</f>
        <v>5924621.87</v>
      </c>
      <c r="F11" s="35">
        <f>F27+F31+F39+F48+F60</f>
        <v>5838314.750000001</v>
      </c>
      <c r="G11" s="27">
        <f t="shared" si="0"/>
        <v>69.5068208809667</v>
      </c>
      <c r="H11" s="30">
        <f t="shared" si="1"/>
        <v>2599177.3699999982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305032.5</v>
      </c>
      <c r="E12" s="35">
        <f>E38+E47</f>
        <v>244969.16</v>
      </c>
      <c r="F12" s="35">
        <f>F38+F47</f>
        <v>5651.16</v>
      </c>
      <c r="G12" s="27">
        <f t="shared" si="0"/>
        <v>80.30919983936138</v>
      </c>
      <c r="H12" s="30">
        <f t="shared" si="1"/>
        <v>60063.34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3863784.66</v>
      </c>
      <c r="F13" s="35">
        <f>F14+F15+F16</f>
        <v>0</v>
      </c>
      <c r="G13" s="27">
        <f>E13/D13*100</f>
        <v>64.37495268243919</v>
      </c>
      <c r="H13" s="30">
        <f>D13-E13</f>
        <v>2138215.34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>D62</f>
        <v>4621000</v>
      </c>
      <c r="E14" s="35">
        <f t="shared" si="2"/>
        <v>2969587.61</v>
      </c>
      <c r="F14" s="35">
        <f>F62</f>
        <v>0</v>
      </c>
      <c r="G14" s="27">
        <f>E14/D14*100</f>
        <v>64.26287838130274</v>
      </c>
      <c r="H14" s="30">
        <f>D14-E14</f>
        <v>1651412.3900000001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D63</f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D64</f>
        <v>1376000</v>
      </c>
      <c r="E16" s="35">
        <f t="shared" si="2"/>
        <v>893997.05</v>
      </c>
      <c r="F16" s="35">
        <f>F64</f>
        <v>0</v>
      </c>
      <c r="G16" s="27">
        <f>E16/D16*100</f>
        <v>64.97071584302326</v>
      </c>
      <c r="H16" s="30">
        <f>D16-E16</f>
        <v>482002.94999999995</v>
      </c>
    </row>
    <row r="17" spans="1:8" s="7" customFormat="1" ht="23.25" customHeight="1">
      <c r="A17" s="13" t="s">
        <v>119</v>
      </c>
      <c r="B17" s="3" t="s">
        <v>120</v>
      </c>
      <c r="C17" s="35">
        <f>C32+C40+C49+C65</f>
        <v>3727040</v>
      </c>
      <c r="D17" s="35">
        <f>D32+D40+D49+D65</f>
        <v>4495742</v>
      </c>
      <c r="E17" s="35">
        <f>E32+E40+E49+E65</f>
        <v>1692948.56</v>
      </c>
      <c r="F17" s="35">
        <f>F32+F40+F49+F65</f>
        <v>0</v>
      </c>
      <c r="G17" s="27">
        <f t="shared" si="0"/>
        <v>37.65671072761737</v>
      </c>
      <c r="H17" s="30">
        <f t="shared" si="1"/>
        <v>2802793.44</v>
      </c>
    </row>
    <row r="18" spans="1:8" s="7" customFormat="1" ht="25.5">
      <c r="A18" s="13" t="s">
        <v>121</v>
      </c>
      <c r="B18" s="3" t="s">
        <v>122</v>
      </c>
      <c r="C18" s="35">
        <f>C33+C41+C50+C66+C54</f>
        <v>9671669.18</v>
      </c>
      <c r="D18" s="35">
        <f>D33+D41+D50+D66+D54</f>
        <v>14225282.36</v>
      </c>
      <c r="E18" s="35">
        <f>E33+E41+E50+E66</f>
        <v>7869709.78</v>
      </c>
      <c r="F18" s="35">
        <f>F33+F41+F50+F66+F54</f>
        <v>8445642.940000001</v>
      </c>
      <c r="G18" s="27">
        <f t="shared" si="0"/>
        <v>55.32199348203307</v>
      </c>
      <c r="H18" s="30">
        <f t="shared" si="1"/>
        <v>6355572.579999999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6597000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C34+C42+C51+C67</f>
        <v>119310</v>
      </c>
      <c r="D21" s="35">
        <f>D34+D42+D51+D67</f>
        <v>103377</v>
      </c>
      <c r="E21" s="35">
        <f>E34+E42+E51+E67</f>
        <v>30234.27</v>
      </c>
      <c r="F21" s="35">
        <f>F34+F42+F51+F67</f>
        <v>59012.87</v>
      </c>
      <c r="G21" s="27">
        <f t="shared" si="0"/>
        <v>29.246611915609854</v>
      </c>
      <c r="H21" s="30">
        <f t="shared" si="1"/>
        <v>73142.73</v>
      </c>
    </row>
    <row r="22" spans="1:8" s="7" customFormat="1" ht="12.75">
      <c r="A22" s="3" t="s">
        <v>344</v>
      </c>
      <c r="B22" s="3" t="s">
        <v>348</v>
      </c>
      <c r="C22" s="35"/>
      <c r="D22" s="35">
        <f>D52+D43+D68</f>
        <v>163359.04</v>
      </c>
      <c r="E22" s="35">
        <f>E52+E43+E68</f>
        <v>57873.29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951341.75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7047989.15</v>
      </c>
      <c r="E24" s="31">
        <f>E25</f>
        <v>5225190.01</v>
      </c>
      <c r="F24" s="31">
        <f>F25</f>
        <v>4852889.11</v>
      </c>
      <c r="G24" s="28">
        <f t="shared" si="0"/>
        <v>74.13731631524999</v>
      </c>
      <c r="H24" s="33">
        <f t="shared" si="1"/>
        <v>1822799.1400000006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7047989.15</v>
      </c>
      <c r="E25" s="31">
        <f>E26+E27</f>
        <v>5225190.01</v>
      </c>
      <c r="F25" s="31">
        <f>F26+F27</f>
        <v>4852889.11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5392677</v>
      </c>
      <c r="E26" s="32">
        <v>4037195.86</v>
      </c>
      <c r="F26" s="41">
        <v>3699644.77</v>
      </c>
      <c r="G26" s="27">
        <f t="shared" si="0"/>
        <v>74.86441075554868</v>
      </c>
      <c r="H26" s="30">
        <f t="shared" si="1"/>
        <v>1355481.1400000001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1655312.15</v>
      </c>
      <c r="E27" s="30">
        <v>1187994.15</v>
      </c>
      <c r="F27" s="41">
        <v>1153244.34</v>
      </c>
      <c r="G27" s="27">
        <f t="shared" si="0"/>
        <v>71.76858757425299</v>
      </c>
      <c r="H27" s="30">
        <f t="shared" si="1"/>
        <v>467318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733190</v>
      </c>
      <c r="E28" s="31">
        <f>E29+E32+E33+E34</f>
        <v>494254.51</v>
      </c>
      <c r="F28" s="31">
        <f>F29+F32+F33+F34</f>
        <v>475272.3</v>
      </c>
      <c r="G28" s="28">
        <f t="shared" si="0"/>
        <v>67.4115181603677</v>
      </c>
      <c r="H28" s="33">
        <f t="shared" si="1"/>
        <v>238935.49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391790</v>
      </c>
      <c r="E29" s="31">
        <f>E30+E31</f>
        <v>309406.76</v>
      </c>
      <c r="F29" s="31">
        <f>F30+F31</f>
        <v>301885.81</v>
      </c>
      <c r="G29" s="27">
        <f>E29/D29*100</f>
        <v>78.9726026697976</v>
      </c>
      <c r="H29" s="30">
        <f>D29-E29</f>
        <v>82383.23999999999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235891.54</v>
      </c>
      <c r="F30" s="30">
        <v>221878.99</v>
      </c>
      <c r="G30" s="27">
        <f t="shared" si="0"/>
        <v>82.8852916373858</v>
      </c>
      <c r="H30" s="30">
        <f t="shared" si="1"/>
        <v>48708.45999999999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107190</v>
      </c>
      <c r="E31" s="30">
        <v>73515.22</v>
      </c>
      <c r="F31" s="30">
        <v>80006.82</v>
      </c>
      <c r="G31" s="27">
        <f t="shared" si="0"/>
        <v>68.58402836085456</v>
      </c>
      <c r="H31" s="30">
        <f t="shared" si="1"/>
        <v>33674.78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13816.54</v>
      </c>
      <c r="F32" s="34"/>
      <c r="G32" s="27">
        <f t="shared" si="0"/>
        <v>57.56891666666667</v>
      </c>
      <c r="H32" s="30">
        <f t="shared" si="1"/>
        <v>10183.46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170354.18</v>
      </c>
      <c r="F33" s="34">
        <v>172671.79</v>
      </c>
      <c r="G33" s="27">
        <f t="shared" si="0"/>
        <v>53.841396965866</v>
      </c>
      <c r="H33" s="30">
        <f t="shared" si="1"/>
        <v>146045.82</v>
      </c>
    </row>
    <row r="34" spans="1:8" ht="14.25" customHeight="1">
      <c r="A34" s="5" t="s">
        <v>344</v>
      </c>
      <c r="B34" s="3" t="s">
        <v>365</v>
      </c>
      <c r="C34" s="34">
        <v>1000</v>
      </c>
      <c r="D34" s="34">
        <v>1000</v>
      </c>
      <c r="E34" s="34">
        <v>677.03</v>
      </c>
      <c r="F34" s="34">
        <v>714.7</v>
      </c>
      <c r="G34" s="27">
        <f t="shared" si="0"/>
        <v>67.703</v>
      </c>
      <c r="H34" s="30">
        <f t="shared" si="1"/>
        <v>322.97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33904993.05</v>
      </c>
      <c r="E35" s="31">
        <f>E36+E40+E41+E42+E43</f>
        <v>21955073.220000003</v>
      </c>
      <c r="F35" s="31">
        <f>F36+F40+F41+F42+F43</f>
        <v>19689423.42</v>
      </c>
      <c r="G35" s="28">
        <f t="shared" si="0"/>
        <v>64.75469022401114</v>
      </c>
      <c r="H35" s="33">
        <f t="shared" si="1"/>
        <v>11949919.829999994</v>
      </c>
    </row>
    <row r="36" spans="1:8" ht="25.5">
      <c r="A36" s="17" t="s">
        <v>127</v>
      </c>
      <c r="B36" s="3" t="s">
        <v>294</v>
      </c>
      <c r="C36" s="34">
        <f>C37+C39+C38</f>
        <v>20979871.5</v>
      </c>
      <c r="D36" s="34">
        <f>D37+D39+D38</f>
        <v>22246960.36</v>
      </c>
      <c r="E36" s="34">
        <f>E37+E39+E38</f>
        <v>16015081.25</v>
      </c>
      <c r="F36" s="34">
        <f>F37+F39+F38</f>
        <v>15111922.39</v>
      </c>
      <c r="G36" s="27">
        <f t="shared" si="0"/>
        <v>71.98772772030057</v>
      </c>
      <c r="H36" s="30">
        <f t="shared" si="1"/>
        <v>6231879.109999999</v>
      </c>
    </row>
    <row r="37" spans="1:8" ht="14.25" customHeight="1">
      <c r="A37" s="3" t="s">
        <v>114</v>
      </c>
      <c r="B37" s="3" t="s">
        <v>295</v>
      </c>
      <c r="C37" s="35">
        <v>16108659</v>
      </c>
      <c r="D37" s="35">
        <v>16535648.39</v>
      </c>
      <c r="E37" s="34">
        <v>12173367.69</v>
      </c>
      <c r="F37" s="25">
        <v>11437338.57</v>
      </c>
      <c r="G37" s="27">
        <f t="shared" si="0"/>
        <v>73.61893167347398</v>
      </c>
      <c r="H37" s="30">
        <f t="shared" si="1"/>
        <v>4362280.700000001</v>
      </c>
    </row>
    <row r="38" spans="1:8" ht="14.25" customHeight="1">
      <c r="A38" s="5" t="s">
        <v>117</v>
      </c>
      <c r="B38" s="3" t="s">
        <v>296</v>
      </c>
      <c r="C38" s="35">
        <v>29942.5</v>
      </c>
      <c r="D38" s="35">
        <v>292032.5</v>
      </c>
      <c r="E38" s="34">
        <v>232520</v>
      </c>
      <c r="F38" s="42">
        <v>3300</v>
      </c>
      <c r="G38" s="27">
        <f t="shared" si="0"/>
        <v>79.62127502932037</v>
      </c>
      <c r="H38" s="30">
        <f t="shared" si="1"/>
        <v>59512.5</v>
      </c>
    </row>
    <row r="39" spans="1:8" ht="13.5" customHeight="1">
      <c r="A39" s="3" t="s">
        <v>116</v>
      </c>
      <c r="B39" s="3" t="s">
        <v>297</v>
      </c>
      <c r="C39" s="34">
        <v>4841270</v>
      </c>
      <c r="D39" s="34">
        <v>5419279.47</v>
      </c>
      <c r="E39" s="34">
        <v>3609193.56</v>
      </c>
      <c r="F39" s="11">
        <v>3671283.82</v>
      </c>
      <c r="G39" s="27">
        <f t="shared" si="0"/>
        <v>66.5991407156568</v>
      </c>
      <c r="H39" s="30">
        <f t="shared" si="1"/>
        <v>1810085.9099999997</v>
      </c>
    </row>
    <row r="40" spans="1:8" ht="25.5">
      <c r="A40" s="13" t="s">
        <v>119</v>
      </c>
      <c r="B40" s="3" t="s">
        <v>298</v>
      </c>
      <c r="C40" s="34">
        <v>1639840</v>
      </c>
      <c r="D40" s="34">
        <v>2315812</v>
      </c>
      <c r="E40" s="34">
        <v>1152885.67</v>
      </c>
      <c r="F40" s="34"/>
      <c r="G40" s="27">
        <f t="shared" si="0"/>
        <v>49.783215131452806</v>
      </c>
      <c r="H40" s="30">
        <f t="shared" si="1"/>
        <v>1162926.33</v>
      </c>
    </row>
    <row r="41" spans="1:8" ht="25.5">
      <c r="A41" s="13" t="s">
        <v>121</v>
      </c>
      <c r="B41" s="3" t="s">
        <v>299</v>
      </c>
      <c r="C41" s="3">
        <v>5059183.18</v>
      </c>
      <c r="D41" s="3">
        <v>9113484.65</v>
      </c>
      <c r="E41" s="34">
        <v>4728364.44</v>
      </c>
      <c r="F41" s="34">
        <v>4519362.77</v>
      </c>
      <c r="G41" s="27">
        <f t="shared" si="0"/>
        <v>51.883166775290505</v>
      </c>
      <c r="H41" s="30">
        <f t="shared" si="1"/>
        <v>4385120.21</v>
      </c>
    </row>
    <row r="42" spans="1:8" ht="12.75">
      <c r="A42" s="5" t="s">
        <v>125</v>
      </c>
      <c r="B42" s="3" t="s">
        <v>300</v>
      </c>
      <c r="C42" s="3">
        <v>111310</v>
      </c>
      <c r="D42" s="34">
        <v>84877</v>
      </c>
      <c r="E42" s="34">
        <v>18563.29</v>
      </c>
      <c r="F42" s="41">
        <v>58138.26</v>
      </c>
      <c r="G42" s="27">
        <f t="shared" si="0"/>
        <v>21.870813058896992</v>
      </c>
      <c r="H42" s="30">
        <f t="shared" si="1"/>
        <v>66313.70999999999</v>
      </c>
    </row>
    <row r="43" spans="1:8" ht="12.75">
      <c r="A43" s="3" t="s">
        <v>344</v>
      </c>
      <c r="B43" s="3" t="s">
        <v>354</v>
      </c>
      <c r="C43" s="3"/>
      <c r="D43" s="34">
        <v>143859.04</v>
      </c>
      <c r="E43" s="34">
        <v>40178.57</v>
      </c>
      <c r="F43" s="34"/>
      <c r="G43" s="27">
        <f t="shared" si="0"/>
        <v>27.929124231608938</v>
      </c>
      <c r="H43" s="30">
        <f t="shared" si="1"/>
        <v>103680.47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7942860</v>
      </c>
      <c r="E44" s="31">
        <f>E45+E49+E50+E51+E52</f>
        <v>4863603.2700000005</v>
      </c>
      <c r="F44" s="31">
        <f>F45+F49+F50+F51+F52</f>
        <v>4077391.13</v>
      </c>
      <c r="G44" s="28">
        <f t="shared" si="0"/>
        <v>61.232393243743445</v>
      </c>
      <c r="H44" s="33">
        <f t="shared" si="1"/>
        <v>3079256.7299999995</v>
      </c>
    </row>
    <row r="45" spans="1:8" ht="25.5">
      <c r="A45" s="17" t="s">
        <v>127</v>
      </c>
      <c r="B45" s="3" t="s">
        <v>301</v>
      </c>
      <c r="C45" s="33">
        <f>C46+C47+C48</f>
        <v>5028700</v>
      </c>
      <c r="D45" s="33">
        <f>D46+D47+D48</f>
        <v>5147258.79</v>
      </c>
      <c r="E45" s="33">
        <f>E46+E47+E48</f>
        <v>3889810.7500000005</v>
      </c>
      <c r="F45" s="33">
        <f>F46+F47+F48</f>
        <v>3527661.61</v>
      </c>
      <c r="G45" s="28">
        <f t="shared" si="0"/>
        <v>75.57053003740658</v>
      </c>
      <c r="H45" s="33">
        <f t="shared" si="1"/>
        <v>1257448.0399999996</v>
      </c>
    </row>
    <row r="46" spans="1:8" ht="13.5" customHeight="1">
      <c r="A46" s="3" t="s">
        <v>114</v>
      </c>
      <c r="B46" s="3" t="s">
        <v>302</v>
      </c>
      <c r="C46" s="3">
        <v>3851600</v>
      </c>
      <c r="D46" s="34">
        <v>3918738.17</v>
      </c>
      <c r="E46" s="34">
        <v>2937842.18</v>
      </c>
      <c r="F46" s="34">
        <v>2672016.84</v>
      </c>
      <c r="G46" s="27">
        <f t="shared" si="0"/>
        <v>74.96908577589404</v>
      </c>
      <c r="H46" s="30">
        <f t="shared" si="1"/>
        <v>980895.9899999998</v>
      </c>
    </row>
    <row r="47" spans="1:8" ht="13.5" customHeight="1">
      <c r="A47" s="5" t="s">
        <v>117</v>
      </c>
      <c r="B47" s="3" t="s">
        <v>303</v>
      </c>
      <c r="C47" s="3">
        <v>10000</v>
      </c>
      <c r="D47" s="34">
        <v>13000</v>
      </c>
      <c r="E47" s="34">
        <v>12449.16</v>
      </c>
      <c r="F47" s="34">
        <v>2351.16</v>
      </c>
      <c r="G47" s="27">
        <f t="shared" si="0"/>
        <v>95.76276923076922</v>
      </c>
      <c r="H47" s="30">
        <f t="shared" si="1"/>
        <v>550.8400000000001</v>
      </c>
    </row>
    <row r="48" spans="1:8" ht="12.75">
      <c r="A48" s="3" t="s">
        <v>116</v>
      </c>
      <c r="B48" s="3" t="s">
        <v>304</v>
      </c>
      <c r="C48" s="3">
        <v>1167100</v>
      </c>
      <c r="D48" s="34">
        <v>1215520.62</v>
      </c>
      <c r="E48" s="34">
        <v>939519.41</v>
      </c>
      <c r="F48" s="34">
        <v>853293.61</v>
      </c>
      <c r="G48" s="27">
        <f t="shared" si="0"/>
        <v>77.29358058936096</v>
      </c>
      <c r="H48" s="30">
        <f t="shared" si="1"/>
        <v>276001.2100000001</v>
      </c>
    </row>
    <row r="49" spans="1:8" ht="25.5">
      <c r="A49" s="13" t="s">
        <v>119</v>
      </c>
      <c r="B49" s="3" t="s">
        <v>305</v>
      </c>
      <c r="C49" s="3">
        <v>1020000</v>
      </c>
      <c r="D49" s="34">
        <v>2088744</v>
      </c>
      <c r="E49" s="34">
        <v>514128.02</v>
      </c>
      <c r="F49" s="3"/>
      <c r="G49" s="27">
        <f t="shared" si="0"/>
        <v>24.614218879862733</v>
      </c>
      <c r="H49" s="30">
        <f t="shared" si="1"/>
        <v>1574615.98</v>
      </c>
    </row>
    <row r="50" spans="1:8" ht="27" customHeight="1">
      <c r="A50" s="13" t="s">
        <v>121</v>
      </c>
      <c r="B50" s="3" t="s">
        <v>306</v>
      </c>
      <c r="C50" s="3">
        <v>640000</v>
      </c>
      <c r="D50" s="35">
        <v>689857.21</v>
      </c>
      <c r="E50" s="35">
        <v>445726.49</v>
      </c>
      <c r="F50" s="3">
        <v>549569.61</v>
      </c>
      <c r="G50" s="27">
        <f t="shared" si="0"/>
        <v>64.61141284585545</v>
      </c>
      <c r="H50" s="30">
        <f t="shared" si="1"/>
        <v>244130.71999999997</v>
      </c>
    </row>
    <row r="51" spans="1:8" ht="13.5" customHeight="1">
      <c r="A51" s="5" t="s">
        <v>125</v>
      </c>
      <c r="B51" s="3" t="s">
        <v>307</v>
      </c>
      <c r="C51" s="35">
        <v>2000</v>
      </c>
      <c r="D51" s="35">
        <v>2000</v>
      </c>
      <c r="E51" s="35">
        <v>8.66</v>
      </c>
      <c r="F51" s="34">
        <v>159.91</v>
      </c>
      <c r="G51" s="27">
        <f t="shared" si="0"/>
        <v>0.43299999999999994</v>
      </c>
      <c r="H51" s="30">
        <f t="shared" si="1"/>
        <v>1991.34</v>
      </c>
    </row>
    <row r="52" spans="1:8" ht="13.5" customHeight="1">
      <c r="A52" s="3" t="s">
        <v>344</v>
      </c>
      <c r="B52" s="3" t="s">
        <v>347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20000</v>
      </c>
      <c r="E53" s="31">
        <f>E54</f>
        <v>0</v>
      </c>
      <c r="F53" s="31">
        <f>F54</f>
        <v>2550782.04</v>
      </c>
      <c r="G53" s="28">
        <f t="shared" si="0"/>
        <v>0</v>
      </c>
      <c r="H53" s="33">
        <f t="shared" si="1"/>
        <v>20000</v>
      </c>
    </row>
    <row r="54" spans="1:8" ht="25.5">
      <c r="A54" s="13" t="s">
        <v>121</v>
      </c>
      <c r="B54" s="3" t="s">
        <v>308</v>
      </c>
      <c r="C54" s="34">
        <v>20000</v>
      </c>
      <c r="D54" s="34">
        <v>20000</v>
      </c>
      <c r="E54" s="34"/>
      <c r="F54" s="34">
        <v>2550782.04</v>
      </c>
      <c r="G54" s="27">
        <f t="shared" si="0"/>
        <v>0</v>
      </c>
      <c r="H54" s="30">
        <f t="shared" si="1"/>
        <v>20000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951341.75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951341.75</v>
      </c>
    </row>
    <row r="56" spans="1:8" ht="12.75">
      <c r="A56" s="3" t="s">
        <v>129</v>
      </c>
      <c r="B56" s="3" t="s">
        <v>309</v>
      </c>
      <c r="C56" s="3">
        <v>3333915.68</v>
      </c>
      <c r="D56" s="3">
        <v>951341.75</v>
      </c>
      <c r="E56" s="34">
        <v>0</v>
      </c>
      <c r="F56" s="34">
        <v>0</v>
      </c>
      <c r="G56" s="27">
        <f t="shared" si="0"/>
        <v>0</v>
      </c>
      <c r="H56" s="30">
        <f t="shared" si="1"/>
        <v>951341.75</v>
      </c>
    </row>
    <row r="57" spans="1:8" ht="12.75">
      <c r="A57" s="23" t="s">
        <v>23</v>
      </c>
      <c r="B57" s="23" t="s">
        <v>24</v>
      </c>
      <c r="C57" s="31">
        <f>C61+C65+C66+C67+C58</f>
        <v>11245600</v>
      </c>
      <c r="D57" s="31">
        <f>D61+D65+D66+D67+D58+D68</f>
        <v>10719840.5</v>
      </c>
      <c r="E57" s="31">
        <f>E61+E65+E66+E67+E58+E68</f>
        <v>6882472.24</v>
      </c>
      <c r="F57" s="31">
        <f>F61+F65+F66+F67+F58+F69</f>
        <v>7610446.52</v>
      </c>
      <c r="G57" s="28">
        <f t="shared" si="0"/>
        <v>64.20312167890931</v>
      </c>
      <c r="H57" s="33">
        <f t="shared" si="1"/>
        <v>3837368.26</v>
      </c>
    </row>
    <row r="58" spans="1:8" ht="25.5">
      <c r="A58" s="17" t="s">
        <v>127</v>
      </c>
      <c r="B58" s="3" t="s">
        <v>310</v>
      </c>
      <c r="C58" s="39">
        <f>C59+C60</f>
        <v>544314</v>
      </c>
      <c r="D58" s="39">
        <f>D59+D60</f>
        <v>545114</v>
      </c>
      <c r="E58" s="39">
        <f>E59+E60</f>
        <v>466553.92000000004</v>
      </c>
      <c r="F58" s="39">
        <f>F59+F60</f>
        <v>360189.79000000004</v>
      </c>
      <c r="G58" s="27">
        <f>E58/D58*100</f>
        <v>85.5883209750621</v>
      </c>
      <c r="H58" s="30">
        <f>D58-E58</f>
        <v>78560.07999999996</v>
      </c>
    </row>
    <row r="59" spans="1:8" ht="12.75">
      <c r="A59" s="3" t="s">
        <v>114</v>
      </c>
      <c r="B59" s="3" t="s">
        <v>311</v>
      </c>
      <c r="C59" s="39">
        <v>418003</v>
      </c>
      <c r="D59" s="39">
        <v>418617</v>
      </c>
      <c r="E59" s="39">
        <v>352154.39</v>
      </c>
      <c r="F59" s="34">
        <v>279703.63</v>
      </c>
      <c r="G59" s="27">
        <f>E59/D59*100</f>
        <v>84.12328930740988</v>
      </c>
      <c r="H59" s="30">
        <f>D59-E59</f>
        <v>66462.60999999999</v>
      </c>
    </row>
    <row r="60" spans="1:8" ht="12.75">
      <c r="A60" s="3" t="s">
        <v>116</v>
      </c>
      <c r="B60" s="3" t="s">
        <v>312</v>
      </c>
      <c r="C60" s="39">
        <v>126311</v>
      </c>
      <c r="D60" s="39">
        <v>126497</v>
      </c>
      <c r="E60" s="39">
        <v>114399.53</v>
      </c>
      <c r="F60" s="34">
        <v>80486.16</v>
      </c>
      <c r="G60" s="27">
        <f>E60/D60*100</f>
        <v>90.43655580764761</v>
      </c>
      <c r="H60" s="30">
        <f>D60-E60</f>
        <v>12097.470000000001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6002000</v>
      </c>
      <c r="E61" s="34">
        <f>E62+E63+E64</f>
        <v>3863784.66</v>
      </c>
      <c r="F61" s="34">
        <f>F62+F63+F64</f>
        <v>0</v>
      </c>
      <c r="G61" s="27">
        <f t="shared" si="0"/>
        <v>64.37495268243919</v>
      </c>
      <c r="H61" s="30">
        <f t="shared" si="1"/>
        <v>2138215.34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4621000</v>
      </c>
      <c r="E62" s="34">
        <v>2969587.61</v>
      </c>
      <c r="F62" s="3"/>
      <c r="G62" s="27">
        <f t="shared" si="0"/>
        <v>64.26287838130274</v>
      </c>
      <c r="H62" s="30">
        <f t="shared" si="1"/>
        <v>1651412.3900000001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1376000</v>
      </c>
      <c r="E64" s="34">
        <v>893997.05</v>
      </c>
      <c r="F64" s="3"/>
      <c r="G64" s="27">
        <f t="shared" si="0"/>
        <v>64.97071584302326</v>
      </c>
      <c r="H64" s="30">
        <f t="shared" si="1"/>
        <v>482002.94999999995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67186</v>
      </c>
      <c r="E65" s="34">
        <v>12118.33</v>
      </c>
      <c r="F65" s="3"/>
      <c r="G65" s="27">
        <f t="shared" si="0"/>
        <v>18.036986872265054</v>
      </c>
      <c r="H65" s="30">
        <f t="shared" si="1"/>
        <v>55067.67</v>
      </c>
    </row>
    <row r="66" spans="1:8" ht="25.5">
      <c r="A66" s="13" t="s">
        <v>121</v>
      </c>
      <c r="B66" s="3" t="s">
        <v>318</v>
      </c>
      <c r="C66" s="34">
        <v>3618086</v>
      </c>
      <c r="D66" s="34">
        <v>4085540.5</v>
      </c>
      <c r="E66" s="34">
        <v>2525264.67</v>
      </c>
      <c r="F66" s="11">
        <v>653256.73</v>
      </c>
      <c r="G66" s="27">
        <f t="shared" si="0"/>
        <v>61.80980631571269</v>
      </c>
      <c r="H66" s="30">
        <f t="shared" si="1"/>
        <v>1560275.83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15500</v>
      </c>
      <c r="E67" s="34">
        <v>10985.29</v>
      </c>
      <c r="F67" s="11"/>
      <c r="G67" s="27"/>
      <c r="H67" s="30"/>
    </row>
    <row r="68" spans="1:8" ht="12.75">
      <c r="A68" s="3" t="s">
        <v>344</v>
      </c>
      <c r="B68" s="3" t="s">
        <v>363</v>
      </c>
      <c r="C68" s="34"/>
      <c r="D68" s="34">
        <v>4500</v>
      </c>
      <c r="E68" s="34">
        <v>3765.37</v>
      </c>
      <c r="F68" s="11"/>
      <c r="G68" s="27"/>
      <c r="H68" s="30"/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6597000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C71+C72+C73</f>
        <v>1371600</v>
      </c>
      <c r="D70" s="33">
        <f>D71+D72+D73</f>
        <v>1371600</v>
      </c>
      <c r="E70" s="33">
        <f>E71+E72+E73</f>
        <v>856402.1699999999</v>
      </c>
      <c r="F70" s="33">
        <f>F71+F72+F73</f>
        <v>1010519.75</v>
      </c>
      <c r="G70" s="28">
        <f t="shared" si="0"/>
        <v>62.43818678915135</v>
      </c>
      <c r="H70" s="33">
        <f t="shared" si="1"/>
        <v>515197.8300000001</v>
      </c>
    </row>
    <row r="71" spans="1:8" ht="12.75">
      <c r="A71" s="3" t="s">
        <v>114</v>
      </c>
      <c r="B71" s="3" t="s">
        <v>326</v>
      </c>
      <c r="C71" s="34">
        <v>993543.08</v>
      </c>
      <c r="D71" s="34">
        <v>1027717.49</v>
      </c>
      <c r="E71" s="34">
        <v>667545.6</v>
      </c>
      <c r="F71" s="3">
        <v>773096.23</v>
      </c>
      <c r="G71" s="27">
        <f>E71/D71*100</f>
        <v>64.95419281032183</v>
      </c>
      <c r="H71" s="30">
        <f>D71-E71</f>
        <v>360171.89</v>
      </c>
    </row>
    <row r="72" spans="1:8" ht="12.75">
      <c r="A72" s="3" t="s">
        <v>116</v>
      </c>
      <c r="B72" s="3" t="s">
        <v>327</v>
      </c>
      <c r="C72" s="34">
        <v>276671.36</v>
      </c>
      <c r="D72" s="34">
        <v>321223.31</v>
      </c>
      <c r="E72" s="34">
        <v>187056.57</v>
      </c>
      <c r="F72" s="3">
        <v>227513.52</v>
      </c>
      <c r="G72" s="27">
        <f>E72/D72*100</f>
        <v>58.23256413116471</v>
      </c>
      <c r="H72" s="30">
        <f>D72-E72</f>
        <v>134166.74</v>
      </c>
    </row>
    <row r="73" spans="1:8" ht="25.5">
      <c r="A73" s="13" t="s">
        <v>121</v>
      </c>
      <c r="B73" s="3" t="s">
        <v>328</v>
      </c>
      <c r="C73" s="34">
        <v>101385.56</v>
      </c>
      <c r="D73" s="34">
        <v>22659.2</v>
      </c>
      <c r="E73" s="34">
        <v>1800</v>
      </c>
      <c r="F73" s="3">
        <v>9910</v>
      </c>
      <c r="G73" s="27">
        <f>E73/D73*100</f>
        <v>7.943793249541025</v>
      </c>
      <c r="H73" s="30">
        <f>D73-E73</f>
        <v>20859.2</v>
      </c>
    </row>
    <row r="74" spans="1:8" ht="25.5">
      <c r="A74" s="14" t="s">
        <v>26</v>
      </c>
      <c r="B74" s="1" t="s">
        <v>27</v>
      </c>
      <c r="C74" s="33">
        <f>C75+C79+C86+C83+C84</f>
        <v>3485467</v>
      </c>
      <c r="D74" s="33">
        <f>D75+D79+D86+D83+D84+D88+D85</f>
        <v>4283454</v>
      </c>
      <c r="E74" s="33">
        <f>E75+E79+E86+E83+E84+E88+E85</f>
        <v>3159703.83</v>
      </c>
      <c r="F74" s="33">
        <f>F75+F79+F86+F83+F84+F88+F87</f>
        <v>3433723.79</v>
      </c>
      <c r="G74" s="28">
        <f t="shared" si="0"/>
        <v>73.76532653321361</v>
      </c>
      <c r="H74" s="33">
        <f t="shared" si="1"/>
        <v>1123750.17</v>
      </c>
    </row>
    <row r="75" spans="1:8" ht="25.5">
      <c r="A75" s="17" t="s">
        <v>127</v>
      </c>
      <c r="B75" s="3" t="s">
        <v>128</v>
      </c>
      <c r="C75" s="34">
        <f>C76+C77+C78</f>
        <v>2536567</v>
      </c>
      <c r="D75" s="34">
        <f>D76+D77+D78</f>
        <v>2852067</v>
      </c>
      <c r="E75" s="34">
        <f>E76+E77+E78</f>
        <v>2203349.4</v>
      </c>
      <c r="F75" s="34">
        <f>F76+F77+F78</f>
        <v>2263296.86</v>
      </c>
      <c r="G75" s="27">
        <f t="shared" si="0"/>
        <v>77.25447543833998</v>
      </c>
      <c r="H75" s="30">
        <f t="shared" si="1"/>
        <v>648717.6000000001</v>
      </c>
    </row>
    <row r="76" spans="1:8" ht="12.75">
      <c r="A76" s="3" t="s">
        <v>114</v>
      </c>
      <c r="B76" s="3" t="s">
        <v>113</v>
      </c>
      <c r="C76" s="34">
        <f>C91+C108</f>
        <v>1944051</v>
      </c>
      <c r="D76" s="34">
        <f>D91+D108</f>
        <v>2178651</v>
      </c>
      <c r="E76" s="34">
        <f>E91+E108</f>
        <v>1661147.15</v>
      </c>
      <c r="F76" s="34">
        <f>F91+F108</f>
        <v>1591231.14</v>
      </c>
      <c r="G76" s="27">
        <f t="shared" si="0"/>
        <v>76.24659250150665</v>
      </c>
      <c r="H76" s="30">
        <f t="shared" si="1"/>
        <v>517503.8500000001</v>
      </c>
    </row>
    <row r="77" spans="1:8" ht="12.75">
      <c r="A77" s="3" t="s">
        <v>116</v>
      </c>
      <c r="B77" s="3" t="s">
        <v>115</v>
      </c>
      <c r="C77" s="34">
        <f>C93+C109</f>
        <v>592516</v>
      </c>
      <c r="D77" s="34">
        <f>D93+D109</f>
        <v>673416</v>
      </c>
      <c r="E77" s="34">
        <f>E93+E109</f>
        <v>542202.25</v>
      </c>
      <c r="F77" s="34">
        <f>F93+F109</f>
        <v>485435.72000000003</v>
      </c>
      <c r="G77" s="27">
        <f t="shared" si="0"/>
        <v>80.5152015990116</v>
      </c>
      <c r="H77" s="30">
        <f t="shared" si="1"/>
        <v>131213.75</v>
      </c>
    </row>
    <row r="78" spans="1:8" ht="12.75">
      <c r="A78" s="5" t="s">
        <v>117</v>
      </c>
      <c r="B78" s="3" t="s">
        <v>118</v>
      </c>
      <c r="C78" s="34"/>
      <c r="D78" s="34"/>
      <c r="E78" s="34"/>
      <c r="F78" s="34">
        <f>F92</f>
        <v>186630</v>
      </c>
      <c r="G78" s="27"/>
      <c r="H78" s="30">
        <f>D78-E78</f>
        <v>0</v>
      </c>
    </row>
    <row r="79" spans="1:8" ht="25.5">
      <c r="A79" s="17" t="s">
        <v>131</v>
      </c>
      <c r="B79" s="3" t="s">
        <v>138</v>
      </c>
      <c r="C79" s="34">
        <f>C80+C81+C82</f>
        <v>657000</v>
      </c>
      <c r="D79" s="34">
        <f>D80+D81+D82</f>
        <v>657000</v>
      </c>
      <c r="E79" s="34">
        <f>E80+E81+E82</f>
        <v>486390.02999999997</v>
      </c>
      <c r="F79" s="34">
        <f>F80+F81+F82</f>
        <v>0</v>
      </c>
      <c r="G79" s="27">
        <f aca="true" t="shared" si="3" ref="G79:G166">E79/D79*100</f>
        <v>74.03196803652968</v>
      </c>
      <c r="H79" s="30">
        <f aca="true" t="shared" si="4" ref="H79:H166">D79-E79</f>
        <v>170609.97000000003</v>
      </c>
    </row>
    <row r="80" spans="1:8" ht="12.75">
      <c r="A80" s="3" t="s">
        <v>132</v>
      </c>
      <c r="B80" s="3" t="s">
        <v>135</v>
      </c>
      <c r="C80" s="34">
        <f>C99</f>
        <v>504000</v>
      </c>
      <c r="D80" s="34">
        <f aca="true" t="shared" si="5" ref="D80:E82">D99</f>
        <v>504000</v>
      </c>
      <c r="E80" s="34">
        <f t="shared" si="5"/>
        <v>371737.47</v>
      </c>
      <c r="F80" s="34">
        <f>F99</f>
        <v>0</v>
      </c>
      <c r="G80" s="27">
        <f t="shared" si="3"/>
        <v>73.75743452380952</v>
      </c>
      <c r="H80" s="30">
        <f t="shared" si="4"/>
        <v>132262.53000000003</v>
      </c>
    </row>
    <row r="81" spans="1:8" ht="12.75">
      <c r="A81" s="5" t="s">
        <v>133</v>
      </c>
      <c r="B81" s="3" t="s">
        <v>136</v>
      </c>
      <c r="C81" s="34">
        <f>C100</f>
        <v>6000</v>
      </c>
      <c r="D81" s="34">
        <f t="shared" si="5"/>
        <v>6000</v>
      </c>
      <c r="E81" s="34">
        <f t="shared" si="5"/>
        <v>0</v>
      </c>
      <c r="F81" s="34">
        <f>F100</f>
        <v>0</v>
      </c>
      <c r="G81" s="27">
        <f t="shared" si="3"/>
        <v>0</v>
      </c>
      <c r="H81" s="30">
        <f t="shared" si="4"/>
        <v>6000</v>
      </c>
    </row>
    <row r="82" spans="1:8" ht="25.5">
      <c r="A82" s="17" t="s">
        <v>134</v>
      </c>
      <c r="B82" s="3" t="s">
        <v>137</v>
      </c>
      <c r="C82" s="34">
        <f>C101</f>
        <v>147000</v>
      </c>
      <c r="D82" s="34">
        <f t="shared" si="5"/>
        <v>147000</v>
      </c>
      <c r="E82" s="34">
        <f t="shared" si="5"/>
        <v>114652.56</v>
      </c>
      <c r="F82" s="34">
        <f>F101</f>
        <v>0</v>
      </c>
      <c r="G82" s="27">
        <f t="shared" si="3"/>
        <v>77.9949387755102</v>
      </c>
      <c r="H82" s="30">
        <f t="shared" si="4"/>
        <v>32347.440000000002</v>
      </c>
    </row>
    <row r="83" spans="1:8" ht="25.5">
      <c r="A83" s="13" t="s">
        <v>119</v>
      </c>
      <c r="B83" s="3" t="s">
        <v>120</v>
      </c>
      <c r="C83" s="34">
        <f>C102</f>
        <v>5000</v>
      </c>
      <c r="D83" s="34">
        <f>D102+D94</f>
        <v>37000</v>
      </c>
      <c r="E83" s="34">
        <f>E102+E94</f>
        <v>31522.37</v>
      </c>
      <c r="F83" s="34">
        <f>F102+F94</f>
        <v>0</v>
      </c>
      <c r="G83" s="27">
        <f t="shared" si="3"/>
        <v>85.1955945945946</v>
      </c>
      <c r="H83" s="30">
        <f t="shared" si="4"/>
        <v>5477.630000000001</v>
      </c>
    </row>
    <row r="84" spans="1:8" ht="25.5">
      <c r="A84" s="13" t="s">
        <v>121</v>
      </c>
      <c r="B84" s="3" t="s">
        <v>122</v>
      </c>
      <c r="C84" s="34">
        <f>C95+C103+C113+C110</f>
        <v>286900</v>
      </c>
      <c r="D84" s="34">
        <f>D95+D103+D113+D110</f>
        <v>597487</v>
      </c>
      <c r="E84" s="34">
        <f>E95+E103+E113+E110</f>
        <v>307292.03</v>
      </c>
      <c r="F84" s="34">
        <f>F95+F103+F113+F110</f>
        <v>702426.9299999999</v>
      </c>
      <c r="G84" s="27">
        <f t="shared" si="3"/>
        <v>51.4307474472248</v>
      </c>
      <c r="H84" s="30">
        <f t="shared" si="4"/>
        <v>290194.97</v>
      </c>
    </row>
    <row r="85" spans="1:8" ht="12.75">
      <c r="A85" s="13" t="s">
        <v>393</v>
      </c>
      <c r="B85" s="3" t="s">
        <v>395</v>
      </c>
      <c r="C85" s="34"/>
      <c r="D85" s="34">
        <f>D104</f>
        <v>9900</v>
      </c>
      <c r="E85" s="34">
        <f>E104</f>
        <v>9900</v>
      </c>
      <c r="F85" s="34"/>
      <c r="G85" s="27"/>
      <c r="H85" s="30"/>
    </row>
    <row r="86" spans="1:8" ht="12.75">
      <c r="A86" s="5" t="s">
        <v>123</v>
      </c>
      <c r="B86" s="3" t="s">
        <v>124</v>
      </c>
      <c r="C86" s="34">
        <f>C96</f>
        <v>0</v>
      </c>
      <c r="D86" s="34">
        <f>D96</f>
        <v>0</v>
      </c>
      <c r="E86" s="34">
        <f>E111</f>
        <v>0</v>
      </c>
      <c r="F86" s="34">
        <f>F96</f>
        <v>0</v>
      </c>
      <c r="G86" s="27"/>
      <c r="H86" s="30">
        <f t="shared" si="4"/>
        <v>0</v>
      </c>
    </row>
    <row r="87" spans="1:8" ht="51">
      <c r="A87" s="17" t="s">
        <v>170</v>
      </c>
      <c r="B87" s="3" t="s">
        <v>285</v>
      </c>
      <c r="C87" s="34"/>
      <c r="D87" s="34"/>
      <c r="E87" s="34"/>
      <c r="F87" s="34">
        <f>F105</f>
        <v>468000</v>
      </c>
      <c r="G87" s="27"/>
      <c r="H87" s="30">
        <f>D87-E87</f>
        <v>0</v>
      </c>
    </row>
    <row r="88" spans="1:8" ht="38.25">
      <c r="A88" s="13" t="s">
        <v>141</v>
      </c>
      <c r="B88" s="3" t="s">
        <v>142</v>
      </c>
      <c r="C88" s="34"/>
      <c r="D88" s="34">
        <f>D111+D106</f>
        <v>130000</v>
      </c>
      <c r="E88" s="34">
        <f>E111+E106</f>
        <v>121250</v>
      </c>
      <c r="F88" s="34">
        <f>F111+F106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</f>
        <v>528000</v>
      </c>
      <c r="D89" s="31">
        <f>D90+D95+D96+D94</f>
        <v>669500</v>
      </c>
      <c r="E89" s="31">
        <f>E90+E95+E96+E94</f>
        <v>507431.4</v>
      </c>
      <c r="F89" s="31">
        <f>F90+F95+F96+F94+F92</f>
        <v>594379.1799999999</v>
      </c>
      <c r="G89" s="28">
        <f t="shared" si="3"/>
        <v>75.79259148618372</v>
      </c>
      <c r="H89" s="33">
        <f t="shared" si="4"/>
        <v>162068.59999999998</v>
      </c>
    </row>
    <row r="90" spans="1:8" ht="25.5">
      <c r="A90" s="17" t="s">
        <v>127</v>
      </c>
      <c r="B90" s="3" t="s">
        <v>268</v>
      </c>
      <c r="C90" s="34">
        <f>C91+C93</f>
        <v>460200</v>
      </c>
      <c r="D90" s="34">
        <f>D91+D93</f>
        <v>525300</v>
      </c>
      <c r="E90" s="34">
        <f>E91+E93</f>
        <v>406083.72000000003</v>
      </c>
      <c r="F90" s="34">
        <f>F91+F93</f>
        <v>383899.18</v>
      </c>
      <c r="G90" s="27">
        <f t="shared" si="3"/>
        <v>77.30510565391205</v>
      </c>
      <c r="H90" s="30">
        <f t="shared" si="4"/>
        <v>119216.27999999997</v>
      </c>
    </row>
    <row r="91" spans="1:8" ht="12.75">
      <c r="A91" s="3" t="s">
        <v>114</v>
      </c>
      <c r="B91" s="3" t="s">
        <v>269</v>
      </c>
      <c r="C91" s="34">
        <v>353500</v>
      </c>
      <c r="D91" s="25">
        <v>403500</v>
      </c>
      <c r="E91" s="25">
        <v>286604.45</v>
      </c>
      <c r="F91" s="3">
        <v>294853.41</v>
      </c>
      <c r="G91" s="27">
        <f t="shared" si="3"/>
        <v>71.02960346964065</v>
      </c>
      <c r="H91" s="30">
        <f t="shared" si="4"/>
        <v>116895.54999999999</v>
      </c>
    </row>
    <row r="92" spans="1:8" ht="12.75">
      <c r="A92" s="5" t="s">
        <v>117</v>
      </c>
      <c r="B92" s="3" t="s">
        <v>323</v>
      </c>
      <c r="C92" s="34"/>
      <c r="D92" s="25"/>
      <c r="E92" s="25"/>
      <c r="F92" s="3">
        <v>186630</v>
      </c>
      <c r="G92" s="27"/>
      <c r="H92" s="30">
        <f>D92-E92</f>
        <v>0</v>
      </c>
    </row>
    <row r="93" spans="1:8" ht="12.75">
      <c r="A93" s="3" t="s">
        <v>116</v>
      </c>
      <c r="B93" s="3" t="s">
        <v>270</v>
      </c>
      <c r="C93" s="34">
        <v>106700</v>
      </c>
      <c r="D93" s="25">
        <v>121800</v>
      </c>
      <c r="E93" s="25">
        <v>119479.27</v>
      </c>
      <c r="F93" s="3">
        <v>89045.77</v>
      </c>
      <c r="G93" s="27">
        <f t="shared" si="3"/>
        <v>98.09463875205255</v>
      </c>
      <c r="H93" s="30">
        <f t="shared" si="4"/>
        <v>2320.729999999996</v>
      </c>
    </row>
    <row r="94" spans="1:8" ht="25.5">
      <c r="A94" s="13" t="s">
        <v>119</v>
      </c>
      <c r="B94" s="3" t="s">
        <v>355</v>
      </c>
      <c r="C94" s="34"/>
      <c r="D94" s="25">
        <v>12000</v>
      </c>
      <c r="E94" s="25">
        <v>10050.3</v>
      </c>
      <c r="F94" s="3"/>
      <c r="G94" s="27"/>
      <c r="H94" s="30"/>
    </row>
    <row r="95" spans="1:8" ht="25.5">
      <c r="A95" s="13" t="s">
        <v>121</v>
      </c>
      <c r="B95" s="3" t="s">
        <v>271</v>
      </c>
      <c r="C95" s="3">
        <v>67800</v>
      </c>
      <c r="D95" s="34">
        <v>132200</v>
      </c>
      <c r="E95" s="34">
        <v>91297.38</v>
      </c>
      <c r="F95" s="3">
        <v>23850</v>
      </c>
      <c r="G95" s="27">
        <f>E95/D95*100</f>
        <v>69.06004538577912</v>
      </c>
      <c r="H95" s="30">
        <f>D95-E95</f>
        <v>40902.619999999995</v>
      </c>
    </row>
    <row r="96" spans="1:8" ht="12.75">
      <c r="A96" s="5" t="s">
        <v>139</v>
      </c>
      <c r="B96" s="3" t="s">
        <v>272</v>
      </c>
      <c r="C96" s="3"/>
      <c r="D96" s="34"/>
      <c r="E96" s="34"/>
      <c r="F96" s="34"/>
      <c r="G96" s="27"/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713000</v>
      </c>
      <c r="D97" s="31">
        <f>D98+D102+D103+D106+D104</f>
        <v>855170</v>
      </c>
      <c r="E97" s="31">
        <f>E98+E102+E103+E106+E104</f>
        <v>652532.1</v>
      </c>
      <c r="F97" s="31">
        <f>F98+F102+F103+F105</f>
        <v>1064190</v>
      </c>
      <c r="G97" s="28">
        <f t="shared" si="3"/>
        <v>76.3043722300829</v>
      </c>
      <c r="H97" s="33">
        <f t="shared" si="4"/>
        <v>202637.90000000002</v>
      </c>
    </row>
    <row r="98" spans="1:8" ht="24" customHeight="1">
      <c r="A98" s="17" t="s">
        <v>131</v>
      </c>
      <c r="B98" s="3" t="s">
        <v>273</v>
      </c>
      <c r="C98" s="35">
        <f>C99+C100+C101</f>
        <v>657000</v>
      </c>
      <c r="D98" s="35">
        <f>D99+D100+D101</f>
        <v>657000</v>
      </c>
      <c r="E98" s="35">
        <f>E99+E100+E101</f>
        <v>486390.02999999997</v>
      </c>
      <c r="F98" s="35">
        <f>F99+F100+F101</f>
        <v>0</v>
      </c>
      <c r="G98" s="27">
        <f aca="true" t="shared" si="6" ref="G98:G104">E98/D98*100</f>
        <v>74.03196803652968</v>
      </c>
      <c r="H98" s="30">
        <f aca="true" t="shared" si="7" ref="H98:H104">D98-E98</f>
        <v>170609.97000000003</v>
      </c>
    </row>
    <row r="99" spans="1:8" ht="16.5" customHeight="1">
      <c r="A99" s="3" t="s">
        <v>132</v>
      </c>
      <c r="B99" s="3" t="s">
        <v>274</v>
      </c>
      <c r="C99" s="35">
        <v>504000</v>
      </c>
      <c r="D99" s="35">
        <v>504000</v>
      </c>
      <c r="E99" s="35">
        <v>371737.47</v>
      </c>
      <c r="F99" s="31"/>
      <c r="G99" s="27">
        <f t="shared" si="6"/>
        <v>73.75743452380952</v>
      </c>
      <c r="H99" s="30">
        <f t="shared" si="7"/>
        <v>132262.53000000003</v>
      </c>
    </row>
    <row r="100" spans="1:8" ht="16.5" customHeight="1">
      <c r="A100" s="5" t="s">
        <v>133</v>
      </c>
      <c r="B100" s="3" t="s">
        <v>275</v>
      </c>
      <c r="C100" s="35">
        <v>6000</v>
      </c>
      <c r="D100" s="35">
        <v>6000</v>
      </c>
      <c r="E100" s="31"/>
      <c r="F100" s="31"/>
      <c r="G100" s="27">
        <f t="shared" si="6"/>
        <v>0</v>
      </c>
      <c r="H100" s="30">
        <f t="shared" si="7"/>
        <v>6000</v>
      </c>
    </row>
    <row r="101" spans="1:8" ht="25.5">
      <c r="A101" s="17" t="s">
        <v>134</v>
      </c>
      <c r="B101" s="3" t="s">
        <v>276</v>
      </c>
      <c r="C101" s="35">
        <v>147000</v>
      </c>
      <c r="D101" s="35">
        <v>147000</v>
      </c>
      <c r="E101" s="35">
        <v>114652.56</v>
      </c>
      <c r="F101" s="35"/>
      <c r="G101" s="27">
        <f t="shared" si="6"/>
        <v>77.9949387755102</v>
      </c>
      <c r="H101" s="30">
        <f t="shared" si="7"/>
        <v>32347.440000000002</v>
      </c>
    </row>
    <row r="102" spans="1:8" ht="25.5">
      <c r="A102" s="13" t="s">
        <v>119</v>
      </c>
      <c r="B102" s="3" t="s">
        <v>277</v>
      </c>
      <c r="C102" s="35">
        <v>5000</v>
      </c>
      <c r="D102" s="35">
        <v>25000</v>
      </c>
      <c r="E102" s="35">
        <v>21472.07</v>
      </c>
      <c r="F102" s="35"/>
      <c r="G102" s="27">
        <f t="shared" si="6"/>
        <v>85.88828</v>
      </c>
      <c r="H102" s="30">
        <f t="shared" si="7"/>
        <v>3527.9300000000003</v>
      </c>
    </row>
    <row r="103" spans="1:8" ht="25.5">
      <c r="A103" s="13" t="s">
        <v>121</v>
      </c>
      <c r="B103" s="3" t="s">
        <v>278</v>
      </c>
      <c r="C103" s="35">
        <v>51000</v>
      </c>
      <c r="D103" s="35">
        <v>33270</v>
      </c>
      <c r="E103" s="35">
        <v>13520</v>
      </c>
      <c r="F103" s="35">
        <v>596190</v>
      </c>
      <c r="G103" s="27">
        <f t="shared" si="6"/>
        <v>40.63721070033063</v>
      </c>
      <c r="H103" s="30">
        <f t="shared" si="7"/>
        <v>19750</v>
      </c>
    </row>
    <row r="104" spans="1:8" ht="12.75">
      <c r="A104" s="13" t="s">
        <v>393</v>
      </c>
      <c r="B104" s="3" t="s">
        <v>394</v>
      </c>
      <c r="C104" s="35"/>
      <c r="D104" s="35">
        <v>9900</v>
      </c>
      <c r="E104" s="35">
        <v>9900</v>
      </c>
      <c r="F104" s="35"/>
      <c r="G104" s="27">
        <f t="shared" si="6"/>
        <v>100</v>
      </c>
      <c r="H104" s="30">
        <f t="shared" si="7"/>
        <v>0</v>
      </c>
    </row>
    <row r="105" spans="1:8" ht="51">
      <c r="A105" s="17" t="s">
        <v>170</v>
      </c>
      <c r="B105" s="3" t="s">
        <v>324</v>
      </c>
      <c r="C105" s="35"/>
      <c r="D105" s="35"/>
      <c r="E105" s="35"/>
      <c r="F105" s="35">
        <v>468000</v>
      </c>
      <c r="G105" s="27"/>
      <c r="H105" s="30">
        <f aca="true" t="shared" si="8" ref="H105:H111">D105-E105</f>
        <v>0</v>
      </c>
    </row>
    <row r="106" spans="1:8" ht="38.25">
      <c r="A106" s="13" t="s">
        <v>141</v>
      </c>
      <c r="B106" s="3" t="s">
        <v>362</v>
      </c>
      <c r="C106" s="35"/>
      <c r="D106" s="35">
        <v>130000</v>
      </c>
      <c r="E106" s="35">
        <v>121250</v>
      </c>
      <c r="F106" s="35"/>
      <c r="G106" s="27"/>
      <c r="H106" s="30"/>
    </row>
    <row r="107" spans="1:8" ht="12.75">
      <c r="A107" s="23" t="s">
        <v>32</v>
      </c>
      <c r="B107" s="1" t="s">
        <v>33</v>
      </c>
      <c r="C107" s="33">
        <f>C108+C109+C110</f>
        <v>2187467</v>
      </c>
      <c r="D107" s="33">
        <f>D108+D109+D110+D111</f>
        <v>2702165</v>
      </c>
      <c r="E107" s="33">
        <f>E108+E109+E110+E111</f>
        <v>1961121.3299999998</v>
      </c>
      <c r="F107" s="33">
        <f>F108+F109+F110</f>
        <v>1775154.6099999999</v>
      </c>
      <c r="G107" s="27">
        <f>E107/D107*100</f>
        <v>72.57592819091357</v>
      </c>
      <c r="H107" s="30">
        <f t="shared" si="8"/>
        <v>741043.6700000002</v>
      </c>
    </row>
    <row r="108" spans="1:8" ht="12.75">
      <c r="A108" s="3" t="s">
        <v>114</v>
      </c>
      <c r="B108" s="3" t="s">
        <v>349</v>
      </c>
      <c r="C108" s="34">
        <v>1590551</v>
      </c>
      <c r="D108" s="34">
        <v>1775151</v>
      </c>
      <c r="E108" s="34">
        <v>1374542.7</v>
      </c>
      <c r="F108" s="11">
        <v>1296377.73</v>
      </c>
      <c r="G108" s="27">
        <f>E108/D108*100</f>
        <v>77.43243814188202</v>
      </c>
      <c r="H108" s="30">
        <f t="shared" si="8"/>
        <v>400608.30000000005</v>
      </c>
    </row>
    <row r="109" spans="1:8" ht="12.75">
      <c r="A109" s="3" t="s">
        <v>116</v>
      </c>
      <c r="B109" s="3" t="s">
        <v>350</v>
      </c>
      <c r="C109" s="34">
        <v>485816</v>
      </c>
      <c r="D109" s="34">
        <v>551616</v>
      </c>
      <c r="E109" s="34">
        <v>422722.98</v>
      </c>
      <c r="F109" s="11">
        <v>396389.95</v>
      </c>
      <c r="G109" s="27">
        <f>E109/D109*100</f>
        <v>76.63356030281935</v>
      </c>
      <c r="H109" s="30">
        <f t="shared" si="8"/>
        <v>128893.02000000002</v>
      </c>
    </row>
    <row r="110" spans="1:8" ht="25.5">
      <c r="A110" s="13" t="s">
        <v>121</v>
      </c>
      <c r="B110" s="3" t="s">
        <v>329</v>
      </c>
      <c r="C110" s="34">
        <v>111100</v>
      </c>
      <c r="D110" s="34">
        <v>375398</v>
      </c>
      <c r="E110" s="34">
        <v>163855.65</v>
      </c>
      <c r="F110" s="3">
        <v>82386.93</v>
      </c>
      <c r="G110" s="27">
        <f>E110/D110*100</f>
        <v>43.64851437674148</v>
      </c>
      <c r="H110" s="30">
        <f t="shared" si="8"/>
        <v>211542.35</v>
      </c>
    </row>
    <row r="111" spans="1:8" ht="12.75">
      <c r="A111" s="5" t="s">
        <v>123</v>
      </c>
      <c r="B111" s="3" t="s">
        <v>377</v>
      </c>
      <c r="C111" s="34"/>
      <c r="D111" s="34"/>
      <c r="E111" s="34"/>
      <c r="F111" s="34"/>
      <c r="G111" s="27" t="e">
        <f>E111/D111*100</f>
        <v>#DIV/0!</v>
      </c>
      <c r="H111" s="30">
        <f t="shared" si="8"/>
        <v>0</v>
      </c>
    </row>
    <row r="112" spans="1:8" ht="38.25">
      <c r="A112" s="24" t="s">
        <v>34</v>
      </c>
      <c r="B112" s="23" t="s">
        <v>35</v>
      </c>
      <c r="C112" s="31">
        <f>C113</f>
        <v>57000</v>
      </c>
      <c r="D112" s="31">
        <f>D113</f>
        <v>56619</v>
      </c>
      <c r="E112" s="31">
        <f>E113</f>
        <v>38619</v>
      </c>
      <c r="F112" s="31">
        <f>F113</f>
        <v>0</v>
      </c>
      <c r="G112" s="28">
        <f t="shared" si="3"/>
        <v>68.20855189953903</v>
      </c>
      <c r="H112" s="33">
        <f t="shared" si="4"/>
        <v>18000</v>
      </c>
    </row>
    <row r="113" spans="1:8" ht="25.5">
      <c r="A113" s="13" t="s">
        <v>121</v>
      </c>
      <c r="B113" s="3" t="s">
        <v>122</v>
      </c>
      <c r="C113" s="34">
        <v>57000</v>
      </c>
      <c r="D113" s="11">
        <v>56619</v>
      </c>
      <c r="E113" s="3">
        <v>38619</v>
      </c>
      <c r="F113" s="3"/>
      <c r="G113" s="27">
        <f t="shared" si="3"/>
        <v>68.20855189953903</v>
      </c>
      <c r="H113" s="30">
        <f t="shared" si="4"/>
        <v>18000</v>
      </c>
    </row>
    <row r="114" spans="1:8" ht="12.75">
      <c r="A114" s="1" t="s">
        <v>36</v>
      </c>
      <c r="B114" s="1" t="s">
        <v>37</v>
      </c>
      <c r="C114" s="33">
        <f>C115+C119+C120+C125+C121+C122+C123+C124</f>
        <v>31037278.66</v>
      </c>
      <c r="D114" s="33">
        <f>D115+D119+D120+D125+D121+D122+D123+D124</f>
        <v>43423139.3</v>
      </c>
      <c r="E114" s="33">
        <f>E115+E119+E120+E125+E121+E122+E123+E124</f>
        <v>27044503.680000003</v>
      </c>
      <c r="F114" s="33">
        <f>F115+F119+F120+F125+F121+F122+F123+F124</f>
        <v>18899844.96</v>
      </c>
      <c r="G114" s="28">
        <f t="shared" si="3"/>
        <v>62.28131847666759</v>
      </c>
      <c r="H114" s="33">
        <f t="shared" si="4"/>
        <v>16378635.619999994</v>
      </c>
    </row>
    <row r="115" spans="1:8" ht="25.5">
      <c r="A115" s="17" t="s">
        <v>127</v>
      </c>
      <c r="B115" s="3" t="s">
        <v>128</v>
      </c>
      <c r="C115" s="34">
        <f>C116+C117+C118</f>
        <v>2807600</v>
      </c>
      <c r="D115" s="34">
        <f>D116+D117+D118</f>
        <v>2915100</v>
      </c>
      <c r="E115" s="34">
        <f>E116+E117+E118</f>
        <v>2110659.73</v>
      </c>
      <c r="F115" s="34">
        <f>F116+F117+F118</f>
        <v>2265980.22</v>
      </c>
      <c r="G115" s="27">
        <f t="shared" si="3"/>
        <v>72.40436794621111</v>
      </c>
      <c r="H115" s="30">
        <f t="shared" si="4"/>
        <v>804440.27</v>
      </c>
    </row>
    <row r="116" spans="1:8" ht="12.75">
      <c r="A116" s="3" t="s">
        <v>114</v>
      </c>
      <c r="B116" s="3" t="s">
        <v>113</v>
      </c>
      <c r="C116" s="34">
        <f>C128</f>
        <v>2154800</v>
      </c>
      <c r="D116" s="34">
        <f aca="true" t="shared" si="9" ref="D116:E118">D128</f>
        <v>2262300</v>
      </c>
      <c r="E116" s="34">
        <f t="shared" si="9"/>
        <v>1622280.8</v>
      </c>
      <c r="F116" s="34">
        <f>F128</f>
        <v>1692643.33</v>
      </c>
      <c r="G116" s="27">
        <f t="shared" si="3"/>
        <v>71.70935773328029</v>
      </c>
      <c r="H116" s="30">
        <f t="shared" si="4"/>
        <v>640019.2</v>
      </c>
    </row>
    <row r="117" spans="1:8" ht="12.75">
      <c r="A117" s="3" t="s">
        <v>116</v>
      </c>
      <c r="B117" s="3" t="s">
        <v>115</v>
      </c>
      <c r="C117" s="34">
        <f>C129</f>
        <v>650800</v>
      </c>
      <c r="D117" s="34">
        <f t="shared" si="9"/>
        <v>650800</v>
      </c>
      <c r="E117" s="34">
        <f t="shared" si="9"/>
        <v>488378.93</v>
      </c>
      <c r="F117" s="34">
        <f>F129</f>
        <v>573336.89</v>
      </c>
      <c r="G117" s="27">
        <f t="shared" si="3"/>
        <v>75.04285955746774</v>
      </c>
      <c r="H117" s="30">
        <f t="shared" si="4"/>
        <v>162421.07</v>
      </c>
    </row>
    <row r="118" spans="1:8" ht="12.75">
      <c r="A118" s="5" t="s">
        <v>117</v>
      </c>
      <c r="B118" s="3" t="s">
        <v>118</v>
      </c>
      <c r="C118" s="34">
        <f>C130</f>
        <v>2000</v>
      </c>
      <c r="D118" s="34">
        <f t="shared" si="9"/>
        <v>2000</v>
      </c>
      <c r="E118" s="34">
        <f t="shared" si="9"/>
        <v>0</v>
      </c>
      <c r="F118" s="34">
        <f>F130</f>
        <v>0</v>
      </c>
      <c r="G118" s="27">
        <f t="shared" si="3"/>
        <v>0</v>
      </c>
      <c r="H118" s="30">
        <f t="shared" si="4"/>
        <v>2000</v>
      </c>
    </row>
    <row r="119" spans="1:8" ht="25.5">
      <c r="A119" s="13" t="s">
        <v>119</v>
      </c>
      <c r="B119" s="3" t="s">
        <v>120</v>
      </c>
      <c r="C119" s="34">
        <f>C131</f>
        <v>49900</v>
      </c>
      <c r="D119" s="34">
        <f>D131+D141</f>
        <v>209633</v>
      </c>
      <c r="E119" s="34">
        <f>E131+E141</f>
        <v>141181.58</v>
      </c>
      <c r="F119" s="34">
        <f>F131+F141</f>
        <v>0</v>
      </c>
      <c r="G119" s="27">
        <f t="shared" si="3"/>
        <v>67.34702074577952</v>
      </c>
      <c r="H119" s="30">
        <f t="shared" si="4"/>
        <v>68451.42000000001</v>
      </c>
    </row>
    <row r="120" spans="1:8" ht="25.5">
      <c r="A120" s="13" t="s">
        <v>121</v>
      </c>
      <c r="B120" s="3" t="s">
        <v>122</v>
      </c>
      <c r="C120" s="34">
        <f>C132+C138+C142</f>
        <v>16437478.66</v>
      </c>
      <c r="D120" s="34">
        <f>D132+D138+D142+D135</f>
        <v>20782006.299999997</v>
      </c>
      <c r="E120" s="34">
        <f>E132+E138+E142+E135</f>
        <v>8359490.15</v>
      </c>
      <c r="F120" s="34">
        <f>F132+F138+F142</f>
        <v>7788725.74</v>
      </c>
      <c r="G120" s="27">
        <f t="shared" si="3"/>
        <v>40.22465410377632</v>
      </c>
      <c r="H120" s="30">
        <f t="shared" si="4"/>
        <v>12422516.149999997</v>
      </c>
    </row>
    <row r="121" spans="1:8" ht="12.75">
      <c r="A121" s="5" t="s">
        <v>139</v>
      </c>
      <c r="B121" s="3" t="s">
        <v>140</v>
      </c>
      <c r="C121" s="3">
        <f>C143</f>
        <v>0</v>
      </c>
      <c r="D121" s="3"/>
      <c r="E121" s="3"/>
      <c r="F121" s="3">
        <f>F143</f>
        <v>0</v>
      </c>
      <c r="G121" s="27"/>
      <c r="H121" s="30">
        <f>D121-E121</f>
        <v>0</v>
      </c>
    </row>
    <row r="122" spans="1:8" ht="38.25">
      <c r="A122" s="13" t="s">
        <v>176</v>
      </c>
      <c r="B122" s="3" t="s">
        <v>357</v>
      </c>
      <c r="C122" s="3"/>
      <c r="D122" s="34">
        <f>D143</f>
        <v>1470000</v>
      </c>
      <c r="E122" s="34">
        <f>E143</f>
        <v>1470000</v>
      </c>
      <c r="F122" s="34">
        <f>F143</f>
        <v>0</v>
      </c>
      <c r="G122" s="27"/>
      <c r="H122" s="30">
        <f>D122-E122</f>
        <v>0</v>
      </c>
    </row>
    <row r="123" spans="1:8" ht="51">
      <c r="A123" s="17" t="s">
        <v>157</v>
      </c>
      <c r="B123" s="3" t="s">
        <v>162</v>
      </c>
      <c r="C123" s="3">
        <f aca="true" t="shared" si="10" ref="C123:F124">C145</f>
        <v>1290000</v>
      </c>
      <c r="D123" s="3">
        <f t="shared" si="10"/>
        <v>2080000</v>
      </c>
      <c r="E123" s="3">
        <f t="shared" si="10"/>
        <v>1391620</v>
      </c>
      <c r="F123" s="3">
        <f t="shared" si="10"/>
        <v>1053800</v>
      </c>
      <c r="G123" s="27">
        <f>E123/D123*100</f>
        <v>66.90480769230768</v>
      </c>
      <c r="H123" s="30">
        <f>D123-E123</f>
        <v>688380</v>
      </c>
    </row>
    <row r="124" spans="1:8" ht="12.75">
      <c r="A124" s="17" t="s">
        <v>159</v>
      </c>
      <c r="B124" s="3" t="s">
        <v>163</v>
      </c>
      <c r="C124" s="3">
        <f t="shared" si="10"/>
        <v>10000</v>
      </c>
      <c r="D124" s="3">
        <f t="shared" si="10"/>
        <v>80000</v>
      </c>
      <c r="E124" s="3">
        <f t="shared" si="10"/>
        <v>71947.44</v>
      </c>
      <c r="F124" s="3">
        <f t="shared" si="10"/>
        <v>2621212.2</v>
      </c>
      <c r="G124" s="27">
        <f>E124/D124*100</f>
        <v>89.93430000000001</v>
      </c>
      <c r="H124" s="30">
        <f>D124-E124</f>
        <v>8052.559999999998</v>
      </c>
    </row>
    <row r="125" spans="1:8" ht="38.25">
      <c r="A125" s="13" t="s">
        <v>141</v>
      </c>
      <c r="B125" s="3" t="s">
        <v>142</v>
      </c>
      <c r="C125" s="34">
        <f>C133+C136+C147+C139</f>
        <v>10442300</v>
      </c>
      <c r="D125" s="34">
        <f>D133+D136+D147+D139</f>
        <v>15886400</v>
      </c>
      <c r="E125" s="34">
        <f>E133+E136+E147+E139</f>
        <v>13499604.780000001</v>
      </c>
      <c r="F125" s="34">
        <f>F133+F136+F147+F139</f>
        <v>5170126.8</v>
      </c>
      <c r="G125" s="27">
        <f t="shared" si="3"/>
        <v>84.975858470138</v>
      </c>
      <c r="H125" s="30">
        <f t="shared" si="4"/>
        <v>2386795.219999999</v>
      </c>
    </row>
    <row r="126" spans="1:8" ht="12.75">
      <c r="A126" s="23" t="s">
        <v>2</v>
      </c>
      <c r="B126" s="23" t="s">
        <v>38</v>
      </c>
      <c r="C126" s="31">
        <f>C127+C131+C132+C133</f>
        <v>9618300</v>
      </c>
      <c r="D126" s="31">
        <f>D127+D131+D132+D133</f>
        <v>12116500</v>
      </c>
      <c r="E126" s="31">
        <f>E127+E131+E132+E133</f>
        <v>10198078.370000001</v>
      </c>
      <c r="F126" s="31">
        <f>F127+F131+F132+F133</f>
        <v>6468787.8</v>
      </c>
      <c r="G126" s="28">
        <f t="shared" si="3"/>
        <v>84.1668664218215</v>
      </c>
      <c r="H126" s="33">
        <f t="shared" si="4"/>
        <v>1918421.629999999</v>
      </c>
    </row>
    <row r="127" spans="1:8" ht="25.5">
      <c r="A127" s="17" t="s">
        <v>127</v>
      </c>
      <c r="B127" s="3" t="s">
        <v>143</v>
      </c>
      <c r="C127" s="34">
        <f>C128+C129+C130</f>
        <v>2807600</v>
      </c>
      <c r="D127" s="34">
        <f>D128+D129+D130</f>
        <v>2915100</v>
      </c>
      <c r="E127" s="34">
        <f>E128+E129+E130</f>
        <v>2110659.73</v>
      </c>
      <c r="F127" s="34">
        <f>F128+F129+F130</f>
        <v>2265980.22</v>
      </c>
      <c r="G127" s="27">
        <f t="shared" si="3"/>
        <v>72.40436794621111</v>
      </c>
      <c r="H127" s="30">
        <f t="shared" si="4"/>
        <v>804440.27</v>
      </c>
    </row>
    <row r="128" spans="1:8" ht="12.75">
      <c r="A128" s="3" t="s">
        <v>114</v>
      </c>
      <c r="B128" s="3" t="s">
        <v>144</v>
      </c>
      <c r="C128" s="34">
        <v>2154800</v>
      </c>
      <c r="D128" s="34">
        <v>2262300</v>
      </c>
      <c r="E128" s="34">
        <v>1622280.8</v>
      </c>
      <c r="F128" s="34">
        <v>1692643.33</v>
      </c>
      <c r="G128" s="27">
        <f t="shared" si="3"/>
        <v>71.70935773328029</v>
      </c>
      <c r="H128" s="30">
        <f t="shared" si="4"/>
        <v>640019.2</v>
      </c>
    </row>
    <row r="129" spans="1:8" ht="12.75">
      <c r="A129" s="3" t="s">
        <v>116</v>
      </c>
      <c r="B129" s="3" t="s">
        <v>145</v>
      </c>
      <c r="C129" s="34">
        <v>650800</v>
      </c>
      <c r="D129" s="34">
        <v>650800</v>
      </c>
      <c r="E129" s="34">
        <v>488378.93</v>
      </c>
      <c r="F129" s="34">
        <v>573336.89</v>
      </c>
      <c r="G129" s="27">
        <f t="shared" si="3"/>
        <v>75.04285955746774</v>
      </c>
      <c r="H129" s="30">
        <f t="shared" si="4"/>
        <v>162421.07</v>
      </c>
    </row>
    <row r="130" spans="1:8" ht="12.75">
      <c r="A130" s="5" t="s">
        <v>117</v>
      </c>
      <c r="B130" s="3" t="s">
        <v>146</v>
      </c>
      <c r="C130" s="34">
        <v>2000</v>
      </c>
      <c r="D130" s="34">
        <v>2000</v>
      </c>
      <c r="E130" s="34">
        <v>0</v>
      </c>
      <c r="F130" s="34">
        <v>0</v>
      </c>
      <c r="G130" s="27">
        <f t="shared" si="3"/>
        <v>0</v>
      </c>
      <c r="H130" s="30">
        <f t="shared" si="4"/>
        <v>2000</v>
      </c>
    </row>
    <row r="131" spans="1:8" ht="25.5">
      <c r="A131" s="13" t="s">
        <v>119</v>
      </c>
      <c r="B131" s="3" t="s">
        <v>147</v>
      </c>
      <c r="C131" s="3">
        <v>49900</v>
      </c>
      <c r="D131" s="34">
        <v>185933</v>
      </c>
      <c r="E131" s="34">
        <v>141181.58</v>
      </c>
      <c r="F131" s="34"/>
      <c r="G131" s="27">
        <f t="shared" si="3"/>
        <v>75.93142691184458</v>
      </c>
      <c r="H131" s="30">
        <f t="shared" si="4"/>
        <v>44751.42000000001</v>
      </c>
    </row>
    <row r="132" spans="1:8" ht="25.5">
      <c r="A132" s="13" t="s">
        <v>121</v>
      </c>
      <c r="B132" s="3" t="s">
        <v>148</v>
      </c>
      <c r="C132" s="34">
        <v>695400</v>
      </c>
      <c r="D132" s="34">
        <v>1667467</v>
      </c>
      <c r="E132" s="34">
        <v>719072.1</v>
      </c>
      <c r="F132" s="34">
        <v>557694.78</v>
      </c>
      <c r="G132" s="27">
        <f>E132/D132*100</f>
        <v>43.123618038617856</v>
      </c>
      <c r="H132" s="30">
        <f>D132-E132</f>
        <v>948394.9</v>
      </c>
    </row>
    <row r="133" spans="1:8" ht="38.25">
      <c r="A133" s="13" t="s">
        <v>141</v>
      </c>
      <c r="B133" s="3" t="s">
        <v>149</v>
      </c>
      <c r="C133" s="34">
        <v>6065400</v>
      </c>
      <c r="D133" s="34">
        <v>7348000</v>
      </c>
      <c r="E133" s="34">
        <v>7227164.96</v>
      </c>
      <c r="F133" s="34">
        <v>3645112.8</v>
      </c>
      <c r="G133" s="27">
        <f>E133/D133*100</f>
        <v>98.35553837778987</v>
      </c>
      <c r="H133" s="30">
        <f>D133-E133</f>
        <v>120835.04000000004</v>
      </c>
    </row>
    <row r="134" spans="1:8" ht="12.75">
      <c r="A134" s="23" t="s">
        <v>3</v>
      </c>
      <c r="B134" s="23" t="s">
        <v>39</v>
      </c>
      <c r="C134" s="31">
        <f>C136</f>
        <v>250000</v>
      </c>
      <c r="D134" s="31">
        <f>D136+D135</f>
        <v>653469.9</v>
      </c>
      <c r="E134" s="31">
        <f>E136+E135</f>
        <v>418538.52</v>
      </c>
      <c r="F134" s="31">
        <f>F136</f>
        <v>97550</v>
      </c>
      <c r="G134" s="28">
        <f t="shared" si="3"/>
        <v>64.0486302429538</v>
      </c>
      <c r="H134" s="33">
        <f t="shared" si="4"/>
        <v>234931.38</v>
      </c>
    </row>
    <row r="135" spans="1:8" ht="25.5">
      <c r="A135" s="13" t="s">
        <v>121</v>
      </c>
      <c r="B135" s="3" t="s">
        <v>368</v>
      </c>
      <c r="C135" s="31"/>
      <c r="D135" s="35">
        <v>3469.9</v>
      </c>
      <c r="E135" s="35">
        <v>3469.9</v>
      </c>
      <c r="F135" s="31"/>
      <c r="G135" s="28"/>
      <c r="H135" s="33"/>
    </row>
    <row r="136" spans="1:8" ht="38.25">
      <c r="A136" s="13" t="s">
        <v>141</v>
      </c>
      <c r="B136" s="3" t="s">
        <v>153</v>
      </c>
      <c r="C136" s="3">
        <v>250000</v>
      </c>
      <c r="D136" s="34">
        <v>650000</v>
      </c>
      <c r="E136" s="34">
        <v>415068.62</v>
      </c>
      <c r="F136" s="34">
        <v>97550</v>
      </c>
      <c r="G136" s="27">
        <f t="shared" si="3"/>
        <v>63.85671076923077</v>
      </c>
      <c r="H136" s="30">
        <f t="shared" si="4"/>
        <v>234931.38</v>
      </c>
    </row>
    <row r="137" spans="1:8" ht="12.75">
      <c r="A137" s="23" t="s">
        <v>40</v>
      </c>
      <c r="B137" s="23" t="s">
        <v>41</v>
      </c>
      <c r="C137" s="31">
        <f>C138+C139</f>
        <v>12754398.66</v>
      </c>
      <c r="D137" s="31">
        <f>D138+D139</f>
        <v>19335176.130000003</v>
      </c>
      <c r="E137" s="31">
        <f>E138+E139</f>
        <v>10221178.47</v>
      </c>
      <c r="F137" s="31">
        <f>F138+F139</f>
        <v>7684225.97</v>
      </c>
      <c r="G137" s="28">
        <f t="shared" si="3"/>
        <v>52.86312574179794</v>
      </c>
      <c r="H137" s="33">
        <f t="shared" si="4"/>
        <v>9113997.660000002</v>
      </c>
    </row>
    <row r="138" spans="1:8" ht="25.5">
      <c r="A138" s="13" t="s">
        <v>121</v>
      </c>
      <c r="B138" s="3" t="s">
        <v>150</v>
      </c>
      <c r="C138" s="3">
        <v>8912498.66</v>
      </c>
      <c r="D138" s="3">
        <v>12546776.13</v>
      </c>
      <c r="E138" s="34">
        <v>5031876.57</v>
      </c>
      <c r="F138" s="34">
        <v>6256761.97</v>
      </c>
      <c r="G138" s="27">
        <f t="shared" si="3"/>
        <v>40.10493626301755</v>
      </c>
      <c r="H138" s="30">
        <f t="shared" si="4"/>
        <v>7514899.5600000005</v>
      </c>
    </row>
    <row r="139" spans="1:8" ht="38.25">
      <c r="A139" s="13" t="s">
        <v>141</v>
      </c>
      <c r="B139" s="3" t="s">
        <v>330</v>
      </c>
      <c r="C139" s="3">
        <v>3841900</v>
      </c>
      <c r="D139" s="3">
        <v>6788400</v>
      </c>
      <c r="E139" s="34">
        <v>5189301.9</v>
      </c>
      <c r="F139" s="3">
        <v>1427464</v>
      </c>
      <c r="G139" s="27">
        <f t="shared" si="3"/>
        <v>76.44366713805904</v>
      </c>
      <c r="H139" s="30">
        <f t="shared" si="4"/>
        <v>1599098.0999999996</v>
      </c>
    </row>
    <row r="140" spans="1:8" ht="25.5">
      <c r="A140" s="24" t="s">
        <v>4</v>
      </c>
      <c r="B140" s="23" t="s">
        <v>42</v>
      </c>
      <c r="C140" s="31">
        <f>C142+C143+C144+C145+C146+C147</f>
        <v>8414580</v>
      </c>
      <c r="D140" s="31">
        <f>D142+D143+D144+D145+D146+D147+D141</f>
        <v>11317993.27</v>
      </c>
      <c r="E140" s="31">
        <f>E142+E143+E144+E145+E146+E147+E141</f>
        <v>6206708.32</v>
      </c>
      <c r="F140" s="31">
        <f>F142+F143+F144+F145+F146+F147+F141</f>
        <v>4649281.19</v>
      </c>
      <c r="G140" s="28">
        <f t="shared" si="3"/>
        <v>54.83930032412893</v>
      </c>
      <c r="H140" s="33">
        <f t="shared" si="4"/>
        <v>5111284.949999999</v>
      </c>
    </row>
    <row r="141" spans="1:8" ht="25.5">
      <c r="A141" s="13" t="s">
        <v>119</v>
      </c>
      <c r="B141" s="3" t="s">
        <v>342</v>
      </c>
      <c r="C141" s="31"/>
      <c r="D141" s="35">
        <v>23700</v>
      </c>
      <c r="E141" s="31"/>
      <c r="F141" s="31"/>
      <c r="G141" s="28"/>
      <c r="H141" s="33"/>
    </row>
    <row r="142" spans="1:8" ht="25.5">
      <c r="A142" s="13" t="s">
        <v>121</v>
      </c>
      <c r="B142" s="3" t="s">
        <v>154</v>
      </c>
      <c r="C142" s="3">
        <v>6829580</v>
      </c>
      <c r="D142" s="3">
        <v>6564293.27</v>
      </c>
      <c r="E142" s="34">
        <v>2605071.58</v>
      </c>
      <c r="F142" s="3">
        <v>974268.99</v>
      </c>
      <c r="G142" s="27">
        <f t="shared" si="3"/>
        <v>39.68548437507577</v>
      </c>
      <c r="H142" s="30">
        <f t="shared" si="4"/>
        <v>3959221.6899999995</v>
      </c>
    </row>
    <row r="143" spans="1:8" ht="40.5" customHeight="1">
      <c r="A143" s="13" t="s">
        <v>176</v>
      </c>
      <c r="B143" s="3" t="s">
        <v>356</v>
      </c>
      <c r="C143" s="3"/>
      <c r="D143" s="34">
        <v>1470000</v>
      </c>
      <c r="E143" s="34">
        <v>1470000</v>
      </c>
      <c r="F143" s="34">
        <v>0</v>
      </c>
      <c r="G143" s="27">
        <f t="shared" si="3"/>
        <v>100</v>
      </c>
      <c r="H143" s="30">
        <f t="shared" si="4"/>
        <v>0</v>
      </c>
    </row>
    <row r="144" spans="1:8" ht="12.75">
      <c r="A144" s="5" t="s">
        <v>151</v>
      </c>
      <c r="B144" s="3" t="s">
        <v>156</v>
      </c>
      <c r="C144" s="3"/>
      <c r="D144" s="34"/>
      <c r="E144" s="34">
        <v>0</v>
      </c>
      <c r="F144" s="34">
        <v>0</v>
      </c>
      <c r="G144" s="27"/>
      <c r="H144" s="30">
        <f t="shared" si="4"/>
        <v>0</v>
      </c>
    </row>
    <row r="145" spans="1:8" ht="51">
      <c r="A145" s="17" t="s">
        <v>157</v>
      </c>
      <c r="B145" s="3" t="s">
        <v>158</v>
      </c>
      <c r="C145" s="3">
        <v>1290000</v>
      </c>
      <c r="D145" s="34">
        <v>2080000</v>
      </c>
      <c r="E145" s="34">
        <v>1391620</v>
      </c>
      <c r="F145" s="11">
        <v>1053800</v>
      </c>
      <c r="G145" s="27">
        <f t="shared" si="3"/>
        <v>66.90480769230768</v>
      </c>
      <c r="H145" s="30">
        <f t="shared" si="4"/>
        <v>688380</v>
      </c>
    </row>
    <row r="146" spans="1:8" ht="12.75">
      <c r="A146" s="17" t="s">
        <v>159</v>
      </c>
      <c r="B146" s="3" t="s">
        <v>160</v>
      </c>
      <c r="C146" s="3">
        <v>10000</v>
      </c>
      <c r="D146" s="34">
        <v>80000</v>
      </c>
      <c r="E146" s="34">
        <v>71947.44</v>
      </c>
      <c r="F146" s="3">
        <v>2621212.2</v>
      </c>
      <c r="G146" s="27">
        <f t="shared" si="3"/>
        <v>89.93430000000001</v>
      </c>
      <c r="H146" s="30">
        <f t="shared" si="4"/>
        <v>8052.559999999998</v>
      </c>
    </row>
    <row r="147" spans="1:8" ht="38.25">
      <c r="A147" s="13" t="s">
        <v>141</v>
      </c>
      <c r="B147" s="3" t="s">
        <v>161</v>
      </c>
      <c r="C147" s="3">
        <v>285000</v>
      </c>
      <c r="D147" s="34">
        <v>1100000</v>
      </c>
      <c r="E147" s="34">
        <v>668069.3</v>
      </c>
      <c r="F147" s="34">
        <v>0</v>
      </c>
      <c r="G147" s="27">
        <f t="shared" si="3"/>
        <v>60.73357272727273</v>
      </c>
      <c r="H147" s="30">
        <f t="shared" si="4"/>
        <v>431930.69999999995</v>
      </c>
    </row>
    <row r="148" spans="1:8" ht="12.75">
      <c r="A148" s="1" t="s">
        <v>43</v>
      </c>
      <c r="B148" s="1" t="s">
        <v>44</v>
      </c>
      <c r="C148" s="33">
        <f>C150+C151+C149+C153</f>
        <v>25705804.8</v>
      </c>
      <c r="D148" s="33">
        <f>D150+D151+D149+D153+D152</f>
        <v>37797984.25</v>
      </c>
      <c r="E148" s="33">
        <f>E150+E151+E149+E153+E152</f>
        <v>21617790.549999997</v>
      </c>
      <c r="F148" s="33">
        <f>F150+F151+F149+F153+F152</f>
        <v>13312537.73</v>
      </c>
      <c r="G148" s="28">
        <f t="shared" si="3"/>
        <v>57.192972003526876</v>
      </c>
      <c r="H148" s="33">
        <f t="shared" si="4"/>
        <v>16180193.700000003</v>
      </c>
    </row>
    <row r="149" spans="1:8" ht="25.5">
      <c r="A149" s="13" t="s">
        <v>121</v>
      </c>
      <c r="B149" s="3" t="s">
        <v>337</v>
      </c>
      <c r="C149" s="35">
        <f>C155+C159+C163</f>
        <v>8828564.8</v>
      </c>
      <c r="D149" s="35">
        <f>D155+D159+D163</f>
        <v>19373412.25</v>
      </c>
      <c r="E149" s="35">
        <f>E155+E159+E163</f>
        <v>8677263.95</v>
      </c>
      <c r="F149" s="35">
        <f>F155+F159+F163</f>
        <v>5203371.33</v>
      </c>
      <c r="G149" s="27">
        <f>E149/D149*100</f>
        <v>44.78954888290264</v>
      </c>
      <c r="H149" s="30">
        <f>D149-E149</f>
        <v>10696148.3</v>
      </c>
    </row>
    <row r="150" spans="1:8" ht="38.25">
      <c r="A150" s="17" t="s">
        <v>164</v>
      </c>
      <c r="B150" s="3" t="s">
        <v>339</v>
      </c>
      <c r="C150" s="35">
        <f>C156</f>
        <v>6178500</v>
      </c>
      <c r="D150" s="35">
        <f>D156</f>
        <v>6178500</v>
      </c>
      <c r="E150" s="35">
        <f>E156</f>
        <v>5710756.6</v>
      </c>
      <c r="F150" s="35">
        <f>F156</f>
        <v>3377749.4</v>
      </c>
      <c r="G150" s="27">
        <f t="shared" si="3"/>
        <v>92.4294990693534</v>
      </c>
      <c r="H150" s="30">
        <f t="shared" si="4"/>
        <v>467743.4000000004</v>
      </c>
    </row>
    <row r="151" spans="1:8" ht="38.25">
      <c r="A151" s="13" t="s">
        <v>141</v>
      </c>
      <c r="B151" s="3" t="s">
        <v>338</v>
      </c>
      <c r="C151" s="35">
        <f>C157+C160+C164</f>
        <v>10692740</v>
      </c>
      <c r="D151" s="35">
        <f>D157+D164+D161</f>
        <v>7503072</v>
      </c>
      <c r="E151" s="35">
        <f>E157+E164+E161</f>
        <v>6992770</v>
      </c>
      <c r="F151" s="35">
        <f>F157+F160+F164+F161</f>
        <v>4731417</v>
      </c>
      <c r="G151" s="27">
        <f t="shared" si="3"/>
        <v>93.19875912159713</v>
      </c>
      <c r="H151" s="30">
        <f t="shared" si="4"/>
        <v>510302</v>
      </c>
    </row>
    <row r="152" spans="1:8" ht="57" customHeight="1">
      <c r="A152" s="13" t="s">
        <v>352</v>
      </c>
      <c r="B152" s="3" t="s">
        <v>353</v>
      </c>
      <c r="C152" s="35"/>
      <c r="D152" s="35">
        <f>D160</f>
        <v>4737000</v>
      </c>
      <c r="E152" s="35">
        <f>E160</f>
        <v>237000</v>
      </c>
      <c r="F152" s="35">
        <f>F160</f>
        <v>0</v>
      </c>
      <c r="G152" s="27">
        <f>E152/D152*100</f>
        <v>5.00316656111463</v>
      </c>
      <c r="H152" s="30">
        <f>D152-E152</f>
        <v>4500000</v>
      </c>
    </row>
    <row r="153" spans="1:8" ht="12.75">
      <c r="A153" s="3" t="s">
        <v>125</v>
      </c>
      <c r="B153" s="3" t="s">
        <v>340</v>
      </c>
      <c r="C153" s="35">
        <f>C165</f>
        <v>6000</v>
      </c>
      <c r="D153" s="35">
        <f>D165</f>
        <v>6000</v>
      </c>
      <c r="E153" s="35">
        <f>E165</f>
        <v>0</v>
      </c>
      <c r="F153" s="35">
        <f>F165</f>
        <v>0</v>
      </c>
      <c r="G153" s="27"/>
      <c r="H153" s="30"/>
    </row>
    <row r="154" spans="1:8" ht="12.75">
      <c r="A154" s="23" t="s">
        <v>45</v>
      </c>
      <c r="B154" s="23" t="s">
        <v>46</v>
      </c>
      <c r="C154" s="31">
        <f>C156+C155+C157</f>
        <v>6364500</v>
      </c>
      <c r="D154" s="31">
        <f>D156+D155+D157</f>
        <v>6481500</v>
      </c>
      <c r="E154" s="31">
        <f>E156+E155+E157</f>
        <v>5882861.699999999</v>
      </c>
      <c r="F154" s="33">
        <f>F156+F155+F157</f>
        <v>4356106.96</v>
      </c>
      <c r="G154" s="28">
        <f t="shared" si="3"/>
        <v>90.76389261744964</v>
      </c>
      <c r="H154" s="33">
        <f t="shared" si="4"/>
        <v>598638.3000000007</v>
      </c>
    </row>
    <row r="155" spans="1:8" ht="25.5">
      <c r="A155" s="13" t="s">
        <v>121</v>
      </c>
      <c r="B155" s="3" t="s">
        <v>331</v>
      </c>
      <c r="C155" s="35">
        <v>15000</v>
      </c>
      <c r="D155" s="35">
        <v>132000</v>
      </c>
      <c r="E155" s="35">
        <v>1105.1</v>
      </c>
      <c r="F155" s="11">
        <v>1474.56</v>
      </c>
      <c r="G155" s="27">
        <f aca="true" t="shared" si="11" ref="G155:G161">E155/D155*100</f>
        <v>0.8371969696969696</v>
      </c>
      <c r="H155" s="30">
        <f aca="true" t="shared" si="12" ref="H155:H161">D155-E155</f>
        <v>130894.9</v>
      </c>
    </row>
    <row r="156" spans="1:8" ht="38.25">
      <c r="A156" s="17" t="s">
        <v>164</v>
      </c>
      <c r="B156" s="3" t="s">
        <v>165</v>
      </c>
      <c r="C156" s="35">
        <v>6178500</v>
      </c>
      <c r="D156" s="35">
        <v>6178500</v>
      </c>
      <c r="E156" s="35">
        <v>5710756.6</v>
      </c>
      <c r="F156" s="3">
        <v>3377749.4</v>
      </c>
      <c r="G156" s="27">
        <f t="shared" si="11"/>
        <v>92.4294990693534</v>
      </c>
      <c r="H156" s="30">
        <f t="shared" si="12"/>
        <v>467743.4000000004</v>
      </c>
    </row>
    <row r="157" spans="1:8" ht="38.25">
      <c r="A157" s="13" t="s">
        <v>141</v>
      </c>
      <c r="B157" s="3" t="s">
        <v>332</v>
      </c>
      <c r="C157" s="35">
        <v>171000</v>
      </c>
      <c r="D157" s="35">
        <v>171000</v>
      </c>
      <c r="E157" s="35">
        <v>171000</v>
      </c>
      <c r="F157" s="11">
        <v>976883</v>
      </c>
      <c r="G157" s="27">
        <f t="shared" si="11"/>
        <v>100</v>
      </c>
      <c r="H157" s="30">
        <f t="shared" si="12"/>
        <v>0</v>
      </c>
    </row>
    <row r="158" spans="1:8" ht="12.75">
      <c r="A158" s="23" t="s">
        <v>47</v>
      </c>
      <c r="B158" s="1" t="s">
        <v>48</v>
      </c>
      <c r="C158" s="1">
        <f>C160+C159</f>
        <v>12115039.379999999</v>
      </c>
      <c r="D158" s="33">
        <f>D160+D159+D161</f>
        <v>15642032.5</v>
      </c>
      <c r="E158" s="33">
        <f>E160+E159+E161</f>
        <v>6622991.6899999995</v>
      </c>
      <c r="F158" s="33">
        <f>F160+F159+F161</f>
        <v>2581760.95</v>
      </c>
      <c r="G158" s="27">
        <f t="shared" si="11"/>
        <v>42.34099174771565</v>
      </c>
      <c r="H158" s="30">
        <f t="shared" si="12"/>
        <v>9019040.81</v>
      </c>
    </row>
    <row r="159" spans="1:8" ht="25.5">
      <c r="A159" s="13" t="s">
        <v>121</v>
      </c>
      <c r="B159" s="3" t="s">
        <v>333</v>
      </c>
      <c r="C159" s="40">
        <v>3073039.38</v>
      </c>
      <c r="D159" s="40">
        <v>6627032.5</v>
      </c>
      <c r="E159" s="35">
        <v>2108454.69</v>
      </c>
      <c r="F159" s="3">
        <v>372726.95</v>
      </c>
      <c r="G159" s="27">
        <f t="shared" si="11"/>
        <v>31.815970270252937</v>
      </c>
      <c r="H159" s="30">
        <f t="shared" si="12"/>
        <v>4518577.8100000005</v>
      </c>
    </row>
    <row r="160" spans="1:8" ht="56.25" customHeight="1">
      <c r="A160" s="13" t="s">
        <v>352</v>
      </c>
      <c r="B160" s="3" t="s">
        <v>351</v>
      </c>
      <c r="C160" s="3">
        <v>9042000</v>
      </c>
      <c r="D160" s="34">
        <v>4737000</v>
      </c>
      <c r="E160" s="34">
        <v>237000</v>
      </c>
      <c r="F160" s="34">
        <v>0</v>
      </c>
      <c r="G160" s="27">
        <f t="shared" si="11"/>
        <v>5.00316656111463</v>
      </c>
      <c r="H160" s="30">
        <f t="shared" si="12"/>
        <v>4500000</v>
      </c>
    </row>
    <row r="161" spans="1:8" ht="40.5" customHeight="1">
      <c r="A161" s="13" t="s">
        <v>141</v>
      </c>
      <c r="B161" s="3" t="s">
        <v>358</v>
      </c>
      <c r="C161" s="3"/>
      <c r="D161" s="34">
        <v>4278000</v>
      </c>
      <c r="E161" s="34">
        <v>4277537</v>
      </c>
      <c r="F161" s="34">
        <v>2209034</v>
      </c>
      <c r="G161" s="27">
        <f t="shared" si="11"/>
        <v>99.98917718560075</v>
      </c>
      <c r="H161" s="30">
        <f t="shared" si="12"/>
        <v>463</v>
      </c>
    </row>
    <row r="162" spans="1:8" ht="12.75">
      <c r="A162" s="23" t="s">
        <v>49</v>
      </c>
      <c r="B162" s="23" t="s">
        <v>50</v>
      </c>
      <c r="C162" s="31">
        <f>C164+C163+C165</f>
        <v>7226265.42</v>
      </c>
      <c r="D162" s="31">
        <f>D164+D163+D165</f>
        <v>15674451.75</v>
      </c>
      <c r="E162" s="31">
        <f>E164+E163+E165</f>
        <v>9111937.16</v>
      </c>
      <c r="F162" s="31">
        <f>F164+F163+F165</f>
        <v>6374669.82</v>
      </c>
      <c r="G162" s="28">
        <f t="shared" si="3"/>
        <v>58.132413849817745</v>
      </c>
      <c r="H162" s="33">
        <f t="shared" si="4"/>
        <v>6562514.59</v>
      </c>
    </row>
    <row r="163" spans="1:8" ht="25.5">
      <c r="A163" s="13" t="s">
        <v>121</v>
      </c>
      <c r="B163" s="3" t="s">
        <v>334</v>
      </c>
      <c r="C163" s="35">
        <v>5740525.42</v>
      </c>
      <c r="D163" s="35">
        <v>12614379.75</v>
      </c>
      <c r="E163" s="35">
        <v>6567704.16</v>
      </c>
      <c r="F163" s="35">
        <v>4829169.82</v>
      </c>
      <c r="G163" s="27">
        <f>E163/D163*100</f>
        <v>52.065216761846735</v>
      </c>
      <c r="H163" s="30">
        <f>D163-E163</f>
        <v>6046675.59</v>
      </c>
    </row>
    <row r="164" spans="1:8" ht="38.25">
      <c r="A164" s="13" t="s">
        <v>141</v>
      </c>
      <c r="B164" s="3" t="s">
        <v>335</v>
      </c>
      <c r="C164" s="3">
        <v>1479740</v>
      </c>
      <c r="D164" s="34">
        <v>3054072</v>
      </c>
      <c r="E164" s="34">
        <v>2544233</v>
      </c>
      <c r="F164" s="34">
        <v>1545500</v>
      </c>
      <c r="G164" s="27">
        <f t="shared" si="3"/>
        <v>83.30625473138812</v>
      </c>
      <c r="H164" s="30">
        <f t="shared" si="4"/>
        <v>509839</v>
      </c>
    </row>
    <row r="165" spans="1:8" ht="12.75">
      <c r="A165" s="3" t="s">
        <v>125</v>
      </c>
      <c r="B165" s="3" t="s">
        <v>336</v>
      </c>
      <c r="C165" s="3">
        <v>6000</v>
      </c>
      <c r="D165" s="34">
        <v>6000</v>
      </c>
      <c r="E165" s="34"/>
      <c r="F165" s="34"/>
      <c r="G165" s="27"/>
      <c r="H165" s="30"/>
    </row>
    <row r="166" spans="1:8" ht="12.75">
      <c r="A166" s="1" t="s">
        <v>51</v>
      </c>
      <c r="B166" s="1" t="s">
        <v>52</v>
      </c>
      <c r="C166" s="33">
        <f aca="true" t="shared" si="13" ref="C166:F167">C167</f>
        <v>60000</v>
      </c>
      <c r="D166" s="33">
        <f t="shared" si="13"/>
        <v>60000</v>
      </c>
      <c r="E166" s="33">
        <f t="shared" si="13"/>
        <v>0</v>
      </c>
      <c r="F166" s="33">
        <f t="shared" si="13"/>
        <v>0</v>
      </c>
      <c r="G166" s="28">
        <f t="shared" si="3"/>
        <v>0</v>
      </c>
      <c r="H166" s="33">
        <f t="shared" si="4"/>
        <v>60000</v>
      </c>
    </row>
    <row r="167" spans="1:8" ht="25.5">
      <c r="A167" s="24" t="s">
        <v>53</v>
      </c>
      <c r="B167" s="23" t="s">
        <v>54</v>
      </c>
      <c r="C167" s="31">
        <f t="shared" si="13"/>
        <v>60000</v>
      </c>
      <c r="D167" s="31">
        <f t="shared" si="13"/>
        <v>60000</v>
      </c>
      <c r="E167" s="31">
        <f t="shared" si="13"/>
        <v>0</v>
      </c>
      <c r="F167" s="31">
        <f t="shared" si="13"/>
        <v>0</v>
      </c>
      <c r="G167" s="28">
        <f>E167/D167*100</f>
        <v>0</v>
      </c>
      <c r="H167" s="30">
        <f aca="true" t="shared" si="14" ref="H167:H244">D167-E167</f>
        <v>60000</v>
      </c>
    </row>
    <row r="168" spans="1:8" ht="25.5">
      <c r="A168" s="13" t="s">
        <v>121</v>
      </c>
      <c r="B168" s="3" t="s">
        <v>169</v>
      </c>
      <c r="C168" s="3">
        <v>60000</v>
      </c>
      <c r="D168" s="34">
        <v>60000</v>
      </c>
      <c r="E168" s="34">
        <v>0</v>
      </c>
      <c r="F168" s="34">
        <v>0</v>
      </c>
      <c r="G168" s="27">
        <f aca="true" t="shared" si="15" ref="G168:G245">E168/D168*100</f>
        <v>0</v>
      </c>
      <c r="H168" s="30">
        <f t="shared" si="14"/>
        <v>60000</v>
      </c>
    </row>
    <row r="169" spans="1:8" ht="12.75">
      <c r="A169" s="1" t="s">
        <v>55</v>
      </c>
      <c r="B169" s="1" t="s">
        <v>56</v>
      </c>
      <c r="C169" s="33">
        <f>C170+C175+C176+C177+C181+C171+C172+C173+C179+C180+C182+C183+C184</f>
        <v>226434440.91</v>
      </c>
      <c r="D169" s="33">
        <f>D170+D175+D176+D177+D181+D171+D172+D173+D179+D180+D182+D183+D184+D174+D178+D185</f>
        <v>220935266.4</v>
      </c>
      <c r="E169" s="33">
        <f>E170+E175+E176+E177+E181+E171+E172+E173+E179+E180+E182+E183+E184+E174+E178+E185</f>
        <v>171899295.92000002</v>
      </c>
      <c r="F169" s="33">
        <f>F170+F175+F176+F177+F181+F171+F172+F173+F179+F180+F182+F183+F184+F174</f>
        <v>191726074.90999997</v>
      </c>
      <c r="G169" s="28">
        <f t="shared" si="15"/>
        <v>77.80527695781213</v>
      </c>
      <c r="H169" s="33">
        <f t="shared" si="14"/>
        <v>49035970.47999999</v>
      </c>
    </row>
    <row r="170" spans="1:8" ht="12.75">
      <c r="A170" s="17" t="s">
        <v>132</v>
      </c>
      <c r="B170" s="3" t="s">
        <v>195</v>
      </c>
      <c r="C170" s="35">
        <f aca="true" t="shared" si="16" ref="C170:E173">C204</f>
        <v>6975000</v>
      </c>
      <c r="D170" s="35">
        <f t="shared" si="16"/>
        <v>6975000</v>
      </c>
      <c r="E170" s="35">
        <f t="shared" si="16"/>
        <v>5784681.81</v>
      </c>
      <c r="F170" s="35">
        <f aca="true" t="shared" si="17" ref="F170:F176">F204</f>
        <v>5710166.93</v>
      </c>
      <c r="G170" s="27">
        <f t="shared" si="15"/>
        <v>82.93450623655913</v>
      </c>
      <c r="H170" s="33">
        <f t="shared" si="14"/>
        <v>1190318.1900000004</v>
      </c>
    </row>
    <row r="171" spans="1:8" ht="25.5">
      <c r="A171" s="17" t="s">
        <v>186</v>
      </c>
      <c r="B171" s="3" t="s">
        <v>196</v>
      </c>
      <c r="C171" s="35">
        <f t="shared" si="16"/>
        <v>10000</v>
      </c>
      <c r="D171" s="35">
        <f t="shared" si="16"/>
        <v>10000</v>
      </c>
      <c r="E171" s="35">
        <f t="shared" si="16"/>
        <v>2574.67</v>
      </c>
      <c r="F171" s="35">
        <f t="shared" si="17"/>
        <v>2600</v>
      </c>
      <c r="G171" s="27">
        <f t="shared" si="15"/>
        <v>25.7467</v>
      </c>
      <c r="H171" s="30">
        <f t="shared" si="14"/>
        <v>7425.33</v>
      </c>
    </row>
    <row r="172" spans="1:8" ht="38.25">
      <c r="A172" s="17" t="s">
        <v>188</v>
      </c>
      <c r="B172" s="3" t="s">
        <v>197</v>
      </c>
      <c r="C172" s="35">
        <f t="shared" si="16"/>
        <v>2106000</v>
      </c>
      <c r="D172" s="35">
        <f t="shared" si="16"/>
        <v>2106000</v>
      </c>
      <c r="E172" s="35">
        <f t="shared" si="16"/>
        <v>1704576.16</v>
      </c>
      <c r="F172" s="35">
        <f t="shared" si="17"/>
        <v>1777780</v>
      </c>
      <c r="G172" s="27">
        <f t="shared" si="15"/>
        <v>80.93903893637227</v>
      </c>
      <c r="H172" s="30">
        <f t="shared" si="14"/>
        <v>401423.8400000001</v>
      </c>
    </row>
    <row r="173" spans="1:8" ht="12.75">
      <c r="A173" s="3" t="s">
        <v>114</v>
      </c>
      <c r="B173" s="3" t="s">
        <v>198</v>
      </c>
      <c r="C173" s="35">
        <f t="shared" si="16"/>
        <v>1573100</v>
      </c>
      <c r="D173" s="35">
        <f t="shared" si="16"/>
        <v>1576345</v>
      </c>
      <c r="E173" s="35">
        <f t="shared" si="16"/>
        <v>1296104.89</v>
      </c>
      <c r="F173" s="35">
        <f t="shared" si="17"/>
        <v>1152312.89</v>
      </c>
      <c r="G173" s="27">
        <f t="shared" si="15"/>
        <v>82.22215885481921</v>
      </c>
      <c r="H173" s="30">
        <f t="shared" si="14"/>
        <v>280240.1100000001</v>
      </c>
    </row>
    <row r="174" spans="1:8" ht="12.75">
      <c r="A174" s="5" t="s">
        <v>117</v>
      </c>
      <c r="B174" s="3" t="s">
        <v>370</v>
      </c>
      <c r="C174" s="35"/>
      <c r="D174" s="35">
        <f>D208</f>
        <v>52000</v>
      </c>
      <c r="E174" s="35">
        <f>E208</f>
        <v>45390</v>
      </c>
      <c r="F174" s="35">
        <f t="shared" si="17"/>
        <v>300</v>
      </c>
      <c r="G174" s="27"/>
      <c r="H174" s="30"/>
    </row>
    <row r="175" spans="1:8" ht="12.75">
      <c r="A175" s="3" t="s">
        <v>116</v>
      </c>
      <c r="B175" s="3" t="s">
        <v>199</v>
      </c>
      <c r="C175" s="35">
        <f>C209</f>
        <v>465000</v>
      </c>
      <c r="D175" s="35">
        <f>D209</f>
        <v>454755</v>
      </c>
      <c r="E175" s="35">
        <f>E209</f>
        <v>336190.28</v>
      </c>
      <c r="F175" s="35">
        <f t="shared" si="17"/>
        <v>305816.57</v>
      </c>
      <c r="G175" s="27">
        <f t="shared" si="15"/>
        <v>73.92778089300833</v>
      </c>
      <c r="H175" s="30">
        <f t="shared" si="14"/>
        <v>118564.71999999997</v>
      </c>
    </row>
    <row r="176" spans="1:8" ht="25.5">
      <c r="A176" s="13" t="s">
        <v>119</v>
      </c>
      <c r="B176" s="3" t="s">
        <v>200</v>
      </c>
      <c r="C176" s="35">
        <f>C210</f>
        <v>968200</v>
      </c>
      <c r="D176" s="35">
        <f>D210</f>
        <v>935600</v>
      </c>
      <c r="E176" s="35">
        <f>E210</f>
        <v>327006.32</v>
      </c>
      <c r="F176" s="35">
        <f t="shared" si="17"/>
        <v>0</v>
      </c>
      <c r="G176" s="27">
        <f t="shared" si="15"/>
        <v>34.95150919196238</v>
      </c>
      <c r="H176" s="30">
        <f t="shared" si="14"/>
        <v>608593.6799999999</v>
      </c>
    </row>
    <row r="177" spans="1:8" ht="25.5">
      <c r="A177" s="13" t="s">
        <v>121</v>
      </c>
      <c r="B177" s="3" t="s">
        <v>201</v>
      </c>
      <c r="C177" s="35">
        <f>C199+C211</f>
        <v>2512080</v>
      </c>
      <c r="D177" s="35">
        <f>D199+D211</f>
        <v>2323080</v>
      </c>
      <c r="E177" s="35">
        <f>E199+E211</f>
        <v>1561796.9</v>
      </c>
      <c r="F177" s="35">
        <f>F199+F211</f>
        <v>2136811.45</v>
      </c>
      <c r="G177" s="27">
        <f t="shared" si="15"/>
        <v>67.22957883499492</v>
      </c>
      <c r="H177" s="30">
        <f t="shared" si="14"/>
        <v>761283.1000000001</v>
      </c>
    </row>
    <row r="178" spans="1:8" ht="12.75">
      <c r="A178" s="13" t="s">
        <v>371</v>
      </c>
      <c r="B178" s="3" t="s">
        <v>384</v>
      </c>
      <c r="C178" s="35"/>
      <c r="D178" s="35">
        <f>D212</f>
        <v>350000</v>
      </c>
      <c r="E178" s="35">
        <f>E212</f>
        <v>350000</v>
      </c>
      <c r="F178" s="35"/>
      <c r="G178" s="27"/>
      <c r="H178" s="30"/>
    </row>
    <row r="179" spans="1:8" ht="38.25">
      <c r="A179" s="17" t="s">
        <v>176</v>
      </c>
      <c r="B179" s="3" t="s">
        <v>202</v>
      </c>
      <c r="C179" s="35">
        <f>C193</f>
        <v>3000000</v>
      </c>
      <c r="D179" s="35">
        <f>D193</f>
        <v>1500000</v>
      </c>
      <c r="E179" s="35">
        <f>E193</f>
        <v>99143.13</v>
      </c>
      <c r="F179" s="35">
        <f>F193+F187</f>
        <v>21118930.49</v>
      </c>
      <c r="G179" s="27">
        <f t="shared" si="15"/>
        <v>6.609542</v>
      </c>
      <c r="H179" s="30">
        <f t="shared" si="14"/>
        <v>1400856.87</v>
      </c>
    </row>
    <row r="180" spans="1:8" ht="51">
      <c r="A180" s="17" t="s">
        <v>170</v>
      </c>
      <c r="B180" s="3" t="s">
        <v>203</v>
      </c>
      <c r="C180" s="35">
        <f>C188+C200+C194</f>
        <v>100575848</v>
      </c>
      <c r="D180" s="35">
        <f>D188+D200+D194</f>
        <v>109486186.89</v>
      </c>
      <c r="E180" s="35">
        <f>E188+E200+E194</f>
        <v>89315184.52</v>
      </c>
      <c r="F180" s="35">
        <f>F188+F200+F194</f>
        <v>113451843.53999999</v>
      </c>
      <c r="G180" s="27">
        <f t="shared" si="15"/>
        <v>81.57666921922701</v>
      </c>
      <c r="H180" s="30">
        <f t="shared" si="14"/>
        <v>20171002.370000005</v>
      </c>
    </row>
    <row r="181" spans="1:8" ht="12.75">
      <c r="A181" s="17" t="s">
        <v>172</v>
      </c>
      <c r="B181" s="3" t="s">
        <v>204</v>
      </c>
      <c r="C181" s="35">
        <f>C189+C195+C201</f>
        <v>22201555.91</v>
      </c>
      <c r="D181" s="35">
        <f>D189+D195+D201</f>
        <v>9712575.47</v>
      </c>
      <c r="E181" s="35">
        <f>E189+E195+E201</f>
        <v>3619990.9</v>
      </c>
      <c r="F181" s="35">
        <f>F189+F195+F201</f>
        <v>7544927.960000001</v>
      </c>
      <c r="G181" s="27">
        <f t="shared" si="15"/>
        <v>37.27117396597176</v>
      </c>
      <c r="H181" s="30">
        <f t="shared" si="14"/>
        <v>6092584.57</v>
      </c>
    </row>
    <row r="182" spans="1:8" ht="51">
      <c r="A182" s="17" t="s">
        <v>157</v>
      </c>
      <c r="B182" s="3" t="s">
        <v>205</v>
      </c>
      <c r="C182" s="35">
        <f aca="true" t="shared" si="18" ref="C182:E183">C190+C196</f>
        <v>58796652</v>
      </c>
      <c r="D182" s="35">
        <f t="shared" si="18"/>
        <v>79517838.35</v>
      </c>
      <c r="E182" s="35">
        <f t="shared" si="18"/>
        <v>63195707.92</v>
      </c>
      <c r="F182" s="35">
        <f>F190+F196</f>
        <v>34694461.5</v>
      </c>
      <c r="G182" s="27">
        <f t="shared" si="15"/>
        <v>79.47362407142197</v>
      </c>
      <c r="H182" s="30">
        <f t="shared" si="14"/>
        <v>16322130.429999992</v>
      </c>
    </row>
    <row r="183" spans="1:8" ht="12.75">
      <c r="A183" s="17" t="s">
        <v>159</v>
      </c>
      <c r="B183" s="3" t="s">
        <v>206</v>
      </c>
      <c r="C183" s="35">
        <f t="shared" si="18"/>
        <v>27131005</v>
      </c>
      <c r="D183" s="35">
        <f>D191+D197+D202</f>
        <v>5773885.69</v>
      </c>
      <c r="E183" s="35">
        <f>E191+E197+E202</f>
        <v>4167238.99</v>
      </c>
      <c r="F183" s="35">
        <f>F191+F197+F202</f>
        <v>3797889.35</v>
      </c>
      <c r="G183" s="27">
        <f t="shared" si="15"/>
        <v>72.17390876333751</v>
      </c>
      <c r="H183" s="30">
        <f t="shared" si="14"/>
        <v>1606646.7000000002</v>
      </c>
    </row>
    <row r="184" spans="1:8" ht="12.75">
      <c r="A184" s="3" t="s">
        <v>125</v>
      </c>
      <c r="B184" s="3" t="s">
        <v>207</v>
      </c>
      <c r="C184" s="35">
        <f>C213</f>
        <v>120000</v>
      </c>
      <c r="D184" s="35">
        <f>D213</f>
        <v>132000</v>
      </c>
      <c r="E184" s="35">
        <f>E213</f>
        <v>92362.19</v>
      </c>
      <c r="F184" s="35">
        <f>F213</f>
        <v>32234.23</v>
      </c>
      <c r="G184" s="27">
        <f t="shared" si="15"/>
        <v>69.97135606060606</v>
      </c>
      <c r="H184" s="30">
        <f t="shared" si="14"/>
        <v>39637.81</v>
      </c>
    </row>
    <row r="185" spans="1:8" ht="12.75">
      <c r="A185" s="3" t="s">
        <v>344</v>
      </c>
      <c r="B185" s="3" t="s">
        <v>383</v>
      </c>
      <c r="C185" s="35"/>
      <c r="D185" s="35">
        <f>D214</f>
        <v>30000</v>
      </c>
      <c r="E185" s="35">
        <f>E214</f>
        <v>1347.24</v>
      </c>
      <c r="F185" s="35"/>
      <c r="G185" s="27"/>
      <c r="H185" s="30"/>
    </row>
    <row r="186" spans="1:8" ht="12.75">
      <c r="A186" s="23" t="s">
        <v>57</v>
      </c>
      <c r="B186" s="23" t="s">
        <v>58</v>
      </c>
      <c r="C186" s="31">
        <f>C189+C190+C188+C191</f>
        <v>31753600</v>
      </c>
      <c r="D186" s="31">
        <f>D189+D190+D188+D191</f>
        <v>32944886.64</v>
      </c>
      <c r="E186" s="31">
        <f>E189+E190+E188+E191</f>
        <v>27828176.19</v>
      </c>
      <c r="F186" s="31">
        <f>F189+F190+F188+F191+F187</f>
        <v>42480345.17999999</v>
      </c>
      <c r="G186" s="28">
        <f t="shared" si="15"/>
        <v>84.46887826353134</v>
      </c>
      <c r="H186" s="33">
        <f t="shared" si="14"/>
        <v>5116710.449999999</v>
      </c>
    </row>
    <row r="187" spans="1:8" ht="38.25">
      <c r="A187" s="17" t="s">
        <v>176</v>
      </c>
      <c r="B187" s="3" t="s">
        <v>364</v>
      </c>
      <c r="C187" s="31"/>
      <c r="D187" s="31"/>
      <c r="E187" s="31"/>
      <c r="F187" s="34">
        <v>21118930.49</v>
      </c>
      <c r="G187" s="28"/>
      <c r="H187" s="33"/>
    </row>
    <row r="188" spans="1:8" ht="51">
      <c r="A188" s="17" t="s">
        <v>170</v>
      </c>
      <c r="B188" s="3" t="s">
        <v>171</v>
      </c>
      <c r="C188" s="35">
        <v>16110448</v>
      </c>
      <c r="D188" s="35">
        <v>18885259.64</v>
      </c>
      <c r="E188" s="35">
        <v>16121114.56</v>
      </c>
      <c r="F188" s="34">
        <v>21277465.79</v>
      </c>
      <c r="G188" s="27">
        <f>E188/D188*100</f>
        <v>85.36347853992227</v>
      </c>
      <c r="H188" s="30">
        <f>D188-E188</f>
        <v>2764145.08</v>
      </c>
    </row>
    <row r="189" spans="1:8" ht="12.75">
      <c r="A189" s="17" t="s">
        <v>172</v>
      </c>
      <c r="B189" s="3" t="s">
        <v>173</v>
      </c>
      <c r="C189" s="3">
        <v>4233525</v>
      </c>
      <c r="D189" s="34">
        <v>200000</v>
      </c>
      <c r="E189" s="34">
        <v>176845.17</v>
      </c>
      <c r="F189" s="34">
        <v>83948.9</v>
      </c>
      <c r="G189" s="27">
        <f t="shared" si="15"/>
        <v>88.42258500000001</v>
      </c>
      <c r="H189" s="30">
        <f t="shared" si="14"/>
        <v>23154.829999999987</v>
      </c>
    </row>
    <row r="190" spans="1:8" ht="51">
      <c r="A190" s="17" t="s">
        <v>157</v>
      </c>
      <c r="B190" s="3" t="s">
        <v>174</v>
      </c>
      <c r="C190" s="34">
        <v>9763152</v>
      </c>
      <c r="D190" s="34">
        <v>13509827</v>
      </c>
      <c r="E190" s="34">
        <v>11180416.46</v>
      </c>
      <c r="F190" s="34">
        <v>0</v>
      </c>
      <c r="G190" s="27">
        <f t="shared" si="15"/>
        <v>82.7576582586883</v>
      </c>
      <c r="H190" s="30">
        <f t="shared" si="14"/>
        <v>2329410.539999999</v>
      </c>
    </row>
    <row r="191" spans="1:8" ht="12.75">
      <c r="A191" s="17" t="s">
        <v>159</v>
      </c>
      <c r="B191" s="3" t="s">
        <v>175</v>
      </c>
      <c r="C191" s="34">
        <v>1646475</v>
      </c>
      <c r="D191" s="34">
        <v>349800</v>
      </c>
      <c r="E191" s="34">
        <v>349800</v>
      </c>
      <c r="F191" s="34">
        <v>0</v>
      </c>
      <c r="G191" s="27"/>
      <c r="H191" s="30"/>
    </row>
    <row r="192" spans="1:8" ht="12.75">
      <c r="A192" s="23" t="s">
        <v>59</v>
      </c>
      <c r="B192" s="23" t="s">
        <v>60</v>
      </c>
      <c r="C192" s="31">
        <f>C194+C195+C196+C197+C193</f>
        <v>177958160.91</v>
      </c>
      <c r="D192" s="31">
        <f>D194+D195+D196+D197+D193</f>
        <v>170882931.95</v>
      </c>
      <c r="E192" s="31">
        <f>E194+E195+E196+E197+E193</f>
        <v>131485207.93999998</v>
      </c>
      <c r="F192" s="31">
        <f>F194+F195+F196+F197+F193</f>
        <v>136734158.43</v>
      </c>
      <c r="G192" s="28">
        <f t="shared" si="15"/>
        <v>76.94461140125586</v>
      </c>
      <c r="H192" s="33">
        <f t="shared" si="14"/>
        <v>39397724.010000005</v>
      </c>
    </row>
    <row r="193" spans="1:8" ht="38.25">
      <c r="A193" s="17" t="s">
        <v>176</v>
      </c>
      <c r="B193" s="3" t="s">
        <v>177</v>
      </c>
      <c r="C193" s="3">
        <v>3000000</v>
      </c>
      <c r="D193" s="35">
        <v>1500000</v>
      </c>
      <c r="E193" s="35">
        <v>99143.13</v>
      </c>
      <c r="F193" s="35">
        <v>0</v>
      </c>
      <c r="G193" s="27">
        <f>E193/D193*100</f>
        <v>6.609542</v>
      </c>
      <c r="H193" s="30">
        <f>D193-E193</f>
        <v>1400856.87</v>
      </c>
    </row>
    <row r="194" spans="1:8" ht="51">
      <c r="A194" s="17" t="s">
        <v>170</v>
      </c>
      <c r="B194" s="3" t="s">
        <v>178</v>
      </c>
      <c r="C194" s="3">
        <v>83092900</v>
      </c>
      <c r="D194" s="34">
        <v>89351769.7</v>
      </c>
      <c r="E194" s="34">
        <v>72560584.08</v>
      </c>
      <c r="F194" s="34">
        <v>91350695.38</v>
      </c>
      <c r="G194" s="27">
        <f t="shared" si="15"/>
        <v>81.20777498154018</v>
      </c>
      <c r="H194" s="30">
        <f t="shared" si="14"/>
        <v>16791185.620000005</v>
      </c>
    </row>
    <row r="195" spans="1:8" ht="12.75">
      <c r="A195" s="17" t="s">
        <v>172</v>
      </c>
      <c r="B195" s="3" t="s">
        <v>179</v>
      </c>
      <c r="C195" s="3">
        <v>17347230.91</v>
      </c>
      <c r="D195" s="34">
        <v>8699065.21</v>
      </c>
      <c r="E195" s="34">
        <v>3014542.28</v>
      </c>
      <c r="F195" s="34">
        <v>6975790.4</v>
      </c>
      <c r="G195" s="27">
        <f t="shared" si="15"/>
        <v>34.65363469783668</v>
      </c>
      <c r="H195" s="30">
        <f t="shared" si="14"/>
        <v>5684522.930000002</v>
      </c>
    </row>
    <row r="196" spans="1:8" ht="51">
      <c r="A196" s="17" t="s">
        <v>157</v>
      </c>
      <c r="B196" s="3" t="s">
        <v>180</v>
      </c>
      <c r="C196" s="3">
        <v>49033500</v>
      </c>
      <c r="D196" s="34">
        <v>66008011.35</v>
      </c>
      <c r="E196" s="34">
        <v>52015291.46</v>
      </c>
      <c r="F196" s="34">
        <v>34694461.5</v>
      </c>
      <c r="G196" s="27">
        <f t="shared" si="15"/>
        <v>78.80148242036078</v>
      </c>
      <c r="H196" s="30">
        <f t="shared" si="14"/>
        <v>13992719.89</v>
      </c>
    </row>
    <row r="197" spans="1:8" ht="12.75">
      <c r="A197" s="17" t="s">
        <v>159</v>
      </c>
      <c r="B197" s="3" t="s">
        <v>181</v>
      </c>
      <c r="C197" s="34">
        <v>25484530</v>
      </c>
      <c r="D197" s="34">
        <v>5324085.69</v>
      </c>
      <c r="E197" s="34">
        <v>3795646.99</v>
      </c>
      <c r="F197" s="34">
        <v>3713211.15</v>
      </c>
      <c r="G197" s="27">
        <f t="shared" si="15"/>
        <v>71.29199661698156</v>
      </c>
      <c r="H197" s="30">
        <f t="shared" si="14"/>
        <v>1528438.7000000002</v>
      </c>
    </row>
    <row r="198" spans="1:8" ht="12.75">
      <c r="A198" s="23" t="s">
        <v>61</v>
      </c>
      <c r="B198" s="23" t="s">
        <v>62</v>
      </c>
      <c r="C198" s="31">
        <f>C199+C200+C201</f>
        <v>2468980</v>
      </c>
      <c r="D198" s="31">
        <f>D199+D200+D201+D202</f>
        <v>2638747.81</v>
      </c>
      <c r="E198" s="31">
        <f>E199+E200+E201+E202</f>
        <v>1333389.05</v>
      </c>
      <c r="F198" s="31">
        <f>F199+F200+F201+F202</f>
        <v>1870149.91</v>
      </c>
      <c r="G198" s="28">
        <f t="shared" si="15"/>
        <v>50.53112862649803</v>
      </c>
      <c r="H198" s="33">
        <f t="shared" si="14"/>
        <v>1305358.76</v>
      </c>
    </row>
    <row r="199" spans="1:8" ht="25.5">
      <c r="A199" s="13" t="s">
        <v>121</v>
      </c>
      <c r="B199" s="3" t="s">
        <v>182</v>
      </c>
      <c r="C199" s="3">
        <v>475680</v>
      </c>
      <c r="D199" s="34">
        <v>476080</v>
      </c>
      <c r="E199" s="34">
        <v>249507.72</v>
      </c>
      <c r="F199" s="34">
        <v>476600.68</v>
      </c>
      <c r="G199" s="27">
        <f t="shared" si="15"/>
        <v>52.40878003696857</v>
      </c>
      <c r="H199" s="30">
        <f t="shared" si="14"/>
        <v>226572.28</v>
      </c>
    </row>
    <row r="200" spans="1:8" ht="51">
      <c r="A200" s="17" t="s">
        <v>170</v>
      </c>
      <c r="B200" s="3" t="s">
        <v>183</v>
      </c>
      <c r="C200" s="3">
        <v>1372500</v>
      </c>
      <c r="D200" s="34">
        <v>1249157.55</v>
      </c>
      <c r="E200" s="34">
        <v>633485.88</v>
      </c>
      <c r="F200" s="34">
        <v>823682.37</v>
      </c>
      <c r="G200" s="27">
        <f t="shared" si="15"/>
        <v>50.713048966481445</v>
      </c>
      <c r="H200" s="30">
        <f t="shared" si="14"/>
        <v>615671.67</v>
      </c>
    </row>
    <row r="201" spans="1:8" ht="12.75">
      <c r="A201" s="17" t="s">
        <v>172</v>
      </c>
      <c r="B201" s="3" t="s">
        <v>184</v>
      </c>
      <c r="C201" s="34">
        <v>620800</v>
      </c>
      <c r="D201" s="34">
        <v>813510.26</v>
      </c>
      <c r="E201" s="34">
        <v>428603.45</v>
      </c>
      <c r="F201" s="34">
        <v>485188.66</v>
      </c>
      <c r="G201" s="27">
        <f t="shared" si="15"/>
        <v>52.6856846279972</v>
      </c>
      <c r="H201" s="30">
        <f t="shared" si="14"/>
        <v>384906.81</v>
      </c>
    </row>
    <row r="202" spans="1:8" ht="12.75">
      <c r="A202" s="17" t="s">
        <v>159</v>
      </c>
      <c r="B202" s="3" t="s">
        <v>343</v>
      </c>
      <c r="C202" s="34"/>
      <c r="D202" s="34">
        <v>100000</v>
      </c>
      <c r="E202" s="34">
        <v>21792</v>
      </c>
      <c r="F202" s="34">
        <v>84678.2</v>
      </c>
      <c r="G202" s="27">
        <f t="shared" si="15"/>
        <v>21.792</v>
      </c>
      <c r="H202" s="30">
        <f t="shared" si="14"/>
        <v>78208</v>
      </c>
    </row>
    <row r="203" spans="1:8" ht="12.75">
      <c r="A203" s="23" t="s">
        <v>63</v>
      </c>
      <c r="B203" s="23" t="s">
        <v>64</v>
      </c>
      <c r="C203" s="31">
        <f>C204+C206+C211+C213+C207+C209+C210+C205</f>
        <v>14253700</v>
      </c>
      <c r="D203" s="31">
        <f>D204+D206+D211+D213+D207+D209+D210+D205+D214+D212</f>
        <v>14416700</v>
      </c>
      <c r="E203" s="31">
        <f>E204+E206+E211+E213+E207+E209+E210+E205+E214+E212+E208</f>
        <v>11252522.74</v>
      </c>
      <c r="F203" s="31">
        <f>F204+F206+F211+F213+F207+F209+F210+F205+F208</f>
        <v>10641421.39</v>
      </c>
      <c r="G203" s="28">
        <f t="shared" si="15"/>
        <v>78.05200038843842</v>
      </c>
      <c r="H203" s="33">
        <f t="shared" si="14"/>
        <v>3164177.26</v>
      </c>
    </row>
    <row r="204" spans="1:8" ht="12.75">
      <c r="A204" s="17" t="s">
        <v>132</v>
      </c>
      <c r="B204" s="3" t="s">
        <v>185</v>
      </c>
      <c r="C204" s="34">
        <v>6975000</v>
      </c>
      <c r="D204" s="34">
        <v>6975000</v>
      </c>
      <c r="E204" s="34">
        <v>5784681.81</v>
      </c>
      <c r="F204" s="34">
        <v>5710166.93</v>
      </c>
      <c r="G204" s="27">
        <f t="shared" si="15"/>
        <v>82.93450623655913</v>
      </c>
      <c r="H204" s="30">
        <f t="shared" si="14"/>
        <v>1190318.1900000004</v>
      </c>
    </row>
    <row r="205" spans="1:8" ht="25.5">
      <c r="A205" s="17" t="s">
        <v>186</v>
      </c>
      <c r="B205" s="3" t="s">
        <v>187</v>
      </c>
      <c r="C205" s="34">
        <v>10000</v>
      </c>
      <c r="D205" s="34">
        <v>10000</v>
      </c>
      <c r="E205" s="34">
        <v>2574.67</v>
      </c>
      <c r="F205" s="34">
        <v>2600</v>
      </c>
      <c r="G205" s="27"/>
      <c r="H205" s="30"/>
    </row>
    <row r="206" spans="1:8" ht="38.25">
      <c r="A206" s="17" t="s">
        <v>188</v>
      </c>
      <c r="B206" s="3" t="s">
        <v>189</v>
      </c>
      <c r="C206" s="34">
        <v>2106000</v>
      </c>
      <c r="D206" s="34">
        <v>2106000</v>
      </c>
      <c r="E206" s="34">
        <v>1704576.16</v>
      </c>
      <c r="F206" s="34">
        <v>1777780</v>
      </c>
      <c r="G206" s="27">
        <f t="shared" si="15"/>
        <v>80.93903893637227</v>
      </c>
      <c r="H206" s="30">
        <f t="shared" si="14"/>
        <v>401423.8400000001</v>
      </c>
    </row>
    <row r="207" spans="1:8" ht="12.75">
      <c r="A207" s="3" t="s">
        <v>114</v>
      </c>
      <c r="B207" s="3" t="s">
        <v>190</v>
      </c>
      <c r="C207" s="34">
        <v>1573100</v>
      </c>
      <c r="D207" s="34">
        <v>1576345</v>
      </c>
      <c r="E207" s="34">
        <v>1296104.89</v>
      </c>
      <c r="F207" s="34">
        <v>1152312.89</v>
      </c>
      <c r="G207" s="27">
        <f t="shared" si="15"/>
        <v>82.22215885481921</v>
      </c>
      <c r="H207" s="30">
        <f t="shared" si="14"/>
        <v>280240.1100000001</v>
      </c>
    </row>
    <row r="208" spans="1:8" ht="12.75">
      <c r="A208" s="5" t="s">
        <v>117</v>
      </c>
      <c r="B208" s="3" t="s">
        <v>369</v>
      </c>
      <c r="C208" s="34"/>
      <c r="D208" s="34">
        <v>52000</v>
      </c>
      <c r="E208" s="34">
        <v>45390</v>
      </c>
      <c r="F208" s="34">
        <v>300</v>
      </c>
      <c r="G208" s="27"/>
      <c r="H208" s="30"/>
    </row>
    <row r="209" spans="1:8" ht="12.75">
      <c r="A209" s="3" t="s">
        <v>116</v>
      </c>
      <c r="B209" s="3" t="s">
        <v>191</v>
      </c>
      <c r="C209" s="34">
        <v>465000</v>
      </c>
      <c r="D209" s="34">
        <v>454755</v>
      </c>
      <c r="E209" s="34">
        <v>336190.28</v>
      </c>
      <c r="F209" s="34">
        <v>305816.57</v>
      </c>
      <c r="G209" s="27">
        <f t="shared" si="15"/>
        <v>73.92778089300833</v>
      </c>
      <c r="H209" s="30">
        <f t="shared" si="14"/>
        <v>118564.71999999997</v>
      </c>
    </row>
    <row r="210" spans="1:8" ht="25.5">
      <c r="A210" s="13" t="s">
        <v>119</v>
      </c>
      <c r="B210" s="3" t="s">
        <v>192</v>
      </c>
      <c r="C210" s="34">
        <v>968200</v>
      </c>
      <c r="D210" s="34">
        <v>935600</v>
      </c>
      <c r="E210" s="34">
        <v>327006.32</v>
      </c>
      <c r="F210" s="34"/>
      <c r="G210" s="27">
        <f t="shared" si="15"/>
        <v>34.95150919196238</v>
      </c>
      <c r="H210" s="30">
        <f t="shared" si="14"/>
        <v>608593.6799999999</v>
      </c>
    </row>
    <row r="211" spans="1:8" ht="25.5">
      <c r="A211" s="13" t="s">
        <v>121</v>
      </c>
      <c r="B211" s="3" t="s">
        <v>193</v>
      </c>
      <c r="C211" s="34">
        <v>2036400</v>
      </c>
      <c r="D211" s="34">
        <v>1847000</v>
      </c>
      <c r="E211" s="34">
        <v>1312289.18</v>
      </c>
      <c r="F211" s="34">
        <v>1660210.77</v>
      </c>
      <c r="G211" s="27">
        <f t="shared" si="15"/>
        <v>71.04976610720087</v>
      </c>
      <c r="H211" s="30">
        <f t="shared" si="14"/>
        <v>534710.8200000001</v>
      </c>
    </row>
    <row r="212" spans="1:8" ht="12.75">
      <c r="A212" s="13" t="s">
        <v>371</v>
      </c>
      <c r="B212" s="3" t="s">
        <v>382</v>
      </c>
      <c r="C212" s="34"/>
      <c r="D212" s="34">
        <v>350000</v>
      </c>
      <c r="E212" s="34">
        <v>350000</v>
      </c>
      <c r="F212" s="34"/>
      <c r="G212" s="27">
        <f t="shared" si="15"/>
        <v>100</v>
      </c>
      <c r="H212" s="30">
        <f t="shared" si="14"/>
        <v>0</v>
      </c>
    </row>
    <row r="213" spans="1:8" ht="12.75">
      <c r="A213" s="3" t="s">
        <v>125</v>
      </c>
      <c r="B213" s="3" t="s">
        <v>194</v>
      </c>
      <c r="C213" s="34">
        <v>120000</v>
      </c>
      <c r="D213" s="34">
        <v>132000</v>
      </c>
      <c r="E213" s="34">
        <v>92362.19</v>
      </c>
      <c r="F213" s="34">
        <v>32234.23</v>
      </c>
      <c r="G213" s="27">
        <f t="shared" si="15"/>
        <v>69.97135606060606</v>
      </c>
      <c r="H213" s="30">
        <f t="shared" si="14"/>
        <v>39637.81</v>
      </c>
    </row>
    <row r="214" spans="1:8" ht="12.75">
      <c r="A214" s="3" t="s">
        <v>344</v>
      </c>
      <c r="B214" s="3" t="s">
        <v>381</v>
      </c>
      <c r="C214" s="34"/>
      <c r="D214" s="34">
        <v>30000</v>
      </c>
      <c r="E214" s="34">
        <v>1347.24</v>
      </c>
      <c r="F214" s="34"/>
      <c r="G214" s="27">
        <f t="shared" si="15"/>
        <v>4.4908</v>
      </c>
      <c r="H214" s="30">
        <f t="shared" si="14"/>
        <v>28652.76</v>
      </c>
    </row>
    <row r="215" spans="1:8" ht="12.75">
      <c r="A215" s="1" t="s">
        <v>65</v>
      </c>
      <c r="B215" s="1" t="s">
        <v>66</v>
      </c>
      <c r="C215" s="33">
        <f>C216+C220+C221+C222+C226+C217+C218+C219+C223+C225+C227+C228+C229</f>
        <v>38165764.5</v>
      </c>
      <c r="D215" s="33">
        <f>D216+D220+D221+D222+D226+D217+D218+D219+D223+D225+D227+D228+D229+D230+D224</f>
        <v>37372804.16</v>
      </c>
      <c r="E215" s="33">
        <f>E216+E220+E221+E222+E226+E217+E218+E219+E223+E225+E227+E228+E229+E230+E224</f>
        <v>25817999.69</v>
      </c>
      <c r="F215" s="33">
        <f>F216+F220+F221+F222+F226+F217+F218+F219+F223+F225+F227+F228+F229+F230</f>
        <v>31679643.73</v>
      </c>
      <c r="G215" s="28">
        <f t="shared" si="15"/>
        <v>69.0823187349504</v>
      </c>
      <c r="H215" s="33">
        <f t="shared" si="14"/>
        <v>11554804.469999995</v>
      </c>
    </row>
    <row r="216" spans="1:8" ht="12.75">
      <c r="A216" s="17" t="s">
        <v>132</v>
      </c>
      <c r="B216" s="3" t="s">
        <v>224</v>
      </c>
      <c r="C216" s="35">
        <f>C244</f>
        <v>8224800</v>
      </c>
      <c r="D216" s="35">
        <f>D244</f>
        <v>7812807</v>
      </c>
      <c r="E216" s="35">
        <f>E244</f>
        <v>5418893.18</v>
      </c>
      <c r="F216" s="35">
        <f>F244</f>
        <v>6036936.71</v>
      </c>
      <c r="G216" s="27">
        <f t="shared" si="15"/>
        <v>69.3591071685247</v>
      </c>
      <c r="H216" s="30">
        <f t="shared" si="14"/>
        <v>2393913.8200000003</v>
      </c>
    </row>
    <row r="217" spans="1:8" ht="25.5">
      <c r="A217" s="17" t="s">
        <v>186</v>
      </c>
      <c r="B217" s="3" t="s">
        <v>225</v>
      </c>
      <c r="C217" s="35">
        <f aca="true" t="shared" si="19" ref="C217:E222">C245</f>
        <v>3000</v>
      </c>
      <c r="D217" s="35">
        <f t="shared" si="19"/>
        <v>3000</v>
      </c>
      <c r="E217" s="35">
        <f>E245</f>
        <v>460</v>
      </c>
      <c r="F217" s="35">
        <f>F245</f>
        <v>521.21</v>
      </c>
      <c r="G217" s="27">
        <f t="shared" si="15"/>
        <v>15.333333333333332</v>
      </c>
      <c r="H217" s="30">
        <f t="shared" si="14"/>
        <v>2540</v>
      </c>
    </row>
    <row r="218" spans="1:8" ht="38.25">
      <c r="A218" s="17" t="s">
        <v>188</v>
      </c>
      <c r="B218" s="3" t="s">
        <v>226</v>
      </c>
      <c r="C218" s="35">
        <f t="shared" si="19"/>
        <v>2475200</v>
      </c>
      <c r="D218" s="35">
        <f t="shared" si="19"/>
        <v>2833030.02</v>
      </c>
      <c r="E218" s="35">
        <f t="shared" si="19"/>
        <v>1646314.09</v>
      </c>
      <c r="F218" s="35">
        <f>F246</f>
        <v>1982301.39</v>
      </c>
      <c r="G218" s="27">
        <f t="shared" si="15"/>
        <v>58.11142410697081</v>
      </c>
      <c r="H218" s="30">
        <f t="shared" si="14"/>
        <v>1186715.93</v>
      </c>
    </row>
    <row r="219" spans="1:8" ht="12.75">
      <c r="A219" s="3" t="s">
        <v>114</v>
      </c>
      <c r="B219" s="3" t="s">
        <v>227</v>
      </c>
      <c r="C219" s="35">
        <f>C247+C232</f>
        <v>1165000</v>
      </c>
      <c r="D219" s="35">
        <f>D247+D232</f>
        <v>1168942.16</v>
      </c>
      <c r="E219" s="35">
        <f>E247+E232</f>
        <v>938507.5900000001</v>
      </c>
      <c r="F219" s="35">
        <f>F247+F232</f>
        <v>792874.13</v>
      </c>
      <c r="G219" s="27">
        <f t="shared" si="15"/>
        <v>80.28691428154154</v>
      </c>
      <c r="H219" s="30">
        <f t="shared" si="14"/>
        <v>230434.56999999983</v>
      </c>
    </row>
    <row r="220" spans="1:8" ht="38.25">
      <c r="A220" s="17" t="s">
        <v>220</v>
      </c>
      <c r="B220" s="3" t="s">
        <v>228</v>
      </c>
      <c r="C220" s="35">
        <f t="shared" si="19"/>
        <v>2000</v>
      </c>
      <c r="D220" s="35">
        <f t="shared" si="19"/>
        <v>2000</v>
      </c>
      <c r="E220" s="35">
        <f t="shared" si="19"/>
        <v>0</v>
      </c>
      <c r="F220" s="35">
        <f>F248</f>
        <v>0</v>
      </c>
      <c r="G220" s="27">
        <f t="shared" si="15"/>
        <v>0</v>
      </c>
      <c r="H220" s="30">
        <f t="shared" si="14"/>
        <v>2000</v>
      </c>
    </row>
    <row r="221" spans="1:8" ht="12.75">
      <c r="A221" s="3" t="s">
        <v>116</v>
      </c>
      <c r="B221" s="3" t="s">
        <v>229</v>
      </c>
      <c r="C221" s="35">
        <f>C249+C233</f>
        <v>1048351.5</v>
      </c>
      <c r="D221" s="35">
        <f>D249+D233</f>
        <v>388115.12</v>
      </c>
      <c r="E221" s="35">
        <f>E249+E233</f>
        <v>236453.61000000002</v>
      </c>
      <c r="F221" s="35">
        <f>F249+F233</f>
        <v>227809.2</v>
      </c>
      <c r="G221" s="27">
        <f t="shared" si="15"/>
        <v>60.92357597405636</v>
      </c>
      <c r="H221" s="30">
        <f t="shared" si="14"/>
        <v>151661.50999999998</v>
      </c>
    </row>
    <row r="222" spans="1:8" ht="25.5">
      <c r="A222" s="13" t="s">
        <v>119</v>
      </c>
      <c r="B222" s="3" t="s">
        <v>230</v>
      </c>
      <c r="C222" s="35">
        <f t="shared" si="19"/>
        <v>130000</v>
      </c>
      <c r="D222" s="35">
        <f t="shared" si="19"/>
        <v>416000.53</v>
      </c>
      <c r="E222" s="35">
        <f t="shared" si="19"/>
        <v>286017.03</v>
      </c>
      <c r="F222" s="35">
        <f>F250</f>
        <v>0</v>
      </c>
      <c r="G222" s="27">
        <f t="shared" si="15"/>
        <v>68.75400615475178</v>
      </c>
      <c r="H222" s="30">
        <f t="shared" si="14"/>
        <v>129983.5</v>
      </c>
    </row>
    <row r="223" spans="1:8" ht="25.5">
      <c r="A223" s="13" t="s">
        <v>121</v>
      </c>
      <c r="B223" s="3" t="s">
        <v>231</v>
      </c>
      <c r="C223" s="35">
        <f>C251+C234</f>
        <v>525892</v>
      </c>
      <c r="D223" s="35">
        <f>D251+D234</f>
        <v>1187204.21</v>
      </c>
      <c r="E223" s="35">
        <f>E251+E234</f>
        <v>378608.94999999995</v>
      </c>
      <c r="F223" s="35">
        <f>F251+F234</f>
        <v>499067.68</v>
      </c>
      <c r="G223" s="27">
        <f t="shared" si="15"/>
        <v>31.890802509873172</v>
      </c>
      <c r="H223" s="30">
        <f t="shared" si="14"/>
        <v>808595.26</v>
      </c>
    </row>
    <row r="224" spans="1:8" ht="12.75">
      <c r="A224" s="13" t="s">
        <v>371</v>
      </c>
      <c r="B224" s="3" t="s">
        <v>373</v>
      </c>
      <c r="C224" s="35"/>
      <c r="D224" s="35">
        <f>D235</f>
        <v>100000</v>
      </c>
      <c r="E224" s="35">
        <f>E235</f>
        <v>100000</v>
      </c>
      <c r="F224" s="35"/>
      <c r="G224" s="27"/>
      <c r="H224" s="30"/>
    </row>
    <row r="225" spans="1:8" ht="51">
      <c r="A225" s="17" t="s">
        <v>170</v>
      </c>
      <c r="B225" s="3" t="s">
        <v>232</v>
      </c>
      <c r="C225" s="35">
        <f aca="true" t="shared" si="20" ref="C225:E226">C236+C241</f>
        <v>6710000</v>
      </c>
      <c r="D225" s="35">
        <f t="shared" si="20"/>
        <v>6910000</v>
      </c>
      <c r="E225" s="35">
        <f t="shared" si="20"/>
        <v>5376482.73</v>
      </c>
      <c r="F225" s="35">
        <f>F236+F241</f>
        <v>6005255.4399999995</v>
      </c>
      <c r="G225" s="27">
        <f t="shared" si="15"/>
        <v>77.80727539797395</v>
      </c>
      <c r="H225" s="30">
        <f t="shared" si="14"/>
        <v>1533517.2699999996</v>
      </c>
    </row>
    <row r="226" spans="1:8" ht="12.75">
      <c r="A226" s="17" t="s">
        <v>172</v>
      </c>
      <c r="B226" s="3" t="s">
        <v>233</v>
      </c>
      <c r="C226" s="35">
        <f t="shared" si="20"/>
        <v>40000</v>
      </c>
      <c r="D226" s="35">
        <f t="shared" si="20"/>
        <v>240000</v>
      </c>
      <c r="E226" s="35">
        <f t="shared" si="20"/>
        <v>200000</v>
      </c>
      <c r="F226" s="35">
        <f>F237+F242</f>
        <v>381699</v>
      </c>
      <c r="G226" s="27">
        <f t="shared" si="15"/>
        <v>83.33333333333334</v>
      </c>
      <c r="H226" s="30">
        <f t="shared" si="14"/>
        <v>40000</v>
      </c>
    </row>
    <row r="227" spans="1:8" ht="51">
      <c r="A227" s="17" t="s">
        <v>157</v>
      </c>
      <c r="B227" s="3" t="s">
        <v>234</v>
      </c>
      <c r="C227" s="35">
        <f aca="true" t="shared" si="21" ref="C227:E228">C238</f>
        <v>17131521</v>
      </c>
      <c r="D227" s="35">
        <f t="shared" si="21"/>
        <v>14904021.2</v>
      </c>
      <c r="E227" s="35">
        <f t="shared" si="21"/>
        <v>11107812.84</v>
      </c>
      <c r="F227" s="35">
        <f>F238</f>
        <v>15071031.88</v>
      </c>
      <c r="G227" s="27">
        <f t="shared" si="15"/>
        <v>74.52896564586207</v>
      </c>
      <c r="H227" s="30">
        <f t="shared" si="14"/>
        <v>3796208.3599999994</v>
      </c>
    </row>
    <row r="228" spans="1:8" ht="12.75">
      <c r="A228" s="17" t="s">
        <v>159</v>
      </c>
      <c r="B228" s="3" t="s">
        <v>235</v>
      </c>
      <c r="C228" s="35">
        <f t="shared" si="21"/>
        <v>700000</v>
      </c>
      <c r="D228" s="35">
        <f t="shared" si="21"/>
        <v>1335400</v>
      </c>
      <c r="E228" s="35">
        <f t="shared" si="21"/>
        <v>100000</v>
      </c>
      <c r="F228" s="35">
        <f>F239</f>
        <v>650120.39</v>
      </c>
      <c r="G228" s="27">
        <f t="shared" si="15"/>
        <v>7.488392990864161</v>
      </c>
      <c r="H228" s="30">
        <f t="shared" si="14"/>
        <v>1235400</v>
      </c>
    </row>
    <row r="229" spans="1:8" ht="12.75">
      <c r="A229" s="3" t="s">
        <v>125</v>
      </c>
      <c r="B229" s="3" t="s">
        <v>236</v>
      </c>
      <c r="C229" s="35">
        <f>C252</f>
        <v>10000</v>
      </c>
      <c r="D229" s="35">
        <f>D252</f>
        <v>0</v>
      </c>
      <c r="E229" s="35">
        <f>E252</f>
        <v>0</v>
      </c>
      <c r="F229" s="35">
        <f>F252</f>
        <v>32026.7</v>
      </c>
      <c r="G229" s="27" t="e">
        <f t="shared" si="15"/>
        <v>#DIV/0!</v>
      </c>
      <c r="H229" s="30">
        <f t="shared" si="14"/>
        <v>0</v>
      </c>
    </row>
    <row r="230" spans="1:8" ht="12.75">
      <c r="A230" s="3" t="s">
        <v>344</v>
      </c>
      <c r="B230" s="3" t="s">
        <v>346</v>
      </c>
      <c r="C230" s="35"/>
      <c r="D230" s="35">
        <f>D253</f>
        <v>72283.92</v>
      </c>
      <c r="E230" s="35">
        <f>E253</f>
        <v>28449.67</v>
      </c>
      <c r="F230" s="35">
        <f>F253</f>
        <v>0</v>
      </c>
      <c r="G230" s="27"/>
      <c r="H230" s="30"/>
    </row>
    <row r="231" spans="1:8" ht="12.75">
      <c r="A231" s="23" t="s">
        <v>67</v>
      </c>
      <c r="B231" s="23" t="s">
        <v>68</v>
      </c>
      <c r="C231" s="31">
        <f>C236+C237+C238+C239+C232+C233+C234</f>
        <v>25534764.5</v>
      </c>
      <c r="D231" s="31">
        <f>D236+D237+D238+D239+D232+D233+D234+D235</f>
        <v>23610387.16</v>
      </c>
      <c r="E231" s="31">
        <f>E236+E237+E238+E239+E232+E233+E234+E235</f>
        <v>16838536.880000003</v>
      </c>
      <c r="F231" s="31">
        <f>F236+F237+F238+F239+F232+F233+F234</f>
        <v>21921641.43</v>
      </c>
      <c r="G231" s="28">
        <f t="shared" si="15"/>
        <v>71.31834292208194</v>
      </c>
      <c r="H231" s="33">
        <f t="shared" si="14"/>
        <v>6771850.2799999975</v>
      </c>
    </row>
    <row r="232" spans="1:8" ht="12.75">
      <c r="A232" s="3" t="s">
        <v>114</v>
      </c>
      <c r="B232" s="3" t="s">
        <v>366</v>
      </c>
      <c r="C232" s="35">
        <v>490000</v>
      </c>
      <c r="D232" s="35">
        <v>386273.96</v>
      </c>
      <c r="E232" s="35">
        <v>302298.09</v>
      </c>
      <c r="F232" s="11">
        <v>230107.89</v>
      </c>
      <c r="G232" s="27">
        <f t="shared" si="15"/>
        <v>78.2600230157891</v>
      </c>
      <c r="H232" s="30">
        <f t="shared" si="14"/>
        <v>83975.87</v>
      </c>
    </row>
    <row r="233" spans="1:8" ht="12.75">
      <c r="A233" s="3" t="s">
        <v>116</v>
      </c>
      <c r="B233" s="3" t="s">
        <v>367</v>
      </c>
      <c r="C233" s="35">
        <v>849351.5</v>
      </c>
      <c r="D233" s="35">
        <v>125000</v>
      </c>
      <c r="E233" s="35">
        <v>87311.22</v>
      </c>
      <c r="F233" s="11">
        <v>83768.36</v>
      </c>
      <c r="G233" s="27">
        <f t="shared" si="15"/>
        <v>69.848976</v>
      </c>
      <c r="H233" s="30">
        <f t="shared" si="14"/>
        <v>37688.78</v>
      </c>
    </row>
    <row r="234" spans="1:8" ht="25.5">
      <c r="A234" s="13" t="s">
        <v>121</v>
      </c>
      <c r="B234" s="3" t="s">
        <v>341</v>
      </c>
      <c r="C234" s="35">
        <v>483892</v>
      </c>
      <c r="D234" s="35">
        <v>479692</v>
      </c>
      <c r="E234" s="35">
        <v>149371.74</v>
      </c>
      <c r="F234" s="35">
        <v>261994.31</v>
      </c>
      <c r="G234" s="27">
        <f t="shared" si="15"/>
        <v>31.139093418276726</v>
      </c>
      <c r="H234" s="30">
        <f t="shared" si="14"/>
        <v>330320.26</v>
      </c>
    </row>
    <row r="235" spans="1:8" ht="12.75">
      <c r="A235" s="13" t="s">
        <v>371</v>
      </c>
      <c r="B235" s="3" t="s">
        <v>372</v>
      </c>
      <c r="C235" s="35"/>
      <c r="D235" s="35">
        <v>100000</v>
      </c>
      <c r="E235" s="35">
        <v>100000</v>
      </c>
      <c r="F235" s="35"/>
      <c r="G235" s="27">
        <f t="shared" si="15"/>
        <v>100</v>
      </c>
      <c r="H235" s="30">
        <f t="shared" si="14"/>
        <v>0</v>
      </c>
    </row>
    <row r="236" spans="1:8" ht="51">
      <c r="A236" s="17" t="s">
        <v>170</v>
      </c>
      <c r="B236" s="3" t="s">
        <v>208</v>
      </c>
      <c r="C236" s="3">
        <v>5860000</v>
      </c>
      <c r="D236" s="34">
        <v>6060000</v>
      </c>
      <c r="E236" s="34">
        <v>4791742.99</v>
      </c>
      <c r="F236" s="11">
        <v>5262919.6</v>
      </c>
      <c r="G236" s="27">
        <f>E236/D236*100</f>
        <v>79.07166650165017</v>
      </c>
      <c r="H236" s="30">
        <f>D236-E236</f>
        <v>1268257.0099999998</v>
      </c>
    </row>
    <row r="237" spans="1:8" ht="12.75">
      <c r="A237" s="17" t="s">
        <v>172</v>
      </c>
      <c r="B237" s="3" t="s">
        <v>209</v>
      </c>
      <c r="C237" s="34">
        <v>20000</v>
      </c>
      <c r="D237" s="11">
        <v>220000</v>
      </c>
      <c r="E237" s="11">
        <v>200000</v>
      </c>
      <c r="F237" s="3">
        <v>361699</v>
      </c>
      <c r="G237" s="27">
        <f t="shared" si="15"/>
        <v>90.9090909090909</v>
      </c>
      <c r="H237" s="30">
        <f t="shared" si="14"/>
        <v>20000</v>
      </c>
    </row>
    <row r="238" spans="1:8" ht="51">
      <c r="A238" s="17" t="s">
        <v>157</v>
      </c>
      <c r="B238" s="3" t="s">
        <v>210</v>
      </c>
      <c r="C238" s="34">
        <v>17131521</v>
      </c>
      <c r="D238" s="11">
        <v>14904021.2</v>
      </c>
      <c r="E238" s="3">
        <v>11107812.84</v>
      </c>
      <c r="F238" s="11">
        <v>15071031.88</v>
      </c>
      <c r="G238" s="27">
        <f t="shared" si="15"/>
        <v>74.52896564586207</v>
      </c>
      <c r="H238" s="30">
        <f t="shared" si="14"/>
        <v>3796208.3599999994</v>
      </c>
    </row>
    <row r="239" spans="1:8" ht="12.75">
      <c r="A239" s="17" t="s">
        <v>159</v>
      </c>
      <c r="B239" s="3" t="s">
        <v>211</v>
      </c>
      <c r="C239" s="3">
        <v>700000</v>
      </c>
      <c r="D239" s="11">
        <v>1335400</v>
      </c>
      <c r="E239" s="11">
        <v>100000</v>
      </c>
      <c r="F239" s="3">
        <v>650120.39</v>
      </c>
      <c r="G239" s="27">
        <f t="shared" si="15"/>
        <v>7.488392990864161</v>
      </c>
      <c r="H239" s="30">
        <f t="shared" si="14"/>
        <v>1235400</v>
      </c>
    </row>
    <row r="240" spans="1:8" ht="12.75">
      <c r="A240" s="23" t="s">
        <v>69</v>
      </c>
      <c r="B240" s="23" t="s">
        <v>70</v>
      </c>
      <c r="C240" s="31">
        <f>C241+C242</f>
        <v>870000</v>
      </c>
      <c r="D240" s="31">
        <f>D241+D242</f>
        <v>870000</v>
      </c>
      <c r="E240" s="31">
        <f>E241+E242</f>
        <v>584739.74</v>
      </c>
      <c r="F240" s="31">
        <f>F241+F242</f>
        <v>762335.84</v>
      </c>
      <c r="G240" s="28">
        <f t="shared" si="15"/>
        <v>67.21146436781609</v>
      </c>
      <c r="H240" s="33">
        <f t="shared" si="14"/>
        <v>285260.26</v>
      </c>
    </row>
    <row r="241" spans="1:8" ht="51">
      <c r="A241" s="17" t="s">
        <v>170</v>
      </c>
      <c r="B241" s="3" t="s">
        <v>212</v>
      </c>
      <c r="C241" s="34">
        <v>850000</v>
      </c>
      <c r="D241" s="34">
        <v>850000</v>
      </c>
      <c r="E241" s="34">
        <v>584739.74</v>
      </c>
      <c r="F241" s="34">
        <v>742335.84</v>
      </c>
      <c r="G241" s="27">
        <f t="shared" si="15"/>
        <v>68.79291058823529</v>
      </c>
      <c r="H241" s="30">
        <f t="shared" si="14"/>
        <v>265260.26</v>
      </c>
    </row>
    <row r="242" spans="1:8" ht="12.75">
      <c r="A242" s="17" t="s">
        <v>172</v>
      </c>
      <c r="B242" s="3" t="s">
        <v>213</v>
      </c>
      <c r="C242" s="34">
        <v>20000</v>
      </c>
      <c r="D242" s="34">
        <v>20000</v>
      </c>
      <c r="E242" s="34">
        <v>0</v>
      </c>
      <c r="F242" s="34">
        <v>20000</v>
      </c>
      <c r="G242" s="27">
        <f t="shared" si="15"/>
        <v>0</v>
      </c>
      <c r="H242" s="30">
        <f t="shared" si="14"/>
        <v>20000</v>
      </c>
    </row>
    <row r="243" spans="1:8" ht="25.5">
      <c r="A243" s="24" t="s">
        <v>71</v>
      </c>
      <c r="B243" s="23" t="s">
        <v>72</v>
      </c>
      <c r="C243" s="31">
        <f>C244+C249+C245+C246+C247+C248+C250+C251+C252</f>
        <v>11761000</v>
      </c>
      <c r="D243" s="31">
        <f>D244+D249+D245+D246+D247+D248+D250+D251+D252+D253</f>
        <v>12892416.999999998</v>
      </c>
      <c r="E243" s="31">
        <f>E244+E249+E245+E246+E247+E248+E250+E251+E252+E253</f>
        <v>8394723.07</v>
      </c>
      <c r="F243" s="31">
        <f>F244+F249+F245+F246+F247+F248+F250+F251+F252+F253</f>
        <v>8995666.459999997</v>
      </c>
      <c r="G243" s="28">
        <f t="shared" si="15"/>
        <v>65.11364835623918</v>
      </c>
      <c r="H243" s="33">
        <f t="shared" si="14"/>
        <v>4497693.929999998</v>
      </c>
    </row>
    <row r="244" spans="1:8" ht="12.75">
      <c r="A244" s="17" t="s">
        <v>132</v>
      </c>
      <c r="B244" s="3" t="s">
        <v>214</v>
      </c>
      <c r="C244" s="34">
        <v>8224800</v>
      </c>
      <c r="D244" s="34">
        <v>7812807</v>
      </c>
      <c r="E244" s="34">
        <v>5418893.18</v>
      </c>
      <c r="F244" s="34">
        <v>6036936.71</v>
      </c>
      <c r="G244" s="27">
        <f t="shared" si="15"/>
        <v>69.3591071685247</v>
      </c>
      <c r="H244" s="30">
        <f t="shared" si="14"/>
        <v>2393913.8200000003</v>
      </c>
    </row>
    <row r="245" spans="1:8" ht="25.5">
      <c r="A245" s="17" t="s">
        <v>186</v>
      </c>
      <c r="B245" s="3" t="s">
        <v>215</v>
      </c>
      <c r="C245" s="34">
        <v>3000</v>
      </c>
      <c r="D245" s="34">
        <v>3000</v>
      </c>
      <c r="E245" s="34">
        <v>460</v>
      </c>
      <c r="F245" s="34">
        <v>521.21</v>
      </c>
      <c r="G245" s="27">
        <f t="shared" si="15"/>
        <v>15.333333333333332</v>
      </c>
      <c r="H245" s="30">
        <f aca="true" t="shared" si="22" ref="H245:H301">D245-E245</f>
        <v>2540</v>
      </c>
    </row>
    <row r="246" spans="1:8" ht="38.25">
      <c r="A246" s="17" t="s">
        <v>188</v>
      </c>
      <c r="B246" s="3" t="s">
        <v>216</v>
      </c>
      <c r="C246" s="34">
        <v>2475200</v>
      </c>
      <c r="D246" s="34">
        <v>2833030.02</v>
      </c>
      <c r="E246" s="34">
        <v>1646314.09</v>
      </c>
      <c r="F246" s="34">
        <v>1982301.39</v>
      </c>
      <c r="G246" s="27">
        <f aca="true" t="shared" si="23" ref="G246:G301">E246/D246*100</f>
        <v>58.11142410697081</v>
      </c>
      <c r="H246" s="30">
        <f t="shared" si="22"/>
        <v>1186715.93</v>
      </c>
    </row>
    <row r="247" spans="1:8" ht="12.75">
      <c r="A247" s="3" t="s">
        <v>114</v>
      </c>
      <c r="B247" s="3" t="s">
        <v>217</v>
      </c>
      <c r="C247" s="34">
        <v>675000</v>
      </c>
      <c r="D247" s="34">
        <v>782668.2</v>
      </c>
      <c r="E247" s="34">
        <v>636209.5</v>
      </c>
      <c r="F247" s="34">
        <v>562766.24</v>
      </c>
      <c r="G247" s="27">
        <f t="shared" si="23"/>
        <v>81.2872555701126</v>
      </c>
      <c r="H247" s="30">
        <f t="shared" si="22"/>
        <v>146458.69999999995</v>
      </c>
    </row>
    <row r="248" spans="1:8" ht="38.25">
      <c r="A248" s="17" t="s">
        <v>220</v>
      </c>
      <c r="B248" s="3" t="s">
        <v>219</v>
      </c>
      <c r="C248" s="34">
        <v>2000</v>
      </c>
      <c r="D248" s="34">
        <v>2000</v>
      </c>
      <c r="E248" s="34">
        <v>0</v>
      </c>
      <c r="F248" s="34">
        <v>0</v>
      </c>
      <c r="G248" s="27">
        <f t="shared" si="23"/>
        <v>0</v>
      </c>
      <c r="H248" s="30">
        <f t="shared" si="22"/>
        <v>2000</v>
      </c>
    </row>
    <row r="249" spans="1:8" ht="12.75">
      <c r="A249" s="3" t="s">
        <v>116</v>
      </c>
      <c r="B249" s="3" t="s">
        <v>218</v>
      </c>
      <c r="C249" s="34">
        <v>199000</v>
      </c>
      <c r="D249" s="34">
        <v>263115.12</v>
      </c>
      <c r="E249" s="34">
        <v>149142.39</v>
      </c>
      <c r="F249" s="34">
        <v>144040.84</v>
      </c>
      <c r="G249" s="27">
        <f t="shared" si="23"/>
        <v>56.68332173384791</v>
      </c>
      <c r="H249" s="30">
        <f t="shared" si="22"/>
        <v>113972.72999999998</v>
      </c>
    </row>
    <row r="250" spans="1:8" ht="25.5">
      <c r="A250" s="13" t="s">
        <v>119</v>
      </c>
      <c r="B250" s="3" t="s">
        <v>221</v>
      </c>
      <c r="C250" s="3">
        <v>130000</v>
      </c>
      <c r="D250" s="34">
        <v>416000.53</v>
      </c>
      <c r="E250" s="34">
        <v>286017.03</v>
      </c>
      <c r="F250" s="34">
        <v>0</v>
      </c>
      <c r="G250" s="27">
        <f t="shared" si="23"/>
        <v>68.75400615475178</v>
      </c>
      <c r="H250" s="30">
        <f t="shared" si="22"/>
        <v>129983.5</v>
      </c>
    </row>
    <row r="251" spans="1:8" ht="25.5">
      <c r="A251" s="13" t="s">
        <v>121</v>
      </c>
      <c r="B251" s="3" t="s">
        <v>222</v>
      </c>
      <c r="C251" s="3">
        <v>42000</v>
      </c>
      <c r="D251" s="34">
        <v>707512.21</v>
      </c>
      <c r="E251" s="34">
        <v>229237.21</v>
      </c>
      <c r="F251" s="34">
        <v>237073.37</v>
      </c>
      <c r="G251" s="27">
        <f t="shared" si="23"/>
        <v>32.40045991573771</v>
      </c>
      <c r="H251" s="30">
        <f t="shared" si="22"/>
        <v>478275</v>
      </c>
    </row>
    <row r="252" spans="1:8" ht="12.75">
      <c r="A252" s="3" t="s">
        <v>125</v>
      </c>
      <c r="B252" s="3" t="s">
        <v>223</v>
      </c>
      <c r="C252" s="3">
        <v>10000</v>
      </c>
      <c r="D252" s="34"/>
      <c r="E252" s="34"/>
      <c r="F252" s="34">
        <v>32026.7</v>
      </c>
      <c r="G252" s="27" t="e">
        <f t="shared" si="23"/>
        <v>#DIV/0!</v>
      </c>
      <c r="H252" s="30">
        <f t="shared" si="22"/>
        <v>0</v>
      </c>
    </row>
    <row r="253" spans="1:8" ht="12.75">
      <c r="A253" s="3" t="s">
        <v>344</v>
      </c>
      <c r="B253" s="3" t="s">
        <v>345</v>
      </c>
      <c r="C253" s="3"/>
      <c r="D253" s="34">
        <v>72283.92</v>
      </c>
      <c r="E253" s="34">
        <v>28449.67</v>
      </c>
      <c r="F253" s="34"/>
      <c r="G253" s="27">
        <f t="shared" si="23"/>
        <v>39.35822794336555</v>
      </c>
      <c r="H253" s="30">
        <f t="shared" si="22"/>
        <v>43834.25</v>
      </c>
    </row>
    <row r="254" spans="1:8" ht="12.75">
      <c r="A254" s="1" t="s">
        <v>73</v>
      </c>
      <c r="B254" s="1" t="s">
        <v>74</v>
      </c>
      <c r="C254" s="33">
        <f aca="true" t="shared" si="24" ref="C254:F255">C255</f>
        <v>80000</v>
      </c>
      <c r="D254" s="33">
        <f t="shared" si="24"/>
        <v>1204048.6800000002</v>
      </c>
      <c r="E254" s="33">
        <f t="shared" si="24"/>
        <v>723108.36</v>
      </c>
      <c r="F254" s="33">
        <f t="shared" si="24"/>
        <v>16000</v>
      </c>
      <c r="G254" s="28">
        <f t="shared" si="23"/>
        <v>60.05640569283294</v>
      </c>
      <c r="H254" s="33">
        <f t="shared" si="22"/>
        <v>480940.3200000002</v>
      </c>
    </row>
    <row r="255" spans="1:8" ht="12.75">
      <c r="A255" s="23" t="s">
        <v>75</v>
      </c>
      <c r="B255" s="23" t="s">
        <v>76</v>
      </c>
      <c r="C255" s="31">
        <f t="shared" si="24"/>
        <v>80000</v>
      </c>
      <c r="D255" s="31">
        <f>D256+D257</f>
        <v>1204048.6800000002</v>
      </c>
      <c r="E255" s="31">
        <f>E256+E257</f>
        <v>723108.36</v>
      </c>
      <c r="F255" s="31">
        <f>F256+F257</f>
        <v>16000</v>
      </c>
      <c r="G255" s="28">
        <f t="shared" si="23"/>
        <v>60.05640569283294</v>
      </c>
      <c r="H255" s="33">
        <f t="shared" si="22"/>
        <v>480940.3200000002</v>
      </c>
    </row>
    <row r="256" spans="1:8" ht="25.5">
      <c r="A256" s="13" t="s">
        <v>121</v>
      </c>
      <c r="B256" s="3" t="s">
        <v>237</v>
      </c>
      <c r="C256" s="36">
        <v>80000</v>
      </c>
      <c r="D256" s="35">
        <v>804048.68</v>
      </c>
      <c r="E256" s="35">
        <v>723108.36</v>
      </c>
      <c r="F256" s="35">
        <v>16000</v>
      </c>
      <c r="G256" s="27">
        <f>E256/D256*100</f>
        <v>89.93340552465057</v>
      </c>
      <c r="H256" s="30">
        <f>D256-E256</f>
        <v>80940.32000000007</v>
      </c>
    </row>
    <row r="257" spans="1:8" ht="38.25">
      <c r="A257" s="17" t="s">
        <v>164</v>
      </c>
      <c r="B257" s="3" t="s">
        <v>359</v>
      </c>
      <c r="C257" s="36"/>
      <c r="D257" s="35">
        <v>400000</v>
      </c>
      <c r="E257" s="35"/>
      <c r="F257" s="35"/>
      <c r="G257" s="27"/>
      <c r="H257" s="30"/>
    </row>
    <row r="258" spans="1:8" ht="12.75">
      <c r="A258" s="1" t="s">
        <v>77</v>
      </c>
      <c r="B258" s="1" t="s">
        <v>78</v>
      </c>
      <c r="C258" s="33">
        <f>C259+C261+C262+C260+C263+C264</f>
        <v>33259945</v>
      </c>
      <c r="D258" s="33">
        <f>D259+D261+D262+D260+D263+D264+D265</f>
        <v>36226147.730000004</v>
      </c>
      <c r="E258" s="33">
        <f>E259+E261+E262+E260+E263+E264+E265</f>
        <v>28259731.440000005</v>
      </c>
      <c r="F258" s="33">
        <f>F259+F261+F262+F260+F263+F264</f>
        <v>21337479.520000003</v>
      </c>
      <c r="G258" s="28">
        <f t="shared" si="23"/>
        <v>78.00920939931252</v>
      </c>
      <c r="H258" s="33">
        <f t="shared" si="22"/>
        <v>7966416.289999999</v>
      </c>
    </row>
    <row r="259" spans="1:8" ht="12.75">
      <c r="A259" s="17" t="s">
        <v>238</v>
      </c>
      <c r="B259" s="3" t="s">
        <v>250</v>
      </c>
      <c r="C259" s="35">
        <f>C267</f>
        <v>1015845</v>
      </c>
      <c r="D259" s="35">
        <f>D267</f>
        <v>1137547.73</v>
      </c>
      <c r="E259" s="35">
        <f>E267</f>
        <v>779584.73</v>
      </c>
      <c r="F259" s="35">
        <f>F267</f>
        <v>668187.38</v>
      </c>
      <c r="G259" s="27">
        <f t="shared" si="23"/>
        <v>68.53204568392044</v>
      </c>
      <c r="H259" s="30">
        <f t="shared" si="22"/>
        <v>357963</v>
      </c>
    </row>
    <row r="260" spans="1:8" ht="25.5">
      <c r="A260" s="17" t="s">
        <v>244</v>
      </c>
      <c r="B260" s="3" t="s">
        <v>251</v>
      </c>
      <c r="C260" s="35">
        <f>C273</f>
        <v>10669100</v>
      </c>
      <c r="D260" s="35">
        <f>D273</f>
        <v>10556900</v>
      </c>
      <c r="E260" s="35">
        <f>E273</f>
        <v>7502421.49</v>
      </c>
      <c r="F260" s="35">
        <f>F273</f>
        <v>7589998.29</v>
      </c>
      <c r="G260" s="27">
        <f>E260/D260*100</f>
        <v>71.06652038003581</v>
      </c>
      <c r="H260" s="30">
        <f>D260-E260</f>
        <v>3054478.51</v>
      </c>
    </row>
    <row r="261" spans="1:8" ht="38.25">
      <c r="A261" s="17" t="s">
        <v>240</v>
      </c>
      <c r="B261" s="3" t="s">
        <v>252</v>
      </c>
      <c r="C261" s="35">
        <f aca="true" t="shared" si="25" ref="C261:E262">C269</f>
        <v>11402100</v>
      </c>
      <c r="D261" s="35">
        <f t="shared" si="25"/>
        <v>11449100</v>
      </c>
      <c r="E261" s="35">
        <f t="shared" si="25"/>
        <v>8063921.41</v>
      </c>
      <c r="F261" s="35">
        <f>F269</f>
        <v>8728633.43</v>
      </c>
      <c r="G261" s="27">
        <f t="shared" si="23"/>
        <v>70.43279742512512</v>
      </c>
      <c r="H261" s="30">
        <f t="shared" si="22"/>
        <v>3385178.59</v>
      </c>
    </row>
    <row r="262" spans="1:8" ht="12.75">
      <c r="A262" s="3" t="s">
        <v>242</v>
      </c>
      <c r="B262" s="3" t="s">
        <v>253</v>
      </c>
      <c r="C262" s="35">
        <f t="shared" si="25"/>
        <v>5063200</v>
      </c>
      <c r="D262" s="35">
        <f t="shared" si="25"/>
        <v>7712900</v>
      </c>
      <c r="E262" s="35">
        <f t="shared" si="25"/>
        <v>7712900</v>
      </c>
      <c r="F262" s="35">
        <f>F270</f>
        <v>0</v>
      </c>
      <c r="G262" s="27">
        <f t="shared" si="23"/>
        <v>100</v>
      </c>
      <c r="H262" s="30">
        <f t="shared" si="22"/>
        <v>0</v>
      </c>
    </row>
    <row r="263" spans="1:8" ht="25.5">
      <c r="A263" s="17" t="s">
        <v>246</v>
      </c>
      <c r="B263" s="3" t="s">
        <v>254</v>
      </c>
      <c r="C263" s="35">
        <f aca="true" t="shared" si="26" ref="C263:E264">C274</f>
        <v>1384200</v>
      </c>
      <c r="D263" s="35">
        <f t="shared" si="26"/>
        <v>1544200</v>
      </c>
      <c r="E263" s="35">
        <f t="shared" si="26"/>
        <v>1482857.3</v>
      </c>
      <c r="F263" s="35">
        <f>F274</f>
        <v>1622526</v>
      </c>
      <c r="G263" s="27">
        <f t="shared" si="23"/>
        <v>96.02754176920088</v>
      </c>
      <c r="H263" s="30">
        <f t="shared" si="22"/>
        <v>61342.69999999995</v>
      </c>
    </row>
    <row r="264" spans="1:8" ht="12.75">
      <c r="A264" s="3" t="s">
        <v>248</v>
      </c>
      <c r="B264" s="3" t="s">
        <v>255</v>
      </c>
      <c r="C264" s="35">
        <f t="shared" si="26"/>
        <v>3725500</v>
      </c>
      <c r="D264" s="35">
        <f t="shared" si="26"/>
        <v>3725500</v>
      </c>
      <c r="E264" s="35">
        <f t="shared" si="26"/>
        <v>2618046.51</v>
      </c>
      <c r="F264" s="35">
        <f>F275</f>
        <v>2728134.42</v>
      </c>
      <c r="G264" s="27">
        <f t="shared" si="23"/>
        <v>70.27369507448664</v>
      </c>
      <c r="H264" s="30">
        <f t="shared" si="22"/>
        <v>1107453.4900000002</v>
      </c>
    </row>
    <row r="265" spans="1:8" ht="12.75">
      <c r="A265" s="3" t="s">
        <v>374</v>
      </c>
      <c r="B265" s="3" t="s">
        <v>376</v>
      </c>
      <c r="C265" s="35"/>
      <c r="D265" s="35">
        <f>D271</f>
        <v>100000</v>
      </c>
      <c r="E265" s="35">
        <f>E271</f>
        <v>100000</v>
      </c>
      <c r="F265" s="35"/>
      <c r="G265" s="27"/>
      <c r="H265" s="30"/>
    </row>
    <row r="266" spans="1:8" ht="12.75">
      <c r="A266" s="23" t="s">
        <v>79</v>
      </c>
      <c r="B266" s="23" t="s">
        <v>80</v>
      </c>
      <c r="C266" s="31">
        <f>C267</f>
        <v>1015845</v>
      </c>
      <c r="D266" s="31">
        <f>D267</f>
        <v>1137547.73</v>
      </c>
      <c r="E266" s="31">
        <f>E267</f>
        <v>779584.73</v>
      </c>
      <c r="F266" s="31">
        <f>F267</f>
        <v>668187.38</v>
      </c>
      <c r="G266" s="28">
        <f t="shared" si="23"/>
        <v>68.53204568392044</v>
      </c>
      <c r="H266" s="33">
        <f t="shared" si="22"/>
        <v>357963</v>
      </c>
    </row>
    <row r="267" spans="1:8" ht="12.75">
      <c r="A267" s="17" t="s">
        <v>238</v>
      </c>
      <c r="B267" s="3" t="s">
        <v>239</v>
      </c>
      <c r="C267" s="3">
        <v>1015845</v>
      </c>
      <c r="D267" s="34">
        <v>1137547.73</v>
      </c>
      <c r="E267" s="34">
        <v>779584.73</v>
      </c>
      <c r="F267" s="34">
        <v>668187.38</v>
      </c>
      <c r="G267" s="27">
        <f t="shared" si="23"/>
        <v>68.53204568392044</v>
      </c>
      <c r="H267" s="30">
        <f t="shared" si="22"/>
        <v>357963</v>
      </c>
    </row>
    <row r="268" spans="1:8" ht="12.75">
      <c r="A268" s="23" t="s">
        <v>81</v>
      </c>
      <c r="B268" s="23" t="s">
        <v>82</v>
      </c>
      <c r="C268" s="31">
        <f>C270+C269</f>
        <v>16465300</v>
      </c>
      <c r="D268" s="31">
        <f>D270+D269+D271</f>
        <v>19262000</v>
      </c>
      <c r="E268" s="31">
        <f>E270+E269+E271</f>
        <v>15876821.41</v>
      </c>
      <c r="F268" s="31">
        <f>F270+F269</f>
        <v>8728633.43</v>
      </c>
      <c r="G268" s="28">
        <f t="shared" si="23"/>
        <v>82.42561213788807</v>
      </c>
      <c r="H268" s="33">
        <f t="shared" si="22"/>
        <v>3385178.59</v>
      </c>
    </row>
    <row r="269" spans="1:8" ht="38.25">
      <c r="A269" s="17" t="s">
        <v>240</v>
      </c>
      <c r="B269" s="3" t="s">
        <v>241</v>
      </c>
      <c r="C269" s="35">
        <v>11402100</v>
      </c>
      <c r="D269" s="35">
        <v>11449100</v>
      </c>
      <c r="E269" s="35">
        <v>8063921.41</v>
      </c>
      <c r="F269" s="34">
        <v>8728633.43</v>
      </c>
      <c r="G269" s="27">
        <f>E269/D269*100</f>
        <v>70.43279742512512</v>
      </c>
      <c r="H269" s="30">
        <f>D269-E269</f>
        <v>3385178.59</v>
      </c>
    </row>
    <row r="270" spans="1:8" ht="12.75">
      <c r="A270" s="3" t="s">
        <v>242</v>
      </c>
      <c r="B270" s="3" t="s">
        <v>243</v>
      </c>
      <c r="C270" s="3">
        <v>5063200</v>
      </c>
      <c r="D270" s="34">
        <v>7712900</v>
      </c>
      <c r="E270" s="34">
        <v>7712900</v>
      </c>
      <c r="F270" s="34">
        <v>0</v>
      </c>
      <c r="G270" s="27">
        <f t="shared" si="23"/>
        <v>100</v>
      </c>
      <c r="H270" s="30">
        <f t="shared" si="22"/>
        <v>0</v>
      </c>
    </row>
    <row r="271" spans="1:8" ht="12.75">
      <c r="A271" s="3" t="s">
        <v>374</v>
      </c>
      <c r="B271" s="3" t="s">
        <v>375</v>
      </c>
      <c r="C271" s="3"/>
      <c r="D271" s="34">
        <v>100000</v>
      </c>
      <c r="E271" s="34">
        <v>100000</v>
      </c>
      <c r="F271" s="34"/>
      <c r="G271" s="27">
        <f t="shared" si="23"/>
        <v>100</v>
      </c>
      <c r="H271" s="30">
        <f t="shared" si="22"/>
        <v>0</v>
      </c>
    </row>
    <row r="272" spans="1:8" ht="12.75">
      <c r="A272" s="23" t="s">
        <v>83</v>
      </c>
      <c r="B272" s="23" t="s">
        <v>84</v>
      </c>
      <c r="C272" s="31">
        <f>C273+C274+C275</f>
        <v>15778800</v>
      </c>
      <c r="D272" s="31">
        <f>D273+D274+D275</f>
        <v>15826600</v>
      </c>
      <c r="E272" s="31">
        <f>E273+E274+E275</f>
        <v>11603325.3</v>
      </c>
      <c r="F272" s="31">
        <f>F273+F274+F275</f>
        <v>11940658.709999999</v>
      </c>
      <c r="G272" s="28">
        <f t="shared" si="23"/>
        <v>73.31533810167693</v>
      </c>
      <c r="H272" s="33">
        <f t="shared" si="22"/>
        <v>4223274.699999999</v>
      </c>
    </row>
    <row r="273" spans="1:8" ht="25.5">
      <c r="A273" s="17" t="s">
        <v>244</v>
      </c>
      <c r="B273" s="3" t="s">
        <v>245</v>
      </c>
      <c r="C273" s="34">
        <v>10669100</v>
      </c>
      <c r="D273" s="34">
        <v>10556900</v>
      </c>
      <c r="E273" s="34">
        <v>7502421.49</v>
      </c>
      <c r="F273" s="34">
        <v>7589998.29</v>
      </c>
      <c r="G273" s="27">
        <f t="shared" si="23"/>
        <v>71.06652038003581</v>
      </c>
      <c r="H273" s="30">
        <f t="shared" si="22"/>
        <v>3054478.51</v>
      </c>
    </row>
    <row r="274" spans="1:8" ht="25.5">
      <c r="A274" s="17" t="s">
        <v>246</v>
      </c>
      <c r="B274" s="3" t="s">
        <v>247</v>
      </c>
      <c r="C274" s="34">
        <v>1384200</v>
      </c>
      <c r="D274" s="34">
        <v>1544200</v>
      </c>
      <c r="E274" s="34">
        <v>1482857.3</v>
      </c>
      <c r="F274" s="34">
        <v>1622526</v>
      </c>
      <c r="G274" s="27">
        <f t="shared" si="23"/>
        <v>96.02754176920088</v>
      </c>
      <c r="H274" s="30">
        <f t="shared" si="22"/>
        <v>61342.69999999995</v>
      </c>
    </row>
    <row r="275" spans="1:8" ht="12.75">
      <c r="A275" s="3" t="s">
        <v>248</v>
      </c>
      <c r="B275" s="3" t="s">
        <v>249</v>
      </c>
      <c r="C275" s="3">
        <v>3725500</v>
      </c>
      <c r="D275" s="34">
        <v>3725500</v>
      </c>
      <c r="E275" s="34">
        <v>2618046.51</v>
      </c>
      <c r="F275" s="34">
        <v>2728134.42</v>
      </c>
      <c r="G275" s="27">
        <f t="shared" si="23"/>
        <v>70.27369507448664</v>
      </c>
      <c r="H275" s="30">
        <f t="shared" si="22"/>
        <v>1107453.4900000002</v>
      </c>
    </row>
    <row r="276" spans="1:8" ht="12.75">
      <c r="A276" s="1" t="s">
        <v>85</v>
      </c>
      <c r="B276" s="1" t="s">
        <v>86</v>
      </c>
      <c r="C276" s="33">
        <f>C277+C282+C284+C278+C279+C281</f>
        <v>7890000</v>
      </c>
      <c r="D276" s="33">
        <f>D277+D282+D284+D278+D279+D281+D283+D285+D280</f>
        <v>8069285.66</v>
      </c>
      <c r="E276" s="33">
        <f>E277+E282+E284+E278+E279+E281+E283+E285+E280</f>
        <v>5405437.379999999</v>
      </c>
      <c r="F276" s="33">
        <f>F277+F282+F284+F278+F279+F281+F283</f>
        <v>5122182.35</v>
      </c>
      <c r="G276" s="28">
        <f t="shared" si="23"/>
        <v>66.98780546083678</v>
      </c>
      <c r="H276" s="33">
        <f t="shared" si="22"/>
        <v>2663848.280000001</v>
      </c>
    </row>
    <row r="277" spans="1:8" ht="12.75">
      <c r="A277" s="3" t="s">
        <v>114</v>
      </c>
      <c r="B277" s="3" t="s">
        <v>279</v>
      </c>
      <c r="C277" s="35">
        <f aca="true" t="shared" si="27" ref="C277:E279">C293</f>
        <v>744000</v>
      </c>
      <c r="D277" s="35">
        <f t="shared" si="27"/>
        <v>684000</v>
      </c>
      <c r="E277" s="35">
        <f t="shared" si="27"/>
        <v>517191.09</v>
      </c>
      <c r="F277" s="35">
        <f>F293</f>
        <v>610879.72</v>
      </c>
      <c r="G277" s="27">
        <f t="shared" si="23"/>
        <v>75.61273245614035</v>
      </c>
      <c r="H277" s="30">
        <f t="shared" si="22"/>
        <v>166808.90999999997</v>
      </c>
    </row>
    <row r="278" spans="1:8" ht="38.25">
      <c r="A278" s="17" t="s">
        <v>220</v>
      </c>
      <c r="B278" s="3" t="s">
        <v>280</v>
      </c>
      <c r="C278" s="35">
        <f t="shared" si="27"/>
        <v>2000</v>
      </c>
      <c r="D278" s="35">
        <f t="shared" si="27"/>
        <v>0</v>
      </c>
      <c r="E278" s="35">
        <f t="shared" si="27"/>
        <v>0</v>
      </c>
      <c r="F278" s="35">
        <f>F294</f>
        <v>0</v>
      </c>
      <c r="G278" s="27" t="e">
        <f t="shared" si="23"/>
        <v>#DIV/0!</v>
      </c>
      <c r="H278" s="30">
        <f t="shared" si="22"/>
        <v>0</v>
      </c>
    </row>
    <row r="279" spans="1:8" ht="12.75">
      <c r="A279" s="3" t="s">
        <v>116</v>
      </c>
      <c r="B279" s="3" t="s">
        <v>281</v>
      </c>
      <c r="C279" s="35">
        <f t="shared" si="27"/>
        <v>225000</v>
      </c>
      <c r="D279" s="35">
        <f t="shared" si="27"/>
        <v>210000</v>
      </c>
      <c r="E279" s="35">
        <f t="shared" si="27"/>
        <v>90840.05</v>
      </c>
      <c r="F279" s="35">
        <f>F295</f>
        <v>224737.5</v>
      </c>
      <c r="G279" s="27">
        <f t="shared" si="23"/>
        <v>43.25716666666667</v>
      </c>
      <c r="H279" s="30">
        <f t="shared" si="22"/>
        <v>119159.95</v>
      </c>
    </row>
    <row r="280" spans="1:8" ht="25.5">
      <c r="A280" s="13" t="s">
        <v>119</v>
      </c>
      <c r="B280" s="3" t="s">
        <v>390</v>
      </c>
      <c r="C280" s="35"/>
      <c r="D280" s="35">
        <f>D296</f>
        <v>40000</v>
      </c>
      <c r="E280" s="35">
        <f>E296</f>
        <v>0</v>
      </c>
      <c r="F280" s="35"/>
      <c r="G280" s="27"/>
      <c r="H280" s="30"/>
    </row>
    <row r="281" spans="1:8" ht="25.5">
      <c r="A281" s="13" t="s">
        <v>121</v>
      </c>
      <c r="B281" s="3" t="s">
        <v>282</v>
      </c>
      <c r="C281" s="35">
        <f>C287+C291+C297</f>
        <v>1232000</v>
      </c>
      <c r="D281" s="35">
        <f>D287+D291+D297</f>
        <v>1390400</v>
      </c>
      <c r="E281" s="35">
        <f>E287+E291+E297</f>
        <v>1009482.35</v>
      </c>
      <c r="F281" s="35">
        <f>F287+F291+F297</f>
        <v>867565.1599999999</v>
      </c>
      <c r="G281" s="27">
        <f t="shared" si="23"/>
        <v>72.60373633486766</v>
      </c>
      <c r="H281" s="30">
        <f t="shared" si="22"/>
        <v>380917.65</v>
      </c>
    </row>
    <row r="282" spans="1:8" ht="51">
      <c r="A282" s="17" t="s">
        <v>157</v>
      </c>
      <c r="B282" s="3" t="s">
        <v>283</v>
      </c>
      <c r="C282" s="35">
        <f>C288</f>
        <v>5685000</v>
      </c>
      <c r="D282" s="35">
        <f>D288</f>
        <v>5550690.66</v>
      </c>
      <c r="E282" s="35">
        <f>E288</f>
        <v>3605940.26</v>
      </c>
      <c r="F282" s="35">
        <f>F288</f>
        <v>3408880.07</v>
      </c>
      <c r="G282" s="27">
        <f t="shared" si="23"/>
        <v>64.96381226908437</v>
      </c>
      <c r="H282" s="30">
        <f t="shared" si="22"/>
        <v>1944750.4000000004</v>
      </c>
    </row>
    <row r="283" spans="1:8" ht="12.75">
      <c r="A283" s="17" t="s">
        <v>159</v>
      </c>
      <c r="B283" s="3" t="s">
        <v>361</v>
      </c>
      <c r="C283" s="35"/>
      <c r="D283" s="35">
        <f>D289</f>
        <v>187195</v>
      </c>
      <c r="E283" s="35">
        <f>E289</f>
        <v>180195</v>
      </c>
      <c r="F283" s="35">
        <f>F289</f>
        <v>8500</v>
      </c>
      <c r="G283" s="27"/>
      <c r="H283" s="30"/>
    </row>
    <row r="284" spans="1:8" ht="12.75">
      <c r="A284" s="3" t="s">
        <v>125</v>
      </c>
      <c r="B284" s="3" t="s">
        <v>284</v>
      </c>
      <c r="C284" s="35">
        <f>C298</f>
        <v>2000</v>
      </c>
      <c r="D284" s="35">
        <f>D298</f>
        <v>2000</v>
      </c>
      <c r="E284" s="35">
        <f>E298</f>
        <v>1788.63</v>
      </c>
      <c r="F284" s="35">
        <f>F298</f>
        <v>1619.9</v>
      </c>
      <c r="G284" s="27">
        <f t="shared" si="23"/>
        <v>89.43150000000001</v>
      </c>
      <c r="H284" s="30">
        <f t="shared" si="22"/>
        <v>211.3699999999999</v>
      </c>
    </row>
    <row r="285" spans="1:8" ht="12.75">
      <c r="A285" s="3" t="s">
        <v>344</v>
      </c>
      <c r="B285" s="3" t="s">
        <v>397</v>
      </c>
      <c r="C285" s="35"/>
      <c r="D285" s="35">
        <f>D299</f>
        <v>5000</v>
      </c>
      <c r="E285" s="35">
        <f>E299</f>
        <v>0</v>
      </c>
      <c r="F285" s="35"/>
      <c r="G285" s="27"/>
      <c r="H285" s="30"/>
    </row>
    <row r="286" spans="1:8" ht="12.75">
      <c r="A286" s="23" t="s">
        <v>87</v>
      </c>
      <c r="B286" s="23" t="s">
        <v>88</v>
      </c>
      <c r="C286" s="31">
        <f>C287+C288</f>
        <v>6460000</v>
      </c>
      <c r="D286" s="31">
        <f>D287+D288+D289</f>
        <v>6689585.66</v>
      </c>
      <c r="E286" s="31">
        <f>E287+E288+E289</f>
        <v>4506524.76</v>
      </c>
      <c r="F286" s="31">
        <f>F287+F288+F289</f>
        <v>3952235.6399999997</v>
      </c>
      <c r="G286" s="28">
        <f t="shared" si="23"/>
        <v>67.36627631433902</v>
      </c>
      <c r="H286" s="33">
        <f t="shared" si="22"/>
        <v>2183060.9000000004</v>
      </c>
    </row>
    <row r="287" spans="1:8" ht="25.5">
      <c r="A287" s="13" t="s">
        <v>121</v>
      </c>
      <c r="B287" s="3" t="s">
        <v>256</v>
      </c>
      <c r="C287" s="3">
        <v>775000</v>
      </c>
      <c r="D287" s="34">
        <v>951700</v>
      </c>
      <c r="E287" s="34">
        <v>720389.5</v>
      </c>
      <c r="F287" s="34">
        <v>534855.57</v>
      </c>
      <c r="G287" s="27">
        <f t="shared" si="23"/>
        <v>75.69501943889881</v>
      </c>
      <c r="H287" s="30">
        <f t="shared" si="22"/>
        <v>231310.5</v>
      </c>
    </row>
    <row r="288" spans="1:8" ht="51">
      <c r="A288" s="17" t="s">
        <v>157</v>
      </c>
      <c r="B288" s="3" t="s">
        <v>257</v>
      </c>
      <c r="C288" s="3">
        <v>5685000</v>
      </c>
      <c r="D288" s="34">
        <v>5550690.66</v>
      </c>
      <c r="E288" s="34">
        <v>3605940.26</v>
      </c>
      <c r="F288" s="34">
        <v>3408880.07</v>
      </c>
      <c r="G288" s="27">
        <f t="shared" si="23"/>
        <v>64.96381226908437</v>
      </c>
      <c r="H288" s="30">
        <f t="shared" si="22"/>
        <v>1944750.4000000004</v>
      </c>
    </row>
    <row r="289" spans="1:8" ht="12.75">
      <c r="A289" s="17" t="s">
        <v>159</v>
      </c>
      <c r="B289" s="3" t="s">
        <v>360</v>
      </c>
      <c r="C289" s="3"/>
      <c r="D289" s="34">
        <v>187195</v>
      </c>
      <c r="E289" s="34">
        <v>180195</v>
      </c>
      <c r="F289" s="34">
        <v>8500</v>
      </c>
      <c r="G289" s="27"/>
      <c r="H289" s="30"/>
    </row>
    <row r="290" spans="1:8" ht="12.75">
      <c r="A290" s="23" t="s">
        <v>89</v>
      </c>
      <c r="B290" s="23" t="s">
        <v>90</v>
      </c>
      <c r="C290" s="31">
        <f>C291</f>
        <v>200000</v>
      </c>
      <c r="D290" s="31">
        <f>D291</f>
        <v>200000</v>
      </c>
      <c r="E290" s="31">
        <f>E291</f>
        <v>167165</v>
      </c>
      <c r="F290" s="31">
        <f>F291</f>
        <v>162877.31</v>
      </c>
      <c r="G290" s="28">
        <f t="shared" si="23"/>
        <v>83.58250000000001</v>
      </c>
      <c r="H290" s="33">
        <f t="shared" si="22"/>
        <v>32835</v>
      </c>
    </row>
    <row r="291" spans="1:8" ht="25.5">
      <c r="A291" s="13" t="s">
        <v>121</v>
      </c>
      <c r="B291" s="3" t="s">
        <v>258</v>
      </c>
      <c r="C291" s="3">
        <v>200000</v>
      </c>
      <c r="D291" s="34">
        <v>200000</v>
      </c>
      <c r="E291" s="34">
        <v>167165</v>
      </c>
      <c r="F291" s="34">
        <v>162877.31</v>
      </c>
      <c r="G291" s="27">
        <f>E291/D291*100</f>
        <v>83.58250000000001</v>
      </c>
      <c r="H291" s="30">
        <f>D291-E291</f>
        <v>32835</v>
      </c>
    </row>
    <row r="292" spans="1:8" ht="25.5">
      <c r="A292" s="24" t="s">
        <v>91</v>
      </c>
      <c r="B292" s="23" t="s">
        <v>92</v>
      </c>
      <c r="C292" s="31">
        <f>C293+C298+C294+C295+C297</f>
        <v>1230000</v>
      </c>
      <c r="D292" s="31">
        <f>D293+D298+D294+D295+D297+D299+D296</f>
        <v>1179700</v>
      </c>
      <c r="E292" s="31">
        <f>E293+E298+E294+E295+E297+E299+E296</f>
        <v>731747.62</v>
      </c>
      <c r="F292" s="31">
        <f>F293+F298+F294+F295+F297</f>
        <v>1007069.4</v>
      </c>
      <c r="G292" s="28">
        <f t="shared" si="23"/>
        <v>62.02828007120454</v>
      </c>
      <c r="H292" s="33">
        <f t="shared" si="22"/>
        <v>447952.38</v>
      </c>
    </row>
    <row r="293" spans="1:8" ht="12.75">
      <c r="A293" s="3" t="s">
        <v>114</v>
      </c>
      <c r="B293" s="3" t="s">
        <v>259</v>
      </c>
      <c r="C293" s="34">
        <v>744000</v>
      </c>
      <c r="D293" s="34">
        <v>684000</v>
      </c>
      <c r="E293" s="34">
        <v>517191.09</v>
      </c>
      <c r="F293" s="34">
        <v>610879.72</v>
      </c>
      <c r="G293" s="27">
        <f t="shared" si="23"/>
        <v>75.61273245614035</v>
      </c>
      <c r="H293" s="30">
        <f t="shared" si="22"/>
        <v>166808.90999999997</v>
      </c>
    </row>
    <row r="294" spans="1:8" ht="38.25">
      <c r="A294" s="17" t="s">
        <v>220</v>
      </c>
      <c r="B294" s="3" t="s">
        <v>260</v>
      </c>
      <c r="C294" s="34">
        <v>2000</v>
      </c>
      <c r="D294" s="34">
        <v>0</v>
      </c>
      <c r="E294" s="34">
        <v>0</v>
      </c>
      <c r="F294" s="34">
        <v>0</v>
      </c>
      <c r="G294" s="27" t="e">
        <f t="shared" si="23"/>
        <v>#DIV/0!</v>
      </c>
      <c r="H294" s="30">
        <f t="shared" si="22"/>
        <v>0</v>
      </c>
    </row>
    <row r="295" spans="1:8" ht="12.75">
      <c r="A295" s="3" t="s">
        <v>116</v>
      </c>
      <c r="B295" s="3" t="s">
        <v>261</v>
      </c>
      <c r="C295" s="34">
        <v>225000</v>
      </c>
      <c r="D295" s="34">
        <v>210000</v>
      </c>
      <c r="E295" s="34">
        <v>90840.05</v>
      </c>
      <c r="F295" s="34">
        <v>224737.5</v>
      </c>
      <c r="G295" s="27">
        <f t="shared" si="23"/>
        <v>43.25716666666667</v>
      </c>
      <c r="H295" s="30">
        <f t="shared" si="22"/>
        <v>119159.95</v>
      </c>
    </row>
    <row r="296" spans="1:8" ht="25.5">
      <c r="A296" s="13" t="s">
        <v>119</v>
      </c>
      <c r="B296" s="3" t="s">
        <v>389</v>
      </c>
      <c r="C296" s="34"/>
      <c r="D296" s="34">
        <v>40000</v>
      </c>
      <c r="E296" s="34"/>
      <c r="F296" s="34"/>
      <c r="G296" s="27"/>
      <c r="H296" s="30"/>
    </row>
    <row r="297" spans="1:8" ht="25.5">
      <c r="A297" s="13" t="s">
        <v>121</v>
      </c>
      <c r="B297" s="3" t="s">
        <v>262</v>
      </c>
      <c r="C297" s="34">
        <v>257000</v>
      </c>
      <c r="D297" s="34">
        <v>238700</v>
      </c>
      <c r="E297" s="34">
        <v>121927.85</v>
      </c>
      <c r="F297" s="34">
        <v>169832.28</v>
      </c>
      <c r="G297" s="27">
        <f t="shared" si="23"/>
        <v>51.07995391705069</v>
      </c>
      <c r="H297" s="30">
        <f t="shared" si="22"/>
        <v>116772.15</v>
      </c>
    </row>
    <row r="298" spans="1:8" ht="12.75">
      <c r="A298" s="3" t="s">
        <v>125</v>
      </c>
      <c r="B298" s="3" t="s">
        <v>263</v>
      </c>
      <c r="C298" s="34">
        <v>2000</v>
      </c>
      <c r="D298" s="34">
        <v>2000</v>
      </c>
      <c r="E298" s="34">
        <v>1788.63</v>
      </c>
      <c r="F298" s="34">
        <v>1619.9</v>
      </c>
      <c r="G298" s="27">
        <f t="shared" si="23"/>
        <v>89.43150000000001</v>
      </c>
      <c r="H298" s="30">
        <f t="shared" si="22"/>
        <v>211.3699999999999</v>
      </c>
    </row>
    <row r="299" spans="1:8" ht="12.75">
      <c r="A299" s="3" t="s">
        <v>344</v>
      </c>
      <c r="B299" s="3" t="s">
        <v>396</v>
      </c>
      <c r="C299" s="34"/>
      <c r="D299" s="34">
        <v>5000</v>
      </c>
      <c r="E299" s="34"/>
      <c r="F299" s="34"/>
      <c r="G299" s="27"/>
      <c r="H299" s="30"/>
    </row>
    <row r="300" spans="1:8" ht="12.75">
      <c r="A300" s="1" t="s">
        <v>93</v>
      </c>
      <c r="B300" s="1" t="s">
        <v>94</v>
      </c>
      <c r="C300" s="33">
        <f aca="true" t="shared" si="28" ref="C300:F301">C301</f>
        <v>200000</v>
      </c>
      <c r="D300" s="33">
        <f t="shared" si="28"/>
        <v>400000</v>
      </c>
      <c r="E300" s="33">
        <f t="shared" si="28"/>
        <v>300000</v>
      </c>
      <c r="F300" s="33">
        <f t="shared" si="28"/>
        <v>60000</v>
      </c>
      <c r="G300" s="28">
        <f t="shared" si="23"/>
        <v>75</v>
      </c>
      <c r="H300" s="33">
        <f t="shared" si="22"/>
        <v>100000</v>
      </c>
    </row>
    <row r="301" spans="1:8" ht="12.75">
      <c r="A301" s="23" t="s">
        <v>95</v>
      </c>
      <c r="B301" s="23" t="s">
        <v>96</v>
      </c>
      <c r="C301" s="31">
        <f t="shared" si="28"/>
        <v>200000</v>
      </c>
      <c r="D301" s="31">
        <f t="shared" si="28"/>
        <v>400000</v>
      </c>
      <c r="E301" s="31">
        <f t="shared" si="28"/>
        <v>300000</v>
      </c>
      <c r="F301" s="31">
        <f t="shared" si="28"/>
        <v>60000</v>
      </c>
      <c r="G301" s="28">
        <f t="shared" si="23"/>
        <v>75</v>
      </c>
      <c r="H301" s="33">
        <f t="shared" si="22"/>
        <v>100000</v>
      </c>
    </row>
    <row r="302" spans="1:8" ht="51">
      <c r="A302" s="17" t="s">
        <v>264</v>
      </c>
      <c r="B302" s="3" t="s">
        <v>265</v>
      </c>
      <c r="C302" s="3">
        <v>200000</v>
      </c>
      <c r="D302" s="34">
        <v>400000</v>
      </c>
      <c r="E302" s="34">
        <v>300000</v>
      </c>
      <c r="F302" s="34">
        <v>60000</v>
      </c>
      <c r="G302" s="27">
        <f>E302/D302*100</f>
        <v>75</v>
      </c>
      <c r="H302" s="30">
        <f>D302-E302</f>
        <v>100000</v>
      </c>
    </row>
    <row r="303" spans="1:8" ht="51">
      <c r="A303" s="14" t="s">
        <v>97</v>
      </c>
      <c r="B303" s="1" t="s">
        <v>98</v>
      </c>
      <c r="C303" s="33">
        <f aca="true" t="shared" si="29" ref="C303:F304">C304</f>
        <v>0</v>
      </c>
      <c r="D303" s="33">
        <f>D304+D307</f>
        <v>0</v>
      </c>
      <c r="E303" s="33">
        <f>E304+E307</f>
        <v>0</v>
      </c>
      <c r="F303" s="33">
        <f>F304+F307</f>
        <v>0</v>
      </c>
      <c r="G303" s="28"/>
      <c r="H303" s="33">
        <f>D303-E303</f>
        <v>0</v>
      </c>
    </row>
    <row r="304" spans="1:8" ht="38.25">
      <c r="A304" s="14" t="s">
        <v>99</v>
      </c>
      <c r="B304" s="1" t="s">
        <v>100</v>
      </c>
      <c r="C304" s="33">
        <f t="shared" si="29"/>
        <v>0</v>
      </c>
      <c r="D304" s="33">
        <f t="shared" si="29"/>
        <v>0</v>
      </c>
      <c r="E304" s="33">
        <f t="shared" si="29"/>
        <v>0</v>
      </c>
      <c r="F304" s="33">
        <f t="shared" si="29"/>
        <v>0</v>
      </c>
      <c r="G304" s="28"/>
      <c r="H304" s="33">
        <f>D304-E304</f>
        <v>0</v>
      </c>
    </row>
    <row r="305" spans="1:8" ht="25.5">
      <c r="A305" s="22" t="s">
        <v>266</v>
      </c>
      <c r="B305" s="3" t="s">
        <v>267</v>
      </c>
      <c r="C305" s="34"/>
      <c r="D305" s="34"/>
      <c r="E305" s="34"/>
      <c r="F305" s="34"/>
      <c r="G305" s="27"/>
      <c r="H305" s="30">
        <f>D305-E305</f>
        <v>0</v>
      </c>
    </row>
    <row r="306" spans="1:8" s="4" customFormat="1" ht="12.75">
      <c r="A306" s="14" t="s">
        <v>110</v>
      </c>
      <c r="B306" s="1" t="s">
        <v>111</v>
      </c>
      <c r="C306" s="33"/>
      <c r="D306" s="33"/>
      <c r="E306" s="33"/>
      <c r="F306" s="33"/>
      <c r="G306" s="28"/>
      <c r="H306" s="33"/>
    </row>
    <row r="307" spans="1:8" s="4" customFormat="1" ht="12.75">
      <c r="A307" s="14" t="s">
        <v>106</v>
      </c>
      <c r="B307" s="1" t="s">
        <v>107</v>
      </c>
      <c r="C307" s="1"/>
      <c r="D307" s="33"/>
      <c r="E307" s="33"/>
      <c r="F307" s="33"/>
      <c r="G307" s="28"/>
      <c r="H307" s="33"/>
    </row>
    <row r="308" spans="1:8" ht="12.75">
      <c r="A308" s="17" t="s">
        <v>101</v>
      </c>
      <c r="B308" s="3"/>
      <c r="C308" s="3">
        <v>0</v>
      </c>
      <c r="D308" s="3">
        <v>-8786833.18</v>
      </c>
      <c r="E308" s="11">
        <v>2227975.11</v>
      </c>
      <c r="F308" s="11">
        <v>6882531.77</v>
      </c>
      <c r="G308" s="3"/>
      <c r="H308" s="3"/>
    </row>
    <row r="309" ht="12.75">
      <c r="D309" t="s">
        <v>103</v>
      </c>
    </row>
    <row r="310" spans="1:7" ht="15">
      <c r="A310" s="37" t="s">
        <v>104</v>
      </c>
      <c r="G310" s="37" t="s">
        <v>105</v>
      </c>
    </row>
    <row r="311" ht="12.75">
      <c r="F311" t="s">
        <v>103</v>
      </c>
    </row>
    <row r="313" ht="12.75">
      <c r="D313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268">
      <selection activeCell="A281" sqref="A281:B281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385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386</v>
      </c>
      <c r="F5" s="19" t="s">
        <v>387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C8+C69+C71+C105+C141+C152+C155+C201+C238+C242+C262+C284+C287</f>
        <v>412232106.90999997</v>
      </c>
      <c r="D7" s="29">
        <f>D8+D69+D71+D105+D141+D152+D155+D201+D238+D242+D262+D284+D287</f>
        <v>424684559.7900001</v>
      </c>
      <c r="E7" s="29">
        <f>E8+E69+E71+E105+E141+E152+E155+E201+E238+E242+E262+E284+E287</f>
        <v>319317801.22</v>
      </c>
      <c r="F7" s="29">
        <f>F8+F69+F71+F105+F141+F152+F155+F201+F238+F242+F262+F284+F287</f>
        <v>321536482.03</v>
      </c>
      <c r="G7" s="28">
        <f>E7/D7*100</f>
        <v>75.18940678650942</v>
      </c>
      <c r="H7" s="33">
        <f>D7-E7</f>
        <v>105366758.57000005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35001925.54</v>
      </c>
      <c r="E8" s="29">
        <f>E9+E17+E18+E19+E13+E21+E23+E22</f>
        <v>23076192.070000004</v>
      </c>
      <c r="F8" s="29">
        <f>F9+F17+F18+F19+F13+F21+F23+F22+F20</f>
        <v>23838928.05</v>
      </c>
      <c r="G8" s="28">
        <f aca="true" t="shared" si="0" ref="G8:G73">E8/D8*100</f>
        <v>65.92835026641224</v>
      </c>
      <c r="H8" s="33">
        <f aca="true" t="shared" si="1" ref="H8:H73">D8-E8</f>
        <v>11925733.469999995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19202053.8</v>
      </c>
      <c r="E9" s="35">
        <f>E10+E11+E12</f>
        <v>14302458.100000001</v>
      </c>
      <c r="F9" s="35">
        <f>F10+F11+F12</f>
        <v>13467407.64</v>
      </c>
      <c r="G9" s="27">
        <f t="shared" si="0"/>
        <v>74.4840018102647</v>
      </c>
      <c r="H9" s="30">
        <f t="shared" si="1"/>
        <v>4899595.699999999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14238144.56</v>
      </c>
      <c r="E10" s="35">
        <f>E26+E30+E37+E45+E58</f>
        <v>10869022.63</v>
      </c>
      <c r="F10" s="35">
        <f>F26+F30+F37+F45+F58</f>
        <v>10148329.13</v>
      </c>
      <c r="G10" s="27">
        <f t="shared" si="0"/>
        <v>76.33735269506212</v>
      </c>
      <c r="H10" s="30">
        <f t="shared" si="1"/>
        <v>3369121.9299999997</v>
      </c>
    </row>
    <row r="11" spans="1:8" s="7" customFormat="1" ht="12.75">
      <c r="A11" s="3" t="s">
        <v>116</v>
      </c>
      <c r="B11" s="3" t="s">
        <v>115</v>
      </c>
      <c r="C11" s="35">
        <f>C27+C31+C39+C47+C59</f>
        <v>4189511</v>
      </c>
      <c r="D11" s="35">
        <f>D27+D31+D39+D47+D59</f>
        <v>4779619.24</v>
      </c>
      <c r="E11" s="35">
        <f>E27+E31+E39+E47+E59</f>
        <v>3290266.3100000005</v>
      </c>
      <c r="F11" s="35">
        <f>F27+F31+F39+F47+F59</f>
        <v>3315627.35</v>
      </c>
      <c r="G11" s="27">
        <f t="shared" si="0"/>
        <v>68.8395067637229</v>
      </c>
      <c r="H11" s="30">
        <f t="shared" si="1"/>
        <v>1489352.9299999997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184290</v>
      </c>
      <c r="E12" s="35">
        <f>E38+E46</f>
        <v>143169.16</v>
      </c>
      <c r="F12" s="35">
        <f>F38+F46</f>
        <v>3451.16</v>
      </c>
      <c r="G12" s="27">
        <f t="shared" si="0"/>
        <v>77.68688480112866</v>
      </c>
      <c r="H12" s="30">
        <f t="shared" si="1"/>
        <v>41120.84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3863784.66</v>
      </c>
      <c r="F13" s="35">
        <f>F14+F15+F16</f>
        <v>0</v>
      </c>
      <c r="G13" s="27">
        <f>E13/D13*100</f>
        <v>64.37495268243919</v>
      </c>
      <c r="H13" s="30">
        <f>D13-E13</f>
        <v>2138215.34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C61</f>
        <v>4621000</v>
      </c>
      <c r="D14" s="35">
        <f t="shared" si="2"/>
        <v>4621000</v>
      </c>
      <c r="E14" s="35">
        <f t="shared" si="2"/>
        <v>2969587.61</v>
      </c>
      <c r="F14" s="35">
        <f>F61</f>
        <v>0</v>
      </c>
      <c r="G14" s="27">
        <f>E14/D14*100</f>
        <v>64.26287838130274</v>
      </c>
      <c r="H14" s="30">
        <f>D14-E14</f>
        <v>1651412.3900000001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F62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893997.05</v>
      </c>
      <c r="F16" s="35">
        <f>F63</f>
        <v>0</v>
      </c>
      <c r="G16" s="27">
        <f>E16/D16*100</f>
        <v>64.97071584302326</v>
      </c>
      <c r="H16" s="30">
        <f>D16-E16</f>
        <v>482002.94999999995</v>
      </c>
    </row>
    <row r="17" spans="1:8" s="7" customFormat="1" ht="23.25" customHeight="1">
      <c r="A17" s="13" t="s">
        <v>119</v>
      </c>
      <c r="B17" s="3" t="s">
        <v>120</v>
      </c>
      <c r="C17" s="35">
        <f aca="true" t="shared" si="3" ref="C17:F18">C32+C40+C48+C64</f>
        <v>2470440</v>
      </c>
      <c r="D17" s="35">
        <f t="shared" si="3"/>
        <v>2894670</v>
      </c>
      <c r="E17" s="35">
        <f t="shared" si="3"/>
        <v>980950.46</v>
      </c>
      <c r="F17" s="35">
        <f t="shared" si="3"/>
        <v>0</v>
      </c>
      <c r="G17" s="27">
        <f t="shared" si="0"/>
        <v>33.88816203574155</v>
      </c>
      <c r="H17" s="30">
        <f t="shared" si="1"/>
        <v>1913719.54</v>
      </c>
    </row>
    <row r="18" spans="1:8" s="7" customFormat="1" ht="25.5">
      <c r="A18" s="13" t="s">
        <v>121</v>
      </c>
      <c r="B18" s="3" t="s">
        <v>122</v>
      </c>
      <c r="C18" s="35">
        <f t="shared" si="3"/>
        <v>5820048</v>
      </c>
      <c r="D18" s="35">
        <f t="shared" si="3"/>
        <v>6333360.27</v>
      </c>
      <c r="E18" s="35">
        <f t="shared" si="3"/>
        <v>3890078.44</v>
      </c>
      <c r="F18" s="35">
        <f>F33+F41+F49+F65+F53</f>
        <v>3767290.78</v>
      </c>
      <c r="G18" s="27">
        <f t="shared" si="0"/>
        <v>61.42202992030328</v>
      </c>
      <c r="H18" s="30">
        <f t="shared" si="1"/>
        <v>2443281.8299999996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6597000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C34+C42+C50+C66</f>
        <v>18000</v>
      </c>
      <c r="D21" s="35">
        <f>D50+D66</f>
        <v>17500</v>
      </c>
      <c r="E21" s="35">
        <f>E50+E66</f>
        <v>10993.95</v>
      </c>
      <c r="F21" s="35">
        <f>F50+F66</f>
        <v>159.91</v>
      </c>
      <c r="G21" s="27">
        <f t="shared" si="0"/>
        <v>62.82257142857143</v>
      </c>
      <c r="H21" s="30">
        <f t="shared" si="1"/>
        <v>6506.049999999999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D34+D42+D51+D67</f>
        <v>40500</v>
      </c>
      <c r="E22" s="35">
        <f>E34+E42+E51+E67</f>
        <v>27926.46</v>
      </c>
      <c r="F22" s="35">
        <f>F51+F42+F34</f>
        <v>7069.72</v>
      </c>
      <c r="G22" s="27">
        <f>E22/D22*100</f>
        <v>68.95422222222221</v>
      </c>
      <c r="H22" s="30">
        <f>D22-E22</f>
        <v>12573.54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511841.47</v>
      </c>
      <c r="E23" s="35"/>
      <c r="F23" s="35"/>
      <c r="G23" s="27">
        <f>E23/D23*100</f>
        <v>0</v>
      </c>
      <c r="H23" s="30">
        <f>D23-E23</f>
        <v>511841.47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1034302.15</v>
      </c>
      <c r="E24" s="31">
        <f>E25</f>
        <v>773093.23</v>
      </c>
      <c r="F24" s="31">
        <f>F25</f>
        <v>778074.7899999999</v>
      </c>
      <c r="G24" s="28">
        <f t="shared" si="0"/>
        <v>74.74539524064608</v>
      </c>
      <c r="H24" s="33">
        <f t="shared" si="1"/>
        <v>261208.92000000004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1034302.15</v>
      </c>
      <c r="E25" s="31">
        <f>E26+E27</f>
        <v>773093.23</v>
      </c>
      <c r="F25" s="31">
        <f>F26+F27</f>
        <v>778074.7899999999</v>
      </c>
      <c r="G25" s="28">
        <f>E25/D25*100</f>
        <v>74.74539524064608</v>
      </c>
      <c r="H25" s="33">
        <f>D25-E25</f>
        <v>261208.92000000004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599149.25</v>
      </c>
      <c r="F26" s="30">
        <v>597034.94</v>
      </c>
      <c r="G26" s="27">
        <f t="shared" si="0"/>
        <v>77.28963493292053</v>
      </c>
      <c r="H26" s="30">
        <f t="shared" si="1"/>
        <v>176050.75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259102.15</v>
      </c>
      <c r="E27" s="30">
        <v>173943.98</v>
      </c>
      <c r="F27" s="30">
        <v>181039.85</v>
      </c>
      <c r="G27" s="27">
        <f t="shared" si="0"/>
        <v>67.13336033684013</v>
      </c>
      <c r="H27" s="30">
        <f t="shared" si="1"/>
        <v>85158.16999999998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733190</v>
      </c>
      <c r="E28" s="31">
        <f>E29+E32+E33+E34</f>
        <v>494254.51</v>
      </c>
      <c r="F28" s="31">
        <f>F29+F32+F33+F34</f>
        <v>475272.3</v>
      </c>
      <c r="G28" s="28">
        <f t="shared" si="0"/>
        <v>67.4115181603677</v>
      </c>
      <c r="H28" s="33">
        <f t="shared" si="1"/>
        <v>238935.49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391790</v>
      </c>
      <c r="E29" s="31">
        <f>E30+E31</f>
        <v>309406.76</v>
      </c>
      <c r="F29" s="31">
        <f>F30+F31</f>
        <v>301885.81</v>
      </c>
      <c r="G29" s="28">
        <f>E29/D29*100</f>
        <v>78.9726026697976</v>
      </c>
      <c r="H29" s="33">
        <f>D29-E29</f>
        <v>82383.23999999999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235891.54</v>
      </c>
      <c r="F30" s="30">
        <v>221878.99</v>
      </c>
      <c r="G30" s="27">
        <f t="shared" si="0"/>
        <v>82.8852916373858</v>
      </c>
      <c r="H30" s="30">
        <f t="shared" si="1"/>
        <v>48708.45999999999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107190</v>
      </c>
      <c r="E31" s="30">
        <v>73515.22</v>
      </c>
      <c r="F31" s="30">
        <v>80006.82</v>
      </c>
      <c r="G31" s="27">
        <f t="shared" si="0"/>
        <v>68.58402836085456</v>
      </c>
      <c r="H31" s="30">
        <f t="shared" si="1"/>
        <v>33674.78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13816.54</v>
      </c>
      <c r="F32" s="34"/>
      <c r="G32" s="27">
        <f t="shared" si="0"/>
        <v>57.56891666666667</v>
      </c>
      <c r="H32" s="30">
        <f t="shared" si="1"/>
        <v>10183.46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170354.18</v>
      </c>
      <c r="F33" s="34">
        <v>172671.79</v>
      </c>
      <c r="G33" s="27">
        <f t="shared" si="0"/>
        <v>53.841396965866</v>
      </c>
      <c r="H33" s="30">
        <f t="shared" si="1"/>
        <v>146045.82</v>
      </c>
    </row>
    <row r="34" spans="1:8" ht="14.25" customHeight="1">
      <c r="A34" s="5" t="s">
        <v>125</v>
      </c>
      <c r="B34" s="3" t="s">
        <v>365</v>
      </c>
      <c r="C34" s="34">
        <v>1000</v>
      </c>
      <c r="D34" s="34">
        <v>1000</v>
      </c>
      <c r="E34" s="34">
        <v>677.03</v>
      </c>
      <c r="F34" s="34">
        <v>714.7</v>
      </c>
      <c r="G34" s="27">
        <f t="shared" si="0"/>
        <v>67.703</v>
      </c>
      <c r="H34" s="30">
        <f t="shared" si="1"/>
        <v>322.97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14385391.420000002</v>
      </c>
      <c r="E35" s="31">
        <f>E36+E40+E41+E42</f>
        <v>10269279.5</v>
      </c>
      <c r="F35" s="31">
        <f>F36+F40+F41+F42</f>
        <v>9435011.35</v>
      </c>
      <c r="G35" s="28">
        <f t="shared" si="0"/>
        <v>71.3868618529394</v>
      </c>
      <c r="H35" s="33">
        <f t="shared" si="1"/>
        <v>4116111.920000002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12083588.860000001</v>
      </c>
      <c r="E36" s="34">
        <f>E37+E39+E38</f>
        <v>8862204.12</v>
      </c>
      <c r="F36" s="34">
        <f>F37+F39+F38</f>
        <v>8499595.64</v>
      </c>
      <c r="G36" s="27">
        <f t="shared" si="0"/>
        <v>73.34082798311957</v>
      </c>
      <c r="H36" s="30">
        <f t="shared" si="1"/>
        <v>3221384.740000002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8840989.39</v>
      </c>
      <c r="E37" s="34">
        <v>6743985.27</v>
      </c>
      <c r="F37" s="34">
        <v>6377694.73</v>
      </c>
      <c r="G37" s="27">
        <f t="shared" si="0"/>
        <v>76.28088862574688</v>
      </c>
      <c r="H37" s="30">
        <f t="shared" si="1"/>
        <v>2097004.120000001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171290</v>
      </c>
      <c r="E38" s="34">
        <v>130720</v>
      </c>
      <c r="F38" s="34">
        <v>1100</v>
      </c>
      <c r="G38" s="27">
        <f t="shared" si="0"/>
        <v>76.31502130889135</v>
      </c>
      <c r="H38" s="30">
        <f t="shared" si="1"/>
        <v>40570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3071309.47</v>
      </c>
      <c r="E39" s="34">
        <v>1987498.85</v>
      </c>
      <c r="F39" s="34">
        <v>2120800.91</v>
      </c>
      <c r="G39" s="27">
        <f t="shared" si="0"/>
        <v>64.7117742257344</v>
      </c>
      <c r="H39" s="30">
        <f t="shared" si="1"/>
        <v>1083810.62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714740</v>
      </c>
      <c r="E40" s="34">
        <v>440887.57</v>
      </c>
      <c r="F40" s="34"/>
      <c r="G40" s="27">
        <f t="shared" si="0"/>
        <v>61.68502812211434</v>
      </c>
      <c r="H40" s="30">
        <f t="shared" si="1"/>
        <v>273852.43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1567062.56</v>
      </c>
      <c r="E41" s="34">
        <v>956633.1</v>
      </c>
      <c r="F41" s="34">
        <v>929060.69</v>
      </c>
      <c r="G41" s="27">
        <f t="shared" si="0"/>
        <v>61.04626097378014</v>
      </c>
      <c r="H41" s="30">
        <f t="shared" si="1"/>
        <v>610429.4600000001</v>
      </c>
    </row>
    <row r="42" spans="1:8" ht="12.75">
      <c r="A42" s="5" t="s">
        <v>125</v>
      </c>
      <c r="B42" s="3" t="s">
        <v>354</v>
      </c>
      <c r="C42" s="3">
        <v>10000</v>
      </c>
      <c r="D42" s="34">
        <v>20000</v>
      </c>
      <c r="E42" s="34">
        <v>9554.71</v>
      </c>
      <c r="F42" s="34">
        <v>6355.02</v>
      </c>
      <c r="G42" s="27">
        <f t="shared" si="0"/>
        <v>47.77355</v>
      </c>
      <c r="H42" s="30">
        <f t="shared" si="1"/>
        <v>10445.29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7942860</v>
      </c>
      <c r="E43" s="31">
        <f>E44+E48+E49+E50+E51</f>
        <v>4863603.2700000005</v>
      </c>
      <c r="F43" s="31">
        <f>F44+F48+F49+F50+F51</f>
        <v>4077391.13</v>
      </c>
      <c r="G43" s="28">
        <f t="shared" si="0"/>
        <v>61.232393243743445</v>
      </c>
      <c r="H43" s="33">
        <f t="shared" si="1"/>
        <v>3079256.7299999995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5147258.79</v>
      </c>
      <c r="E44" s="33">
        <f>E45+E46+E47</f>
        <v>3889810.7500000005</v>
      </c>
      <c r="F44" s="33">
        <f>F45+F46+F47</f>
        <v>3527661.61</v>
      </c>
      <c r="G44" s="28">
        <f t="shared" si="0"/>
        <v>75.57053003740658</v>
      </c>
      <c r="H44" s="33">
        <f t="shared" si="1"/>
        <v>1257448.0399999996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3918738.17</v>
      </c>
      <c r="E45" s="34">
        <v>2937842.18</v>
      </c>
      <c r="F45" s="34">
        <v>2672016.84</v>
      </c>
      <c r="G45" s="27">
        <f t="shared" si="0"/>
        <v>74.96908577589404</v>
      </c>
      <c r="H45" s="30">
        <f t="shared" si="1"/>
        <v>980895.9899999998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13000</v>
      </c>
      <c r="E46" s="34">
        <v>12449.16</v>
      </c>
      <c r="F46" s="34">
        <v>2351.16</v>
      </c>
      <c r="G46" s="27">
        <f t="shared" si="0"/>
        <v>95.76276923076922</v>
      </c>
      <c r="H46" s="30">
        <f t="shared" si="1"/>
        <v>550.8400000000001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1215520.62</v>
      </c>
      <c r="E47" s="34">
        <v>939519.41</v>
      </c>
      <c r="F47" s="34">
        <v>853293.61</v>
      </c>
      <c r="G47" s="27">
        <f t="shared" si="0"/>
        <v>77.29358058936096</v>
      </c>
      <c r="H47" s="30">
        <f t="shared" si="1"/>
        <v>276001.2100000001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2088744</v>
      </c>
      <c r="E48" s="34">
        <v>514128.02</v>
      </c>
      <c r="F48" s="3"/>
      <c r="G48" s="27">
        <f t="shared" si="0"/>
        <v>24.614218879862733</v>
      </c>
      <c r="H48" s="30">
        <f t="shared" si="1"/>
        <v>1574615.98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689857.21</v>
      </c>
      <c r="E49" s="35">
        <v>445726.49</v>
      </c>
      <c r="F49" s="3">
        <v>549569.61</v>
      </c>
      <c r="G49" s="27">
        <f t="shared" si="0"/>
        <v>64.61141284585545</v>
      </c>
      <c r="H49" s="30">
        <f t="shared" si="1"/>
        <v>244130.71999999997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8.66</v>
      </c>
      <c r="F50" s="34">
        <v>159.91</v>
      </c>
      <c r="G50" s="27">
        <f t="shared" si="0"/>
        <v>0.43299999999999994</v>
      </c>
      <c r="H50" s="30">
        <f t="shared" si="1"/>
        <v>1991.34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1500000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>
        <v>1500000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511841.47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511841.47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511841.47</v>
      </c>
      <c r="E55" s="34">
        <v>0</v>
      </c>
      <c r="F55" s="34"/>
      <c r="G55" s="27">
        <f t="shared" si="0"/>
        <v>0</v>
      </c>
      <c r="H55" s="30">
        <f t="shared" si="1"/>
        <v>511841.47</v>
      </c>
    </row>
    <row r="56" spans="1:8" ht="12.75">
      <c r="A56" s="23" t="s">
        <v>23</v>
      </c>
      <c r="B56" s="23" t="s">
        <v>24</v>
      </c>
      <c r="C56" s="31">
        <f>C60+C64+C65+C66+C57</f>
        <v>11194100</v>
      </c>
      <c r="D56" s="31">
        <f>D60+D64+D65+D66+D57+D67</f>
        <v>10394340.5</v>
      </c>
      <c r="E56" s="31">
        <f>E60+E64+E65+E66+E57+E67</f>
        <v>6675961.5600000005</v>
      </c>
      <c r="F56" s="31">
        <f>F60+F64+F65+F66+F57+F67+F68</f>
        <v>7573178.48</v>
      </c>
      <c r="G56" s="28">
        <f t="shared" si="0"/>
        <v>64.2268892384274</v>
      </c>
      <c r="H56" s="33">
        <f t="shared" si="1"/>
        <v>3718378.9399999995</v>
      </c>
    </row>
    <row r="57" spans="1:8" ht="25.5">
      <c r="A57" s="17" t="s">
        <v>127</v>
      </c>
      <c r="B57" s="3" t="s">
        <v>310</v>
      </c>
      <c r="C57" s="39">
        <f>C58+C59</f>
        <v>544314</v>
      </c>
      <c r="D57" s="39">
        <f>D58+D59</f>
        <v>545114</v>
      </c>
      <c r="E57" s="39">
        <f>E58+E59</f>
        <v>467943.24</v>
      </c>
      <c r="F57" s="39">
        <f>F58+F59</f>
        <v>360189.79000000004</v>
      </c>
      <c r="G57" s="27">
        <f>E57/D57*100</f>
        <v>85.8431887641851</v>
      </c>
      <c r="H57" s="30">
        <f>D57-E57</f>
        <v>77170.76000000001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418617</v>
      </c>
      <c r="E58" s="39">
        <v>352154.39</v>
      </c>
      <c r="F58" s="34">
        <v>279703.63</v>
      </c>
      <c r="G58" s="27">
        <f>E58/D58*100</f>
        <v>84.12328930740988</v>
      </c>
      <c r="H58" s="30">
        <f>D58-E58</f>
        <v>66462.60999999999</v>
      </c>
    </row>
    <row r="59" spans="1:8" ht="12.75">
      <c r="A59" s="3" t="s">
        <v>116</v>
      </c>
      <c r="B59" s="3" t="s">
        <v>312</v>
      </c>
      <c r="C59" s="39">
        <v>126311</v>
      </c>
      <c r="D59" s="39">
        <v>126497</v>
      </c>
      <c r="E59" s="39">
        <v>115788.85</v>
      </c>
      <c r="F59" s="34">
        <v>80486.16</v>
      </c>
      <c r="G59" s="27">
        <f>E59/D59*100</f>
        <v>91.5348585341945</v>
      </c>
      <c r="H59" s="30">
        <f>D59-E59</f>
        <v>10708.149999999994</v>
      </c>
    </row>
    <row r="60" spans="1:8" s="2" customFormat="1" ht="25.5">
      <c r="A60" s="17" t="s">
        <v>131</v>
      </c>
      <c r="B60" s="3" t="s">
        <v>313</v>
      </c>
      <c r="C60" s="34">
        <f>C61+C62+C63</f>
        <v>6017000</v>
      </c>
      <c r="D60" s="34">
        <f>D61+D62+D63</f>
        <v>6002000</v>
      </c>
      <c r="E60" s="34">
        <f>E61+E62+E63</f>
        <v>3863784.66</v>
      </c>
      <c r="F60" s="34">
        <f>F61+F62+F63</f>
        <v>0</v>
      </c>
      <c r="G60" s="27">
        <f t="shared" si="0"/>
        <v>64.37495268243919</v>
      </c>
      <c r="H60" s="30">
        <f t="shared" si="1"/>
        <v>2138215.34</v>
      </c>
    </row>
    <row r="61" spans="1:8" s="2" customFormat="1" ht="12.75">
      <c r="A61" s="3" t="s">
        <v>132</v>
      </c>
      <c r="B61" s="3" t="s">
        <v>314</v>
      </c>
      <c r="C61" s="3">
        <v>4621000</v>
      </c>
      <c r="D61" s="34">
        <v>4621000</v>
      </c>
      <c r="E61" s="34">
        <v>2969587.61</v>
      </c>
      <c r="F61" s="3"/>
      <c r="G61" s="27">
        <f t="shared" si="0"/>
        <v>64.26287838130274</v>
      </c>
      <c r="H61" s="30">
        <f t="shared" si="1"/>
        <v>1651412.3900000001</v>
      </c>
    </row>
    <row r="62" spans="1:8" s="2" customFormat="1" ht="12.75">
      <c r="A62" s="5" t="s">
        <v>133</v>
      </c>
      <c r="B62" s="3" t="s">
        <v>315</v>
      </c>
      <c r="C62" s="3">
        <v>5000</v>
      </c>
      <c r="D62" s="34">
        <v>5000</v>
      </c>
      <c r="E62" s="34">
        <v>200</v>
      </c>
      <c r="F62" s="3"/>
      <c r="G62" s="27">
        <f t="shared" si="0"/>
        <v>4</v>
      </c>
      <c r="H62" s="30">
        <f t="shared" si="1"/>
        <v>4800</v>
      </c>
    </row>
    <row r="63" spans="1:8" s="2" customFormat="1" ht="25.5">
      <c r="A63" s="17" t="s">
        <v>134</v>
      </c>
      <c r="B63" s="3" t="s">
        <v>316</v>
      </c>
      <c r="C63" s="3">
        <v>1391000</v>
      </c>
      <c r="D63" s="34">
        <v>1376000</v>
      </c>
      <c r="E63" s="34">
        <v>893997.05</v>
      </c>
      <c r="F63" s="3"/>
      <c r="G63" s="27">
        <f t="shared" si="0"/>
        <v>64.97071584302326</v>
      </c>
      <c r="H63" s="30">
        <f t="shared" si="1"/>
        <v>482002.94999999995</v>
      </c>
    </row>
    <row r="64" spans="1:8" s="2" customFormat="1" ht="25.5">
      <c r="A64" s="13" t="s">
        <v>119</v>
      </c>
      <c r="B64" s="3" t="s">
        <v>317</v>
      </c>
      <c r="C64" s="3">
        <v>1061200</v>
      </c>
      <c r="D64" s="34">
        <v>67186</v>
      </c>
      <c r="E64" s="34">
        <v>12118.33</v>
      </c>
      <c r="F64" s="3"/>
      <c r="G64" s="27">
        <f t="shared" si="0"/>
        <v>18.036986872265054</v>
      </c>
      <c r="H64" s="30">
        <f t="shared" si="1"/>
        <v>55067.67</v>
      </c>
    </row>
    <row r="65" spans="1:8" ht="25.5">
      <c r="A65" s="13" t="s">
        <v>121</v>
      </c>
      <c r="B65" s="3" t="s">
        <v>318</v>
      </c>
      <c r="C65" s="34">
        <v>3566586</v>
      </c>
      <c r="D65" s="34">
        <v>3760040.5</v>
      </c>
      <c r="E65" s="34">
        <v>2317364.67</v>
      </c>
      <c r="F65" s="11">
        <v>615988.69</v>
      </c>
      <c r="G65" s="27">
        <f t="shared" si="0"/>
        <v>61.63137524715492</v>
      </c>
      <c r="H65" s="30">
        <f t="shared" si="1"/>
        <v>1442675.83</v>
      </c>
    </row>
    <row r="66" spans="1:8" ht="12.75">
      <c r="A66" s="5" t="s">
        <v>125</v>
      </c>
      <c r="B66" s="3" t="s">
        <v>319</v>
      </c>
      <c r="C66" s="34">
        <v>5000</v>
      </c>
      <c r="D66" s="34">
        <v>15500</v>
      </c>
      <c r="E66" s="34">
        <v>10985.29</v>
      </c>
      <c r="F66" s="11"/>
      <c r="G66" s="27">
        <f t="shared" si="0"/>
        <v>70.87283870967742</v>
      </c>
      <c r="H66" s="30">
        <f t="shared" si="1"/>
        <v>4514.709999999999</v>
      </c>
    </row>
    <row r="67" spans="1:8" ht="12.75">
      <c r="A67" s="3" t="s">
        <v>344</v>
      </c>
      <c r="B67" s="3" t="s">
        <v>363</v>
      </c>
      <c r="C67" s="34"/>
      <c r="D67" s="34">
        <v>4500</v>
      </c>
      <c r="E67" s="34">
        <v>3765.37</v>
      </c>
      <c r="F67" s="11"/>
      <c r="G67" s="27">
        <f t="shared" si="0"/>
        <v>83.67488888888889</v>
      </c>
      <c r="H67" s="30">
        <f t="shared" si="1"/>
        <v>734.6300000000001</v>
      </c>
    </row>
    <row r="68" spans="1:8" ht="51">
      <c r="A68" s="17" t="s">
        <v>170</v>
      </c>
      <c r="B68" s="3" t="s">
        <v>320</v>
      </c>
      <c r="C68" s="34"/>
      <c r="D68" s="34"/>
      <c r="E68" s="34"/>
      <c r="F68" s="34">
        <v>6597000</v>
      </c>
      <c r="G68" s="27"/>
      <c r="H68" s="30">
        <f>D68-E68</f>
        <v>0</v>
      </c>
    </row>
    <row r="69" spans="1:8" ht="12.75">
      <c r="A69" s="1" t="s">
        <v>25</v>
      </c>
      <c r="B69" s="1" t="s">
        <v>321</v>
      </c>
      <c r="C69" s="33">
        <f>C70</f>
        <v>1371600</v>
      </c>
      <c r="D69" s="33">
        <f>D70</f>
        <v>1371600</v>
      </c>
      <c r="E69" s="33">
        <f>E70</f>
        <v>1079638</v>
      </c>
      <c r="F69" s="33">
        <f>F70</f>
        <v>1032106.46</v>
      </c>
      <c r="G69" s="28">
        <f t="shared" si="0"/>
        <v>78.71376494604841</v>
      </c>
      <c r="H69" s="33">
        <f t="shared" si="1"/>
        <v>291962</v>
      </c>
    </row>
    <row r="70" spans="1:8" ht="12.75">
      <c r="A70" s="5" t="s">
        <v>139</v>
      </c>
      <c r="B70" s="3" t="s">
        <v>322</v>
      </c>
      <c r="C70" s="34">
        <v>1371600</v>
      </c>
      <c r="D70" s="34">
        <v>1371600</v>
      </c>
      <c r="E70" s="34">
        <v>1079638</v>
      </c>
      <c r="F70" s="34">
        <v>1032106.46</v>
      </c>
      <c r="G70" s="27">
        <f t="shared" si="0"/>
        <v>78.71376494604841</v>
      </c>
      <c r="H70" s="30">
        <f t="shared" si="1"/>
        <v>291962</v>
      </c>
    </row>
    <row r="71" spans="1:8" ht="25.5">
      <c r="A71" s="14" t="s">
        <v>26</v>
      </c>
      <c r="B71" s="1" t="s">
        <v>27</v>
      </c>
      <c r="C71" s="33">
        <f>C72+C76+C82+C80+C81</f>
        <v>1288000</v>
      </c>
      <c r="D71" s="33">
        <f>D72+D76+D82+D80+D81+D83</f>
        <v>1641589</v>
      </c>
      <c r="E71" s="33">
        <f>E72+E76+E82+E80+E81+E83</f>
        <v>1277632.5</v>
      </c>
      <c r="F71" s="33">
        <f>F72+F76+F82+F80+F81+F84+F83</f>
        <v>1635169.18</v>
      </c>
      <c r="G71" s="28">
        <f t="shared" si="0"/>
        <v>77.8290120121419</v>
      </c>
      <c r="H71" s="33">
        <f t="shared" si="1"/>
        <v>363956.5</v>
      </c>
    </row>
    <row r="72" spans="1:8" ht="25.5">
      <c r="A72" s="17" t="s">
        <v>127</v>
      </c>
      <c r="B72" s="3" t="s">
        <v>128</v>
      </c>
      <c r="C72" s="34">
        <f>C73+C74+C75</f>
        <v>460200</v>
      </c>
      <c r="D72" s="34">
        <f>D73+D74+D75</f>
        <v>525300</v>
      </c>
      <c r="E72" s="34">
        <f>E73+E74+E75</f>
        <v>406083.72000000003</v>
      </c>
      <c r="F72" s="34">
        <f>F73+F74+F75</f>
        <v>570529.1799999999</v>
      </c>
      <c r="G72" s="27">
        <f t="shared" si="0"/>
        <v>77.30510565391205</v>
      </c>
      <c r="H72" s="30">
        <f t="shared" si="1"/>
        <v>119216.27999999997</v>
      </c>
    </row>
    <row r="73" spans="1:8" ht="12.75">
      <c r="A73" s="3" t="s">
        <v>114</v>
      </c>
      <c r="B73" s="3" t="s">
        <v>113</v>
      </c>
      <c r="C73" s="34">
        <f>C87</f>
        <v>353500</v>
      </c>
      <c r="D73" s="34">
        <f>D87</f>
        <v>403500</v>
      </c>
      <c r="E73" s="34">
        <f>E87</f>
        <v>286604.45</v>
      </c>
      <c r="F73" s="34">
        <f>F87</f>
        <v>294853.41</v>
      </c>
      <c r="G73" s="27">
        <f t="shared" si="0"/>
        <v>71.02960346964065</v>
      </c>
      <c r="H73" s="30">
        <f t="shared" si="1"/>
        <v>116895.54999999999</v>
      </c>
    </row>
    <row r="74" spans="1:8" ht="12.75">
      <c r="A74" s="3" t="s">
        <v>116</v>
      </c>
      <c r="B74" s="3" t="s">
        <v>115</v>
      </c>
      <c r="C74" s="34">
        <f>C89</f>
        <v>106700</v>
      </c>
      <c r="D74" s="34">
        <f>D89</f>
        <v>121800</v>
      </c>
      <c r="E74" s="34">
        <f>E89</f>
        <v>119479.27</v>
      </c>
      <c r="F74" s="34">
        <f>F89</f>
        <v>89045.77</v>
      </c>
      <c r="G74" s="27">
        <f aca="true" t="shared" si="4" ref="G74:G151">E74/D74*100</f>
        <v>98.09463875205255</v>
      </c>
      <c r="H74" s="30">
        <f aca="true" t="shared" si="5" ref="H74:H151">D74-E74</f>
        <v>2320.729999999996</v>
      </c>
    </row>
    <row r="75" spans="1:8" ht="12.75">
      <c r="A75" s="5" t="s">
        <v>117</v>
      </c>
      <c r="B75" s="3" t="s">
        <v>118</v>
      </c>
      <c r="C75" s="34"/>
      <c r="D75" s="34"/>
      <c r="E75" s="34"/>
      <c r="F75" s="34">
        <f>F88</f>
        <v>186630</v>
      </c>
      <c r="G75" s="27"/>
      <c r="H75" s="30">
        <f t="shared" si="5"/>
        <v>0</v>
      </c>
    </row>
    <row r="76" spans="1:8" ht="25.5">
      <c r="A76" s="17" t="s">
        <v>131</v>
      </c>
      <c r="B76" s="3" t="s">
        <v>138</v>
      </c>
      <c r="C76" s="34">
        <f>C77+C78+C79</f>
        <v>657000</v>
      </c>
      <c r="D76" s="34">
        <f>D77+D78+D79</f>
        <v>657000</v>
      </c>
      <c r="E76" s="34">
        <f>E77+E78+E79</f>
        <v>486390.02999999997</v>
      </c>
      <c r="F76" s="34">
        <f>F77+F78+F79</f>
        <v>0</v>
      </c>
      <c r="G76" s="27">
        <f t="shared" si="4"/>
        <v>74.03196803652968</v>
      </c>
      <c r="H76" s="30">
        <f t="shared" si="5"/>
        <v>170609.97000000003</v>
      </c>
    </row>
    <row r="77" spans="1:8" ht="12.75">
      <c r="A77" s="3" t="s">
        <v>132</v>
      </c>
      <c r="B77" s="3" t="s">
        <v>135</v>
      </c>
      <c r="C77" s="34">
        <f aca="true" t="shared" si="6" ref="C77:F79">C95</f>
        <v>504000</v>
      </c>
      <c r="D77" s="34">
        <f t="shared" si="6"/>
        <v>504000</v>
      </c>
      <c r="E77" s="34">
        <f t="shared" si="6"/>
        <v>371737.47</v>
      </c>
      <c r="F77" s="34">
        <f t="shared" si="6"/>
        <v>0</v>
      </c>
      <c r="G77" s="27">
        <f t="shared" si="4"/>
        <v>73.75743452380952</v>
      </c>
      <c r="H77" s="30">
        <f t="shared" si="5"/>
        <v>132262.53000000003</v>
      </c>
    </row>
    <row r="78" spans="1:8" ht="12.75">
      <c r="A78" s="5" t="s">
        <v>133</v>
      </c>
      <c r="B78" s="3" t="s">
        <v>136</v>
      </c>
      <c r="C78" s="34">
        <f t="shared" si="6"/>
        <v>6000</v>
      </c>
      <c r="D78" s="34">
        <f t="shared" si="6"/>
        <v>6000</v>
      </c>
      <c r="E78" s="34">
        <f t="shared" si="6"/>
        <v>0</v>
      </c>
      <c r="F78" s="34">
        <f t="shared" si="6"/>
        <v>0</v>
      </c>
      <c r="G78" s="27"/>
      <c r="H78" s="30"/>
    </row>
    <row r="79" spans="1:8" ht="25.5">
      <c r="A79" s="17" t="s">
        <v>134</v>
      </c>
      <c r="B79" s="3" t="s">
        <v>137</v>
      </c>
      <c r="C79" s="34">
        <f t="shared" si="6"/>
        <v>147000</v>
      </c>
      <c r="D79" s="34">
        <f t="shared" si="6"/>
        <v>147000</v>
      </c>
      <c r="E79" s="34">
        <f t="shared" si="6"/>
        <v>114652.56</v>
      </c>
      <c r="F79" s="34">
        <f t="shared" si="6"/>
        <v>0</v>
      </c>
      <c r="G79" s="27">
        <f>E79/D79*100</f>
        <v>77.9949387755102</v>
      </c>
      <c r="H79" s="30">
        <f>D79-E79</f>
        <v>32347.440000000002</v>
      </c>
    </row>
    <row r="80" spans="1:8" ht="25.5">
      <c r="A80" s="13" t="s">
        <v>119</v>
      </c>
      <c r="B80" s="3" t="s">
        <v>120</v>
      </c>
      <c r="C80" s="34">
        <f>C98</f>
        <v>5000</v>
      </c>
      <c r="D80" s="34">
        <f>D98+D90</f>
        <v>37000</v>
      </c>
      <c r="E80" s="34">
        <f>E98+E90</f>
        <v>31522.37</v>
      </c>
      <c r="F80" s="34">
        <f>F98</f>
        <v>0</v>
      </c>
      <c r="G80" s="27">
        <f>E80/D80*100</f>
        <v>85.1955945945946</v>
      </c>
      <c r="H80" s="30">
        <f>D80-E80</f>
        <v>5477.630000000001</v>
      </c>
    </row>
    <row r="81" spans="1:8" ht="25.5">
      <c r="A81" s="13" t="s">
        <v>121</v>
      </c>
      <c r="B81" s="3" t="s">
        <v>122</v>
      </c>
      <c r="C81" s="34">
        <f>C91+C99+C104</f>
        <v>98000</v>
      </c>
      <c r="D81" s="34">
        <f>D91+D99+D104</f>
        <v>144289</v>
      </c>
      <c r="E81" s="34">
        <f>E91+E99+E104</f>
        <v>75636.38</v>
      </c>
      <c r="F81" s="34">
        <f>F91+F99+F104</f>
        <v>525690</v>
      </c>
      <c r="G81" s="27">
        <f>E81/D81*100</f>
        <v>52.42005974121382</v>
      </c>
      <c r="H81" s="30">
        <f>D81-E81</f>
        <v>68652.62</v>
      </c>
    </row>
    <row r="82" spans="1:8" ht="12.75">
      <c r="A82" s="5" t="s">
        <v>139</v>
      </c>
      <c r="B82" s="3" t="s">
        <v>140</v>
      </c>
      <c r="C82" s="34">
        <f>C92</f>
        <v>67800</v>
      </c>
      <c r="D82" s="34">
        <f>D92</f>
        <v>67800</v>
      </c>
      <c r="E82" s="34">
        <f>E92</f>
        <v>67800</v>
      </c>
      <c r="F82" s="34">
        <f>F92</f>
        <v>40950</v>
      </c>
      <c r="G82" s="27">
        <f t="shared" si="4"/>
        <v>100</v>
      </c>
      <c r="H82" s="30">
        <f t="shared" si="5"/>
        <v>0</v>
      </c>
    </row>
    <row r="83" spans="1:8" ht="12.75">
      <c r="A83" s="5" t="s">
        <v>151</v>
      </c>
      <c r="B83" s="3" t="s">
        <v>124</v>
      </c>
      <c r="C83" s="34"/>
      <c r="D83" s="34">
        <f>D102</f>
        <v>210200</v>
      </c>
      <c r="E83" s="34">
        <f>E102</f>
        <v>210200</v>
      </c>
      <c r="F83" s="34">
        <f>F102</f>
        <v>30000</v>
      </c>
      <c r="G83" s="27"/>
      <c r="H83" s="30"/>
    </row>
    <row r="84" spans="1:8" ht="51">
      <c r="A84" s="17" t="s">
        <v>170</v>
      </c>
      <c r="B84" s="3" t="s">
        <v>285</v>
      </c>
      <c r="C84" s="34"/>
      <c r="D84" s="34"/>
      <c r="E84" s="34"/>
      <c r="F84" s="34">
        <f>F100</f>
        <v>468000</v>
      </c>
      <c r="G84" s="27"/>
      <c r="H84" s="30">
        <f t="shared" si="5"/>
        <v>0</v>
      </c>
    </row>
    <row r="85" spans="1:8" ht="12.75">
      <c r="A85" s="23" t="s">
        <v>28</v>
      </c>
      <c r="B85" s="23" t="s">
        <v>29</v>
      </c>
      <c r="C85" s="31">
        <f>C86+C91+C92</f>
        <v>528000</v>
      </c>
      <c r="D85" s="31">
        <f>D86+D91+D92+D90</f>
        <v>669500</v>
      </c>
      <c r="E85" s="31">
        <f>E86+E91+E92+E90</f>
        <v>507431.4</v>
      </c>
      <c r="F85" s="31">
        <f>F86+F91+F92</f>
        <v>611479.1799999999</v>
      </c>
      <c r="G85" s="28">
        <f t="shared" si="4"/>
        <v>75.79259148618372</v>
      </c>
      <c r="H85" s="33">
        <f t="shared" si="5"/>
        <v>162068.59999999998</v>
      </c>
    </row>
    <row r="86" spans="1:8" ht="25.5">
      <c r="A86" s="17" t="s">
        <v>127</v>
      </c>
      <c r="B86" s="3" t="s">
        <v>268</v>
      </c>
      <c r="C86" s="34">
        <f>C87+C89</f>
        <v>460200</v>
      </c>
      <c r="D86" s="34">
        <f>D87+D89</f>
        <v>525300</v>
      </c>
      <c r="E86" s="34">
        <f>E87+E89</f>
        <v>406083.72000000003</v>
      </c>
      <c r="F86" s="34">
        <f>F87+F89+F88</f>
        <v>570529.1799999999</v>
      </c>
      <c r="G86" s="27">
        <f t="shared" si="4"/>
        <v>77.30510565391205</v>
      </c>
      <c r="H86" s="30">
        <f t="shared" si="5"/>
        <v>119216.27999999997</v>
      </c>
    </row>
    <row r="87" spans="1:8" ht="12.75">
      <c r="A87" s="3" t="s">
        <v>114</v>
      </c>
      <c r="B87" s="3" t="s">
        <v>269</v>
      </c>
      <c r="C87" s="34">
        <v>353500</v>
      </c>
      <c r="D87" s="25">
        <v>403500</v>
      </c>
      <c r="E87" s="25">
        <v>286604.45</v>
      </c>
      <c r="F87" s="3">
        <v>294853.41</v>
      </c>
      <c r="G87" s="27">
        <f t="shared" si="4"/>
        <v>71.02960346964065</v>
      </c>
      <c r="H87" s="30">
        <f t="shared" si="5"/>
        <v>116895.54999999999</v>
      </c>
    </row>
    <row r="88" spans="1:8" ht="12.75">
      <c r="A88" s="5" t="s">
        <v>117</v>
      </c>
      <c r="B88" s="3" t="s">
        <v>323</v>
      </c>
      <c r="C88" s="34"/>
      <c r="D88" s="25"/>
      <c r="E88" s="25"/>
      <c r="F88" s="3">
        <v>186630</v>
      </c>
      <c r="G88" s="27"/>
      <c r="H88" s="30">
        <f>D88-E88</f>
        <v>0</v>
      </c>
    </row>
    <row r="89" spans="1:8" ht="12.75">
      <c r="A89" s="3" t="s">
        <v>116</v>
      </c>
      <c r="B89" s="3" t="s">
        <v>270</v>
      </c>
      <c r="C89" s="34">
        <v>106700</v>
      </c>
      <c r="D89" s="25">
        <v>121800</v>
      </c>
      <c r="E89" s="25">
        <v>119479.27</v>
      </c>
      <c r="F89" s="3">
        <v>89045.77</v>
      </c>
      <c r="G89" s="27">
        <f t="shared" si="4"/>
        <v>98.09463875205255</v>
      </c>
      <c r="H89" s="30">
        <f t="shared" si="5"/>
        <v>2320.729999999996</v>
      </c>
    </row>
    <row r="90" spans="1:8" ht="25.5">
      <c r="A90" s="13" t="s">
        <v>119</v>
      </c>
      <c r="B90" s="3" t="s">
        <v>355</v>
      </c>
      <c r="C90" s="34"/>
      <c r="D90" s="25">
        <v>12000</v>
      </c>
      <c r="E90" s="25">
        <v>10050.3</v>
      </c>
      <c r="F90" s="34"/>
      <c r="G90" s="27"/>
      <c r="H90" s="30"/>
    </row>
    <row r="91" spans="1:8" ht="25.5">
      <c r="A91" s="13" t="s">
        <v>121</v>
      </c>
      <c r="B91" s="3" t="s">
        <v>271</v>
      </c>
      <c r="C91" s="3"/>
      <c r="D91" s="34">
        <v>64400</v>
      </c>
      <c r="E91" s="34">
        <v>23497.38</v>
      </c>
      <c r="F91" s="3">
        <v>0</v>
      </c>
      <c r="G91" s="27"/>
      <c r="H91" s="30">
        <f>D91-E91</f>
        <v>40902.619999999995</v>
      </c>
    </row>
    <row r="92" spans="1:8" ht="12.75">
      <c r="A92" s="5" t="s">
        <v>139</v>
      </c>
      <c r="B92" s="3" t="s">
        <v>272</v>
      </c>
      <c r="C92" s="3">
        <v>67800</v>
      </c>
      <c r="D92" s="34">
        <v>67800</v>
      </c>
      <c r="E92" s="34">
        <v>67800</v>
      </c>
      <c r="F92" s="3">
        <v>40950</v>
      </c>
      <c r="G92" s="27">
        <f>E92/D92*100</f>
        <v>100</v>
      </c>
      <c r="H92" s="30">
        <f>D92-E92</f>
        <v>0</v>
      </c>
    </row>
    <row r="93" spans="1:8" ht="38.25" customHeight="1">
      <c r="A93" s="24" t="s">
        <v>30</v>
      </c>
      <c r="B93" s="23" t="s">
        <v>31</v>
      </c>
      <c r="C93" s="31">
        <f>C94+C98+C99</f>
        <v>713000</v>
      </c>
      <c r="D93" s="31">
        <f>D94+D98+D99</f>
        <v>715270</v>
      </c>
      <c r="E93" s="31">
        <f>E94+E98+E99</f>
        <v>521382.1</v>
      </c>
      <c r="F93" s="31">
        <f>F94+F98+F99+F100</f>
        <v>993690</v>
      </c>
      <c r="G93" s="28">
        <f t="shared" si="4"/>
        <v>72.89304738070938</v>
      </c>
      <c r="H93" s="33">
        <f t="shared" si="5"/>
        <v>193887.90000000002</v>
      </c>
    </row>
    <row r="94" spans="1:8" ht="24" customHeight="1">
      <c r="A94" s="17" t="s">
        <v>131</v>
      </c>
      <c r="B94" s="3" t="s">
        <v>273</v>
      </c>
      <c r="C94" s="35">
        <f>C95+C96+C97</f>
        <v>657000</v>
      </c>
      <c r="D94" s="35">
        <f>D95+D96+D97</f>
        <v>657000</v>
      </c>
      <c r="E94" s="35">
        <f>E95+E96+E97</f>
        <v>486390.02999999997</v>
      </c>
      <c r="F94" s="35">
        <f>F95+F96+F97</f>
        <v>0</v>
      </c>
      <c r="G94" s="27">
        <f t="shared" si="4"/>
        <v>74.03196803652968</v>
      </c>
      <c r="H94" s="30">
        <f t="shared" si="5"/>
        <v>170609.97000000003</v>
      </c>
    </row>
    <row r="95" spans="1:8" ht="16.5" customHeight="1">
      <c r="A95" s="3" t="s">
        <v>132</v>
      </c>
      <c r="B95" s="3" t="s">
        <v>274</v>
      </c>
      <c r="C95" s="35">
        <v>504000</v>
      </c>
      <c r="D95" s="35">
        <v>504000</v>
      </c>
      <c r="E95" s="35">
        <v>371737.47</v>
      </c>
      <c r="F95" s="31"/>
      <c r="G95" s="27">
        <f t="shared" si="4"/>
        <v>73.75743452380952</v>
      </c>
      <c r="H95" s="30">
        <f t="shared" si="5"/>
        <v>132262.53000000003</v>
      </c>
    </row>
    <row r="96" spans="1:8" ht="16.5" customHeight="1">
      <c r="A96" s="5" t="s">
        <v>133</v>
      </c>
      <c r="B96" s="3" t="s">
        <v>275</v>
      </c>
      <c r="C96" s="35">
        <v>6000</v>
      </c>
      <c r="D96" s="35">
        <v>6000</v>
      </c>
      <c r="E96" s="31"/>
      <c r="F96" s="31"/>
      <c r="G96" s="27">
        <f t="shared" si="4"/>
        <v>0</v>
      </c>
      <c r="H96" s="30">
        <f t="shared" si="5"/>
        <v>6000</v>
      </c>
    </row>
    <row r="97" spans="1:8" ht="25.5">
      <c r="A97" s="17" t="s">
        <v>134</v>
      </c>
      <c r="B97" s="3" t="s">
        <v>276</v>
      </c>
      <c r="C97" s="35">
        <v>147000</v>
      </c>
      <c r="D97" s="35">
        <v>147000</v>
      </c>
      <c r="E97" s="35">
        <v>114652.56</v>
      </c>
      <c r="F97" s="35"/>
      <c r="G97" s="27">
        <f t="shared" si="4"/>
        <v>77.9949387755102</v>
      </c>
      <c r="H97" s="30">
        <f t="shared" si="5"/>
        <v>32347.440000000002</v>
      </c>
    </row>
    <row r="98" spans="1:8" ht="25.5">
      <c r="A98" s="13" t="s">
        <v>119</v>
      </c>
      <c r="B98" s="3" t="s">
        <v>277</v>
      </c>
      <c r="C98" s="35">
        <v>5000</v>
      </c>
      <c r="D98" s="35">
        <v>25000</v>
      </c>
      <c r="E98" s="35">
        <v>21472.07</v>
      </c>
      <c r="F98" s="35"/>
      <c r="G98" s="27">
        <f t="shared" si="4"/>
        <v>85.88828</v>
      </c>
      <c r="H98" s="30">
        <f t="shared" si="5"/>
        <v>3527.9300000000003</v>
      </c>
    </row>
    <row r="99" spans="1:8" ht="25.5">
      <c r="A99" s="13" t="s">
        <v>121</v>
      </c>
      <c r="B99" s="3" t="s">
        <v>278</v>
      </c>
      <c r="C99" s="35">
        <v>51000</v>
      </c>
      <c r="D99" s="35">
        <v>33270</v>
      </c>
      <c r="E99" s="35">
        <v>13520</v>
      </c>
      <c r="F99" s="35">
        <v>525690</v>
      </c>
      <c r="G99" s="27">
        <f t="shared" si="4"/>
        <v>40.63721070033063</v>
      </c>
      <c r="H99" s="30">
        <f t="shared" si="5"/>
        <v>19750</v>
      </c>
    </row>
    <row r="100" spans="1:8" ht="51">
      <c r="A100" s="17" t="s">
        <v>170</v>
      </c>
      <c r="B100" s="3" t="s">
        <v>324</v>
      </c>
      <c r="C100" s="35"/>
      <c r="D100" s="35"/>
      <c r="E100" s="35"/>
      <c r="F100" s="34">
        <v>468000</v>
      </c>
      <c r="G100" s="27"/>
      <c r="H100" s="30">
        <f t="shared" si="5"/>
        <v>0</v>
      </c>
    </row>
    <row r="101" spans="1:8" ht="12.75">
      <c r="A101" s="23" t="s">
        <v>32</v>
      </c>
      <c r="B101" s="1" t="s">
        <v>33</v>
      </c>
      <c r="C101" s="34"/>
      <c r="D101" s="33">
        <f>D102</f>
        <v>210200</v>
      </c>
      <c r="E101" s="33">
        <f>E102</f>
        <v>210200</v>
      </c>
      <c r="F101" s="33">
        <f>F102</f>
        <v>30000</v>
      </c>
      <c r="G101" s="27"/>
      <c r="H101" s="30">
        <f t="shared" si="5"/>
        <v>0</v>
      </c>
    </row>
    <row r="102" spans="1:8" ht="12.75">
      <c r="A102" s="5" t="s">
        <v>151</v>
      </c>
      <c r="B102" s="40" t="s">
        <v>377</v>
      </c>
      <c r="C102" s="34"/>
      <c r="D102" s="34">
        <v>210200</v>
      </c>
      <c r="E102" s="34">
        <v>210200</v>
      </c>
      <c r="F102" s="34">
        <v>30000</v>
      </c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47000</v>
      </c>
      <c r="D103" s="31">
        <f>D104</f>
        <v>46619</v>
      </c>
      <c r="E103" s="31">
        <f>E104</f>
        <v>38619</v>
      </c>
      <c r="F103" s="31">
        <f>F104</f>
        <v>0</v>
      </c>
      <c r="G103" s="28">
        <f t="shared" si="4"/>
        <v>82.83961474935111</v>
      </c>
      <c r="H103" s="33">
        <f t="shared" si="5"/>
        <v>8000</v>
      </c>
    </row>
    <row r="104" spans="1:8" ht="25.5">
      <c r="A104" s="13" t="s">
        <v>121</v>
      </c>
      <c r="B104" s="3" t="s">
        <v>122</v>
      </c>
      <c r="C104" s="34">
        <v>47000</v>
      </c>
      <c r="D104" s="11">
        <v>46619</v>
      </c>
      <c r="E104" s="3">
        <v>38619</v>
      </c>
      <c r="F104" s="34"/>
      <c r="G104" s="27">
        <f t="shared" si="4"/>
        <v>82.83961474935111</v>
      </c>
      <c r="H104" s="30">
        <f t="shared" si="5"/>
        <v>8000</v>
      </c>
    </row>
    <row r="105" spans="1:8" ht="12.75">
      <c r="A105" s="1" t="s">
        <v>36</v>
      </c>
      <c r="B105" s="1" t="s">
        <v>37</v>
      </c>
      <c r="C105" s="33">
        <f>C106+C110+C111+C117+C113+C114+C115+C116</f>
        <v>21197072.32</v>
      </c>
      <c r="D105" s="33">
        <f>D106+D110+D111+D117+D113+D114+D115+D116+D112</f>
        <v>25874835.98</v>
      </c>
      <c r="E105" s="33">
        <f>E106+E110+E111+E117+E113+E114+E115+E116+E112</f>
        <v>19088345.21</v>
      </c>
      <c r="F105" s="33">
        <f>F106+F110+F111+F117+F113+F114+F115+F116</f>
        <v>10824118.99</v>
      </c>
      <c r="G105" s="28">
        <f t="shared" si="4"/>
        <v>73.77185008923098</v>
      </c>
      <c r="H105" s="33">
        <f t="shared" si="5"/>
        <v>6786490.77</v>
      </c>
    </row>
    <row r="106" spans="1:8" ht="25.5">
      <c r="A106" s="17" t="s">
        <v>127</v>
      </c>
      <c r="B106" s="3" t="s">
        <v>128</v>
      </c>
      <c r="C106" s="34">
        <f>C107+C108+C109</f>
        <v>2807600</v>
      </c>
      <c r="D106" s="34">
        <f>D107+D108+D109</f>
        <v>2915100</v>
      </c>
      <c r="E106" s="34">
        <f>E107+E108+E109</f>
        <v>2110659.73</v>
      </c>
      <c r="F106" s="34">
        <f>F107+F108+F109</f>
        <v>2265980.22</v>
      </c>
      <c r="G106" s="27">
        <f t="shared" si="4"/>
        <v>72.40436794621111</v>
      </c>
      <c r="H106" s="30">
        <f t="shared" si="5"/>
        <v>804440.27</v>
      </c>
    </row>
    <row r="107" spans="1:8" ht="12.75">
      <c r="A107" s="3" t="s">
        <v>114</v>
      </c>
      <c r="B107" s="3" t="s">
        <v>113</v>
      </c>
      <c r="C107" s="34">
        <f aca="true" t="shared" si="7" ref="C107:E109">C120</f>
        <v>2154800</v>
      </c>
      <c r="D107" s="34">
        <f t="shared" si="7"/>
        <v>2262300</v>
      </c>
      <c r="E107" s="34">
        <f t="shared" si="7"/>
        <v>1622280.8</v>
      </c>
      <c r="F107" s="34">
        <f>F120</f>
        <v>1692643.33</v>
      </c>
      <c r="G107" s="27">
        <f t="shared" si="4"/>
        <v>71.70935773328029</v>
      </c>
      <c r="H107" s="30">
        <f t="shared" si="5"/>
        <v>640019.2</v>
      </c>
    </row>
    <row r="108" spans="1:8" ht="12.75">
      <c r="A108" s="3" t="s">
        <v>116</v>
      </c>
      <c r="B108" s="3" t="s">
        <v>115</v>
      </c>
      <c r="C108" s="34">
        <f t="shared" si="7"/>
        <v>650800</v>
      </c>
      <c r="D108" s="34">
        <f t="shared" si="7"/>
        <v>650800</v>
      </c>
      <c r="E108" s="34">
        <f t="shared" si="7"/>
        <v>488378.93</v>
      </c>
      <c r="F108" s="34">
        <f>F121</f>
        <v>573336.89</v>
      </c>
      <c r="G108" s="27">
        <f t="shared" si="4"/>
        <v>75.04285955746774</v>
      </c>
      <c r="H108" s="30">
        <f t="shared" si="5"/>
        <v>162421.07</v>
      </c>
    </row>
    <row r="109" spans="1:8" ht="12.75">
      <c r="A109" s="5" t="s">
        <v>117</v>
      </c>
      <c r="B109" s="3" t="s">
        <v>118</v>
      </c>
      <c r="C109" s="34">
        <f t="shared" si="7"/>
        <v>2000</v>
      </c>
      <c r="D109" s="34">
        <f t="shared" si="7"/>
        <v>2000</v>
      </c>
      <c r="E109" s="34">
        <f t="shared" si="7"/>
        <v>0</v>
      </c>
      <c r="F109" s="34">
        <f>F122</f>
        <v>0</v>
      </c>
      <c r="G109" s="27">
        <f t="shared" si="4"/>
        <v>0</v>
      </c>
      <c r="H109" s="30">
        <f t="shared" si="5"/>
        <v>2000</v>
      </c>
    </row>
    <row r="110" spans="1:8" ht="25.5">
      <c r="A110" s="13" t="s">
        <v>119</v>
      </c>
      <c r="B110" s="3" t="s">
        <v>120</v>
      </c>
      <c r="C110" s="34">
        <f>C123</f>
        <v>49900</v>
      </c>
      <c r="D110" s="34">
        <f>D123+D133</f>
        <v>209633</v>
      </c>
      <c r="E110" s="34">
        <f>E123+E133</f>
        <v>141181.58</v>
      </c>
      <c r="F110" s="34">
        <f>F123+F133</f>
        <v>0</v>
      </c>
      <c r="G110" s="27">
        <f t="shared" si="4"/>
        <v>67.34702074577952</v>
      </c>
      <c r="H110" s="30">
        <f t="shared" si="5"/>
        <v>68451.42000000001</v>
      </c>
    </row>
    <row r="111" spans="1:8" ht="25.5">
      <c r="A111" s="13" t="s">
        <v>121</v>
      </c>
      <c r="B111" s="3" t="s">
        <v>122</v>
      </c>
      <c r="C111" s="34">
        <f>C124+C130+C134</f>
        <v>6566272.32</v>
      </c>
      <c r="D111" s="34">
        <f>D124+D130+D134+D127</f>
        <v>2877402.98</v>
      </c>
      <c r="E111" s="34">
        <f>E124+E130+E134+E127</f>
        <v>1256482.5799999998</v>
      </c>
      <c r="F111" s="34">
        <f>F124+F130+F134</f>
        <v>1140463.77</v>
      </c>
      <c r="G111" s="27">
        <f t="shared" si="4"/>
        <v>43.667243995138975</v>
      </c>
      <c r="H111" s="30">
        <f t="shared" si="5"/>
        <v>1620920.4000000001</v>
      </c>
    </row>
    <row r="112" spans="1:8" ht="38.25">
      <c r="A112" s="17" t="s">
        <v>176</v>
      </c>
      <c r="B112" s="3" t="s">
        <v>357</v>
      </c>
      <c r="C112" s="34"/>
      <c r="D112" s="34">
        <f>D135</f>
        <v>1470000</v>
      </c>
      <c r="E112" s="34">
        <f>E135</f>
        <v>1470000</v>
      </c>
      <c r="F112" s="34"/>
      <c r="G112" s="27"/>
      <c r="H112" s="30"/>
    </row>
    <row r="113" spans="1:8" ht="12.75">
      <c r="A113" s="5" t="s">
        <v>139</v>
      </c>
      <c r="B113" s="3" t="s">
        <v>140</v>
      </c>
      <c r="C113" s="3">
        <f>C136</f>
        <v>27000</v>
      </c>
      <c r="D113" s="3">
        <f>D136</f>
        <v>27000</v>
      </c>
      <c r="E113" s="3">
        <f>E136</f>
        <v>0</v>
      </c>
      <c r="F113" s="3">
        <f>F136</f>
        <v>0</v>
      </c>
      <c r="G113" s="27">
        <f>E113/D113*100</f>
        <v>0</v>
      </c>
      <c r="H113" s="30">
        <f>D113-E113</f>
        <v>27000</v>
      </c>
    </row>
    <row r="114" spans="1:8" ht="12.75">
      <c r="A114" s="5" t="s">
        <v>151</v>
      </c>
      <c r="B114" s="3" t="s">
        <v>124</v>
      </c>
      <c r="C114" s="3">
        <f>C131+C137</f>
        <v>3845900</v>
      </c>
      <c r="D114" s="3">
        <f>D131+D137</f>
        <v>7117700</v>
      </c>
      <c r="E114" s="3">
        <f>E131+E137</f>
        <v>4336151</v>
      </c>
      <c r="F114" s="3">
        <f>F131+F137</f>
        <v>0</v>
      </c>
      <c r="G114" s="27">
        <f>E114/D114*100</f>
        <v>60.92067662306644</v>
      </c>
      <c r="H114" s="30">
        <f>D114-E114</f>
        <v>2781549</v>
      </c>
    </row>
    <row r="115" spans="1:8" ht="51">
      <c r="A115" s="17" t="s">
        <v>157</v>
      </c>
      <c r="B115" s="3" t="s">
        <v>162</v>
      </c>
      <c r="C115" s="3">
        <f aca="true" t="shared" si="8" ref="C115:E116">C138</f>
        <v>1290000</v>
      </c>
      <c r="D115" s="3">
        <f t="shared" si="8"/>
        <v>2080000</v>
      </c>
      <c r="E115" s="3">
        <f t="shared" si="8"/>
        <v>1391620</v>
      </c>
      <c r="F115" s="3">
        <f>F138</f>
        <v>1053800</v>
      </c>
      <c r="G115" s="27">
        <f>E115/D115*100</f>
        <v>66.90480769230768</v>
      </c>
      <c r="H115" s="30">
        <f>D115-E115</f>
        <v>688380</v>
      </c>
    </row>
    <row r="116" spans="1:8" ht="12.75">
      <c r="A116" s="17" t="s">
        <v>159</v>
      </c>
      <c r="B116" s="3" t="s">
        <v>163</v>
      </c>
      <c r="C116" s="3">
        <f t="shared" si="8"/>
        <v>10000</v>
      </c>
      <c r="D116" s="3">
        <f t="shared" si="8"/>
        <v>80000</v>
      </c>
      <c r="E116" s="3">
        <f t="shared" si="8"/>
        <v>71947.44</v>
      </c>
      <c r="F116" s="3">
        <f>F139</f>
        <v>2621212.2</v>
      </c>
      <c r="G116" s="27">
        <f>E116/D116*100</f>
        <v>89.93430000000001</v>
      </c>
      <c r="H116" s="30">
        <f>D116-E116</f>
        <v>8052.559999999998</v>
      </c>
    </row>
    <row r="117" spans="1:8" ht="38.25">
      <c r="A117" s="13" t="s">
        <v>141</v>
      </c>
      <c r="B117" s="3" t="s">
        <v>142</v>
      </c>
      <c r="C117" s="34">
        <f>C125+C128+C140</f>
        <v>6600400</v>
      </c>
      <c r="D117" s="34">
        <f>D125+D128+D140</f>
        <v>9098000</v>
      </c>
      <c r="E117" s="34">
        <f>E125+E128+E140</f>
        <v>8310302.88</v>
      </c>
      <c r="F117" s="34">
        <f>F125+F128+F140</f>
        <v>3742662.8</v>
      </c>
      <c r="G117" s="27">
        <f t="shared" si="4"/>
        <v>91.34208485381401</v>
      </c>
      <c r="H117" s="30">
        <f t="shared" si="5"/>
        <v>787697.1200000001</v>
      </c>
    </row>
    <row r="118" spans="1:8" ht="12.75">
      <c r="A118" s="23" t="s">
        <v>2</v>
      </c>
      <c r="B118" s="23" t="s">
        <v>38</v>
      </c>
      <c r="C118" s="31">
        <f>C119+C123+C124+C125</f>
        <v>9618300</v>
      </c>
      <c r="D118" s="31">
        <f>D119+D123+D124+D125</f>
        <v>12116500</v>
      </c>
      <c r="E118" s="31">
        <f>E119+E123+E124+E125</f>
        <v>10198078.370000001</v>
      </c>
      <c r="F118" s="31">
        <f>F119+F123+F124+F125</f>
        <v>6468787.8</v>
      </c>
      <c r="G118" s="28">
        <f t="shared" si="4"/>
        <v>84.1668664218215</v>
      </c>
      <c r="H118" s="33">
        <f t="shared" si="5"/>
        <v>1918421.629999999</v>
      </c>
    </row>
    <row r="119" spans="1:8" ht="25.5">
      <c r="A119" s="17" t="s">
        <v>127</v>
      </c>
      <c r="B119" s="3" t="s">
        <v>143</v>
      </c>
      <c r="C119" s="34">
        <f>C120+C121+C122</f>
        <v>2807600</v>
      </c>
      <c r="D119" s="34">
        <f>D120+D121+D122</f>
        <v>2915100</v>
      </c>
      <c r="E119" s="34">
        <f>E120+E121+E122</f>
        <v>2110659.73</v>
      </c>
      <c r="F119" s="34">
        <f>F120+F121+F122</f>
        <v>2265980.22</v>
      </c>
      <c r="G119" s="27">
        <f t="shared" si="4"/>
        <v>72.40436794621111</v>
      </c>
      <c r="H119" s="30">
        <f t="shared" si="5"/>
        <v>804440.27</v>
      </c>
    </row>
    <row r="120" spans="1:8" ht="12.75">
      <c r="A120" s="3" t="s">
        <v>114</v>
      </c>
      <c r="B120" s="3" t="s">
        <v>144</v>
      </c>
      <c r="C120" s="34">
        <v>2154800</v>
      </c>
      <c r="D120" s="34">
        <v>2262300</v>
      </c>
      <c r="E120" s="34">
        <v>1622280.8</v>
      </c>
      <c r="F120" s="34">
        <v>1692643.33</v>
      </c>
      <c r="G120" s="27">
        <f t="shared" si="4"/>
        <v>71.70935773328029</v>
      </c>
      <c r="H120" s="30">
        <f t="shared" si="5"/>
        <v>640019.2</v>
      </c>
    </row>
    <row r="121" spans="1:8" ht="12.75">
      <c r="A121" s="3" t="s">
        <v>116</v>
      </c>
      <c r="B121" s="3" t="s">
        <v>145</v>
      </c>
      <c r="C121" s="34">
        <v>650800</v>
      </c>
      <c r="D121" s="34">
        <v>650800</v>
      </c>
      <c r="E121" s="34">
        <v>488378.93</v>
      </c>
      <c r="F121" s="34">
        <v>573336.89</v>
      </c>
      <c r="G121" s="27">
        <f t="shared" si="4"/>
        <v>75.04285955746774</v>
      </c>
      <c r="H121" s="30">
        <f t="shared" si="5"/>
        <v>162421.07</v>
      </c>
    </row>
    <row r="122" spans="1:8" ht="12.75">
      <c r="A122" s="5" t="s">
        <v>117</v>
      </c>
      <c r="B122" s="3" t="s">
        <v>146</v>
      </c>
      <c r="C122" s="34">
        <v>2000</v>
      </c>
      <c r="D122" s="34">
        <v>2000</v>
      </c>
      <c r="E122" s="34">
        <v>0</v>
      </c>
      <c r="F122" s="34">
        <v>0</v>
      </c>
      <c r="G122" s="27">
        <f t="shared" si="4"/>
        <v>0</v>
      </c>
      <c r="H122" s="30">
        <f t="shared" si="5"/>
        <v>2000</v>
      </c>
    </row>
    <row r="123" spans="1:8" ht="25.5">
      <c r="A123" s="13" t="s">
        <v>119</v>
      </c>
      <c r="B123" s="3" t="s">
        <v>147</v>
      </c>
      <c r="C123" s="3">
        <v>49900</v>
      </c>
      <c r="D123" s="34">
        <v>185933</v>
      </c>
      <c r="E123" s="34">
        <v>141181.58</v>
      </c>
      <c r="F123" s="34"/>
      <c r="G123" s="27">
        <f t="shared" si="4"/>
        <v>75.93142691184458</v>
      </c>
      <c r="H123" s="30">
        <f t="shared" si="5"/>
        <v>44751.42000000001</v>
      </c>
    </row>
    <row r="124" spans="1:8" ht="25.5">
      <c r="A124" s="13" t="s">
        <v>121</v>
      </c>
      <c r="B124" s="3" t="s">
        <v>148</v>
      </c>
      <c r="C124" s="34">
        <v>695400</v>
      </c>
      <c r="D124" s="34">
        <v>1667467</v>
      </c>
      <c r="E124" s="34">
        <v>719072.1</v>
      </c>
      <c r="F124" s="34">
        <v>557694.78</v>
      </c>
      <c r="G124" s="27">
        <f>E124/D124*100</f>
        <v>43.123618038617856</v>
      </c>
      <c r="H124" s="30">
        <f>D124-E124</f>
        <v>948394.9</v>
      </c>
    </row>
    <row r="125" spans="1:8" ht="38.25">
      <c r="A125" s="13" t="s">
        <v>141</v>
      </c>
      <c r="B125" s="3" t="s">
        <v>149</v>
      </c>
      <c r="C125" s="34">
        <v>6065400</v>
      </c>
      <c r="D125" s="34">
        <v>7348000</v>
      </c>
      <c r="E125" s="34">
        <v>7227164.96</v>
      </c>
      <c r="F125" s="34">
        <v>3645112.8</v>
      </c>
      <c r="G125" s="27">
        <f>E125/D125*100</f>
        <v>98.35553837778987</v>
      </c>
      <c r="H125" s="30">
        <f>D125-E125</f>
        <v>120835.04000000004</v>
      </c>
    </row>
    <row r="126" spans="1:8" ht="12.75">
      <c r="A126" s="23" t="s">
        <v>3</v>
      </c>
      <c r="B126" s="23" t="s">
        <v>39</v>
      </c>
      <c r="C126" s="31">
        <f>C128</f>
        <v>250000</v>
      </c>
      <c r="D126" s="31">
        <f>D128+D127</f>
        <v>653469.9</v>
      </c>
      <c r="E126" s="31">
        <f>E128+E127</f>
        <v>418538.52</v>
      </c>
      <c r="F126" s="31">
        <f>F128</f>
        <v>97550</v>
      </c>
      <c r="G126" s="28">
        <f t="shared" si="4"/>
        <v>64.0486302429538</v>
      </c>
      <c r="H126" s="33">
        <f t="shared" si="5"/>
        <v>234931.38</v>
      </c>
    </row>
    <row r="127" spans="1:8" ht="25.5">
      <c r="A127" s="13" t="s">
        <v>121</v>
      </c>
      <c r="B127" s="3" t="s">
        <v>368</v>
      </c>
      <c r="C127" s="31"/>
      <c r="D127" s="36">
        <v>3469.9</v>
      </c>
      <c r="E127" s="31">
        <v>3469.9</v>
      </c>
      <c r="F127" s="31"/>
      <c r="G127" s="28"/>
      <c r="H127" s="33"/>
    </row>
    <row r="128" spans="1:8" ht="38.25">
      <c r="A128" s="13" t="s">
        <v>141</v>
      </c>
      <c r="B128" s="3" t="s">
        <v>153</v>
      </c>
      <c r="C128" s="3">
        <v>250000</v>
      </c>
      <c r="D128" s="34">
        <v>650000</v>
      </c>
      <c r="E128" s="34">
        <v>415068.62</v>
      </c>
      <c r="F128" s="34">
        <v>97550</v>
      </c>
      <c r="G128" s="27">
        <f t="shared" si="4"/>
        <v>63.85671076923077</v>
      </c>
      <c r="H128" s="30">
        <f t="shared" si="5"/>
        <v>234931.38</v>
      </c>
    </row>
    <row r="129" spans="1:8" ht="12.75">
      <c r="A129" s="23" t="s">
        <v>40</v>
      </c>
      <c r="B129" s="23" t="s">
        <v>41</v>
      </c>
      <c r="C129" s="31">
        <f>C130+C131</f>
        <v>3242172.32</v>
      </c>
      <c r="D129" s="31">
        <f>D130+D131</f>
        <v>3298246.18</v>
      </c>
      <c r="E129" s="31">
        <f>E130+E131</f>
        <v>2772400</v>
      </c>
      <c r="F129" s="31">
        <f>F130+F131</f>
        <v>0</v>
      </c>
      <c r="G129" s="28">
        <f t="shared" si="4"/>
        <v>84.05679408685012</v>
      </c>
      <c r="H129" s="33">
        <f t="shared" si="5"/>
        <v>525846.1800000002</v>
      </c>
    </row>
    <row r="130" spans="1:8" ht="25.5">
      <c r="A130" s="13" t="s">
        <v>121</v>
      </c>
      <c r="B130" s="3" t="s">
        <v>150</v>
      </c>
      <c r="C130" s="3">
        <v>33272.32</v>
      </c>
      <c r="D130" s="34">
        <v>76346.18</v>
      </c>
      <c r="E130" s="34">
        <v>0</v>
      </c>
      <c r="F130" s="34">
        <v>0</v>
      </c>
      <c r="G130" s="27">
        <f t="shared" si="4"/>
        <v>0</v>
      </c>
      <c r="H130" s="30">
        <f t="shared" si="5"/>
        <v>76346.18</v>
      </c>
    </row>
    <row r="131" spans="1:8" ht="12.75">
      <c r="A131" s="5" t="s">
        <v>151</v>
      </c>
      <c r="B131" s="3" t="s">
        <v>152</v>
      </c>
      <c r="C131" s="3">
        <v>3208900</v>
      </c>
      <c r="D131" s="34">
        <v>3221900</v>
      </c>
      <c r="E131" s="34">
        <v>2772400</v>
      </c>
      <c r="F131" s="34">
        <v>0</v>
      </c>
      <c r="G131" s="27">
        <f t="shared" si="4"/>
        <v>86.04860486048605</v>
      </c>
      <c r="H131" s="30">
        <f t="shared" si="5"/>
        <v>449500</v>
      </c>
    </row>
    <row r="132" spans="1:8" ht="25.5">
      <c r="A132" s="24" t="s">
        <v>4</v>
      </c>
      <c r="B132" s="23" t="s">
        <v>42</v>
      </c>
      <c r="C132" s="31">
        <f>C134+C136+C137+C138+C139+C140</f>
        <v>8086600</v>
      </c>
      <c r="D132" s="31">
        <f>D134+D136+D137+D138+D139+D140+D133+D135</f>
        <v>9806619.9</v>
      </c>
      <c r="E132" s="31">
        <f>E134+E136+E137+E138+E139+E140+E133+E135</f>
        <v>5699328.32</v>
      </c>
      <c r="F132" s="31">
        <f>F134+F136+F137+F138+F139+F140</f>
        <v>4257781.19</v>
      </c>
      <c r="G132" s="28">
        <f t="shared" si="4"/>
        <v>58.117153291523</v>
      </c>
      <c r="H132" s="33">
        <f t="shared" si="5"/>
        <v>4107291.58</v>
      </c>
    </row>
    <row r="133" spans="1:8" ht="25.5">
      <c r="A133" s="13" t="s">
        <v>119</v>
      </c>
      <c r="B133" s="3" t="s">
        <v>342</v>
      </c>
      <c r="C133" s="31"/>
      <c r="D133" s="35">
        <v>23700</v>
      </c>
      <c r="E133" s="31"/>
      <c r="F133" s="31"/>
      <c r="G133" s="28"/>
      <c r="H133" s="33"/>
    </row>
    <row r="134" spans="1:8" ht="25.5">
      <c r="A134" s="13" t="s">
        <v>121</v>
      </c>
      <c r="B134" s="3" t="s">
        <v>154</v>
      </c>
      <c r="C134" s="3">
        <v>5837600</v>
      </c>
      <c r="D134" s="3">
        <v>1130119.9</v>
      </c>
      <c r="E134" s="34">
        <v>533940.58</v>
      </c>
      <c r="F134" s="3">
        <v>582768.99</v>
      </c>
      <c r="G134" s="27">
        <f t="shared" si="4"/>
        <v>47.24636562899211</v>
      </c>
      <c r="H134" s="30">
        <f t="shared" si="5"/>
        <v>596179.32</v>
      </c>
    </row>
    <row r="135" spans="1:8" ht="38.25">
      <c r="A135" s="17" t="s">
        <v>176</v>
      </c>
      <c r="B135" s="3" t="s">
        <v>356</v>
      </c>
      <c r="C135" s="3"/>
      <c r="D135" s="3">
        <v>1470000</v>
      </c>
      <c r="E135" s="34">
        <v>1470000</v>
      </c>
      <c r="F135" s="34"/>
      <c r="G135" s="27">
        <f t="shared" si="4"/>
        <v>100</v>
      </c>
      <c r="H135" s="30">
        <f t="shared" si="5"/>
        <v>0</v>
      </c>
    </row>
    <row r="136" spans="1:8" ht="12.75">
      <c r="A136" s="5" t="s">
        <v>139</v>
      </c>
      <c r="B136" s="3" t="s">
        <v>155</v>
      </c>
      <c r="C136" s="3">
        <v>27000</v>
      </c>
      <c r="D136" s="34">
        <v>27000</v>
      </c>
      <c r="E136" s="34">
        <v>0</v>
      </c>
      <c r="F136" s="34">
        <v>0</v>
      </c>
      <c r="G136" s="27">
        <f t="shared" si="4"/>
        <v>0</v>
      </c>
      <c r="H136" s="30">
        <f t="shared" si="5"/>
        <v>27000</v>
      </c>
    </row>
    <row r="137" spans="1:8" ht="12.75">
      <c r="A137" s="5" t="s">
        <v>151</v>
      </c>
      <c r="B137" s="3" t="s">
        <v>156</v>
      </c>
      <c r="C137" s="3">
        <v>637000</v>
      </c>
      <c r="D137" s="34">
        <v>3895800</v>
      </c>
      <c r="E137" s="34">
        <v>1563751</v>
      </c>
      <c r="F137" s="34">
        <v>0</v>
      </c>
      <c r="G137" s="27">
        <f t="shared" si="4"/>
        <v>40.13940654037682</v>
      </c>
      <c r="H137" s="30">
        <f t="shared" si="5"/>
        <v>2332049</v>
      </c>
    </row>
    <row r="138" spans="1:8" ht="51">
      <c r="A138" s="17" t="s">
        <v>157</v>
      </c>
      <c r="B138" s="3" t="s">
        <v>158</v>
      </c>
      <c r="C138" s="3">
        <v>1290000</v>
      </c>
      <c r="D138" s="34">
        <v>2080000</v>
      </c>
      <c r="E138" s="34">
        <v>1391620</v>
      </c>
      <c r="F138" s="11">
        <v>1053800</v>
      </c>
      <c r="G138" s="27">
        <f t="shared" si="4"/>
        <v>66.90480769230768</v>
      </c>
      <c r="H138" s="30">
        <f t="shared" si="5"/>
        <v>688380</v>
      </c>
    </row>
    <row r="139" spans="1:8" ht="12.75">
      <c r="A139" s="17" t="s">
        <v>159</v>
      </c>
      <c r="B139" s="3" t="s">
        <v>160</v>
      </c>
      <c r="C139" s="3">
        <v>10000</v>
      </c>
      <c r="D139" s="34">
        <v>80000</v>
      </c>
      <c r="E139" s="34">
        <v>71947.44</v>
      </c>
      <c r="F139" s="3">
        <v>2621212.2</v>
      </c>
      <c r="G139" s="27">
        <f t="shared" si="4"/>
        <v>89.93430000000001</v>
      </c>
      <c r="H139" s="30">
        <f t="shared" si="5"/>
        <v>8052.559999999998</v>
      </c>
    </row>
    <row r="140" spans="1:8" ht="38.25">
      <c r="A140" s="13" t="s">
        <v>141</v>
      </c>
      <c r="B140" s="3" t="s">
        <v>161</v>
      </c>
      <c r="C140" s="3">
        <v>285000</v>
      </c>
      <c r="D140" s="34">
        <v>1100000</v>
      </c>
      <c r="E140" s="34">
        <v>668069.3</v>
      </c>
      <c r="F140" s="34">
        <v>0</v>
      </c>
      <c r="G140" s="27">
        <f t="shared" si="4"/>
        <v>60.73357272727273</v>
      </c>
      <c r="H140" s="30">
        <f t="shared" si="5"/>
        <v>431930.69999999995</v>
      </c>
    </row>
    <row r="141" spans="1:8" ht="12.75">
      <c r="A141" s="1" t="s">
        <v>43</v>
      </c>
      <c r="B141" s="1" t="s">
        <v>44</v>
      </c>
      <c r="C141" s="33">
        <f>C143+C144</f>
        <v>17057700</v>
      </c>
      <c r="D141" s="33">
        <f>D143+D144+D142</f>
        <v>17266200</v>
      </c>
      <c r="E141" s="33">
        <f>E143+E144+E142</f>
        <v>11460061.7</v>
      </c>
      <c r="F141" s="33">
        <f>F143+F144</f>
        <v>7577249.4</v>
      </c>
      <c r="G141" s="28">
        <f t="shared" si="4"/>
        <v>66.37280756622765</v>
      </c>
      <c r="H141" s="33">
        <f t="shared" si="5"/>
        <v>5806138.300000001</v>
      </c>
    </row>
    <row r="142" spans="1:8" ht="25.5">
      <c r="A142" s="13" t="s">
        <v>121</v>
      </c>
      <c r="B142" s="3" t="s">
        <v>392</v>
      </c>
      <c r="C142" s="33"/>
      <c r="D142" s="35">
        <f>D146</f>
        <v>100000</v>
      </c>
      <c r="E142" s="35">
        <f>E146</f>
        <v>1105.1</v>
      </c>
      <c r="F142" s="33"/>
      <c r="G142" s="28"/>
      <c r="H142" s="33"/>
    </row>
    <row r="143" spans="1:8" ht="38.25">
      <c r="A143" s="17" t="s">
        <v>164</v>
      </c>
      <c r="B143" s="3" t="s">
        <v>168</v>
      </c>
      <c r="C143" s="35">
        <f>C147</f>
        <v>6178500</v>
      </c>
      <c r="D143" s="35">
        <f>D147</f>
        <v>6178500</v>
      </c>
      <c r="E143" s="35">
        <f>E147</f>
        <v>5710756.6</v>
      </c>
      <c r="F143" s="35">
        <f>F147</f>
        <v>3377749.4</v>
      </c>
      <c r="G143" s="27">
        <f t="shared" si="4"/>
        <v>92.4294990693534</v>
      </c>
      <c r="H143" s="30">
        <f t="shared" si="5"/>
        <v>467743.4000000004</v>
      </c>
    </row>
    <row r="144" spans="1:8" ht="12.75">
      <c r="A144" s="5" t="s">
        <v>151</v>
      </c>
      <c r="B144" s="3" t="s">
        <v>124</v>
      </c>
      <c r="C144" s="35">
        <f>C149+C151</f>
        <v>10879200</v>
      </c>
      <c r="D144" s="35">
        <f>D149+D151</f>
        <v>10987700</v>
      </c>
      <c r="E144" s="35">
        <f>E149+E151</f>
        <v>5748200</v>
      </c>
      <c r="F144" s="35">
        <f>F149+F151</f>
        <v>4199500</v>
      </c>
      <c r="G144" s="27">
        <f t="shared" si="4"/>
        <v>52.314861162936744</v>
      </c>
      <c r="H144" s="30">
        <f t="shared" si="5"/>
        <v>5239500</v>
      </c>
    </row>
    <row r="145" spans="1:8" ht="12.75">
      <c r="A145" s="23" t="s">
        <v>45</v>
      </c>
      <c r="B145" s="23" t="s">
        <v>46</v>
      </c>
      <c r="C145" s="31">
        <f>C147</f>
        <v>6178500</v>
      </c>
      <c r="D145" s="31">
        <f>D147+D146</f>
        <v>6278500</v>
      </c>
      <c r="E145" s="31">
        <f>E147+E146</f>
        <v>5711861.699999999</v>
      </c>
      <c r="F145" s="31">
        <f>F147</f>
        <v>3377749.4</v>
      </c>
      <c r="G145" s="28">
        <f t="shared" si="4"/>
        <v>90.97494146691088</v>
      </c>
      <c r="H145" s="33">
        <f t="shared" si="5"/>
        <v>566638.3000000007</v>
      </c>
    </row>
    <row r="146" spans="1:8" ht="25.5">
      <c r="A146" s="13" t="s">
        <v>121</v>
      </c>
      <c r="B146" s="3" t="s">
        <v>391</v>
      </c>
      <c r="C146" s="31"/>
      <c r="D146" s="35">
        <v>100000</v>
      </c>
      <c r="E146" s="35">
        <v>1105.1</v>
      </c>
      <c r="F146" s="31"/>
      <c r="G146" s="28"/>
      <c r="H146" s="33"/>
    </row>
    <row r="147" spans="1:8" ht="38.25">
      <c r="A147" s="17" t="s">
        <v>164</v>
      </c>
      <c r="B147" s="3" t="s">
        <v>165</v>
      </c>
      <c r="C147" s="35">
        <v>6178500</v>
      </c>
      <c r="D147" s="35">
        <v>6178500</v>
      </c>
      <c r="E147" s="35">
        <v>5710756.6</v>
      </c>
      <c r="F147" s="34">
        <v>3377749.4</v>
      </c>
      <c r="G147" s="27">
        <f>E147/D147*100</f>
        <v>92.4294990693534</v>
      </c>
      <c r="H147" s="30">
        <f>D147-E147</f>
        <v>467743.4000000004</v>
      </c>
    </row>
    <row r="148" spans="1:8" ht="12.75">
      <c r="A148" s="23" t="s">
        <v>47</v>
      </c>
      <c r="B148" s="1" t="s">
        <v>48</v>
      </c>
      <c r="C148" s="1">
        <f>C149</f>
        <v>8500000</v>
      </c>
      <c r="D148" s="33">
        <f>D149</f>
        <v>8500000</v>
      </c>
      <c r="E148" s="33">
        <f>E149</f>
        <v>4000000</v>
      </c>
      <c r="F148" s="33">
        <f>F149</f>
        <v>2097000</v>
      </c>
      <c r="G148" s="27">
        <f>E148/D148*100</f>
        <v>47.05882352941176</v>
      </c>
      <c r="H148" s="30">
        <f>D148-E148</f>
        <v>4500000</v>
      </c>
    </row>
    <row r="149" spans="1:8" ht="12.75">
      <c r="A149" s="5" t="s">
        <v>151</v>
      </c>
      <c r="B149" s="3" t="s">
        <v>166</v>
      </c>
      <c r="C149" s="3">
        <v>8500000</v>
      </c>
      <c r="D149" s="34">
        <v>8500000</v>
      </c>
      <c r="E149" s="34">
        <v>4000000</v>
      </c>
      <c r="F149" s="34">
        <v>2097000</v>
      </c>
      <c r="G149" s="27">
        <f>E149/D149*100</f>
        <v>47.05882352941176</v>
      </c>
      <c r="H149" s="30">
        <f>D149-E149</f>
        <v>4500000</v>
      </c>
    </row>
    <row r="150" spans="1:8" ht="12.75">
      <c r="A150" s="23" t="s">
        <v>49</v>
      </c>
      <c r="B150" s="23" t="s">
        <v>50</v>
      </c>
      <c r="C150" s="31">
        <f>C151</f>
        <v>2379200</v>
      </c>
      <c r="D150" s="31">
        <f>D151</f>
        <v>2487700</v>
      </c>
      <c r="E150" s="31">
        <f>E151</f>
        <v>1748200</v>
      </c>
      <c r="F150" s="31">
        <f>F151</f>
        <v>2102500</v>
      </c>
      <c r="G150" s="28">
        <f t="shared" si="4"/>
        <v>70.27374683442538</v>
      </c>
      <c r="H150" s="33">
        <f t="shared" si="5"/>
        <v>739500</v>
      </c>
    </row>
    <row r="151" spans="1:8" ht="12.75">
      <c r="A151" s="5" t="s">
        <v>151</v>
      </c>
      <c r="B151" s="3" t="s">
        <v>167</v>
      </c>
      <c r="C151" s="3">
        <v>2379200</v>
      </c>
      <c r="D151" s="34">
        <v>2487700</v>
      </c>
      <c r="E151" s="34">
        <v>1748200</v>
      </c>
      <c r="F151" s="34">
        <v>2102500</v>
      </c>
      <c r="G151" s="27">
        <f t="shared" si="4"/>
        <v>70.27374683442538</v>
      </c>
      <c r="H151" s="30">
        <f t="shared" si="5"/>
        <v>739500</v>
      </c>
    </row>
    <row r="152" spans="1:8" ht="12.75">
      <c r="A152" s="1" t="s">
        <v>51</v>
      </c>
      <c r="B152" s="1" t="s">
        <v>52</v>
      </c>
      <c r="C152" s="33">
        <f aca="true" t="shared" si="9" ref="C152:E153">C153</f>
        <v>60000</v>
      </c>
      <c r="D152" s="33">
        <f t="shared" si="9"/>
        <v>60000</v>
      </c>
      <c r="E152" s="33">
        <f t="shared" si="9"/>
        <v>0</v>
      </c>
      <c r="F152" s="33"/>
      <c r="G152" s="28">
        <f aca="true" t="shared" si="10" ref="G152:G225">E152/D152*100</f>
        <v>0</v>
      </c>
      <c r="H152" s="33">
        <f aca="true" t="shared" si="11" ref="H152:H225">D152-E152</f>
        <v>60000</v>
      </c>
    </row>
    <row r="153" spans="1:8" ht="25.5">
      <c r="A153" s="24" t="s">
        <v>53</v>
      </c>
      <c r="B153" s="23" t="s">
        <v>54</v>
      </c>
      <c r="C153" s="31">
        <f t="shared" si="9"/>
        <v>60000</v>
      </c>
      <c r="D153" s="31">
        <f t="shared" si="9"/>
        <v>60000</v>
      </c>
      <c r="E153" s="31">
        <f t="shared" si="9"/>
        <v>0</v>
      </c>
      <c r="F153" s="31"/>
      <c r="G153" s="28">
        <f>E153/D153*100</f>
        <v>0</v>
      </c>
      <c r="H153" s="30">
        <f t="shared" si="11"/>
        <v>60000</v>
      </c>
    </row>
    <row r="154" spans="1:8" ht="25.5">
      <c r="A154" s="13" t="s">
        <v>121</v>
      </c>
      <c r="B154" s="3" t="s">
        <v>169</v>
      </c>
      <c r="C154" s="3">
        <v>60000</v>
      </c>
      <c r="D154" s="34">
        <v>60000</v>
      </c>
      <c r="E154" s="34">
        <v>0</v>
      </c>
      <c r="F154" s="34"/>
      <c r="G154" s="27">
        <f t="shared" si="10"/>
        <v>0</v>
      </c>
      <c r="H154" s="30">
        <f t="shared" si="11"/>
        <v>60000</v>
      </c>
    </row>
    <row r="155" spans="1:8" ht="12.75">
      <c r="A155" s="1" t="s">
        <v>55</v>
      </c>
      <c r="B155" s="1" t="s">
        <v>56</v>
      </c>
      <c r="C155" s="33">
        <f>C156+C161+C162+C163+C167+C157+C158+C159+C165+C166+C168+C169+C170</f>
        <v>226431950.91</v>
      </c>
      <c r="D155" s="33">
        <f>D156+D161+D162+D163+D167+D157+D158+D159+D165+D166+D168+D169+D170+D160+D164+D171</f>
        <v>220930266.4</v>
      </c>
      <c r="E155" s="33">
        <f>E156+E161+E162+E163+E167+E157+E158+E159+E165+E166+E168+E169+E170+E160+E164+E171</f>
        <v>171899295.92000002</v>
      </c>
      <c r="F155" s="33">
        <f>F156+F161+F162+F163+F167+F157+F158+F159+F165+F166+F168+F169+F170+F160</f>
        <v>191725474.90999997</v>
      </c>
      <c r="G155" s="28">
        <f t="shared" si="10"/>
        <v>77.80703781381038</v>
      </c>
      <c r="H155" s="33">
        <f t="shared" si="11"/>
        <v>49030970.47999999</v>
      </c>
    </row>
    <row r="156" spans="1:8" ht="12.75">
      <c r="A156" s="17" t="s">
        <v>132</v>
      </c>
      <c r="B156" s="3" t="s">
        <v>195</v>
      </c>
      <c r="C156" s="35">
        <f aca="true" t="shared" si="12" ref="C156:E159">C190</f>
        <v>6975000</v>
      </c>
      <c r="D156" s="35">
        <f t="shared" si="12"/>
        <v>6975000</v>
      </c>
      <c r="E156" s="35">
        <f t="shared" si="12"/>
        <v>5784681.81</v>
      </c>
      <c r="F156" s="35">
        <f aca="true" t="shared" si="13" ref="F156:F162">F190</f>
        <v>5710166.93</v>
      </c>
      <c r="G156" s="27">
        <f t="shared" si="10"/>
        <v>82.93450623655913</v>
      </c>
      <c r="H156" s="33">
        <f t="shared" si="11"/>
        <v>1190318.1900000004</v>
      </c>
    </row>
    <row r="157" spans="1:8" ht="25.5">
      <c r="A157" s="17" t="s">
        <v>186</v>
      </c>
      <c r="B157" s="3" t="s">
        <v>196</v>
      </c>
      <c r="C157" s="35">
        <f t="shared" si="12"/>
        <v>10000</v>
      </c>
      <c r="D157" s="35">
        <f t="shared" si="12"/>
        <v>10000</v>
      </c>
      <c r="E157" s="35">
        <f t="shared" si="12"/>
        <v>2574.67</v>
      </c>
      <c r="F157" s="35">
        <f t="shared" si="13"/>
        <v>2600</v>
      </c>
      <c r="G157" s="27">
        <f t="shared" si="10"/>
        <v>25.7467</v>
      </c>
      <c r="H157" s="30">
        <f t="shared" si="11"/>
        <v>7425.33</v>
      </c>
    </row>
    <row r="158" spans="1:8" ht="38.25">
      <c r="A158" s="17" t="s">
        <v>188</v>
      </c>
      <c r="B158" s="3" t="s">
        <v>197</v>
      </c>
      <c r="C158" s="35">
        <f t="shared" si="12"/>
        <v>2106000</v>
      </c>
      <c r="D158" s="35">
        <f t="shared" si="12"/>
        <v>2106000</v>
      </c>
      <c r="E158" s="35">
        <f t="shared" si="12"/>
        <v>1704576.16</v>
      </c>
      <c r="F158" s="35">
        <f t="shared" si="13"/>
        <v>1777780</v>
      </c>
      <c r="G158" s="27">
        <f t="shared" si="10"/>
        <v>80.93903893637227</v>
      </c>
      <c r="H158" s="30">
        <f t="shared" si="11"/>
        <v>401423.8400000001</v>
      </c>
    </row>
    <row r="159" spans="1:8" ht="12.75">
      <c r="A159" s="3" t="s">
        <v>114</v>
      </c>
      <c r="B159" s="3" t="s">
        <v>198</v>
      </c>
      <c r="C159" s="35">
        <f t="shared" si="12"/>
        <v>1573100</v>
      </c>
      <c r="D159" s="35">
        <f t="shared" si="12"/>
        <v>1576345</v>
      </c>
      <c r="E159" s="35">
        <f t="shared" si="12"/>
        <v>1296104.89</v>
      </c>
      <c r="F159" s="35">
        <f t="shared" si="13"/>
        <v>1152312.89</v>
      </c>
      <c r="G159" s="27">
        <f t="shared" si="10"/>
        <v>82.22215885481921</v>
      </c>
      <c r="H159" s="30">
        <f t="shared" si="11"/>
        <v>280240.1100000001</v>
      </c>
    </row>
    <row r="160" spans="1:8" ht="12.75">
      <c r="A160" s="5" t="s">
        <v>117</v>
      </c>
      <c r="B160" s="3" t="s">
        <v>370</v>
      </c>
      <c r="C160" s="35"/>
      <c r="D160" s="35">
        <f aca="true" t="shared" si="14" ref="D160:E162">D194</f>
        <v>52000</v>
      </c>
      <c r="E160" s="35">
        <f t="shared" si="14"/>
        <v>45390</v>
      </c>
      <c r="F160" s="35">
        <f t="shared" si="13"/>
        <v>300</v>
      </c>
      <c r="G160" s="27"/>
      <c r="H160" s="30"/>
    </row>
    <row r="161" spans="1:8" ht="12.75">
      <c r="A161" s="3" t="s">
        <v>116</v>
      </c>
      <c r="B161" s="3" t="s">
        <v>199</v>
      </c>
      <c r="C161" s="35">
        <f>C195</f>
        <v>465000</v>
      </c>
      <c r="D161" s="35">
        <f t="shared" si="14"/>
        <v>454755</v>
      </c>
      <c r="E161" s="35">
        <f t="shared" si="14"/>
        <v>336190.28</v>
      </c>
      <c r="F161" s="35">
        <f t="shared" si="13"/>
        <v>305816.57</v>
      </c>
      <c r="G161" s="27">
        <f t="shared" si="10"/>
        <v>73.92778089300833</v>
      </c>
      <c r="H161" s="30">
        <f t="shared" si="11"/>
        <v>118564.71999999997</v>
      </c>
    </row>
    <row r="162" spans="1:8" ht="25.5">
      <c r="A162" s="13" t="s">
        <v>119</v>
      </c>
      <c r="B162" s="3" t="s">
        <v>200</v>
      </c>
      <c r="C162" s="35">
        <f>C196</f>
        <v>968200</v>
      </c>
      <c r="D162" s="35">
        <f t="shared" si="14"/>
        <v>935600</v>
      </c>
      <c r="E162" s="35">
        <f t="shared" si="14"/>
        <v>327006.32</v>
      </c>
      <c r="F162" s="35">
        <f t="shared" si="13"/>
        <v>0</v>
      </c>
      <c r="G162" s="27">
        <f t="shared" si="10"/>
        <v>34.95150919196238</v>
      </c>
      <c r="H162" s="30">
        <f t="shared" si="11"/>
        <v>608593.6799999999</v>
      </c>
    </row>
    <row r="163" spans="1:8" ht="25.5">
      <c r="A163" s="13" t="s">
        <v>121</v>
      </c>
      <c r="B163" s="3" t="s">
        <v>201</v>
      </c>
      <c r="C163" s="35">
        <f>C185+C197</f>
        <v>2509590</v>
      </c>
      <c r="D163" s="35">
        <f>D185+D197</f>
        <v>2318080</v>
      </c>
      <c r="E163" s="35">
        <f>E185+E197</f>
        <v>1561796.9</v>
      </c>
      <c r="F163" s="35">
        <f>F185+F197</f>
        <v>2136211.45</v>
      </c>
      <c r="G163" s="27">
        <f t="shared" si="10"/>
        <v>67.3745901780784</v>
      </c>
      <c r="H163" s="30">
        <f t="shared" si="11"/>
        <v>756283.1000000001</v>
      </c>
    </row>
    <row r="164" spans="1:8" ht="12.75">
      <c r="A164" s="13" t="s">
        <v>371</v>
      </c>
      <c r="B164" s="3" t="s">
        <v>384</v>
      </c>
      <c r="C164" s="35"/>
      <c r="D164" s="35">
        <f>D198</f>
        <v>350000</v>
      </c>
      <c r="E164" s="35">
        <f>E198</f>
        <v>350000</v>
      </c>
      <c r="F164" s="35"/>
      <c r="G164" s="27">
        <f t="shared" si="10"/>
        <v>100</v>
      </c>
      <c r="H164" s="30">
        <f t="shared" si="11"/>
        <v>0</v>
      </c>
    </row>
    <row r="165" spans="1:8" ht="38.25">
      <c r="A165" s="17" t="s">
        <v>176</v>
      </c>
      <c r="B165" s="3" t="s">
        <v>202</v>
      </c>
      <c r="C165" s="35">
        <f>C179</f>
        <v>3000000</v>
      </c>
      <c r="D165" s="35">
        <f>D179</f>
        <v>1500000</v>
      </c>
      <c r="E165" s="35">
        <f>E179+E173</f>
        <v>99143.13</v>
      </c>
      <c r="F165" s="35">
        <f>F179+F173</f>
        <v>21118930.49</v>
      </c>
      <c r="G165" s="27">
        <f t="shared" si="10"/>
        <v>6.609542</v>
      </c>
      <c r="H165" s="30">
        <f t="shared" si="11"/>
        <v>1400856.87</v>
      </c>
    </row>
    <row r="166" spans="1:8" ht="51">
      <c r="A166" s="17" t="s">
        <v>170</v>
      </c>
      <c r="B166" s="3" t="s">
        <v>203</v>
      </c>
      <c r="C166" s="35">
        <f>C174+C186+C180</f>
        <v>100575848</v>
      </c>
      <c r="D166" s="35">
        <f>D174+D186+D180</f>
        <v>109486186.89</v>
      </c>
      <c r="E166" s="35">
        <f>E174+E186+E180</f>
        <v>89315184.52</v>
      </c>
      <c r="F166" s="35">
        <f>F174+F186+F180</f>
        <v>113451843.53999999</v>
      </c>
      <c r="G166" s="27">
        <f t="shared" si="10"/>
        <v>81.57666921922701</v>
      </c>
      <c r="H166" s="30">
        <f t="shared" si="11"/>
        <v>20171002.370000005</v>
      </c>
    </row>
    <row r="167" spans="1:8" ht="12.75">
      <c r="A167" s="17" t="s">
        <v>172</v>
      </c>
      <c r="B167" s="3" t="s">
        <v>204</v>
      </c>
      <c r="C167" s="35">
        <f>C175+C181+C187</f>
        <v>22201555.91</v>
      </c>
      <c r="D167" s="35">
        <f>D175+D181+D187</f>
        <v>9712575.47</v>
      </c>
      <c r="E167" s="35">
        <f>E175+E181+E187</f>
        <v>3619990.9</v>
      </c>
      <c r="F167" s="35">
        <f>F175+F181+F187</f>
        <v>7544927.960000001</v>
      </c>
      <c r="G167" s="27">
        <f t="shared" si="10"/>
        <v>37.27117396597176</v>
      </c>
      <c r="H167" s="30">
        <f t="shared" si="11"/>
        <v>6092584.57</v>
      </c>
    </row>
    <row r="168" spans="1:8" ht="51">
      <c r="A168" s="17" t="s">
        <v>157</v>
      </c>
      <c r="B168" s="3" t="s">
        <v>205</v>
      </c>
      <c r="C168" s="35">
        <f aca="true" t="shared" si="15" ref="C168:E169">C176+C182</f>
        <v>58796652</v>
      </c>
      <c r="D168" s="35">
        <f t="shared" si="15"/>
        <v>79517838.35</v>
      </c>
      <c r="E168" s="35">
        <f t="shared" si="15"/>
        <v>63195707.92</v>
      </c>
      <c r="F168" s="35">
        <f>F176+F182</f>
        <v>34694461.5</v>
      </c>
      <c r="G168" s="27">
        <f t="shared" si="10"/>
        <v>79.47362407142197</v>
      </c>
      <c r="H168" s="30">
        <f t="shared" si="11"/>
        <v>16322130.429999992</v>
      </c>
    </row>
    <row r="169" spans="1:8" ht="12.75">
      <c r="A169" s="17" t="s">
        <v>159</v>
      </c>
      <c r="B169" s="3" t="s">
        <v>206</v>
      </c>
      <c r="C169" s="35">
        <f t="shared" si="15"/>
        <v>27131005</v>
      </c>
      <c r="D169" s="35">
        <f>D177+D183+D188</f>
        <v>5773885.69</v>
      </c>
      <c r="E169" s="35">
        <f>E177+E183+E188</f>
        <v>4167238.99</v>
      </c>
      <c r="F169" s="35">
        <f>F177+F183+F188</f>
        <v>3797889.35</v>
      </c>
      <c r="G169" s="27">
        <f t="shared" si="10"/>
        <v>72.17390876333751</v>
      </c>
      <c r="H169" s="30">
        <f t="shared" si="11"/>
        <v>1606646.7000000002</v>
      </c>
    </row>
    <row r="170" spans="1:8" ht="12.75">
      <c r="A170" s="3" t="s">
        <v>125</v>
      </c>
      <c r="B170" s="3" t="s">
        <v>207</v>
      </c>
      <c r="C170" s="35">
        <f>C199</f>
        <v>120000</v>
      </c>
      <c r="D170" s="35">
        <f>D199</f>
        <v>132000</v>
      </c>
      <c r="E170" s="35">
        <f>E199</f>
        <v>92362.19</v>
      </c>
      <c r="F170" s="35">
        <f>F199</f>
        <v>32234.23</v>
      </c>
      <c r="G170" s="27">
        <f t="shared" si="10"/>
        <v>69.97135606060606</v>
      </c>
      <c r="H170" s="30">
        <f t="shared" si="11"/>
        <v>39637.81</v>
      </c>
    </row>
    <row r="171" spans="1:8" ht="12.75">
      <c r="A171" s="3" t="s">
        <v>344</v>
      </c>
      <c r="B171" s="3" t="s">
        <v>383</v>
      </c>
      <c r="C171" s="35"/>
      <c r="D171" s="35">
        <f>D200</f>
        <v>30000</v>
      </c>
      <c r="E171" s="35">
        <f>E200</f>
        <v>1347.24</v>
      </c>
      <c r="F171" s="35"/>
      <c r="G171" s="27"/>
      <c r="H171" s="30"/>
    </row>
    <row r="172" spans="1:8" ht="12.75">
      <c r="A172" s="23" t="s">
        <v>57</v>
      </c>
      <c r="B172" s="23" t="s">
        <v>58</v>
      </c>
      <c r="C172" s="31">
        <f>C175+C176+C174+C177</f>
        <v>31753600</v>
      </c>
      <c r="D172" s="31">
        <f>D175+D176+D174+D177</f>
        <v>32944886.64</v>
      </c>
      <c r="E172" s="31">
        <f>E175+E176+E174+E177</f>
        <v>27828176.19</v>
      </c>
      <c r="F172" s="31">
        <f>F175+F176+F174+F177+F173</f>
        <v>42480345.17999999</v>
      </c>
      <c r="G172" s="28">
        <f t="shared" si="10"/>
        <v>84.46887826353134</v>
      </c>
      <c r="H172" s="33">
        <f t="shared" si="11"/>
        <v>5116710.449999999</v>
      </c>
    </row>
    <row r="173" spans="1:8" ht="38.25">
      <c r="A173" s="17" t="s">
        <v>176</v>
      </c>
      <c r="B173" s="3" t="s">
        <v>364</v>
      </c>
      <c r="C173" s="31"/>
      <c r="D173" s="31"/>
      <c r="E173" s="31"/>
      <c r="F173" s="34">
        <v>21118930.49</v>
      </c>
      <c r="G173" s="28"/>
      <c r="H173" s="33"/>
    </row>
    <row r="174" spans="1:8" ht="51">
      <c r="A174" s="17" t="s">
        <v>170</v>
      </c>
      <c r="B174" s="3" t="s">
        <v>171</v>
      </c>
      <c r="C174" s="35">
        <v>16110448</v>
      </c>
      <c r="D174" s="35">
        <v>18885259.64</v>
      </c>
      <c r="E174" s="35">
        <v>16121114.56</v>
      </c>
      <c r="F174" s="34">
        <v>21277465.79</v>
      </c>
      <c r="G174" s="27">
        <f>E174/D174*100</f>
        <v>85.36347853992227</v>
      </c>
      <c r="H174" s="30">
        <f>D174-E174</f>
        <v>2764145.08</v>
      </c>
    </row>
    <row r="175" spans="1:8" ht="12.75">
      <c r="A175" s="17" t="s">
        <v>172</v>
      </c>
      <c r="B175" s="3" t="s">
        <v>173</v>
      </c>
      <c r="C175" s="3">
        <v>4233525</v>
      </c>
      <c r="D175" s="34">
        <v>200000</v>
      </c>
      <c r="E175" s="34">
        <v>176845.17</v>
      </c>
      <c r="F175" s="34">
        <v>83948.9</v>
      </c>
      <c r="G175" s="27">
        <f t="shared" si="10"/>
        <v>88.42258500000001</v>
      </c>
      <c r="H175" s="30">
        <f t="shared" si="11"/>
        <v>23154.829999999987</v>
      </c>
    </row>
    <row r="176" spans="1:8" ht="51">
      <c r="A176" s="17" t="s">
        <v>157</v>
      </c>
      <c r="B176" s="3" t="s">
        <v>174</v>
      </c>
      <c r="C176" s="34">
        <v>9763152</v>
      </c>
      <c r="D176" s="34">
        <v>13509827</v>
      </c>
      <c r="E176" s="34">
        <v>11180416.46</v>
      </c>
      <c r="F176" s="34">
        <v>0</v>
      </c>
      <c r="G176" s="27">
        <f t="shared" si="10"/>
        <v>82.7576582586883</v>
      </c>
      <c r="H176" s="30">
        <f t="shared" si="11"/>
        <v>2329410.539999999</v>
      </c>
    </row>
    <row r="177" spans="1:8" ht="12.75">
      <c r="A177" s="17" t="s">
        <v>159</v>
      </c>
      <c r="B177" s="3" t="s">
        <v>175</v>
      </c>
      <c r="C177" s="34">
        <v>1646475</v>
      </c>
      <c r="D177" s="34">
        <v>349800</v>
      </c>
      <c r="E177" s="34">
        <v>349800</v>
      </c>
      <c r="F177" s="34">
        <v>0</v>
      </c>
      <c r="G177" s="27">
        <f>E177/D177*100</f>
        <v>100</v>
      </c>
      <c r="H177" s="30">
        <f>D177-E177</f>
        <v>0</v>
      </c>
    </row>
    <row r="178" spans="1:8" ht="12.75">
      <c r="A178" s="23" t="s">
        <v>59</v>
      </c>
      <c r="B178" s="23" t="s">
        <v>60</v>
      </c>
      <c r="C178" s="31">
        <f>C180+C181+C182+C183+C179</f>
        <v>177958160.91</v>
      </c>
      <c r="D178" s="31">
        <f>D180+D181+D182+D183+D179</f>
        <v>170882931.95</v>
      </c>
      <c r="E178" s="31">
        <f>E180+E181+E182+E183+E179</f>
        <v>131485207.93999998</v>
      </c>
      <c r="F178" s="31">
        <f>F180+F181+F182+F183+F179</f>
        <v>136734158.43</v>
      </c>
      <c r="G178" s="28">
        <f t="shared" si="10"/>
        <v>76.94461140125586</v>
      </c>
      <c r="H178" s="33">
        <f t="shared" si="11"/>
        <v>39397724.010000005</v>
      </c>
    </row>
    <row r="179" spans="1:8" ht="38.25">
      <c r="A179" s="17" t="s">
        <v>176</v>
      </c>
      <c r="B179" s="3" t="s">
        <v>177</v>
      </c>
      <c r="C179" s="3">
        <v>3000000</v>
      </c>
      <c r="D179" s="35">
        <v>1500000</v>
      </c>
      <c r="E179" s="35">
        <v>99143.13</v>
      </c>
      <c r="F179" s="35">
        <v>0</v>
      </c>
      <c r="G179" s="27">
        <f>E179/D179*100</f>
        <v>6.609542</v>
      </c>
      <c r="H179" s="30">
        <f>D179-E179</f>
        <v>1400856.87</v>
      </c>
    </row>
    <row r="180" spans="1:8" ht="51">
      <c r="A180" s="17" t="s">
        <v>170</v>
      </c>
      <c r="B180" s="3" t="s">
        <v>178</v>
      </c>
      <c r="C180" s="3">
        <v>83092900</v>
      </c>
      <c r="D180" s="34">
        <v>89351769.7</v>
      </c>
      <c r="E180" s="34">
        <v>72560584.08</v>
      </c>
      <c r="F180" s="34">
        <v>91350695.38</v>
      </c>
      <c r="G180" s="27">
        <f t="shared" si="10"/>
        <v>81.20777498154018</v>
      </c>
      <c r="H180" s="30">
        <f t="shared" si="11"/>
        <v>16791185.620000005</v>
      </c>
    </row>
    <row r="181" spans="1:8" ht="12.75">
      <c r="A181" s="17" t="s">
        <v>172</v>
      </c>
      <c r="B181" s="3" t="s">
        <v>179</v>
      </c>
      <c r="C181" s="3">
        <v>17347230.91</v>
      </c>
      <c r="D181" s="34">
        <v>8699065.21</v>
      </c>
      <c r="E181" s="34">
        <v>3014542.28</v>
      </c>
      <c r="F181" s="34">
        <v>6975790.4</v>
      </c>
      <c r="G181" s="27">
        <f t="shared" si="10"/>
        <v>34.65363469783668</v>
      </c>
      <c r="H181" s="30">
        <f t="shared" si="11"/>
        <v>5684522.930000002</v>
      </c>
    </row>
    <row r="182" spans="1:8" ht="51">
      <c r="A182" s="17" t="s">
        <v>157</v>
      </c>
      <c r="B182" s="3" t="s">
        <v>180</v>
      </c>
      <c r="C182" s="3">
        <v>49033500</v>
      </c>
      <c r="D182" s="34">
        <v>66008011.35</v>
      </c>
      <c r="E182" s="34">
        <v>52015291.46</v>
      </c>
      <c r="F182" s="34">
        <v>34694461.5</v>
      </c>
      <c r="G182" s="27">
        <f t="shared" si="10"/>
        <v>78.80148242036078</v>
      </c>
      <c r="H182" s="30">
        <f t="shared" si="11"/>
        <v>13992719.89</v>
      </c>
    </row>
    <row r="183" spans="1:8" ht="12.75">
      <c r="A183" s="17" t="s">
        <v>159</v>
      </c>
      <c r="B183" s="3" t="s">
        <v>181</v>
      </c>
      <c r="C183" s="34">
        <v>25484530</v>
      </c>
      <c r="D183" s="34">
        <v>5324085.69</v>
      </c>
      <c r="E183" s="34">
        <v>3795646.99</v>
      </c>
      <c r="F183" s="34">
        <v>3713211.15</v>
      </c>
      <c r="G183" s="27">
        <f t="shared" si="10"/>
        <v>71.29199661698156</v>
      </c>
      <c r="H183" s="30">
        <f t="shared" si="11"/>
        <v>1528438.7000000002</v>
      </c>
    </row>
    <row r="184" spans="1:8" ht="12.75">
      <c r="A184" s="23" t="s">
        <v>61</v>
      </c>
      <c r="B184" s="23" t="s">
        <v>62</v>
      </c>
      <c r="C184" s="31">
        <f>C185+C186+C187</f>
        <v>2466490</v>
      </c>
      <c r="D184" s="31">
        <f>D185+D186+D187+D188</f>
        <v>2633747.81</v>
      </c>
      <c r="E184" s="31">
        <f>E185+E186+E187+E188</f>
        <v>1333389.05</v>
      </c>
      <c r="F184" s="31">
        <f>F185+F186+F187+F188</f>
        <v>1869549.91</v>
      </c>
      <c r="G184" s="28">
        <f t="shared" si="10"/>
        <v>50.62705870840383</v>
      </c>
      <c r="H184" s="33">
        <f t="shared" si="11"/>
        <v>1300358.76</v>
      </c>
    </row>
    <row r="185" spans="1:8" ht="25.5">
      <c r="A185" s="13" t="s">
        <v>121</v>
      </c>
      <c r="B185" s="3" t="s">
        <v>182</v>
      </c>
      <c r="C185" s="3">
        <v>473190</v>
      </c>
      <c r="D185" s="34">
        <v>471080</v>
      </c>
      <c r="E185" s="34">
        <v>249507.72</v>
      </c>
      <c r="F185" s="34">
        <v>476000.68</v>
      </c>
      <c r="G185" s="27">
        <f t="shared" si="10"/>
        <v>52.96504203107752</v>
      </c>
      <c r="H185" s="30">
        <f t="shared" si="11"/>
        <v>221572.28</v>
      </c>
    </row>
    <row r="186" spans="1:8" ht="51">
      <c r="A186" s="17" t="s">
        <v>170</v>
      </c>
      <c r="B186" s="3" t="s">
        <v>183</v>
      </c>
      <c r="C186" s="3">
        <v>1372500</v>
      </c>
      <c r="D186" s="34">
        <v>1249157.55</v>
      </c>
      <c r="E186" s="34">
        <v>633485.88</v>
      </c>
      <c r="F186" s="34">
        <v>823682.37</v>
      </c>
      <c r="G186" s="27">
        <f t="shared" si="10"/>
        <v>50.713048966481445</v>
      </c>
      <c r="H186" s="30">
        <f t="shared" si="11"/>
        <v>615671.67</v>
      </c>
    </row>
    <row r="187" spans="1:8" ht="12.75">
      <c r="A187" s="17" t="s">
        <v>172</v>
      </c>
      <c r="B187" s="3" t="s">
        <v>184</v>
      </c>
      <c r="C187" s="34">
        <v>620800</v>
      </c>
      <c r="D187" s="34">
        <v>813510.26</v>
      </c>
      <c r="E187" s="34">
        <v>428603.45</v>
      </c>
      <c r="F187" s="34">
        <v>485188.66</v>
      </c>
      <c r="G187" s="27">
        <f t="shared" si="10"/>
        <v>52.6856846279972</v>
      </c>
      <c r="H187" s="30">
        <f t="shared" si="11"/>
        <v>384906.81</v>
      </c>
    </row>
    <row r="188" spans="1:8" ht="12.75">
      <c r="A188" s="17" t="s">
        <v>159</v>
      </c>
      <c r="B188" s="3" t="s">
        <v>343</v>
      </c>
      <c r="C188" s="34"/>
      <c r="D188" s="34">
        <v>100000</v>
      </c>
      <c r="E188" s="34">
        <v>21792</v>
      </c>
      <c r="F188" s="34">
        <v>84678.2</v>
      </c>
      <c r="G188" s="27">
        <f>E188/D188*100</f>
        <v>21.792</v>
      </c>
      <c r="H188" s="30">
        <f>D188-E188</f>
        <v>78208</v>
      </c>
    </row>
    <row r="189" spans="1:8" ht="12.75">
      <c r="A189" s="23" t="s">
        <v>63</v>
      </c>
      <c r="B189" s="23" t="s">
        <v>64</v>
      </c>
      <c r="C189" s="31">
        <f>C190+C192+C197+C199+C193+C195+C196+C191</f>
        <v>14253700</v>
      </c>
      <c r="D189" s="31">
        <f>D190+D192+D197+D199+D193+D195+D196+D194+D198+D200</f>
        <v>14458700</v>
      </c>
      <c r="E189" s="31">
        <f>E190+E192+E197+E199+E193+E195+E196+E194+E198+E200+E191</f>
        <v>11252522.74</v>
      </c>
      <c r="F189" s="31">
        <f>F190+F192+F197+F199+F193+F195+F196+F194+F191</f>
        <v>10641421.39</v>
      </c>
      <c r="G189" s="28">
        <f t="shared" si="10"/>
        <v>77.82527294985027</v>
      </c>
      <c r="H189" s="33">
        <f t="shared" si="11"/>
        <v>3206177.26</v>
      </c>
    </row>
    <row r="190" spans="1:8" ht="12.75">
      <c r="A190" s="17" t="s">
        <v>132</v>
      </c>
      <c r="B190" s="3" t="s">
        <v>185</v>
      </c>
      <c r="C190" s="34">
        <v>6975000</v>
      </c>
      <c r="D190" s="34">
        <v>6975000</v>
      </c>
      <c r="E190" s="34">
        <v>5784681.81</v>
      </c>
      <c r="F190" s="34">
        <v>5710166.93</v>
      </c>
      <c r="G190" s="27">
        <f t="shared" si="10"/>
        <v>82.93450623655913</v>
      </c>
      <c r="H190" s="30">
        <f t="shared" si="11"/>
        <v>1190318.1900000004</v>
      </c>
    </row>
    <row r="191" spans="1:8" ht="25.5">
      <c r="A191" s="17" t="s">
        <v>186</v>
      </c>
      <c r="B191" s="3" t="s">
        <v>187</v>
      </c>
      <c r="C191" s="34">
        <v>10000</v>
      </c>
      <c r="D191" s="34">
        <v>10000</v>
      </c>
      <c r="E191" s="34">
        <v>2574.67</v>
      </c>
      <c r="F191" s="34">
        <v>2600</v>
      </c>
      <c r="G191" s="27">
        <f>E191/D191*100</f>
        <v>25.7467</v>
      </c>
      <c r="H191" s="30">
        <f>D191-E191</f>
        <v>7425.33</v>
      </c>
    </row>
    <row r="192" spans="1:8" ht="38.25">
      <c r="A192" s="17" t="s">
        <v>188</v>
      </c>
      <c r="B192" s="3" t="s">
        <v>189</v>
      </c>
      <c r="C192" s="34">
        <v>2106000</v>
      </c>
      <c r="D192" s="34">
        <v>2106000</v>
      </c>
      <c r="E192" s="34">
        <v>1704576.16</v>
      </c>
      <c r="F192" s="34">
        <v>1777780</v>
      </c>
      <c r="G192" s="27">
        <f t="shared" si="10"/>
        <v>80.93903893637227</v>
      </c>
      <c r="H192" s="30">
        <f t="shared" si="11"/>
        <v>401423.8400000001</v>
      </c>
    </row>
    <row r="193" spans="1:8" ht="12.75">
      <c r="A193" s="3" t="s">
        <v>114</v>
      </c>
      <c r="B193" s="3" t="s">
        <v>190</v>
      </c>
      <c r="C193" s="34">
        <v>1573100</v>
      </c>
      <c r="D193" s="34">
        <v>1576345</v>
      </c>
      <c r="E193" s="34">
        <v>1296104.89</v>
      </c>
      <c r="F193" s="34">
        <v>1152312.89</v>
      </c>
      <c r="G193" s="27">
        <f t="shared" si="10"/>
        <v>82.22215885481921</v>
      </c>
      <c r="H193" s="30">
        <f t="shared" si="11"/>
        <v>280240.1100000001</v>
      </c>
    </row>
    <row r="194" spans="1:8" ht="12.75">
      <c r="A194" s="5" t="s">
        <v>117</v>
      </c>
      <c r="B194" s="3" t="s">
        <v>369</v>
      </c>
      <c r="C194" s="34"/>
      <c r="D194" s="34">
        <v>52000</v>
      </c>
      <c r="E194" s="34">
        <v>45390</v>
      </c>
      <c r="F194" s="34">
        <v>300</v>
      </c>
      <c r="G194" s="27">
        <f t="shared" si="10"/>
        <v>87.28846153846153</v>
      </c>
      <c r="H194" s="30">
        <f t="shared" si="11"/>
        <v>6610</v>
      </c>
    </row>
    <row r="195" spans="1:8" ht="12.75">
      <c r="A195" s="3" t="s">
        <v>116</v>
      </c>
      <c r="B195" s="3" t="s">
        <v>191</v>
      </c>
      <c r="C195" s="34">
        <v>465000</v>
      </c>
      <c r="D195" s="34">
        <v>454755</v>
      </c>
      <c r="E195" s="34">
        <v>336190.28</v>
      </c>
      <c r="F195" s="34">
        <v>305816.57</v>
      </c>
      <c r="G195" s="27">
        <f t="shared" si="10"/>
        <v>73.92778089300833</v>
      </c>
      <c r="H195" s="30">
        <f t="shared" si="11"/>
        <v>118564.71999999997</v>
      </c>
    </row>
    <row r="196" spans="1:8" ht="25.5">
      <c r="A196" s="13" t="s">
        <v>119</v>
      </c>
      <c r="B196" s="3" t="s">
        <v>192</v>
      </c>
      <c r="C196" s="34">
        <v>968200</v>
      </c>
      <c r="D196" s="34">
        <v>935600</v>
      </c>
      <c r="E196" s="34">
        <v>327006.32</v>
      </c>
      <c r="F196" s="34"/>
      <c r="G196" s="27">
        <f t="shared" si="10"/>
        <v>34.95150919196238</v>
      </c>
      <c r="H196" s="30">
        <f t="shared" si="11"/>
        <v>608593.6799999999</v>
      </c>
    </row>
    <row r="197" spans="1:8" ht="25.5">
      <c r="A197" s="13" t="s">
        <v>121</v>
      </c>
      <c r="B197" s="3" t="s">
        <v>193</v>
      </c>
      <c r="C197" s="34">
        <v>2036400</v>
      </c>
      <c r="D197" s="34">
        <v>1847000</v>
      </c>
      <c r="E197" s="34">
        <v>1312289.18</v>
      </c>
      <c r="F197" s="34">
        <v>1660210.77</v>
      </c>
      <c r="G197" s="27">
        <f t="shared" si="10"/>
        <v>71.04976610720087</v>
      </c>
      <c r="H197" s="30">
        <f t="shared" si="11"/>
        <v>534710.8200000001</v>
      </c>
    </row>
    <row r="198" spans="1:8" ht="12.75">
      <c r="A198" s="13" t="s">
        <v>371</v>
      </c>
      <c r="B198" s="3" t="s">
        <v>382</v>
      </c>
      <c r="C198" s="34"/>
      <c r="D198" s="34">
        <v>350000</v>
      </c>
      <c r="E198" s="34">
        <v>350000</v>
      </c>
      <c r="F198" s="34"/>
      <c r="G198" s="27"/>
      <c r="H198" s="30"/>
    </row>
    <row r="199" spans="1:8" ht="12.75">
      <c r="A199" s="3" t="s">
        <v>125</v>
      </c>
      <c r="B199" s="3" t="s">
        <v>194</v>
      </c>
      <c r="C199" s="34">
        <v>120000</v>
      </c>
      <c r="D199" s="34">
        <v>132000</v>
      </c>
      <c r="E199" s="34">
        <v>92362.19</v>
      </c>
      <c r="F199" s="34">
        <v>32234.23</v>
      </c>
      <c r="G199" s="27">
        <f t="shared" si="10"/>
        <v>69.97135606060606</v>
      </c>
      <c r="H199" s="30">
        <f t="shared" si="11"/>
        <v>39637.81</v>
      </c>
    </row>
    <row r="200" spans="1:8" ht="12.75">
      <c r="A200" s="3" t="s">
        <v>344</v>
      </c>
      <c r="B200" s="3" t="s">
        <v>381</v>
      </c>
      <c r="C200" s="34"/>
      <c r="D200" s="34">
        <v>30000</v>
      </c>
      <c r="E200" s="34">
        <v>1347.24</v>
      </c>
      <c r="F200" s="34"/>
      <c r="G200" s="27"/>
      <c r="H200" s="30"/>
    </row>
    <row r="201" spans="1:8" ht="12.75">
      <c r="A201" s="1" t="s">
        <v>65</v>
      </c>
      <c r="B201" s="1" t="s">
        <v>66</v>
      </c>
      <c r="C201" s="33">
        <f>C202+C206+C207+C208+C212+C203+C204+C205+C209+C211+C213+C214+C215</f>
        <v>36342521</v>
      </c>
      <c r="D201" s="33">
        <f>D202+D206+D207+D208+D212+D203+D204+D205+D209+D211+D213+D214+D215+D216+D210</f>
        <v>36381838.2</v>
      </c>
      <c r="E201" s="33">
        <f>E202+E206+E207+E208+E212+E203+E204+E205+E209+E211+E213+E214+E215+E216+E210</f>
        <v>25279018.64</v>
      </c>
      <c r="F201" s="33">
        <f>F202+F206+F207+F208+F212+F203+F204+F205+F209+F211+F213+F214+F215+F216</f>
        <v>31103773.169999998</v>
      </c>
      <c r="G201" s="28">
        <f t="shared" si="10"/>
        <v>69.48252174899727</v>
      </c>
      <c r="H201" s="33">
        <f t="shared" si="11"/>
        <v>11102819.560000002</v>
      </c>
    </row>
    <row r="202" spans="1:8" ht="12.75">
      <c r="A202" s="17" t="s">
        <v>132</v>
      </c>
      <c r="B202" s="3" t="s">
        <v>224</v>
      </c>
      <c r="C202" s="35">
        <f>C228</f>
        <v>8224800</v>
      </c>
      <c r="D202" s="35">
        <f>D228</f>
        <v>7812807</v>
      </c>
      <c r="E202" s="35">
        <f>E228</f>
        <v>5418893.18</v>
      </c>
      <c r="F202" s="35">
        <f>F228</f>
        <v>6036936.71</v>
      </c>
      <c r="G202" s="27">
        <f t="shared" si="10"/>
        <v>69.3591071685247</v>
      </c>
      <c r="H202" s="30">
        <f t="shared" si="11"/>
        <v>2393913.8200000003</v>
      </c>
    </row>
    <row r="203" spans="1:8" ht="25.5">
      <c r="A203" s="17" t="s">
        <v>186</v>
      </c>
      <c r="B203" s="3" t="s">
        <v>225</v>
      </c>
      <c r="C203" s="35">
        <f aca="true" t="shared" si="16" ref="C203:D209">C229</f>
        <v>3000</v>
      </c>
      <c r="D203" s="35">
        <f t="shared" si="16"/>
        <v>3000</v>
      </c>
      <c r="E203" s="35">
        <f>E229</f>
        <v>460</v>
      </c>
      <c r="F203" s="35">
        <f>F229</f>
        <v>521.21</v>
      </c>
      <c r="G203" s="27">
        <f t="shared" si="10"/>
        <v>15.333333333333332</v>
      </c>
      <c r="H203" s="30">
        <f t="shared" si="11"/>
        <v>2540</v>
      </c>
    </row>
    <row r="204" spans="1:8" ht="38.25">
      <c r="A204" s="17" t="s">
        <v>188</v>
      </c>
      <c r="B204" s="3" t="s">
        <v>226</v>
      </c>
      <c r="C204" s="35">
        <f t="shared" si="16"/>
        <v>2475200</v>
      </c>
      <c r="D204" s="35">
        <f t="shared" si="16"/>
        <v>2833030.02</v>
      </c>
      <c r="E204" s="35">
        <f aca="true" t="shared" si="17" ref="E204:F209">E230</f>
        <v>1646314.09</v>
      </c>
      <c r="F204" s="35">
        <f t="shared" si="17"/>
        <v>1982301.39</v>
      </c>
      <c r="G204" s="27">
        <f t="shared" si="10"/>
        <v>58.11142410697081</v>
      </c>
      <c r="H204" s="30">
        <f t="shared" si="11"/>
        <v>1186715.93</v>
      </c>
    </row>
    <row r="205" spans="1:8" ht="12.75">
      <c r="A205" s="3" t="s">
        <v>114</v>
      </c>
      <c r="B205" s="3" t="s">
        <v>227</v>
      </c>
      <c r="C205" s="35">
        <f t="shared" si="16"/>
        <v>675000</v>
      </c>
      <c r="D205" s="35">
        <f t="shared" si="16"/>
        <v>782668.2</v>
      </c>
      <c r="E205" s="35">
        <f t="shared" si="17"/>
        <v>636209.5</v>
      </c>
      <c r="F205" s="35">
        <f t="shared" si="17"/>
        <v>562766.24</v>
      </c>
      <c r="G205" s="27">
        <f t="shared" si="10"/>
        <v>81.2872555701126</v>
      </c>
      <c r="H205" s="30">
        <f t="shared" si="11"/>
        <v>146458.69999999995</v>
      </c>
    </row>
    <row r="206" spans="1:8" ht="38.25">
      <c r="A206" s="17" t="s">
        <v>220</v>
      </c>
      <c r="B206" s="3" t="s">
        <v>228</v>
      </c>
      <c r="C206" s="35">
        <f t="shared" si="16"/>
        <v>2000</v>
      </c>
      <c r="D206" s="35">
        <f t="shared" si="16"/>
        <v>2000</v>
      </c>
      <c r="E206" s="35">
        <f t="shared" si="17"/>
        <v>0</v>
      </c>
      <c r="F206" s="35">
        <f t="shared" si="17"/>
        <v>0</v>
      </c>
      <c r="G206" s="27">
        <f t="shared" si="10"/>
        <v>0</v>
      </c>
      <c r="H206" s="30">
        <f t="shared" si="11"/>
        <v>2000</v>
      </c>
    </row>
    <row r="207" spans="1:8" ht="12.75">
      <c r="A207" s="3" t="s">
        <v>116</v>
      </c>
      <c r="B207" s="3" t="s">
        <v>229</v>
      </c>
      <c r="C207" s="35">
        <f t="shared" si="16"/>
        <v>199000</v>
      </c>
      <c r="D207" s="35">
        <f t="shared" si="16"/>
        <v>263115.12</v>
      </c>
      <c r="E207" s="35">
        <f t="shared" si="17"/>
        <v>149142.39</v>
      </c>
      <c r="F207" s="35">
        <f t="shared" si="17"/>
        <v>144040.84</v>
      </c>
      <c r="G207" s="27">
        <f t="shared" si="10"/>
        <v>56.68332173384791</v>
      </c>
      <c r="H207" s="30">
        <f t="shared" si="11"/>
        <v>113972.72999999998</v>
      </c>
    </row>
    <row r="208" spans="1:8" ht="25.5">
      <c r="A208" s="13" t="s">
        <v>119</v>
      </c>
      <c r="B208" s="3" t="s">
        <v>230</v>
      </c>
      <c r="C208" s="35">
        <f t="shared" si="16"/>
        <v>130000</v>
      </c>
      <c r="D208" s="35">
        <f t="shared" si="16"/>
        <v>416000.53</v>
      </c>
      <c r="E208" s="35">
        <f t="shared" si="17"/>
        <v>286017.03</v>
      </c>
      <c r="F208" s="35">
        <f t="shared" si="17"/>
        <v>0</v>
      </c>
      <c r="G208" s="27">
        <f t="shared" si="10"/>
        <v>68.75400615475178</v>
      </c>
      <c r="H208" s="30">
        <f t="shared" si="11"/>
        <v>129983.5</v>
      </c>
    </row>
    <row r="209" spans="1:8" ht="25.5">
      <c r="A209" s="13" t="s">
        <v>121</v>
      </c>
      <c r="B209" s="3" t="s">
        <v>231</v>
      </c>
      <c r="C209" s="35">
        <f t="shared" si="16"/>
        <v>42000</v>
      </c>
      <c r="D209" s="35">
        <f>D235+D218</f>
        <v>707512.21</v>
      </c>
      <c r="E209" s="35">
        <f t="shared" si="17"/>
        <v>229237.21</v>
      </c>
      <c r="F209" s="35">
        <f t="shared" si="17"/>
        <v>237073.37</v>
      </c>
      <c r="G209" s="27">
        <f t="shared" si="10"/>
        <v>32.40045991573771</v>
      </c>
      <c r="H209" s="30">
        <f t="shared" si="11"/>
        <v>478275</v>
      </c>
    </row>
    <row r="210" spans="1:8" ht="12.75">
      <c r="A210" s="13" t="s">
        <v>371</v>
      </c>
      <c r="B210" s="3" t="s">
        <v>373</v>
      </c>
      <c r="C210" s="35"/>
      <c r="D210" s="35">
        <f>D219</f>
        <v>100000</v>
      </c>
      <c r="E210" s="35">
        <f>E219</f>
        <v>100000</v>
      </c>
      <c r="F210" s="35"/>
      <c r="G210" s="27"/>
      <c r="H210" s="30"/>
    </row>
    <row r="211" spans="1:8" ht="51">
      <c r="A211" s="17" t="s">
        <v>170</v>
      </c>
      <c r="B211" s="3" t="s">
        <v>232</v>
      </c>
      <c r="C211" s="35">
        <f aca="true" t="shared" si="18" ref="C211:E212">C220+C225</f>
        <v>6710000</v>
      </c>
      <c r="D211" s="35">
        <f t="shared" si="18"/>
        <v>6910000</v>
      </c>
      <c r="E211" s="35">
        <f t="shared" si="18"/>
        <v>5376482.73</v>
      </c>
      <c r="F211" s="35">
        <f>F220+F225</f>
        <v>6005255.4399999995</v>
      </c>
      <c r="G211" s="27">
        <f t="shared" si="10"/>
        <v>77.80727539797395</v>
      </c>
      <c r="H211" s="30">
        <f t="shared" si="11"/>
        <v>1533517.2699999996</v>
      </c>
    </row>
    <row r="212" spans="1:8" ht="12.75">
      <c r="A212" s="17" t="s">
        <v>172</v>
      </c>
      <c r="B212" s="3" t="s">
        <v>233</v>
      </c>
      <c r="C212" s="35">
        <f t="shared" si="18"/>
        <v>40000</v>
      </c>
      <c r="D212" s="35">
        <f t="shared" si="18"/>
        <v>240000</v>
      </c>
      <c r="E212" s="35">
        <f t="shared" si="18"/>
        <v>200000</v>
      </c>
      <c r="F212" s="35">
        <f>F221+F226</f>
        <v>381699</v>
      </c>
      <c r="G212" s="27">
        <f t="shared" si="10"/>
        <v>83.33333333333334</v>
      </c>
      <c r="H212" s="30">
        <f t="shared" si="11"/>
        <v>40000</v>
      </c>
    </row>
    <row r="213" spans="1:8" ht="51">
      <c r="A213" s="17" t="s">
        <v>157</v>
      </c>
      <c r="B213" s="3" t="s">
        <v>234</v>
      </c>
      <c r="C213" s="35">
        <f aca="true" t="shared" si="19" ref="C213:E214">C222</f>
        <v>17131521</v>
      </c>
      <c r="D213" s="35">
        <f t="shared" si="19"/>
        <v>14904021.2</v>
      </c>
      <c r="E213" s="35">
        <f t="shared" si="19"/>
        <v>11107812.84</v>
      </c>
      <c r="F213" s="35">
        <f>F222</f>
        <v>15071031.88</v>
      </c>
      <c r="G213" s="27">
        <f t="shared" si="10"/>
        <v>74.52896564586207</v>
      </c>
      <c r="H213" s="30">
        <f t="shared" si="11"/>
        <v>3796208.3599999994</v>
      </c>
    </row>
    <row r="214" spans="1:8" ht="12.75">
      <c r="A214" s="17" t="s">
        <v>159</v>
      </c>
      <c r="B214" s="3" t="s">
        <v>235</v>
      </c>
      <c r="C214" s="35">
        <f t="shared" si="19"/>
        <v>700000</v>
      </c>
      <c r="D214" s="35">
        <f t="shared" si="19"/>
        <v>1335400</v>
      </c>
      <c r="E214" s="35">
        <f t="shared" si="19"/>
        <v>100000</v>
      </c>
      <c r="F214" s="35">
        <f>F223</f>
        <v>650120.39</v>
      </c>
      <c r="G214" s="27">
        <f t="shared" si="10"/>
        <v>7.488392990864161</v>
      </c>
      <c r="H214" s="30">
        <f t="shared" si="11"/>
        <v>1235400</v>
      </c>
    </row>
    <row r="215" spans="1:8" ht="12.75">
      <c r="A215" s="3" t="s">
        <v>125</v>
      </c>
      <c r="B215" s="3" t="s">
        <v>236</v>
      </c>
      <c r="C215" s="35">
        <f>C236</f>
        <v>10000</v>
      </c>
      <c r="D215" s="35">
        <f>D236</f>
        <v>0</v>
      </c>
      <c r="E215" s="35">
        <f>E236</f>
        <v>0</v>
      </c>
      <c r="F215" s="35">
        <f>F236</f>
        <v>32026.7</v>
      </c>
      <c r="G215" s="27" t="e">
        <f t="shared" si="10"/>
        <v>#DIV/0!</v>
      </c>
      <c r="H215" s="30">
        <f t="shared" si="11"/>
        <v>0</v>
      </c>
    </row>
    <row r="216" spans="1:8" ht="12.75">
      <c r="A216" s="3" t="s">
        <v>344</v>
      </c>
      <c r="B216" s="3" t="s">
        <v>346</v>
      </c>
      <c r="C216" s="36"/>
      <c r="D216" s="34">
        <f>D237</f>
        <v>72283.92</v>
      </c>
      <c r="E216" s="34">
        <f>E237</f>
        <v>28449.67</v>
      </c>
      <c r="F216" s="36"/>
      <c r="G216" s="27">
        <f t="shared" si="10"/>
        <v>39.35822794336555</v>
      </c>
      <c r="H216" s="30">
        <f t="shared" si="11"/>
        <v>43834.25</v>
      </c>
    </row>
    <row r="217" spans="1:8" ht="12.75">
      <c r="A217" s="23" t="s">
        <v>67</v>
      </c>
      <c r="B217" s="23" t="s">
        <v>68</v>
      </c>
      <c r="C217" s="31">
        <f>C220+C221+C222+C223</f>
        <v>23711521</v>
      </c>
      <c r="D217" s="31">
        <f>D220+D221+D222+D223+D218+D219</f>
        <v>22619421.2</v>
      </c>
      <c r="E217" s="31">
        <f>E220+E221+E222+E223+E218+E219</f>
        <v>16299555.83</v>
      </c>
      <c r="F217" s="31">
        <f>F220+F221+F222+F223</f>
        <v>21345770.87</v>
      </c>
      <c r="G217" s="28">
        <f t="shared" si="10"/>
        <v>72.06000403759226</v>
      </c>
      <c r="H217" s="33">
        <f t="shared" si="11"/>
        <v>6319865.369999999</v>
      </c>
    </row>
    <row r="218" spans="1:8" ht="25.5">
      <c r="A218" s="13" t="s">
        <v>121</v>
      </c>
      <c r="B218" s="3" t="s">
        <v>341</v>
      </c>
      <c r="C218" s="31"/>
      <c r="D218" s="35"/>
      <c r="E218" s="35"/>
      <c r="F218" s="31"/>
      <c r="G218" s="28"/>
      <c r="H218" s="33"/>
    </row>
    <row r="219" spans="1:8" ht="12.75">
      <c r="A219" s="13" t="s">
        <v>371</v>
      </c>
      <c r="B219" s="3" t="s">
        <v>372</v>
      </c>
      <c r="C219" s="35"/>
      <c r="D219" s="35">
        <v>100000</v>
      </c>
      <c r="E219" s="35">
        <v>100000</v>
      </c>
      <c r="F219" s="31"/>
      <c r="G219" s="28"/>
      <c r="H219" s="33"/>
    </row>
    <row r="220" spans="1:8" ht="51">
      <c r="A220" s="17" t="s">
        <v>170</v>
      </c>
      <c r="B220" s="3" t="s">
        <v>208</v>
      </c>
      <c r="C220" s="3">
        <v>5860000</v>
      </c>
      <c r="D220" s="34">
        <v>6060000</v>
      </c>
      <c r="E220" s="34">
        <v>4791742.99</v>
      </c>
      <c r="F220" s="11">
        <v>5262919.6</v>
      </c>
      <c r="G220" s="27">
        <f>E220/D220*100</f>
        <v>79.07166650165017</v>
      </c>
      <c r="H220" s="30">
        <f>D220-E220</f>
        <v>1268257.0099999998</v>
      </c>
    </row>
    <row r="221" spans="1:8" ht="12.75">
      <c r="A221" s="17" t="s">
        <v>172</v>
      </c>
      <c r="B221" s="3" t="s">
        <v>209</v>
      </c>
      <c r="C221" s="34">
        <v>20000</v>
      </c>
      <c r="D221" s="11">
        <v>220000</v>
      </c>
      <c r="E221" s="11">
        <v>200000</v>
      </c>
      <c r="F221" s="3">
        <v>361699</v>
      </c>
      <c r="G221" s="27">
        <f t="shared" si="10"/>
        <v>90.9090909090909</v>
      </c>
      <c r="H221" s="30">
        <f t="shared" si="11"/>
        <v>20000</v>
      </c>
    </row>
    <row r="222" spans="1:8" ht="51">
      <c r="A222" s="17" t="s">
        <v>157</v>
      </c>
      <c r="B222" s="3" t="s">
        <v>210</v>
      </c>
      <c r="C222" s="34">
        <v>17131521</v>
      </c>
      <c r="D222" s="11">
        <v>14904021.2</v>
      </c>
      <c r="E222" s="3">
        <v>11107812.84</v>
      </c>
      <c r="F222" s="11">
        <v>15071031.88</v>
      </c>
      <c r="G222" s="27">
        <f t="shared" si="10"/>
        <v>74.52896564586207</v>
      </c>
      <c r="H222" s="30">
        <f t="shared" si="11"/>
        <v>3796208.3599999994</v>
      </c>
    </row>
    <row r="223" spans="1:8" ht="12.75">
      <c r="A223" s="17" t="s">
        <v>159</v>
      </c>
      <c r="B223" s="3" t="s">
        <v>211</v>
      </c>
      <c r="C223" s="3">
        <v>700000</v>
      </c>
      <c r="D223" s="11">
        <v>1335400</v>
      </c>
      <c r="E223" s="11">
        <v>100000</v>
      </c>
      <c r="F223" s="3">
        <v>650120.39</v>
      </c>
      <c r="G223" s="27">
        <f t="shared" si="10"/>
        <v>7.488392990864161</v>
      </c>
      <c r="H223" s="30">
        <f t="shared" si="11"/>
        <v>1235400</v>
      </c>
    </row>
    <row r="224" spans="1:8" ht="12.75">
      <c r="A224" s="23" t="s">
        <v>69</v>
      </c>
      <c r="B224" s="23" t="s">
        <v>70</v>
      </c>
      <c r="C224" s="31">
        <f>C225+C226</f>
        <v>870000</v>
      </c>
      <c r="D224" s="31">
        <f>D225+D226</f>
        <v>870000</v>
      </c>
      <c r="E224" s="31">
        <f>E225+E226</f>
        <v>584739.74</v>
      </c>
      <c r="F224" s="31">
        <f>F225+F226</f>
        <v>762335.84</v>
      </c>
      <c r="G224" s="28">
        <f t="shared" si="10"/>
        <v>67.21146436781609</v>
      </c>
      <c r="H224" s="33">
        <f t="shared" si="11"/>
        <v>285260.26</v>
      </c>
    </row>
    <row r="225" spans="1:8" ht="51">
      <c r="A225" s="17" t="s">
        <v>170</v>
      </c>
      <c r="B225" s="3" t="s">
        <v>212</v>
      </c>
      <c r="C225" s="34">
        <v>850000</v>
      </c>
      <c r="D225" s="34">
        <v>850000</v>
      </c>
      <c r="E225" s="34">
        <v>584739.74</v>
      </c>
      <c r="F225" s="34">
        <v>742335.84</v>
      </c>
      <c r="G225" s="27">
        <f t="shared" si="10"/>
        <v>68.79291058823529</v>
      </c>
      <c r="H225" s="30">
        <f t="shared" si="11"/>
        <v>265260.26</v>
      </c>
    </row>
    <row r="226" spans="1:8" ht="12.75">
      <c r="A226" s="17" t="s">
        <v>172</v>
      </c>
      <c r="B226" s="3" t="s">
        <v>213</v>
      </c>
      <c r="C226" s="34">
        <v>20000</v>
      </c>
      <c r="D226" s="34">
        <v>20000</v>
      </c>
      <c r="E226" s="34">
        <v>0</v>
      </c>
      <c r="F226" s="34">
        <v>20000</v>
      </c>
      <c r="G226" s="27">
        <f aca="true" t="shared" si="20" ref="G226:G285">E226/D226*100</f>
        <v>0</v>
      </c>
      <c r="H226" s="30">
        <f aca="true" t="shared" si="21" ref="H226:H285">D226-E226</f>
        <v>20000</v>
      </c>
    </row>
    <row r="227" spans="1:8" ht="25.5">
      <c r="A227" s="24" t="s">
        <v>71</v>
      </c>
      <c r="B227" s="23" t="s">
        <v>72</v>
      </c>
      <c r="C227" s="31">
        <f>C228+C233+C229+C230+C231+C232+C234+C235+C236</f>
        <v>11761000</v>
      </c>
      <c r="D227" s="31">
        <f>D228+D233+D229+D230+D231+D232+D234+D235+D236+D237</f>
        <v>12892416.999999998</v>
      </c>
      <c r="E227" s="31">
        <f>E228+E233+E229+E230+E231+E232+E234+E235+E236+E237</f>
        <v>8394723.07</v>
      </c>
      <c r="F227" s="31">
        <f>F228+F233+F229+F230+F231+F232+F234+F235+F236+F237</f>
        <v>8995666.459999997</v>
      </c>
      <c r="G227" s="28">
        <f t="shared" si="20"/>
        <v>65.11364835623918</v>
      </c>
      <c r="H227" s="33">
        <f t="shared" si="21"/>
        <v>4497693.929999998</v>
      </c>
    </row>
    <row r="228" spans="1:8" ht="12.75">
      <c r="A228" s="17" t="s">
        <v>132</v>
      </c>
      <c r="B228" s="3" t="s">
        <v>214</v>
      </c>
      <c r="C228" s="34">
        <v>8224800</v>
      </c>
      <c r="D228" s="34">
        <v>7812807</v>
      </c>
      <c r="E228" s="34">
        <v>5418893.18</v>
      </c>
      <c r="F228" s="34">
        <v>6036936.71</v>
      </c>
      <c r="G228" s="27">
        <f t="shared" si="20"/>
        <v>69.3591071685247</v>
      </c>
      <c r="H228" s="30">
        <f t="shared" si="21"/>
        <v>2393913.8200000003</v>
      </c>
    </row>
    <row r="229" spans="1:8" ht="25.5">
      <c r="A229" s="17" t="s">
        <v>186</v>
      </c>
      <c r="B229" s="3" t="s">
        <v>215</v>
      </c>
      <c r="C229" s="34">
        <v>3000</v>
      </c>
      <c r="D229" s="34">
        <v>3000</v>
      </c>
      <c r="E229" s="34">
        <v>460</v>
      </c>
      <c r="F229" s="34">
        <v>521.21</v>
      </c>
      <c r="G229" s="27">
        <f t="shared" si="20"/>
        <v>15.333333333333332</v>
      </c>
      <c r="H229" s="30">
        <f t="shared" si="21"/>
        <v>2540</v>
      </c>
    </row>
    <row r="230" spans="1:8" ht="38.25">
      <c r="A230" s="17" t="s">
        <v>188</v>
      </c>
      <c r="B230" s="3" t="s">
        <v>216</v>
      </c>
      <c r="C230" s="34">
        <v>2475200</v>
      </c>
      <c r="D230" s="34">
        <v>2833030.02</v>
      </c>
      <c r="E230" s="34">
        <v>1646314.09</v>
      </c>
      <c r="F230" s="34">
        <v>1982301.39</v>
      </c>
      <c r="G230" s="27">
        <f t="shared" si="20"/>
        <v>58.11142410697081</v>
      </c>
      <c r="H230" s="30">
        <f t="shared" si="21"/>
        <v>1186715.93</v>
      </c>
    </row>
    <row r="231" spans="1:8" ht="12.75">
      <c r="A231" s="3" t="s">
        <v>114</v>
      </c>
      <c r="B231" s="3" t="s">
        <v>217</v>
      </c>
      <c r="C231" s="34">
        <v>675000</v>
      </c>
      <c r="D231" s="34">
        <v>782668.2</v>
      </c>
      <c r="E231" s="34">
        <v>636209.5</v>
      </c>
      <c r="F231" s="34">
        <v>562766.24</v>
      </c>
      <c r="G231" s="27">
        <f t="shared" si="20"/>
        <v>81.2872555701126</v>
      </c>
      <c r="H231" s="30">
        <f t="shared" si="21"/>
        <v>146458.69999999995</v>
      </c>
    </row>
    <row r="232" spans="1:8" ht="38.25">
      <c r="A232" s="17" t="s">
        <v>220</v>
      </c>
      <c r="B232" s="3" t="s">
        <v>219</v>
      </c>
      <c r="C232" s="34">
        <v>2000</v>
      </c>
      <c r="D232" s="34">
        <v>2000</v>
      </c>
      <c r="E232" s="34">
        <v>0</v>
      </c>
      <c r="F232" s="34">
        <v>0</v>
      </c>
      <c r="G232" s="27">
        <f t="shared" si="20"/>
        <v>0</v>
      </c>
      <c r="H232" s="30">
        <f t="shared" si="21"/>
        <v>2000</v>
      </c>
    </row>
    <row r="233" spans="1:8" ht="12.75">
      <c r="A233" s="3" t="s">
        <v>116</v>
      </c>
      <c r="B233" s="3" t="s">
        <v>218</v>
      </c>
      <c r="C233" s="34">
        <v>199000</v>
      </c>
      <c r="D233" s="34">
        <v>263115.12</v>
      </c>
      <c r="E233" s="34">
        <v>149142.39</v>
      </c>
      <c r="F233" s="34">
        <v>144040.84</v>
      </c>
      <c r="G233" s="27">
        <f t="shared" si="20"/>
        <v>56.68332173384791</v>
      </c>
      <c r="H233" s="30">
        <f t="shared" si="21"/>
        <v>113972.72999999998</v>
      </c>
    </row>
    <row r="234" spans="1:8" ht="25.5">
      <c r="A234" s="13" t="s">
        <v>119</v>
      </c>
      <c r="B234" s="3" t="s">
        <v>221</v>
      </c>
      <c r="C234" s="3">
        <v>130000</v>
      </c>
      <c r="D234" s="34">
        <v>416000.53</v>
      </c>
      <c r="E234" s="34">
        <v>286017.03</v>
      </c>
      <c r="F234" s="34">
        <v>0</v>
      </c>
      <c r="G234" s="27">
        <f t="shared" si="20"/>
        <v>68.75400615475178</v>
      </c>
      <c r="H234" s="30">
        <f t="shared" si="21"/>
        <v>129983.5</v>
      </c>
    </row>
    <row r="235" spans="1:8" ht="25.5">
      <c r="A235" s="13" t="s">
        <v>121</v>
      </c>
      <c r="B235" s="3" t="s">
        <v>222</v>
      </c>
      <c r="C235" s="3">
        <v>42000</v>
      </c>
      <c r="D235" s="34">
        <v>707512.21</v>
      </c>
      <c r="E235" s="34">
        <v>229237.21</v>
      </c>
      <c r="F235" s="34">
        <v>237073.37</v>
      </c>
      <c r="G235" s="27">
        <f t="shared" si="20"/>
        <v>32.40045991573771</v>
      </c>
      <c r="H235" s="30">
        <f t="shared" si="21"/>
        <v>478275</v>
      </c>
    </row>
    <row r="236" spans="1:8" ht="12.75">
      <c r="A236" s="3" t="s">
        <v>125</v>
      </c>
      <c r="B236" s="3" t="s">
        <v>223</v>
      </c>
      <c r="C236" s="3">
        <v>10000</v>
      </c>
      <c r="D236" s="34"/>
      <c r="E236" s="34"/>
      <c r="F236" s="34">
        <v>32026.7</v>
      </c>
      <c r="G236" s="27" t="e">
        <f t="shared" si="20"/>
        <v>#DIV/0!</v>
      </c>
      <c r="H236" s="30">
        <f t="shared" si="21"/>
        <v>0</v>
      </c>
    </row>
    <row r="237" spans="1:8" ht="12.75">
      <c r="A237" s="3" t="s">
        <v>344</v>
      </c>
      <c r="B237" s="3" t="s">
        <v>345</v>
      </c>
      <c r="C237" s="3"/>
      <c r="D237" s="34">
        <v>72283.92</v>
      </c>
      <c r="E237" s="34">
        <v>28449.67</v>
      </c>
      <c r="F237" s="34"/>
      <c r="G237" s="27">
        <f t="shared" si="20"/>
        <v>39.35822794336555</v>
      </c>
      <c r="H237" s="30">
        <f t="shared" si="21"/>
        <v>43834.25</v>
      </c>
    </row>
    <row r="238" spans="1:8" ht="12.75">
      <c r="A238" s="1" t="s">
        <v>73</v>
      </c>
      <c r="B238" s="1" t="s">
        <v>74</v>
      </c>
      <c r="C238" s="33">
        <f aca="true" t="shared" si="22" ref="C238:F239">C239</f>
        <v>80000</v>
      </c>
      <c r="D238" s="33">
        <f t="shared" si="22"/>
        <v>1204048.6800000002</v>
      </c>
      <c r="E238" s="33">
        <f t="shared" si="22"/>
        <v>723108.36</v>
      </c>
      <c r="F238" s="33">
        <f t="shared" si="22"/>
        <v>16000</v>
      </c>
      <c r="G238" s="28">
        <f t="shared" si="20"/>
        <v>60.05640569283294</v>
      </c>
      <c r="H238" s="33">
        <f t="shared" si="21"/>
        <v>480940.3200000002</v>
      </c>
    </row>
    <row r="239" spans="1:8" ht="12.75">
      <c r="A239" s="23" t="s">
        <v>75</v>
      </c>
      <c r="B239" s="23" t="s">
        <v>76</v>
      </c>
      <c r="C239" s="31">
        <f t="shared" si="22"/>
        <v>80000</v>
      </c>
      <c r="D239" s="31">
        <f>D240+D241</f>
        <v>1204048.6800000002</v>
      </c>
      <c r="E239" s="31">
        <f t="shared" si="22"/>
        <v>723108.36</v>
      </c>
      <c r="F239" s="31">
        <f t="shared" si="22"/>
        <v>16000</v>
      </c>
      <c r="G239" s="28">
        <f t="shared" si="20"/>
        <v>60.05640569283294</v>
      </c>
      <c r="H239" s="33">
        <f t="shared" si="21"/>
        <v>480940.3200000002</v>
      </c>
    </row>
    <row r="240" spans="1:8" ht="25.5">
      <c r="A240" s="13" t="s">
        <v>121</v>
      </c>
      <c r="B240" s="3" t="s">
        <v>237</v>
      </c>
      <c r="C240" s="36">
        <v>80000</v>
      </c>
      <c r="D240" s="35">
        <v>804048.68</v>
      </c>
      <c r="E240" s="35">
        <v>723108.36</v>
      </c>
      <c r="F240" s="34">
        <v>16000</v>
      </c>
      <c r="G240" s="27">
        <f>E240/D240*100</f>
        <v>89.93340552465057</v>
      </c>
      <c r="H240" s="30">
        <f>D240-E240</f>
        <v>80940.32000000007</v>
      </c>
    </row>
    <row r="241" spans="1:8" ht="38.25">
      <c r="A241" s="17" t="s">
        <v>164</v>
      </c>
      <c r="B241" s="3" t="s">
        <v>359</v>
      </c>
      <c r="C241" s="36"/>
      <c r="D241" s="35">
        <v>400000</v>
      </c>
      <c r="E241" s="35"/>
      <c r="F241" s="35"/>
      <c r="G241" s="27"/>
      <c r="H241" s="30"/>
    </row>
    <row r="242" spans="1:8" ht="12.75">
      <c r="A242" s="1" t="s">
        <v>77</v>
      </c>
      <c r="B242" s="1" t="s">
        <v>78</v>
      </c>
      <c r="C242" s="33">
        <f>C243+C245+C246+C244+C247+C248</f>
        <v>33259945</v>
      </c>
      <c r="D242" s="33">
        <f>D243+D245+D246+D244+D247+D248+D250+D249</f>
        <v>42482947.730000004</v>
      </c>
      <c r="E242" s="33">
        <f>E243+E245+E246+E244+E247+E248+E250+E249</f>
        <v>34516531.440000005</v>
      </c>
      <c r="F242" s="33">
        <f>F243+F245+F246+F244+F247+F248</f>
        <v>21337479.520000003</v>
      </c>
      <c r="G242" s="28">
        <f t="shared" si="20"/>
        <v>81.2479672064413</v>
      </c>
      <c r="H242" s="33">
        <f t="shared" si="21"/>
        <v>7966416.289999999</v>
      </c>
    </row>
    <row r="243" spans="1:8" ht="12.75">
      <c r="A243" s="17" t="s">
        <v>238</v>
      </c>
      <c r="B243" s="3" t="s">
        <v>250</v>
      </c>
      <c r="C243" s="35">
        <f>C252</f>
        <v>1015845</v>
      </c>
      <c r="D243" s="35">
        <f>D252</f>
        <v>1137547.73</v>
      </c>
      <c r="E243" s="35">
        <f>E252</f>
        <v>779584.73</v>
      </c>
      <c r="F243" s="35">
        <f>F252</f>
        <v>668187.38</v>
      </c>
      <c r="G243" s="27">
        <f t="shared" si="20"/>
        <v>68.53204568392044</v>
      </c>
      <c r="H243" s="30">
        <f t="shared" si="21"/>
        <v>357963</v>
      </c>
    </row>
    <row r="244" spans="1:8" ht="25.5">
      <c r="A244" s="17" t="s">
        <v>244</v>
      </c>
      <c r="B244" s="3" t="s">
        <v>251</v>
      </c>
      <c r="C244" s="35">
        <f>C259</f>
        <v>10669100</v>
      </c>
      <c r="D244" s="35">
        <f>D259</f>
        <v>10556900</v>
      </c>
      <c r="E244" s="35">
        <f>E259</f>
        <v>7502421.49</v>
      </c>
      <c r="F244" s="35">
        <f>F259</f>
        <v>7589998.29</v>
      </c>
      <c r="G244" s="27">
        <f>E244/D244*100</f>
        <v>71.06652038003581</v>
      </c>
      <c r="H244" s="30">
        <f>D244-E244</f>
        <v>3054478.51</v>
      </c>
    </row>
    <row r="245" spans="1:8" ht="38.25">
      <c r="A245" s="17" t="s">
        <v>240</v>
      </c>
      <c r="B245" s="3" t="s">
        <v>252</v>
      </c>
      <c r="C245" s="35">
        <f aca="true" t="shared" si="23" ref="C245:E246">C254</f>
        <v>11402100</v>
      </c>
      <c r="D245" s="35">
        <f t="shared" si="23"/>
        <v>11449100</v>
      </c>
      <c r="E245" s="35">
        <f t="shared" si="23"/>
        <v>8063921.41</v>
      </c>
      <c r="F245" s="35">
        <f>F254</f>
        <v>8728633.43</v>
      </c>
      <c r="G245" s="27">
        <f t="shared" si="20"/>
        <v>70.43279742512512</v>
      </c>
      <c r="H245" s="30">
        <f t="shared" si="21"/>
        <v>3385178.59</v>
      </c>
    </row>
    <row r="246" spans="1:8" ht="12.75">
      <c r="A246" s="3" t="s">
        <v>242</v>
      </c>
      <c r="B246" s="3" t="s">
        <v>253</v>
      </c>
      <c r="C246" s="35">
        <f t="shared" si="23"/>
        <v>5063200</v>
      </c>
      <c r="D246" s="35">
        <f t="shared" si="23"/>
        <v>7712900</v>
      </c>
      <c r="E246" s="35">
        <f t="shared" si="23"/>
        <v>7712900</v>
      </c>
      <c r="F246" s="35">
        <f>F255</f>
        <v>0</v>
      </c>
      <c r="G246" s="27">
        <f t="shared" si="20"/>
        <v>100</v>
      </c>
      <c r="H246" s="30">
        <f t="shared" si="21"/>
        <v>0</v>
      </c>
    </row>
    <row r="247" spans="1:8" ht="25.5">
      <c r="A247" s="17" t="s">
        <v>246</v>
      </c>
      <c r="B247" s="3" t="s">
        <v>254</v>
      </c>
      <c r="C247" s="35">
        <f aca="true" t="shared" si="24" ref="C247:E248">C260</f>
        <v>1384200</v>
      </c>
      <c r="D247" s="35">
        <f t="shared" si="24"/>
        <v>1544200</v>
      </c>
      <c r="E247" s="35">
        <f t="shared" si="24"/>
        <v>1482857.3</v>
      </c>
      <c r="F247" s="35">
        <f>F260</f>
        <v>1622526</v>
      </c>
      <c r="G247" s="27">
        <f t="shared" si="20"/>
        <v>96.02754176920088</v>
      </c>
      <c r="H247" s="30">
        <f t="shared" si="21"/>
        <v>61342.69999999995</v>
      </c>
    </row>
    <row r="248" spans="1:8" ht="12.75">
      <c r="A248" s="3" t="s">
        <v>248</v>
      </c>
      <c r="B248" s="3" t="s">
        <v>255</v>
      </c>
      <c r="C248" s="35">
        <f t="shared" si="24"/>
        <v>3725500</v>
      </c>
      <c r="D248" s="35">
        <f t="shared" si="24"/>
        <v>3725500</v>
      </c>
      <c r="E248" s="35">
        <f t="shared" si="24"/>
        <v>2618046.51</v>
      </c>
      <c r="F248" s="35">
        <f>F261</f>
        <v>2728134.42</v>
      </c>
      <c r="G248" s="27">
        <f t="shared" si="20"/>
        <v>70.27369507448664</v>
      </c>
      <c r="H248" s="30">
        <f t="shared" si="21"/>
        <v>1107453.4900000002</v>
      </c>
    </row>
    <row r="249" spans="1:8" ht="12.75">
      <c r="A249" s="5" t="s">
        <v>151</v>
      </c>
      <c r="B249" s="3" t="s">
        <v>380</v>
      </c>
      <c r="C249" s="3"/>
      <c r="D249" s="34">
        <f>D256</f>
        <v>6256800</v>
      </c>
      <c r="E249" s="34">
        <f>E256</f>
        <v>6256800</v>
      </c>
      <c r="F249" s="35"/>
      <c r="G249" s="27"/>
      <c r="H249" s="30"/>
    </row>
    <row r="250" spans="1:8" ht="12.75">
      <c r="A250" s="3" t="s">
        <v>374</v>
      </c>
      <c r="B250" s="3" t="s">
        <v>375</v>
      </c>
      <c r="C250" s="3"/>
      <c r="D250" s="34">
        <f>D257</f>
        <v>100000</v>
      </c>
      <c r="E250" s="34">
        <f>E257</f>
        <v>100000</v>
      </c>
      <c r="F250" s="35"/>
      <c r="G250" s="27"/>
      <c r="H250" s="30"/>
    </row>
    <row r="251" spans="1:8" ht="12.75">
      <c r="A251" s="23" t="s">
        <v>79</v>
      </c>
      <c r="B251" s="23" t="s">
        <v>80</v>
      </c>
      <c r="C251" s="31">
        <f>C252</f>
        <v>1015845</v>
      </c>
      <c r="D251" s="31">
        <f>D252</f>
        <v>1137547.73</v>
      </c>
      <c r="E251" s="31">
        <f>E252</f>
        <v>779584.73</v>
      </c>
      <c r="F251" s="31">
        <f>F252</f>
        <v>668187.38</v>
      </c>
      <c r="G251" s="28">
        <f t="shared" si="20"/>
        <v>68.53204568392044</v>
      </c>
      <c r="H251" s="33">
        <f t="shared" si="21"/>
        <v>357963</v>
      </c>
    </row>
    <row r="252" spans="1:8" ht="12.75">
      <c r="A252" s="17" t="s">
        <v>238</v>
      </c>
      <c r="B252" s="3" t="s">
        <v>239</v>
      </c>
      <c r="C252" s="3">
        <v>1015845</v>
      </c>
      <c r="D252" s="34">
        <v>1137547.73</v>
      </c>
      <c r="E252" s="34">
        <v>779584.73</v>
      </c>
      <c r="F252" s="34">
        <v>668187.38</v>
      </c>
      <c r="G252" s="27">
        <f t="shared" si="20"/>
        <v>68.53204568392044</v>
      </c>
      <c r="H252" s="30">
        <f t="shared" si="21"/>
        <v>357963</v>
      </c>
    </row>
    <row r="253" spans="1:8" ht="12.75">
      <c r="A253" s="23" t="s">
        <v>81</v>
      </c>
      <c r="B253" s="23" t="s">
        <v>82</v>
      </c>
      <c r="C253" s="31">
        <f>C255+C254</f>
        <v>16465300</v>
      </c>
      <c r="D253" s="31">
        <f>D255+D254+D257+D256</f>
        <v>25518800</v>
      </c>
      <c r="E253" s="31">
        <f>E255+E254+E257</f>
        <v>15876821.41</v>
      </c>
      <c r="F253" s="31">
        <f>F255+F254</f>
        <v>8728633.43</v>
      </c>
      <c r="G253" s="28">
        <f t="shared" si="20"/>
        <v>62.216175564681734</v>
      </c>
      <c r="H253" s="33">
        <f t="shared" si="21"/>
        <v>9641978.59</v>
      </c>
    </row>
    <row r="254" spans="1:8" ht="38.25">
      <c r="A254" s="17" t="s">
        <v>240</v>
      </c>
      <c r="B254" s="3" t="s">
        <v>241</v>
      </c>
      <c r="C254" s="35">
        <v>11402100</v>
      </c>
      <c r="D254" s="35">
        <v>11449100</v>
      </c>
      <c r="E254" s="35">
        <v>8063921.41</v>
      </c>
      <c r="F254" s="34">
        <v>8728633.43</v>
      </c>
      <c r="G254" s="27">
        <f>E254/D254*100</f>
        <v>70.43279742512512</v>
      </c>
      <c r="H254" s="30">
        <f>D254-E254</f>
        <v>3385178.59</v>
      </c>
    </row>
    <row r="255" spans="1:8" ht="12.75">
      <c r="A255" s="3" t="s">
        <v>242</v>
      </c>
      <c r="B255" s="3" t="s">
        <v>243</v>
      </c>
      <c r="C255" s="3">
        <v>5063200</v>
      </c>
      <c r="D255" s="34">
        <v>7712900</v>
      </c>
      <c r="E255" s="34">
        <v>7712900</v>
      </c>
      <c r="F255" s="34">
        <v>0</v>
      </c>
      <c r="G255" s="27">
        <f t="shared" si="20"/>
        <v>100</v>
      </c>
      <c r="H255" s="30">
        <f t="shared" si="21"/>
        <v>0</v>
      </c>
    </row>
    <row r="256" spans="1:8" ht="12.75">
      <c r="A256" s="5" t="s">
        <v>151</v>
      </c>
      <c r="B256" s="3" t="s">
        <v>379</v>
      </c>
      <c r="C256" s="3"/>
      <c r="D256" s="34">
        <v>6256800</v>
      </c>
      <c r="E256" s="34">
        <v>6256800</v>
      </c>
      <c r="F256" s="34"/>
      <c r="G256" s="27">
        <f t="shared" si="20"/>
        <v>100</v>
      </c>
      <c r="H256" s="30">
        <f t="shared" si="21"/>
        <v>0</v>
      </c>
    </row>
    <row r="257" spans="1:8" ht="12.75">
      <c r="A257" s="3" t="s">
        <v>374</v>
      </c>
      <c r="B257" s="3" t="s">
        <v>375</v>
      </c>
      <c r="C257" s="3"/>
      <c r="D257" s="34">
        <v>100000</v>
      </c>
      <c r="E257" s="34">
        <v>100000</v>
      </c>
      <c r="F257" s="34"/>
      <c r="G257" s="27">
        <f t="shared" si="20"/>
        <v>100</v>
      </c>
      <c r="H257" s="30">
        <f t="shared" si="21"/>
        <v>0</v>
      </c>
    </row>
    <row r="258" spans="1:8" ht="12.75">
      <c r="A258" s="23" t="s">
        <v>83</v>
      </c>
      <c r="B258" s="23" t="s">
        <v>84</v>
      </c>
      <c r="C258" s="31">
        <f>C259+C260+C261</f>
        <v>15778800</v>
      </c>
      <c r="D258" s="31">
        <f>D259+D260+D261</f>
        <v>15826600</v>
      </c>
      <c r="E258" s="31">
        <f>E259+E260+E261</f>
        <v>11603325.3</v>
      </c>
      <c r="F258" s="31">
        <f>F259+F260+F261</f>
        <v>11940658.709999999</v>
      </c>
      <c r="G258" s="28">
        <f t="shared" si="20"/>
        <v>73.31533810167693</v>
      </c>
      <c r="H258" s="33">
        <f t="shared" si="21"/>
        <v>4223274.699999999</v>
      </c>
    </row>
    <row r="259" spans="1:8" ht="25.5">
      <c r="A259" s="17" t="s">
        <v>244</v>
      </c>
      <c r="B259" s="3" t="s">
        <v>245</v>
      </c>
      <c r="C259" s="34">
        <v>10669100</v>
      </c>
      <c r="D259" s="34">
        <v>10556900</v>
      </c>
      <c r="E259" s="34">
        <v>7502421.49</v>
      </c>
      <c r="F259" s="34">
        <v>7589998.29</v>
      </c>
      <c r="G259" s="27">
        <f t="shared" si="20"/>
        <v>71.06652038003581</v>
      </c>
      <c r="H259" s="30">
        <f t="shared" si="21"/>
        <v>3054478.51</v>
      </c>
    </row>
    <row r="260" spans="1:8" ht="25.5">
      <c r="A260" s="17" t="s">
        <v>246</v>
      </c>
      <c r="B260" s="3" t="s">
        <v>247</v>
      </c>
      <c r="C260" s="34">
        <v>1384200</v>
      </c>
      <c r="D260" s="34">
        <v>1544200</v>
      </c>
      <c r="E260" s="34">
        <v>1482857.3</v>
      </c>
      <c r="F260" s="34">
        <v>1622526</v>
      </c>
      <c r="G260" s="27">
        <f t="shared" si="20"/>
        <v>96.02754176920088</v>
      </c>
      <c r="H260" s="30">
        <f t="shared" si="21"/>
        <v>61342.69999999995</v>
      </c>
    </row>
    <row r="261" spans="1:8" ht="12.75">
      <c r="A261" s="3" t="s">
        <v>248</v>
      </c>
      <c r="B261" s="3" t="s">
        <v>249</v>
      </c>
      <c r="C261" s="3">
        <v>3725500</v>
      </c>
      <c r="D261" s="34">
        <v>3725500</v>
      </c>
      <c r="E261" s="34">
        <v>2618046.51</v>
      </c>
      <c r="F261" s="34">
        <v>2728134.42</v>
      </c>
      <c r="G261" s="27">
        <f t="shared" si="20"/>
        <v>70.27369507448664</v>
      </c>
      <c r="H261" s="30">
        <f t="shared" si="21"/>
        <v>1107453.4900000002</v>
      </c>
    </row>
    <row r="262" spans="1:8" ht="12.75">
      <c r="A262" s="1" t="s">
        <v>85</v>
      </c>
      <c r="B262" s="1" t="s">
        <v>86</v>
      </c>
      <c r="C262" s="33">
        <f>C263+C268+C270+C264+C265+C267</f>
        <v>7870000</v>
      </c>
      <c r="D262" s="33">
        <f>D263+D268+D270+D264+D265+D267+D269+D266</f>
        <v>8017285.66</v>
      </c>
      <c r="E262" s="33">
        <f>E263+E268+E270+E264+E265+E267+E269+E266</f>
        <v>5390877.379999999</v>
      </c>
      <c r="F262" s="33">
        <f>F263+F268+F270+F264+F265+F267+F269</f>
        <v>5122182.35</v>
      </c>
      <c r="G262" s="28">
        <f t="shared" si="20"/>
        <v>67.24067980883194</v>
      </c>
      <c r="H262" s="33">
        <f t="shared" si="21"/>
        <v>2626408.280000001</v>
      </c>
    </row>
    <row r="263" spans="1:8" ht="12.75">
      <c r="A263" s="3" t="s">
        <v>114</v>
      </c>
      <c r="B263" s="3" t="s">
        <v>279</v>
      </c>
      <c r="C263" s="35">
        <f aca="true" t="shared" si="25" ref="C263:E265">C278</f>
        <v>744000</v>
      </c>
      <c r="D263" s="35">
        <f t="shared" si="25"/>
        <v>684000</v>
      </c>
      <c r="E263" s="35">
        <f t="shared" si="25"/>
        <v>517191.09</v>
      </c>
      <c r="F263" s="35">
        <f>F278</f>
        <v>610879.72</v>
      </c>
      <c r="G263" s="27">
        <f t="shared" si="20"/>
        <v>75.61273245614035</v>
      </c>
      <c r="H263" s="30">
        <f t="shared" si="21"/>
        <v>166808.90999999997</v>
      </c>
    </row>
    <row r="264" spans="1:8" ht="38.25">
      <c r="A264" s="17" t="s">
        <v>220</v>
      </c>
      <c r="B264" s="3" t="s">
        <v>280</v>
      </c>
      <c r="C264" s="35">
        <f t="shared" si="25"/>
        <v>2000</v>
      </c>
      <c r="D264" s="35">
        <f t="shared" si="25"/>
        <v>0</v>
      </c>
      <c r="E264" s="35">
        <f t="shared" si="25"/>
        <v>0</v>
      </c>
      <c r="F264" s="35">
        <f>F279</f>
        <v>0</v>
      </c>
      <c r="G264" s="27" t="e">
        <f t="shared" si="20"/>
        <v>#DIV/0!</v>
      </c>
      <c r="H264" s="30">
        <f t="shared" si="21"/>
        <v>0</v>
      </c>
    </row>
    <row r="265" spans="1:8" ht="12.75">
      <c r="A265" s="3" t="s">
        <v>116</v>
      </c>
      <c r="B265" s="3" t="s">
        <v>281</v>
      </c>
      <c r="C265" s="35">
        <f t="shared" si="25"/>
        <v>225000</v>
      </c>
      <c r="D265" s="35">
        <f t="shared" si="25"/>
        <v>210000</v>
      </c>
      <c r="E265" s="35">
        <f t="shared" si="25"/>
        <v>90840.05</v>
      </c>
      <c r="F265" s="35">
        <f>F280</f>
        <v>224737.5</v>
      </c>
      <c r="G265" s="27">
        <f t="shared" si="20"/>
        <v>43.25716666666667</v>
      </c>
      <c r="H265" s="30">
        <f t="shared" si="21"/>
        <v>119159.95</v>
      </c>
    </row>
    <row r="266" spans="1:8" ht="25.5">
      <c r="A266" s="13" t="s">
        <v>119</v>
      </c>
      <c r="B266" s="3" t="s">
        <v>390</v>
      </c>
      <c r="C266" s="35"/>
      <c r="D266" s="35">
        <f>D281</f>
        <v>40000</v>
      </c>
      <c r="E266" s="35">
        <f>E281</f>
        <v>0</v>
      </c>
      <c r="F266" s="35"/>
      <c r="G266" s="27"/>
      <c r="H266" s="30"/>
    </row>
    <row r="267" spans="1:8" ht="25.5">
      <c r="A267" s="13" t="s">
        <v>121</v>
      </c>
      <c r="B267" s="3" t="s">
        <v>282</v>
      </c>
      <c r="C267" s="35">
        <f>C272+C276+C282</f>
        <v>1212000</v>
      </c>
      <c r="D267" s="35">
        <f>D272+D276+D282</f>
        <v>1338400</v>
      </c>
      <c r="E267" s="35">
        <f>E272+E276+E282</f>
        <v>994922.35</v>
      </c>
      <c r="F267" s="35">
        <f>F272+F276+F282</f>
        <v>867565.1599999999</v>
      </c>
      <c r="G267" s="27">
        <f t="shared" si="20"/>
        <v>74.33669680215182</v>
      </c>
      <c r="H267" s="30">
        <f t="shared" si="21"/>
        <v>343477.65</v>
      </c>
    </row>
    <row r="268" spans="1:8" ht="51">
      <c r="A268" s="17" t="s">
        <v>157</v>
      </c>
      <c r="B268" s="3" t="s">
        <v>283</v>
      </c>
      <c r="C268" s="35">
        <f>C273</f>
        <v>5685000</v>
      </c>
      <c r="D268" s="35">
        <f>D273</f>
        <v>5550690.66</v>
      </c>
      <c r="E268" s="35">
        <f>E273</f>
        <v>3605940.26</v>
      </c>
      <c r="F268" s="35">
        <f>F273</f>
        <v>3408880.07</v>
      </c>
      <c r="G268" s="27">
        <f t="shared" si="20"/>
        <v>64.96381226908437</v>
      </c>
      <c r="H268" s="30">
        <f t="shared" si="21"/>
        <v>1944750.4000000004</v>
      </c>
    </row>
    <row r="269" spans="1:8" ht="12.75">
      <c r="A269" s="17" t="s">
        <v>159</v>
      </c>
      <c r="B269" s="3" t="s">
        <v>361</v>
      </c>
      <c r="C269" s="35"/>
      <c r="D269" s="35">
        <f>D274</f>
        <v>187195</v>
      </c>
      <c r="E269" s="35">
        <f>E274</f>
        <v>180195</v>
      </c>
      <c r="F269" s="35">
        <f>F274</f>
        <v>8500</v>
      </c>
      <c r="G269" s="27"/>
      <c r="H269" s="30"/>
    </row>
    <row r="270" spans="1:8" ht="12.75">
      <c r="A270" s="3" t="s">
        <v>125</v>
      </c>
      <c r="B270" s="3" t="s">
        <v>284</v>
      </c>
      <c r="C270" s="35">
        <f>C283</f>
        <v>2000</v>
      </c>
      <c r="D270" s="35">
        <f>D283</f>
        <v>7000</v>
      </c>
      <c r="E270" s="35">
        <f>E283</f>
        <v>1788.63</v>
      </c>
      <c r="F270" s="35">
        <f>F283</f>
        <v>1619.9</v>
      </c>
      <c r="G270" s="27">
        <f t="shared" si="20"/>
        <v>25.55185714285714</v>
      </c>
      <c r="H270" s="30">
        <f t="shared" si="21"/>
        <v>5211.37</v>
      </c>
    </row>
    <row r="271" spans="1:8" ht="12.75">
      <c r="A271" s="23" t="s">
        <v>87</v>
      </c>
      <c r="B271" s="23" t="s">
        <v>88</v>
      </c>
      <c r="C271" s="31">
        <f>C272+C273</f>
        <v>6440000</v>
      </c>
      <c r="D271" s="31">
        <f>D272+D273+D274</f>
        <v>6637585.66</v>
      </c>
      <c r="E271" s="31">
        <f>E272+E273+E274</f>
        <v>4491964.76</v>
      </c>
      <c r="F271" s="31">
        <f>F272+F273+F274</f>
        <v>3952235.6399999997</v>
      </c>
      <c r="G271" s="28">
        <f t="shared" si="20"/>
        <v>67.67467856678478</v>
      </c>
      <c r="H271" s="33">
        <f t="shared" si="21"/>
        <v>2145620.9000000004</v>
      </c>
    </row>
    <row r="272" spans="1:8" ht="25.5">
      <c r="A272" s="13" t="s">
        <v>121</v>
      </c>
      <c r="B272" s="3" t="s">
        <v>256</v>
      </c>
      <c r="C272" s="3">
        <v>755000</v>
      </c>
      <c r="D272" s="34">
        <v>899700</v>
      </c>
      <c r="E272" s="34">
        <v>705829.5</v>
      </c>
      <c r="F272" s="34">
        <v>534855.57</v>
      </c>
      <c r="G272" s="27">
        <f t="shared" si="20"/>
        <v>78.45165055018339</v>
      </c>
      <c r="H272" s="30">
        <f t="shared" si="21"/>
        <v>193870.5</v>
      </c>
    </row>
    <row r="273" spans="1:8" ht="51">
      <c r="A273" s="17" t="s">
        <v>157</v>
      </c>
      <c r="B273" s="3" t="s">
        <v>257</v>
      </c>
      <c r="C273" s="3">
        <v>5685000</v>
      </c>
      <c r="D273" s="34">
        <v>5550690.66</v>
      </c>
      <c r="E273" s="34">
        <v>3605940.26</v>
      </c>
      <c r="F273" s="34">
        <v>3408880.07</v>
      </c>
      <c r="G273" s="27">
        <f t="shared" si="20"/>
        <v>64.96381226908437</v>
      </c>
      <c r="H273" s="30">
        <f t="shared" si="21"/>
        <v>1944750.4000000004</v>
      </c>
    </row>
    <row r="274" spans="1:8" ht="12.75">
      <c r="A274" s="17" t="s">
        <v>159</v>
      </c>
      <c r="B274" s="3" t="s">
        <v>360</v>
      </c>
      <c r="C274" s="3"/>
      <c r="D274" s="34">
        <v>187195</v>
      </c>
      <c r="E274" s="34">
        <v>180195</v>
      </c>
      <c r="F274" s="34">
        <v>8500</v>
      </c>
      <c r="G274" s="27"/>
      <c r="H274" s="30"/>
    </row>
    <row r="275" spans="1:8" ht="12.75">
      <c r="A275" s="23" t="s">
        <v>89</v>
      </c>
      <c r="B275" s="23" t="s">
        <v>90</v>
      </c>
      <c r="C275" s="31">
        <f>C276</f>
        <v>200000</v>
      </c>
      <c r="D275" s="31">
        <f>D276</f>
        <v>200000</v>
      </c>
      <c r="E275" s="31">
        <f>E276</f>
        <v>167165</v>
      </c>
      <c r="F275" s="31">
        <f>F276</f>
        <v>162877.31</v>
      </c>
      <c r="G275" s="28">
        <f t="shared" si="20"/>
        <v>83.58250000000001</v>
      </c>
      <c r="H275" s="33">
        <f t="shared" si="21"/>
        <v>32835</v>
      </c>
    </row>
    <row r="276" spans="1:8" ht="25.5">
      <c r="A276" s="13" t="s">
        <v>121</v>
      </c>
      <c r="B276" s="3" t="s">
        <v>258</v>
      </c>
      <c r="C276" s="3">
        <v>200000</v>
      </c>
      <c r="D276" s="34">
        <v>200000</v>
      </c>
      <c r="E276" s="34">
        <v>167165</v>
      </c>
      <c r="F276" s="34">
        <v>162877.31</v>
      </c>
      <c r="G276" s="27">
        <f>E276/D276*100</f>
        <v>83.58250000000001</v>
      </c>
      <c r="H276" s="30">
        <f>D276-E276</f>
        <v>32835</v>
      </c>
    </row>
    <row r="277" spans="1:8" ht="25.5">
      <c r="A277" s="24" t="s">
        <v>91</v>
      </c>
      <c r="B277" s="23" t="s">
        <v>92</v>
      </c>
      <c r="C277" s="31">
        <f>C278+C283+C279+C280+C282</f>
        <v>1230000</v>
      </c>
      <c r="D277" s="31">
        <f>D278+D283+D279+D280+D282+D281</f>
        <v>1179700</v>
      </c>
      <c r="E277" s="31">
        <f>E278+E283+E279+E280+E282+E281</f>
        <v>731747.62</v>
      </c>
      <c r="F277" s="31">
        <f>F278+F283+F279+F280+F282</f>
        <v>1007069.4</v>
      </c>
      <c r="G277" s="28">
        <f t="shared" si="20"/>
        <v>62.02828007120454</v>
      </c>
      <c r="H277" s="33">
        <f t="shared" si="21"/>
        <v>447952.38</v>
      </c>
    </row>
    <row r="278" spans="1:8" ht="12.75">
      <c r="A278" s="3" t="s">
        <v>114</v>
      </c>
      <c r="B278" s="3" t="s">
        <v>259</v>
      </c>
      <c r="C278" s="34">
        <v>744000</v>
      </c>
      <c r="D278" s="34">
        <v>684000</v>
      </c>
      <c r="E278" s="34">
        <v>517191.09</v>
      </c>
      <c r="F278" s="34">
        <v>610879.72</v>
      </c>
      <c r="G278" s="27">
        <f t="shared" si="20"/>
        <v>75.61273245614035</v>
      </c>
      <c r="H278" s="30">
        <f t="shared" si="21"/>
        <v>166808.90999999997</v>
      </c>
    </row>
    <row r="279" spans="1:8" ht="38.25">
      <c r="A279" s="17" t="s">
        <v>220</v>
      </c>
      <c r="B279" s="3" t="s">
        <v>260</v>
      </c>
      <c r="C279" s="34">
        <v>2000</v>
      </c>
      <c r="D279" s="34">
        <v>0</v>
      </c>
      <c r="E279" s="34">
        <v>0</v>
      </c>
      <c r="F279" s="34">
        <v>0</v>
      </c>
      <c r="G279" s="27" t="e">
        <f t="shared" si="20"/>
        <v>#DIV/0!</v>
      </c>
      <c r="H279" s="30">
        <f t="shared" si="21"/>
        <v>0</v>
      </c>
    </row>
    <row r="280" spans="1:8" ht="12.75">
      <c r="A280" s="3" t="s">
        <v>116</v>
      </c>
      <c r="B280" s="3" t="s">
        <v>261</v>
      </c>
      <c r="C280" s="34">
        <v>225000</v>
      </c>
      <c r="D280" s="34">
        <v>210000</v>
      </c>
      <c r="E280" s="34">
        <v>90840.05</v>
      </c>
      <c r="F280" s="34">
        <v>224737.5</v>
      </c>
      <c r="G280" s="27">
        <f t="shared" si="20"/>
        <v>43.25716666666667</v>
      </c>
      <c r="H280" s="30">
        <f t="shared" si="21"/>
        <v>119159.95</v>
      </c>
    </row>
    <row r="281" spans="1:8" ht="25.5">
      <c r="A281" s="13" t="s">
        <v>119</v>
      </c>
      <c r="B281" s="3" t="s">
        <v>389</v>
      </c>
      <c r="C281" s="34"/>
      <c r="D281" s="34">
        <v>40000</v>
      </c>
      <c r="E281" s="34"/>
      <c r="F281" s="34"/>
      <c r="G281" s="27"/>
      <c r="H281" s="30"/>
    </row>
    <row r="282" spans="1:8" ht="25.5">
      <c r="A282" s="13" t="s">
        <v>121</v>
      </c>
      <c r="B282" s="3" t="s">
        <v>262</v>
      </c>
      <c r="C282" s="34">
        <v>257000</v>
      </c>
      <c r="D282" s="34">
        <v>238700</v>
      </c>
      <c r="E282" s="34">
        <v>121927.85</v>
      </c>
      <c r="F282" s="34">
        <v>169832.28</v>
      </c>
      <c r="G282" s="27">
        <f t="shared" si="20"/>
        <v>51.07995391705069</v>
      </c>
      <c r="H282" s="30">
        <f t="shared" si="21"/>
        <v>116772.15</v>
      </c>
    </row>
    <row r="283" spans="1:8" ht="12.75">
      <c r="A283" s="3" t="s">
        <v>125</v>
      </c>
      <c r="B283" s="3" t="s">
        <v>263</v>
      </c>
      <c r="C283" s="34">
        <v>2000</v>
      </c>
      <c r="D283" s="34">
        <v>7000</v>
      </c>
      <c r="E283" s="34">
        <v>1788.63</v>
      </c>
      <c r="F283" s="34">
        <v>1619.9</v>
      </c>
      <c r="G283" s="27">
        <f t="shared" si="20"/>
        <v>25.55185714285714</v>
      </c>
      <c r="H283" s="30">
        <f t="shared" si="21"/>
        <v>5211.37</v>
      </c>
    </row>
    <row r="284" spans="1:8" ht="12.75">
      <c r="A284" s="1" t="s">
        <v>93</v>
      </c>
      <c r="B284" s="1" t="s">
        <v>94</v>
      </c>
      <c r="C284" s="33">
        <f aca="true" t="shared" si="26" ref="C284:F285">C285</f>
        <v>200000</v>
      </c>
      <c r="D284" s="33">
        <f t="shared" si="26"/>
        <v>400000</v>
      </c>
      <c r="E284" s="33">
        <f t="shared" si="26"/>
        <v>300000</v>
      </c>
      <c r="F284" s="33">
        <f t="shared" si="26"/>
        <v>60000</v>
      </c>
      <c r="G284" s="28">
        <f t="shared" si="20"/>
        <v>75</v>
      </c>
      <c r="H284" s="33">
        <f t="shared" si="21"/>
        <v>100000</v>
      </c>
    </row>
    <row r="285" spans="1:8" ht="12.75">
      <c r="A285" s="23" t="s">
        <v>95</v>
      </c>
      <c r="B285" s="23" t="s">
        <v>96</v>
      </c>
      <c r="C285" s="31">
        <f t="shared" si="26"/>
        <v>200000</v>
      </c>
      <c r="D285" s="31">
        <f t="shared" si="26"/>
        <v>400000</v>
      </c>
      <c r="E285" s="31">
        <f t="shared" si="26"/>
        <v>300000</v>
      </c>
      <c r="F285" s="31">
        <f t="shared" si="26"/>
        <v>60000</v>
      </c>
      <c r="G285" s="28">
        <f t="shared" si="20"/>
        <v>75</v>
      </c>
      <c r="H285" s="33">
        <f t="shared" si="21"/>
        <v>100000</v>
      </c>
    </row>
    <row r="286" spans="1:8" ht="51">
      <c r="A286" s="17" t="s">
        <v>264</v>
      </c>
      <c r="B286" s="3" t="s">
        <v>265</v>
      </c>
      <c r="C286" s="3">
        <v>200000</v>
      </c>
      <c r="D286" s="34">
        <v>400000</v>
      </c>
      <c r="E286" s="34">
        <v>300000</v>
      </c>
      <c r="F286" s="34">
        <v>60000</v>
      </c>
      <c r="G286" s="27">
        <f>E286/D286*100</f>
        <v>75</v>
      </c>
      <c r="H286" s="30">
        <f>D286-E286</f>
        <v>100000</v>
      </c>
    </row>
    <row r="287" spans="1:8" ht="51">
      <c r="A287" s="14" t="s">
        <v>97</v>
      </c>
      <c r="B287" s="1" t="s">
        <v>98</v>
      </c>
      <c r="C287" s="33">
        <f aca="true" t="shared" si="27" ref="C287:F288">C288</f>
        <v>31805000</v>
      </c>
      <c r="D287" s="33">
        <f>D288+D291</f>
        <v>34052022.6</v>
      </c>
      <c r="E287" s="33">
        <f>E288+E291</f>
        <v>25227100</v>
      </c>
      <c r="F287" s="33">
        <f>F288+F291</f>
        <v>27264000</v>
      </c>
      <c r="G287" s="28">
        <f>E287/D287*100</f>
        <v>74.08399875783003</v>
      </c>
      <c r="H287" s="33">
        <f>D287-E287</f>
        <v>8824922.600000001</v>
      </c>
    </row>
    <row r="288" spans="1:8" ht="38.25">
      <c r="A288" s="14" t="s">
        <v>99</v>
      </c>
      <c r="B288" s="1" t="s">
        <v>100</v>
      </c>
      <c r="C288" s="33">
        <f t="shared" si="27"/>
        <v>31805000</v>
      </c>
      <c r="D288" s="33">
        <f t="shared" si="27"/>
        <v>31805000</v>
      </c>
      <c r="E288" s="33">
        <f t="shared" si="27"/>
        <v>23703000</v>
      </c>
      <c r="F288" s="33">
        <f t="shared" si="27"/>
        <v>26714000</v>
      </c>
      <c r="G288" s="28">
        <f>E288/D288*100</f>
        <v>74.52601792171042</v>
      </c>
      <c r="H288" s="33">
        <f>D288-E288</f>
        <v>8102000</v>
      </c>
    </row>
    <row r="289" spans="1:8" ht="25.5">
      <c r="A289" s="22" t="s">
        <v>266</v>
      </c>
      <c r="B289" s="3" t="s">
        <v>267</v>
      </c>
      <c r="C289" s="34">
        <v>31805000</v>
      </c>
      <c r="D289" s="34">
        <v>31805000</v>
      </c>
      <c r="E289" s="34">
        <v>23703000</v>
      </c>
      <c r="F289" s="34">
        <v>26714000</v>
      </c>
      <c r="G289" s="27">
        <f>E289/D289*100</f>
        <v>74.52601792171042</v>
      </c>
      <c r="H289" s="30">
        <f>D289-E289</f>
        <v>8102000</v>
      </c>
    </row>
    <row r="290" spans="1:8" s="4" customFormat="1" ht="12.75">
      <c r="A290" s="14" t="s">
        <v>110</v>
      </c>
      <c r="B290" s="1" t="s">
        <v>111</v>
      </c>
      <c r="C290" s="33"/>
      <c r="D290" s="33"/>
      <c r="E290" s="33"/>
      <c r="F290" s="33"/>
      <c r="G290" s="28"/>
      <c r="H290" s="33"/>
    </row>
    <row r="291" spans="1:8" s="4" customFormat="1" ht="12.75">
      <c r="A291" s="14" t="s">
        <v>106</v>
      </c>
      <c r="B291" s="1" t="s">
        <v>378</v>
      </c>
      <c r="C291" s="1"/>
      <c r="D291" s="33">
        <v>2247022.6</v>
      </c>
      <c r="E291" s="33">
        <v>1524100</v>
      </c>
      <c r="F291" s="33">
        <v>550000</v>
      </c>
      <c r="G291" s="28"/>
      <c r="H291" s="33"/>
    </row>
    <row r="292" spans="1:8" ht="12.75">
      <c r="A292" s="17" t="s">
        <v>101</v>
      </c>
      <c r="B292" s="3"/>
      <c r="C292" s="3">
        <v>0</v>
      </c>
      <c r="D292" s="3">
        <v>-6991458.1</v>
      </c>
      <c r="E292" s="11">
        <v>-153813.12</v>
      </c>
      <c r="F292" s="11">
        <v>6791170.59</v>
      </c>
      <c r="G292" s="3"/>
      <c r="H292" s="3"/>
    </row>
    <row r="293" ht="12.75">
      <c r="D293" t="s">
        <v>103</v>
      </c>
    </row>
    <row r="294" spans="1:7" ht="15">
      <c r="A294" s="37" t="s">
        <v>104</v>
      </c>
      <c r="G294" s="37" t="s">
        <v>105</v>
      </c>
    </row>
    <row r="295" ht="12.75">
      <c r="F295" t="s">
        <v>103</v>
      </c>
    </row>
    <row r="297" ht="12.75">
      <c r="D297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2016-10-13T06:38:38Z</cp:lastPrinted>
  <dcterms:created xsi:type="dcterms:W3CDTF">2005-05-20T13:40:13Z</dcterms:created>
  <dcterms:modified xsi:type="dcterms:W3CDTF">2016-10-13T06:43:47Z</dcterms:modified>
  <cp:category/>
  <cp:version/>
  <cp:contentType/>
  <cp:contentStatus/>
</cp:coreProperties>
</file>