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598" activeTab="0"/>
  </bookViews>
  <sheets>
    <sheet name="Лист1" sheetId="1" r:id="rId1"/>
    <sheet name="Лист18" sheetId="2" r:id="rId2"/>
  </sheets>
  <definedNames/>
  <calcPr fullCalcOnLoad="1"/>
</workbook>
</file>

<file path=xl/sharedStrings.xml><?xml version="1.0" encoding="utf-8"?>
<sst xmlns="http://schemas.openxmlformats.org/spreadsheetml/2006/main" count="1255" uniqueCount="416">
  <si>
    <t>в %</t>
  </si>
  <si>
    <t>в сумме</t>
  </si>
  <si>
    <t>Сельское хозяйство и рыболовство</t>
  </si>
  <si>
    <t>Транспорт</t>
  </si>
  <si>
    <t>Другие вопросы в области национальной экономики</t>
  </si>
  <si>
    <t>Наименование показателя</t>
  </si>
  <si>
    <t>Код расхода по бюджетной классификации</t>
  </si>
  <si>
    <t>бюджеты муниципальных районов</t>
  </si>
  <si>
    <t>Расходы бюджета - ИТОГО, 
в том числе: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</si>
  <si>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</si>
  <si>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</si>
  <si>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</si>
  <si>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</si>
  <si>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</si>
  <si>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</si>
  <si>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</si>
  <si>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</si>
  <si>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</si>
  <si>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</si>
  <si>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Обеспечение проведения выборов и референдумов</t>
  </si>
  <si>
    <t>000 0107 0000000 000 000</t>
  </si>
  <si>
    <t>Резервные фонды</t>
  </si>
  <si>
    <t>000 0111 0000000 000 000</t>
  </si>
  <si>
    <t>Другие общегосударственные вопросы</t>
  </si>
  <si>
    <t>000 0113 0000000 000 000</t>
  </si>
  <si>
    <t>НАЦИОНАЛЬНАЯ ОБОРОНА</t>
  </si>
  <si>
    <t>НАЦИОНАЛЬНАЯ БЕЗОПАСНОСТЬ И ПРАВООХРАНИТЕЛЬНАЯ ДЕЯТЕЛЬНОСТЬ</t>
  </si>
  <si>
    <t>000 0300 0000000 000 000</t>
  </si>
  <si>
    <t>Органы юстиции</t>
  </si>
  <si>
    <t>000 0304 0000000 000 000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</si>
  <si>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</si>
  <si>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</si>
  <si>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Обеспечение пожарной безопасности</t>
  </si>
  <si>
    <t>000 0310 0000000 000 000</t>
  </si>
  <si>
    <t>Другие вопросы в области национальной безопасности и правоохранительной деятельности</t>
  </si>
  <si>
    <t>000 0314 0000000 000 000</t>
  </si>
  <si>
    <t>НАЦИОНАЛЬНАЯ ЭКОНОМИКА</t>
  </si>
  <si>
    <t>000 0400 0000000 000 000</t>
  </si>
  <si>
    <t>000 0405 0000000 000 000</t>
  </si>
  <si>
    <t>000 0408 0000000 000 000</t>
  </si>
  <si>
    <t>Дорожное хозяйство (дорожные фонды)</t>
  </si>
  <si>
    <t>000 0409 0000000 000 000</t>
  </si>
  <si>
    <t>000 0412 0000000 000 000</t>
  </si>
  <si>
    <t>ЖИЛИЩНО-КОММУНАЛЬНОЕ ХОЗЯЙСТВО</t>
  </si>
  <si>
    <t>000 0500 0000000 000 000</t>
  </si>
  <si>
    <t>Жилищное хозяйство</t>
  </si>
  <si>
    <t>000 0501 0000000 000 000</t>
  </si>
  <si>
    <t>Коммунальное хозяйство</t>
  </si>
  <si>
    <t>000 0502 0000000 000 000</t>
  </si>
  <si>
    <t>Благоустройство</t>
  </si>
  <si>
    <t>000 0503 0000000 000 000</t>
  </si>
  <si>
    <t>ОХРАНА ОКРУЖАЮЩЕЙ СРЕДЫ</t>
  </si>
  <si>
    <t>000 0600 0000000 000 000</t>
  </si>
  <si>
    <t>Другие вопросы в области охраны окружающей среды</t>
  </si>
  <si>
    <t>000 0605 0000000 000 000</t>
  </si>
  <si>
    <t>ОБРАЗОВАНИЕ</t>
  </si>
  <si>
    <t>000 0700 0000000 000 000</t>
  </si>
  <si>
    <t>Дошкольное образование</t>
  </si>
  <si>
    <t>000 0701 0000000 000 000</t>
  </si>
  <si>
    <t>Общее образование</t>
  </si>
  <si>
    <t>000 0702 0000000 000 000</t>
  </si>
  <si>
    <t>Молодежная политика и оздоровление детей</t>
  </si>
  <si>
    <t>000 0707 0000000 000 000</t>
  </si>
  <si>
    <t>Другие вопросы в области образования</t>
  </si>
  <si>
    <t>000 0709 0000000 000 000</t>
  </si>
  <si>
    <t>КУЛЬТУРА, КИНЕМАТОГРАФИЯ</t>
  </si>
  <si>
    <t>000 0800 0000000 000 000</t>
  </si>
  <si>
    <t>Культура</t>
  </si>
  <si>
    <t>000 0801 0000000 000 000</t>
  </si>
  <si>
    <t>Кинематография</t>
  </si>
  <si>
    <t>000 0802 0000000 000 000</t>
  </si>
  <si>
    <t>Другие вопросы в области культуры, кинематографии</t>
  </si>
  <si>
    <t>000 0804 0000000 000 000</t>
  </si>
  <si>
    <t>ЗДРАВООХРАНЕНИЕ</t>
  </si>
  <si>
    <t>000 0900 0000000 000 000</t>
  </si>
  <si>
    <t>Другие вопросы в области здравоохранения</t>
  </si>
  <si>
    <t>000 0909 0000000 000 000</t>
  </si>
  <si>
    <t>СОЦИАЛЬНАЯ ПОЛИТИКА</t>
  </si>
  <si>
    <t>000 1000 0000000 000 000</t>
  </si>
  <si>
    <t>Пенсионное обеспечение</t>
  </si>
  <si>
    <t>000 1001 0000000 000 000</t>
  </si>
  <si>
    <t>Социальное обеспечение населения</t>
  </si>
  <si>
    <t>000 1003 0000000 000 000</t>
  </si>
  <si>
    <t>Охрана семьи и детства</t>
  </si>
  <si>
    <t>000 1004 0000000 000 000</t>
  </si>
  <si>
    <t>ФИЗИЧЕСКАЯ КУЛЬТУРА И СПОРТ</t>
  </si>
  <si>
    <t>000 1100 0000000 000 000</t>
  </si>
  <si>
    <t>Физическая культура</t>
  </si>
  <si>
    <t>000 1101 0000000 000 000</t>
  </si>
  <si>
    <t>Массовый спорт</t>
  </si>
  <si>
    <t>000 1102 0000000 000 000</t>
  </si>
  <si>
    <t>Другие вопросы в области физической культуры и спорта</t>
  </si>
  <si>
    <t>000 1105 0000000 000 000</t>
  </si>
  <si>
    <t>СРЕДСТВА МАССОВОЙ ИНФОРМАЦИИ</t>
  </si>
  <si>
    <t>000 1200 0000000 000 000</t>
  </si>
  <si>
    <t>Периодическая печать и издательства</t>
  </si>
  <si>
    <t>000 1202 0000000 000 000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</si>
  <si>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</si>
  <si>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</si>
  <si>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</si>
  <si>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</si>
  <si>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Результат исполнения бюджета (дефицит/ профицит)</t>
  </si>
  <si>
    <t>(руб.)</t>
  </si>
  <si>
    <t xml:space="preserve"> </t>
  </si>
  <si>
    <t>Начальник финансового отдела администрации Александровского района</t>
  </si>
  <si>
    <t>Н.А.Данилова</t>
  </si>
  <si>
    <t>Прочие межбюджетные трансферты</t>
  </si>
  <si>
    <t>000 1403 0000000 511 251</t>
  </si>
  <si>
    <t>Уточненные бюджетные назначения</t>
  </si>
  <si>
    <t>Первоначальные бюджетные назначения</t>
  </si>
  <si>
    <t>Иные дотации</t>
  </si>
  <si>
    <t>000 1402 0000000 511 251</t>
  </si>
  <si>
    <t>Отклонение по 2016 году</t>
  </si>
  <si>
    <t>000 0000 0000000 121 000</t>
  </si>
  <si>
    <t>Фонд оплаты труда</t>
  </si>
  <si>
    <t>000 0000 0000000 129 000</t>
  </si>
  <si>
    <t>Взносы по обязательному социальному страхованию</t>
  </si>
  <si>
    <t>Иные выплаты</t>
  </si>
  <si>
    <t>000 0000 0000000 122 000</t>
  </si>
  <si>
    <t>Закупка товаров,работ, услуг в сфере информационно-коммуникационных технологий</t>
  </si>
  <si>
    <t>000 0000 0000000 242 000</t>
  </si>
  <si>
    <t>Прочая закупка товаров, работ и услуг для обеспечения муниципальных нужд</t>
  </si>
  <si>
    <t>000 0000 0000000 244 000</t>
  </si>
  <si>
    <t>Межбюджетные трансферты</t>
  </si>
  <si>
    <t>000 0000 0000000 540 000</t>
  </si>
  <si>
    <t>Уплата прочих налогов, сборов</t>
  </si>
  <si>
    <t>000 0000 0000000 852 000</t>
  </si>
  <si>
    <t>Расходы на выплату персоналу муниципальных органов</t>
  </si>
  <si>
    <t>000 0000 0000000 120 000</t>
  </si>
  <si>
    <t>Резервные средства</t>
  </si>
  <si>
    <t>000 0000 0000000 870 000</t>
  </si>
  <si>
    <t>Расходы на выплату персоналу муниципальных учреждений</t>
  </si>
  <si>
    <t>Фонд оплаты труда учреждений</t>
  </si>
  <si>
    <t>Иные выплаты персоналу учреждений</t>
  </si>
  <si>
    <t>Взносы по обязательному социальному страхованию работникам учреждений</t>
  </si>
  <si>
    <t>000 0000 0000000 111 000</t>
  </si>
  <si>
    <t>000 0000 0000000 112 000</t>
  </si>
  <si>
    <t>000 0000 0000000 119 000</t>
  </si>
  <si>
    <t>000 0000 0000000 110 000</t>
  </si>
  <si>
    <t>Субвенции</t>
  </si>
  <si>
    <t>000 0000 0000000 530 000</t>
  </si>
  <si>
    <t>Субсидии юридическим лицам, индивидуальным предпринимателям, физическим лицам-производителям товаров, работ, услуг</t>
  </si>
  <si>
    <t>000 0000 0000000 810 000</t>
  </si>
  <si>
    <t>000 0405 0000000 120 000</t>
  </si>
  <si>
    <t>000 0405 0000000 121 000</t>
  </si>
  <si>
    <t>000 0405 0000000 129 000</t>
  </si>
  <si>
    <t>000 0405 0000000 122 000</t>
  </si>
  <si>
    <t>000 0405 0000000 242 000</t>
  </si>
  <si>
    <t>000 0405 0000000 244 000</t>
  </si>
  <si>
    <t>000 0409 0000000 244 000</t>
  </si>
  <si>
    <t>Иные межбюджетные трансферты</t>
  </si>
  <si>
    <t>000 0409 0000000 540 000</t>
  </si>
  <si>
    <t>000 0412 0000000 244 000</t>
  </si>
  <si>
    <t>000 0412 0000000 530 000</t>
  </si>
  <si>
    <t>000 0412 0000000 540 000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</si>
  <si>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</si>
  <si>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000 0412 0000000 621 000</t>
  </si>
  <si>
    <t>Субсидии автономным учреждениям на иные цели</t>
  </si>
  <si>
    <t>000 0412 0000000 622 000</t>
  </si>
  <si>
    <t>000 0000 0000000 621 000</t>
  </si>
  <si>
    <t>000 0000 0000000 622 000</t>
  </si>
  <si>
    <t>Бюджетные инвестиции на приобретение объектов недвижимого имущества в государственную (муниципальную собственность)</t>
  </si>
  <si>
    <t>000 0501 0000000 412 000</t>
  </si>
  <si>
    <t>000 0502 0000000 540 000</t>
  </si>
  <si>
    <t>000 0503 0000000 540 000</t>
  </si>
  <si>
    <t>000 0000 0000000 412 000</t>
  </si>
  <si>
    <t>000 0605 0000000 244 000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</si>
  <si>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услуг, (выполнение работ)</t>
  </si>
  <si>
    <t>000 0701 0000000 611 000</t>
  </si>
  <si>
    <t>Субсидии бюджетным учреждениям на иные цели</t>
  </si>
  <si>
    <t>000 0701 0000000 612 000</t>
  </si>
  <si>
    <t>000 0701 0000000 621 000</t>
  </si>
  <si>
    <t>000 0701 0000000 622 000</t>
  </si>
  <si>
    <t>Бюджетные инвестиции в объекты капитального строительства государственной (муниципальной собственности)</t>
  </si>
  <si>
    <t>000 0702 0000000 414 000</t>
  </si>
  <si>
    <t>000 0702 0000000 611 000</t>
  </si>
  <si>
    <t>000 0702 0000000 612 000</t>
  </si>
  <si>
    <t>000 0702 0000000 621 000</t>
  </si>
  <si>
    <t>000 0702 0000000 622 000</t>
  </si>
  <si>
    <t>000 0707 0000000 244 000</t>
  </si>
  <si>
    <t>000 0707 0000000 611 000</t>
  </si>
  <si>
    <t>000 0707 0000000 612 000</t>
  </si>
  <si>
    <t>000 0709 0000000 111 000</t>
  </si>
  <si>
    <t>Иные выплаты персоналу государственных (муниципальных) учреждений</t>
  </si>
  <si>
    <t>000 0709 0000000 112 000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</si>
  <si>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</si>
  <si>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000 0709 0000000 119 000</t>
  </si>
  <si>
    <t>000 0709 0000000 121 000</t>
  </si>
  <si>
    <t>000 0709 0000000 129 000</t>
  </si>
  <si>
    <t>000 0709 0000000 242 000</t>
  </si>
  <si>
    <t>000 0709 0000000 244 000</t>
  </si>
  <si>
    <t>000 0709 0000000 852 000</t>
  </si>
  <si>
    <t>000 0700 0000000 111 000</t>
  </si>
  <si>
    <t>000 0700 0000000 112 000</t>
  </si>
  <si>
    <t>000 0700 0000000 119 000</t>
  </si>
  <si>
    <t>000 0700 0000000 121 000</t>
  </si>
  <si>
    <t>000 0700 0000000 129 000</t>
  </si>
  <si>
    <t>000 0700 0000000 242 000</t>
  </si>
  <si>
    <t>000 0700 0000000 244 000</t>
  </si>
  <si>
    <t>000 0700 0000000 414 000</t>
  </si>
  <si>
    <t>000 0700 0000000 611 000</t>
  </si>
  <si>
    <t>000 0700 0000000 612 000</t>
  </si>
  <si>
    <t>000 0700 0000000 621 000</t>
  </si>
  <si>
    <t>000 0700 0000000 622 000</t>
  </si>
  <si>
    <t>000 0700 0000000 852 000</t>
  </si>
  <si>
    <t>000 0801 0000000 611 000</t>
  </si>
  <si>
    <t>000 0801 0000000 612 000</t>
  </si>
  <si>
    <t>000 0801 0000000 621 000</t>
  </si>
  <si>
    <t>000 0801 0000000 622 000</t>
  </si>
  <si>
    <t>000 0802 0000000 611 000</t>
  </si>
  <si>
    <t>000 0802 0000000 612 000</t>
  </si>
  <si>
    <t>000 0804 0000000 111 000</t>
  </si>
  <si>
    <t>000 0804 0000000 112 000</t>
  </si>
  <si>
    <t>000 0804 0000000 119 000</t>
  </si>
  <si>
    <t>000 0804 0000000 121 000</t>
  </si>
  <si>
    <t>000 0804 0000000 129 000</t>
  </si>
  <si>
    <t>000 0804 0000000 122 000</t>
  </si>
  <si>
    <t>Иные выплаты персоналу государственных (муниципальных) органов, за исключением фонда оплаты труда</t>
  </si>
  <si>
    <t>000 0804 0000000 242 000</t>
  </si>
  <si>
    <t>000 0804 0000000 244 000</t>
  </si>
  <si>
    <t>000 0804 0000000 852 000</t>
  </si>
  <si>
    <t>000 0800 0000000 111 000</t>
  </si>
  <si>
    <t>000 0800 0000000 112 000</t>
  </si>
  <si>
    <t>000 0800 0000000 119 000</t>
  </si>
  <si>
    <t>000 0800 0000000 121 000</t>
  </si>
  <si>
    <t>000 0800 0000000 122 000</t>
  </si>
  <si>
    <t>000 0800 0000000 129 000</t>
  </si>
  <si>
    <t>000 0800 0000000 242 000</t>
  </si>
  <si>
    <t>000 0800 0000000 244 000</t>
  </si>
  <si>
    <t>000 0800 0000000 611 000</t>
  </si>
  <si>
    <t>000 0800 0000000 612 000</t>
  </si>
  <si>
    <t>000 0800 0000000 621 000</t>
  </si>
  <si>
    <t>000 0800 0000000 622 000</t>
  </si>
  <si>
    <t>000 0800 0000000 852 000</t>
  </si>
  <si>
    <t>000 0909 0000000 244 000</t>
  </si>
  <si>
    <t xml:space="preserve">Иные пенсии, социальные доплаты к пенсии </t>
  </si>
  <si>
    <t>000 1001 0000000 312 000</t>
  </si>
  <si>
    <t>Пособия, компенсации и иные социальные выплаты гражданам, кроме публичных нормативных обязательств</t>
  </si>
  <si>
    <t>000 1003 0000000 321 000</t>
  </si>
  <si>
    <t>Субсидии гражданам на приобретение жилья</t>
  </si>
  <si>
    <t>000 1003 0000000 322 000</t>
  </si>
  <si>
    <t>Пособия, компенсации,меры социальной поддержки по публичным нормативным обязательствам</t>
  </si>
  <si>
    <t>000 1004 0000000 313 000</t>
  </si>
  <si>
    <t>Приобретение товаров, работ, услуг в пользу граждан в целях их социального обеспечения</t>
  </si>
  <si>
    <t>000 1004 0000000 323 000</t>
  </si>
  <si>
    <t>Иные социальные выплаты</t>
  </si>
  <si>
    <t>000 1004 0000000 360 000</t>
  </si>
  <si>
    <t>000 1000 0000000 312 000</t>
  </si>
  <si>
    <t>000 1000 0000000 313 000</t>
  </si>
  <si>
    <t>000 1000 0000000 321 000</t>
  </si>
  <si>
    <t>000 1000 0000000 322 000</t>
  </si>
  <si>
    <t>000 1000 0000000 323 000</t>
  </si>
  <si>
    <t>000 1000 0000000 360 000</t>
  </si>
  <si>
    <t>000 1101 0000000 244 000</t>
  </si>
  <si>
    <t>000 1101 0000000 621 000</t>
  </si>
  <si>
    <t>000 1102 0000000 244 000</t>
  </si>
  <si>
    <t>000 1105 0000000 121 000</t>
  </si>
  <si>
    <t>000 1105 0000000 122 000</t>
  </si>
  <si>
    <t>000 1105 0000000 129 000</t>
  </si>
  <si>
    <t>000 1105 0000000 244 000</t>
  </si>
  <si>
    <t>000 1105 0000000 852 000</t>
  </si>
  <si>
    <t>Субсидии юридическим лицам, (кроме некоммерческих организаций), индивидуальным предпринимателям, физическим лицам-производителям товаров, работ, услуг</t>
  </si>
  <si>
    <t>000 1202 0000000 810 000</t>
  </si>
  <si>
    <t xml:space="preserve">Дотации на выравнивание бюджетной обеспеченности </t>
  </si>
  <si>
    <t>000 1401 0000000 511 000</t>
  </si>
  <si>
    <t>000 0304 0000000 120 000</t>
  </si>
  <si>
    <t>000 0304 0000000 121 000</t>
  </si>
  <si>
    <t>000 0304 0000000 129 000</t>
  </si>
  <si>
    <t>000 0304 0000000 244 000</t>
  </si>
  <si>
    <t>000 0304 0000000 530 000</t>
  </si>
  <si>
    <t>000 0309 0000000 110 000</t>
  </si>
  <si>
    <t>000 0309 0000000 111 000</t>
  </si>
  <si>
    <t>000 0309 0000000 112 000</t>
  </si>
  <si>
    <t>000 0309 0000000 119 000</t>
  </si>
  <si>
    <t>000 0309 0000000 242 000</t>
  </si>
  <si>
    <t>000 0309 0000000 244 000</t>
  </si>
  <si>
    <t>000 1100 0000000 121 000</t>
  </si>
  <si>
    <t>000 1100 0000000 122 000</t>
  </si>
  <si>
    <t>000 1100 0000000 129 000</t>
  </si>
  <si>
    <t>000 1100 0000000 244 000</t>
  </si>
  <si>
    <t>000 1100 0000000 621 000</t>
  </si>
  <si>
    <t>000 1100 0000000 852 000</t>
  </si>
  <si>
    <t>000 0000 0000000 611 000</t>
  </si>
  <si>
    <t>000 0102 0000000 120 000</t>
  </si>
  <si>
    <t>000 0102 0000000 121 000</t>
  </si>
  <si>
    <t>000 0102 0000000 129 000</t>
  </si>
  <si>
    <t>000 0103 0000000 120 000</t>
  </si>
  <si>
    <t>000 0103 0000000 121 000</t>
  </si>
  <si>
    <t>000 0103 0000000 129 000</t>
  </si>
  <si>
    <t>000 0103 0000000 242 000</t>
  </si>
  <si>
    <t>000 0103 0000000 244 000</t>
  </si>
  <si>
    <t>000 0104 0000000 120 000</t>
  </si>
  <si>
    <t>000 0104 0000000 121 000</t>
  </si>
  <si>
    <t>000 0104 0000000 122 000</t>
  </si>
  <si>
    <t>000 0104 0000000 129 000</t>
  </si>
  <si>
    <t>000 0104 0000000 242 000</t>
  </si>
  <si>
    <t>000 0104 0000000 244 000</t>
  </si>
  <si>
    <t>000 0104 0000000 852 000</t>
  </si>
  <si>
    <t>000 0106 0000000 120 000</t>
  </si>
  <si>
    <t>000 0106 0000000 121 000</t>
  </si>
  <si>
    <t>000 0106 0000000 122 000</t>
  </si>
  <si>
    <t>000 0106 0000000 129 000</t>
  </si>
  <si>
    <t>000 0106 0000000 242 000</t>
  </si>
  <si>
    <t>000 0106 0000000 244 000</t>
  </si>
  <si>
    <t>000 0106 0000000 852 000</t>
  </si>
  <si>
    <t>000 0107 0000000 244 000</t>
  </si>
  <si>
    <t>000 0111 0000000 870 000</t>
  </si>
  <si>
    <t>000 0113 0000000 120 000</t>
  </si>
  <si>
    <t>000 0113 0000000 121 000</t>
  </si>
  <si>
    <t>000 0113 0000000 129 000</t>
  </si>
  <si>
    <t>000 0113 0000000 110 000</t>
  </si>
  <si>
    <t>000 0113 0000000 111 000</t>
  </si>
  <si>
    <t>000 0113 0000000 112 000</t>
  </si>
  <si>
    <t>000 0113 0000000 119 000</t>
  </si>
  <si>
    <t>000 0113 0000000 242 000</t>
  </si>
  <si>
    <t>000 0113 0000000 244 000</t>
  </si>
  <si>
    <t>000 0113 0000000 852 000</t>
  </si>
  <si>
    <t>000 0113 0000000 611 000</t>
  </si>
  <si>
    <t>000 0203 0000000 000 000</t>
  </si>
  <si>
    <t>000 0203 0000000 530 000</t>
  </si>
  <si>
    <t>000 0304 0000000 122 000</t>
  </si>
  <si>
    <t>000 0309 0000000 611 000</t>
  </si>
  <si>
    <t>консолидированный бюджет</t>
  </si>
  <si>
    <t>000 0203 0000000 121 000</t>
  </si>
  <si>
    <t>000 0203 0000000 129 000</t>
  </si>
  <si>
    <t>000 0203 0000000 244 000</t>
  </si>
  <si>
    <t>000 0310 0000000 244 000</t>
  </si>
  <si>
    <t>000 0501 0000000 244 000</t>
  </si>
  <si>
    <t>000 0502 0000000 244 000</t>
  </si>
  <si>
    <t>000 0503 0000000 244 000</t>
  </si>
  <si>
    <t>000 0503 0000000 852 000</t>
  </si>
  <si>
    <t>000 0500 0000000 244 000</t>
  </si>
  <si>
    <t>000 0500 0000000 412 000</t>
  </si>
  <si>
    <t>000 0500 0000000 852 000</t>
  </si>
  <si>
    <t>000 0801 0000000 244 000</t>
  </si>
  <si>
    <t>000 0412 0000000 242 000</t>
  </si>
  <si>
    <t>000 0707 0000000 622 000</t>
  </si>
  <si>
    <t>Уплата иных платежей</t>
  </si>
  <si>
    <t>000 0804 0000000 853 000</t>
  </si>
  <si>
    <t>000 0800 0000000 853 000</t>
  </si>
  <si>
    <t>000 0106 0000000 853 000</t>
  </si>
  <si>
    <t>000 0000 0000000 853 000</t>
  </si>
  <si>
    <t xml:space="preserve">Субсидии на осуществление капитальных вложений в объекты капитального строительства государственной (муниципальной )собственности государственным (муниципальным) унитарным предприятиям </t>
  </si>
  <si>
    <t>000 0500 0000000 466 000</t>
  </si>
  <si>
    <t>000 0104 0000000 853 000</t>
  </si>
  <si>
    <t>000 0304 0000000 242 000</t>
  </si>
  <si>
    <t>000 0412 0000000 414 000</t>
  </si>
  <si>
    <t>000 0000 0000000 414 000</t>
  </si>
  <si>
    <t>000 0909 0000000 412 000</t>
  </si>
  <si>
    <t>000 1101 0000000 622 000</t>
  </si>
  <si>
    <t>000 1100 0000000 622 000</t>
  </si>
  <si>
    <t>000 0309 0000000 810 000</t>
  </si>
  <si>
    <t>000 0113 0000000 853 000</t>
  </si>
  <si>
    <t>000 0701 0000000 414 000</t>
  </si>
  <si>
    <t>000 0103 0000000 853 000</t>
  </si>
  <si>
    <t>000 0801 0000000 111 000</t>
  </si>
  <si>
    <t>000 0801 0000000 119 000</t>
  </si>
  <si>
    <t>000 0408 0000000 244 000</t>
  </si>
  <si>
    <t>000 0709 0000000 122 000</t>
  </si>
  <si>
    <t>000 0700 0000000 122 000</t>
  </si>
  <si>
    <t>Премии и гранты</t>
  </si>
  <si>
    <t>000 0801 0000000 350 000</t>
  </si>
  <si>
    <t>000 0800 0000000 350 000</t>
  </si>
  <si>
    <t>Субсидии некоммерческим организациям</t>
  </si>
  <si>
    <t>000 1003 0000000 630 000</t>
  </si>
  <si>
    <t>000 1000 0000000 630 000</t>
  </si>
  <si>
    <t>000 0310 0000000 540 000</t>
  </si>
  <si>
    <t>000 1403 0000000 540 251</t>
  </si>
  <si>
    <t>000 1003 0000000 540 000</t>
  </si>
  <si>
    <t>000 1000 0000000 540 000</t>
  </si>
  <si>
    <t>000 0709 0000000 853 000</t>
  </si>
  <si>
    <t>000 0709 0000000 350 000</t>
  </si>
  <si>
    <t>000 0700 0000000 853 000</t>
  </si>
  <si>
    <t>000 0700 0000000 350 000</t>
  </si>
  <si>
    <t>000 1105 0000000 242 000</t>
  </si>
  <si>
    <t>000 1100 0000000 242 000</t>
  </si>
  <si>
    <t>000 0501 0000000 224 000</t>
  </si>
  <si>
    <t>000 0500 0000000 224 000</t>
  </si>
  <si>
    <t>Иные выплаты населению</t>
  </si>
  <si>
    <t>000 0309 0000000 360 000</t>
  </si>
  <si>
    <t>000 0000 0000000 360 000</t>
  </si>
  <si>
    <t>000 1105 0000000 853 000</t>
  </si>
  <si>
    <t>000 1100 0000000 853 000</t>
  </si>
  <si>
    <t>000 0113 0000000 122 000</t>
  </si>
  <si>
    <t>000 0102 0000000 122 000</t>
  </si>
  <si>
    <t>000 0314 0000000 244 000</t>
  </si>
  <si>
    <t>000 0412 0000000 120 000</t>
  </si>
  <si>
    <t>000 0412 0000000 121 000</t>
  </si>
  <si>
    <t>000 0412 0000000 129 000</t>
  </si>
  <si>
    <t>Отклонение по 2017 году</t>
  </si>
  <si>
    <t>Фонд оплаты труда муниципальных органов</t>
  </si>
  <si>
    <t>000 0405 0000000 811 000</t>
  </si>
  <si>
    <t>000 0408 0000000 811 000</t>
  </si>
  <si>
    <t>000 0412 0000000 811 000</t>
  </si>
  <si>
    <t>Дополнительное образование детей</t>
  </si>
  <si>
    <t>000 0703 0000000 000 000</t>
  </si>
  <si>
    <t>000 0703 0000000 611 000</t>
  </si>
  <si>
    <t>000 0703 0000000 612 000</t>
  </si>
  <si>
    <t>000 0703 0000000 621 000</t>
  </si>
  <si>
    <t>000 0703 0000000 622 000</t>
  </si>
  <si>
    <t>000 0310 0000000 111 000</t>
  </si>
  <si>
    <t>000 0310 0000000 119 000</t>
  </si>
  <si>
    <t>000 0409 0000000 811 000</t>
  </si>
  <si>
    <t>Субсидии на возмещение недополученных доходов и возмещение фактически понесенных затрат в связи с производством товаров, выполнением работ, оказанием услуг</t>
  </si>
  <si>
    <t>000 0502 0000000 414 000</t>
  </si>
  <si>
    <t>000 0500 0000000 811 000</t>
  </si>
  <si>
    <t>000 0501 0000000 811 000</t>
  </si>
  <si>
    <t>000 0502 0000000 811 000</t>
  </si>
  <si>
    <t>000 0503 0000000 811 000</t>
  </si>
  <si>
    <t>Стипендии</t>
  </si>
  <si>
    <t>000 0709 0000000 340 000</t>
  </si>
  <si>
    <t>000 0700 0000000 340 000</t>
  </si>
  <si>
    <t>Справки об испонении бюджета по расходам консолидированного бюджета на 1 мая  2017 года</t>
  </si>
  <si>
    <t>Справки об испонении бюджета по расходам районного бюджета на                                             1 мая  2017 года</t>
  </si>
  <si>
    <t>Исполнено  на 01.05.2017 года</t>
  </si>
  <si>
    <t>Исполнено  на 01.05.2016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</si>
</sst>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00"/>
    <numFmt numFmtId="167" formatCode="0.000000"/>
    <numFmt numFmtId="168" formatCode="0.00000"/>
    <numFmt numFmtId="169" formatCode="0.0000"/>
    <numFmt numFmtId="170" formatCode="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</numFmts>
  <fonts count="42">
    <font>
      <sz val="10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49" fontId="0" fillId="0" borderId="10" xfId="0" applyNumberFormat="1" applyBorder="1" applyAlignment="1">
      <alignment/>
    </xf>
    <xf numFmtId="164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2" fillId="0" borderId="10" xfId="0" applyFont="1" applyBorder="1" applyAlignment="1">
      <alignment wrapText="1"/>
    </xf>
    <xf numFmtId="49" fontId="0" fillId="0" borderId="10" xfId="0" applyNumberFormat="1" applyBorder="1" applyAlignment="1">
      <alignment wrapText="1"/>
    </xf>
    <xf numFmtId="0" fontId="2" fillId="0" borderId="10" xfId="0" applyFont="1" applyBorder="1" applyAlignment="1">
      <alignment wrapText="1"/>
    </xf>
    <xf numFmtId="1" fontId="2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1" fontId="2" fillId="0" borderId="10" xfId="0" applyNumberFormat="1" applyFont="1" applyBorder="1" applyAlignment="1">
      <alignment horizontal="center" wrapText="1"/>
    </xf>
    <xf numFmtId="1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1" fontId="2" fillId="0" borderId="10" xfId="0" applyNumberFormat="1" applyFont="1" applyBorder="1" applyAlignment="1">
      <alignment vertical="top" wrapText="1"/>
    </xf>
    <xf numFmtId="2" fontId="7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4"/>
  <sheetViews>
    <sheetView tabSelected="1" zoomScalePageLayoutView="0" workbookViewId="0" topLeftCell="A1">
      <selection activeCell="E310" sqref="E310"/>
    </sheetView>
  </sheetViews>
  <sheetFormatPr defaultColWidth="9.00390625" defaultRowHeight="12.75"/>
  <cols>
    <col min="1" max="1" width="47.75390625" style="0" customWidth="1"/>
    <col min="2" max="2" width="24.25390625" style="0" customWidth="1"/>
    <col min="3" max="3" width="14.125" style="0" customWidth="1"/>
    <col min="4" max="4" width="15.125" style="0" customWidth="1"/>
    <col min="5" max="5" width="13.875" style="0" customWidth="1"/>
    <col min="6" max="6" width="13.25390625" style="0" customWidth="1"/>
    <col min="7" max="7" width="8.125" style="0" customWidth="1"/>
    <col min="8" max="8" width="13.75390625" style="0" customWidth="1"/>
    <col min="9" max="9" width="12.375" style="0" customWidth="1"/>
    <col min="10" max="10" width="13.375" style="0" customWidth="1"/>
    <col min="11" max="11" width="12.875" style="0" customWidth="1"/>
  </cols>
  <sheetData>
    <row r="1" spans="4:6" ht="12.75">
      <c r="D1" s="43" t="s">
        <v>412</v>
      </c>
      <c r="E1" s="43"/>
      <c r="F1" s="43"/>
    </row>
    <row r="2" spans="4:6" ht="12.75">
      <c r="D2" s="43"/>
      <c r="E2" s="43"/>
      <c r="F2" s="43"/>
    </row>
    <row r="3" spans="4:6" ht="12.75">
      <c r="D3" s="43"/>
      <c r="E3" s="43"/>
      <c r="F3" s="43"/>
    </row>
    <row r="4" spans="1:8" s="7" customFormat="1" ht="12.75">
      <c r="A4" s="9"/>
      <c r="B4" s="4"/>
      <c r="C4" s="4"/>
      <c r="D4" s="18"/>
      <c r="E4" s="18"/>
      <c r="F4" s="18"/>
      <c r="G4" s="6"/>
      <c r="H4" s="10" t="s">
        <v>102</v>
      </c>
    </row>
    <row r="5" spans="1:8" s="7" customFormat="1" ht="51">
      <c r="A5" s="8" t="s">
        <v>5</v>
      </c>
      <c r="B5" s="14" t="s">
        <v>6</v>
      </c>
      <c r="C5" s="15" t="s">
        <v>109</v>
      </c>
      <c r="D5" s="15" t="s">
        <v>108</v>
      </c>
      <c r="E5" s="20" t="s">
        <v>414</v>
      </c>
      <c r="F5" s="19" t="s">
        <v>415</v>
      </c>
      <c r="G5" s="44" t="s">
        <v>389</v>
      </c>
      <c r="H5" s="45"/>
    </row>
    <row r="6" spans="1:8" s="7" customFormat="1" ht="38.25">
      <c r="A6" s="8"/>
      <c r="B6" s="16"/>
      <c r="C6" s="38" t="s">
        <v>322</v>
      </c>
      <c r="D6" s="38" t="s">
        <v>322</v>
      </c>
      <c r="E6" s="38" t="s">
        <v>322</v>
      </c>
      <c r="F6" s="38" t="s">
        <v>322</v>
      </c>
      <c r="G6" s="21" t="s">
        <v>0</v>
      </c>
      <c r="H6" s="21" t="s">
        <v>1</v>
      </c>
    </row>
    <row r="7" spans="1:8" s="7" customFormat="1" ht="31.5" customHeight="1">
      <c r="A7" s="12" t="s">
        <v>8</v>
      </c>
      <c r="B7" s="16"/>
      <c r="C7" s="29">
        <f>C8+C72+C76+C116+C153+C171+C174+C227+C266+C270+C288+C312+C315</f>
        <v>385107280.64</v>
      </c>
      <c r="D7" s="29">
        <f>D8+D72+D76+D116+D153+D171+D174+D227+D266+D270+D288+D312+D315</f>
        <v>404399826.20000005</v>
      </c>
      <c r="E7" s="29">
        <f>E8+E72+E76+E116+E153+E171+E174+E227+E266+E270+E288+E312+E315</f>
        <v>125942991.22</v>
      </c>
      <c r="F7" s="29">
        <f>F8+F72+F76+F116+F153+F171+F174+F227+F266+F270+F288+F312+F315</f>
        <v>149641332.01000002</v>
      </c>
      <c r="G7" s="28">
        <f>E7/D7*100</f>
        <v>31.143186287551373</v>
      </c>
      <c r="H7" s="33">
        <f>D7-E7</f>
        <v>278456834.98</v>
      </c>
    </row>
    <row r="8" spans="1:8" s="7" customFormat="1" ht="12.75">
      <c r="A8" s="8" t="s">
        <v>9</v>
      </c>
      <c r="B8" s="1" t="s">
        <v>10</v>
      </c>
      <c r="C8" s="29">
        <f>C9+C17+C18+C19+C13+C21+C23+C22</f>
        <v>66042177</v>
      </c>
      <c r="D8" s="29">
        <f>D9+D17+D18+D19+D13+D21+D23+D22</f>
        <v>66115914.14</v>
      </c>
      <c r="E8" s="29">
        <f>E9+E17+E18+E19+E13+E21+E23+E22</f>
        <v>16602860.14</v>
      </c>
      <c r="F8" s="29">
        <f>F9+F17+F18+F19+F13+F21+F23+F22+F20</f>
        <v>17404291.980000004</v>
      </c>
      <c r="G8" s="28">
        <f aca="true" t="shared" si="0" ref="G8:G79">E8/D8*100</f>
        <v>25.111745569823867</v>
      </c>
      <c r="H8" s="33">
        <f aca="true" t="shared" si="1" ref="H8:H79">D8-E8</f>
        <v>49513054</v>
      </c>
    </row>
    <row r="9" spans="1:8" s="7" customFormat="1" ht="25.5">
      <c r="A9" s="17" t="s">
        <v>127</v>
      </c>
      <c r="B9" s="3" t="s">
        <v>128</v>
      </c>
      <c r="C9" s="35">
        <f>C10+C11+C12</f>
        <v>34225763.150000006</v>
      </c>
      <c r="D9" s="35">
        <f>D10+D11+D12</f>
        <v>34987393.9</v>
      </c>
      <c r="E9" s="35">
        <f>E10+E11+E12</f>
        <v>10298077.44</v>
      </c>
      <c r="F9" s="35">
        <f>F10+F11+F12</f>
        <v>10695360.000000002</v>
      </c>
      <c r="G9" s="27">
        <f t="shared" si="0"/>
        <v>29.433679654545518</v>
      </c>
      <c r="H9" s="30">
        <f t="shared" si="1"/>
        <v>24689316.46</v>
      </c>
    </row>
    <row r="10" spans="1:8" s="7" customFormat="1" ht="12.75">
      <c r="A10" s="3" t="s">
        <v>114</v>
      </c>
      <c r="B10" s="3" t="s">
        <v>113</v>
      </c>
      <c r="C10" s="35">
        <f>C26+C31+C38+C47+C60</f>
        <v>26316453.810000002</v>
      </c>
      <c r="D10" s="35">
        <f>D26+D31+D38+D47+D60</f>
        <v>26850903.81</v>
      </c>
      <c r="E10" s="35">
        <f>E26+E31+E38+E47+E60</f>
        <v>7881805.17</v>
      </c>
      <c r="F10" s="35">
        <f>F26+F31+F38+F47+F60</f>
        <v>7837594.250000001</v>
      </c>
      <c r="G10" s="27">
        <f t="shared" si="0"/>
        <v>29.35396598108032</v>
      </c>
      <c r="H10" s="30">
        <f t="shared" si="1"/>
        <v>18969098.64</v>
      </c>
    </row>
    <row r="11" spans="1:8" s="7" customFormat="1" ht="12.75">
      <c r="A11" s="3" t="s">
        <v>116</v>
      </c>
      <c r="B11" s="3" t="s">
        <v>115</v>
      </c>
      <c r="C11" s="35">
        <f>C28+C32+C40+C49+C62</f>
        <v>7874309.34</v>
      </c>
      <c r="D11" s="35">
        <f>D28+D32+D40+D49+D62</f>
        <v>8081490.09</v>
      </c>
      <c r="E11" s="35">
        <f>E28+E32+E40+E49+E62</f>
        <v>2415442.27</v>
      </c>
      <c r="F11" s="35">
        <f>F28+F32+F40+F49+F62</f>
        <v>2632915.7500000005</v>
      </c>
      <c r="G11" s="27">
        <f t="shared" si="0"/>
        <v>29.88857553619793</v>
      </c>
      <c r="H11" s="30">
        <f t="shared" si="1"/>
        <v>5666047.82</v>
      </c>
    </row>
    <row r="12" spans="1:8" s="7" customFormat="1" ht="12.75">
      <c r="A12" s="5" t="s">
        <v>117</v>
      </c>
      <c r="B12" s="3" t="s">
        <v>118</v>
      </c>
      <c r="C12" s="35">
        <f>C39+C48+C61</f>
        <v>35000</v>
      </c>
      <c r="D12" s="35">
        <f>D39+D48+D61</f>
        <v>55000</v>
      </c>
      <c r="E12" s="35">
        <f>E39+E48+E61</f>
        <v>830</v>
      </c>
      <c r="F12" s="35">
        <f>F39+F48+F61+F27</f>
        <v>224850</v>
      </c>
      <c r="G12" s="27">
        <f t="shared" si="0"/>
        <v>1.509090909090909</v>
      </c>
      <c r="H12" s="30">
        <f t="shared" si="1"/>
        <v>54170</v>
      </c>
    </row>
    <row r="13" spans="1:8" s="7" customFormat="1" ht="25.5">
      <c r="A13" s="17" t="s">
        <v>131</v>
      </c>
      <c r="B13" s="3" t="s">
        <v>138</v>
      </c>
      <c r="C13" s="35">
        <f>C14+C15+C16</f>
        <v>6322000</v>
      </c>
      <c r="D13" s="35">
        <f>D14+D15+D16</f>
        <v>6120000</v>
      </c>
      <c r="E13" s="35">
        <f>E14+E15+E16</f>
        <v>2047042.78</v>
      </c>
      <c r="F13" s="35">
        <f>F14+F15+F16</f>
        <v>1572470.32</v>
      </c>
      <c r="G13" s="27">
        <f>E13/D13*100</f>
        <v>33.4484114379085</v>
      </c>
      <c r="H13" s="30">
        <f>D13-E13</f>
        <v>4072957.2199999997</v>
      </c>
    </row>
    <row r="14" spans="1:8" s="7" customFormat="1" ht="12.75">
      <c r="A14" s="3" t="s">
        <v>132</v>
      </c>
      <c r="B14" s="3" t="s">
        <v>135</v>
      </c>
      <c r="C14" s="35">
        <f aca="true" t="shared" si="2" ref="C14:D16">C64</f>
        <v>4852000</v>
      </c>
      <c r="D14" s="35">
        <f t="shared" si="2"/>
        <v>5004000</v>
      </c>
      <c r="E14" s="35">
        <f aca="true" t="shared" si="3" ref="E14:F16">E64</f>
        <v>1410460.32</v>
      </c>
      <c r="F14" s="35">
        <f t="shared" si="3"/>
        <v>1174957.36</v>
      </c>
      <c r="G14" s="27">
        <f>E14/D14*100</f>
        <v>28.186657074340527</v>
      </c>
      <c r="H14" s="30">
        <f>D14-E14</f>
        <v>3593539.6799999997</v>
      </c>
    </row>
    <row r="15" spans="1:8" s="7" customFormat="1" ht="12.75">
      <c r="A15" s="5" t="s">
        <v>133</v>
      </c>
      <c r="B15" s="3" t="s">
        <v>136</v>
      </c>
      <c r="C15" s="35">
        <f t="shared" si="2"/>
        <v>5000</v>
      </c>
      <c r="D15" s="35">
        <f t="shared" si="2"/>
        <v>5000</v>
      </c>
      <c r="E15" s="35">
        <f t="shared" si="3"/>
        <v>0</v>
      </c>
      <c r="F15" s="35">
        <f t="shared" si="3"/>
        <v>0</v>
      </c>
      <c r="G15" s="27">
        <f>E15/D15*100</f>
        <v>0</v>
      </c>
      <c r="H15" s="30">
        <f>D15-E15</f>
        <v>5000</v>
      </c>
    </row>
    <row r="16" spans="1:8" s="7" customFormat="1" ht="25.5">
      <c r="A16" s="17" t="s">
        <v>134</v>
      </c>
      <c r="B16" s="3" t="s">
        <v>137</v>
      </c>
      <c r="C16" s="35">
        <f t="shared" si="2"/>
        <v>1465000</v>
      </c>
      <c r="D16" s="35">
        <f t="shared" si="2"/>
        <v>1111000</v>
      </c>
      <c r="E16" s="35">
        <f t="shared" si="3"/>
        <v>636582.46</v>
      </c>
      <c r="F16" s="35">
        <f t="shared" si="3"/>
        <v>397512.96</v>
      </c>
      <c r="G16" s="27">
        <f>E16/D16*100</f>
        <v>57.29815121512151</v>
      </c>
      <c r="H16" s="30">
        <f>D16-E16</f>
        <v>474417.54000000004</v>
      </c>
    </row>
    <row r="17" spans="1:8" s="7" customFormat="1" ht="23.25" customHeight="1">
      <c r="A17" s="13" t="s">
        <v>119</v>
      </c>
      <c r="B17" s="3" t="s">
        <v>120</v>
      </c>
      <c r="C17" s="35">
        <f>C33+C41+C50+C67</f>
        <v>4646798.3</v>
      </c>
      <c r="D17" s="35">
        <f>D33+D41+D50+D67</f>
        <v>5049332.07</v>
      </c>
      <c r="E17" s="35">
        <f>E33+E41+E50+E67</f>
        <v>725939.04</v>
      </c>
      <c r="F17" s="35">
        <f>F33+F41+F50+F67</f>
        <v>771994.0900000001</v>
      </c>
      <c r="G17" s="27">
        <f t="shared" si="0"/>
        <v>14.376932036478243</v>
      </c>
      <c r="H17" s="30">
        <f t="shared" si="1"/>
        <v>4323393.03</v>
      </c>
    </row>
    <row r="18" spans="1:8" s="7" customFormat="1" ht="25.5">
      <c r="A18" s="13" t="s">
        <v>121</v>
      </c>
      <c r="B18" s="3" t="s">
        <v>122</v>
      </c>
      <c r="C18" s="35">
        <f>C34+C42+C51+C68+C55</f>
        <v>10524005.55</v>
      </c>
      <c r="D18" s="35">
        <f>D34+D42+D51+D68+D55</f>
        <v>14372142.45</v>
      </c>
      <c r="E18" s="35">
        <f>E34+E42+E51+E68</f>
        <v>3495521.98</v>
      </c>
      <c r="F18" s="35">
        <f>F34+F42+F51+F68+F55</f>
        <v>4300876.63</v>
      </c>
      <c r="G18" s="27">
        <f t="shared" si="0"/>
        <v>24.321509421164972</v>
      </c>
      <c r="H18" s="30">
        <f t="shared" si="1"/>
        <v>10876620.469999999</v>
      </c>
    </row>
    <row r="19" spans="1:8" s="7" customFormat="1" ht="12.75">
      <c r="A19" s="5" t="s">
        <v>123</v>
      </c>
      <c r="B19" s="3" t="s">
        <v>124</v>
      </c>
      <c r="C19" s="35"/>
      <c r="D19" s="35"/>
      <c r="E19" s="35"/>
      <c r="F19" s="35"/>
      <c r="G19" s="27"/>
      <c r="H19" s="30">
        <f t="shared" si="1"/>
        <v>0</v>
      </c>
    </row>
    <row r="20" spans="1:8" s="7" customFormat="1" ht="51">
      <c r="A20" s="17" t="s">
        <v>167</v>
      </c>
      <c r="B20" s="3" t="s">
        <v>282</v>
      </c>
      <c r="C20" s="35"/>
      <c r="D20" s="35"/>
      <c r="E20" s="35"/>
      <c r="F20" s="35">
        <f>F71</f>
        <v>0</v>
      </c>
      <c r="G20" s="27"/>
      <c r="H20" s="30">
        <f>D20-E20</f>
        <v>0</v>
      </c>
    </row>
    <row r="21" spans="1:8" s="7" customFormat="1" ht="12.75">
      <c r="A21" s="5" t="s">
        <v>125</v>
      </c>
      <c r="B21" s="3" t="s">
        <v>126</v>
      </c>
      <c r="C21" s="35">
        <f>C35+C43+C52+C69</f>
        <v>68388</v>
      </c>
      <c r="D21" s="35">
        <f>D35+D43+D52+D69</f>
        <v>76962</v>
      </c>
      <c r="E21" s="35">
        <f>E35+E43+E52+E69</f>
        <v>0</v>
      </c>
      <c r="F21" s="35">
        <f>F35+F43+F52+F69</f>
        <v>30310.100000000002</v>
      </c>
      <c r="G21" s="27">
        <f t="shared" si="0"/>
        <v>0</v>
      </c>
      <c r="H21" s="30">
        <f t="shared" si="1"/>
        <v>76962</v>
      </c>
    </row>
    <row r="22" spans="1:8" s="7" customFormat="1" ht="12.75">
      <c r="A22" s="3" t="s">
        <v>337</v>
      </c>
      <c r="B22" s="3" t="s">
        <v>341</v>
      </c>
      <c r="C22" s="35">
        <f>C53+C44+C70</f>
        <v>105974</v>
      </c>
      <c r="D22" s="35">
        <f>D53+D44+D70</f>
        <v>175160</v>
      </c>
      <c r="E22" s="35">
        <f>E53+E44+E70</f>
        <v>36278.9</v>
      </c>
      <c r="F22" s="35">
        <f>F53+F44+F70</f>
        <v>33280.84</v>
      </c>
      <c r="G22" s="27"/>
      <c r="H22" s="30"/>
    </row>
    <row r="23" spans="1:8" s="7" customFormat="1" ht="12.75">
      <c r="A23" s="3" t="s">
        <v>129</v>
      </c>
      <c r="B23" s="3" t="s">
        <v>130</v>
      </c>
      <c r="C23" s="34">
        <f>C56</f>
        <v>10149248</v>
      </c>
      <c r="D23" s="34">
        <f>D56</f>
        <v>5334923.72</v>
      </c>
      <c r="E23" s="35"/>
      <c r="F23" s="35"/>
      <c r="G23" s="27"/>
      <c r="H23" s="30"/>
    </row>
    <row r="24" spans="1:8" s="7" customFormat="1" ht="44.25" customHeight="1">
      <c r="A24" s="26" t="s">
        <v>11</v>
      </c>
      <c r="B24" s="23" t="s">
        <v>12</v>
      </c>
      <c r="C24" s="31">
        <f>C25</f>
        <v>6866706</v>
      </c>
      <c r="D24" s="31">
        <f>D25</f>
        <v>6989706</v>
      </c>
      <c r="E24" s="31">
        <f>E25</f>
        <v>2003383.11</v>
      </c>
      <c r="F24" s="31">
        <f>F25</f>
        <v>2166235.04</v>
      </c>
      <c r="G24" s="28">
        <f t="shared" si="0"/>
        <v>28.661908097422124</v>
      </c>
      <c r="H24" s="33">
        <f t="shared" si="1"/>
        <v>4986322.89</v>
      </c>
    </row>
    <row r="25" spans="1:8" s="7" customFormat="1" ht="27.75" customHeight="1">
      <c r="A25" s="17" t="s">
        <v>127</v>
      </c>
      <c r="B25" s="3" t="s">
        <v>283</v>
      </c>
      <c r="C25" s="31">
        <f>C26+C28</f>
        <v>6866706</v>
      </c>
      <c r="D25" s="31">
        <f>D26+D28</f>
        <v>6989706</v>
      </c>
      <c r="E25" s="31">
        <f>E26+E28</f>
        <v>2003383.11</v>
      </c>
      <c r="F25" s="31">
        <f>F26+F28+F27</f>
        <v>2166235.04</v>
      </c>
      <c r="G25" s="28"/>
      <c r="H25" s="33"/>
    </row>
    <row r="26" spans="1:8" s="7" customFormat="1" ht="12.75">
      <c r="A26" s="3" t="s">
        <v>114</v>
      </c>
      <c r="B26" s="3" t="s">
        <v>284</v>
      </c>
      <c r="C26" s="32">
        <v>5294596</v>
      </c>
      <c r="D26" s="32">
        <v>5371596</v>
      </c>
      <c r="E26" s="32">
        <v>1544797.05</v>
      </c>
      <c r="F26" s="41">
        <v>1671041.03</v>
      </c>
      <c r="G26" s="27">
        <f t="shared" si="0"/>
        <v>28.75862313547035</v>
      </c>
      <c r="H26" s="30">
        <f t="shared" si="1"/>
        <v>3826798.95</v>
      </c>
    </row>
    <row r="27" spans="1:8" s="7" customFormat="1" ht="12.75">
      <c r="A27" s="5" t="s">
        <v>117</v>
      </c>
      <c r="B27" s="3" t="s">
        <v>384</v>
      </c>
      <c r="C27" s="32"/>
      <c r="D27" s="32"/>
      <c r="E27" s="32"/>
      <c r="F27" s="41"/>
      <c r="G27" s="27"/>
      <c r="H27" s="30"/>
    </row>
    <row r="28" spans="1:8" s="7" customFormat="1" ht="12.75">
      <c r="A28" s="3" t="s">
        <v>116</v>
      </c>
      <c r="B28" s="3" t="s">
        <v>285</v>
      </c>
      <c r="C28" s="32">
        <v>1572110</v>
      </c>
      <c r="D28" s="32">
        <v>1618110</v>
      </c>
      <c r="E28" s="30">
        <v>458586.06</v>
      </c>
      <c r="F28" s="41">
        <v>495194.01</v>
      </c>
      <c r="G28" s="27">
        <f t="shared" si="0"/>
        <v>28.34084580158333</v>
      </c>
      <c r="H28" s="30">
        <f t="shared" si="1"/>
        <v>1159523.94</v>
      </c>
    </row>
    <row r="29" spans="1:8" s="7" customFormat="1" ht="63.75">
      <c r="A29" s="26" t="s">
        <v>13</v>
      </c>
      <c r="B29" s="23" t="s">
        <v>14</v>
      </c>
      <c r="C29" s="31">
        <f>C30+C33+C34+C35</f>
        <v>712000</v>
      </c>
      <c r="D29" s="31">
        <f>D30+D33+D34+D35</f>
        <v>712000</v>
      </c>
      <c r="E29" s="31">
        <f>E30+E33+E34+E35</f>
        <v>207126.83000000002</v>
      </c>
      <c r="F29" s="31">
        <f>F30+F33+F34+F35</f>
        <v>214881.11</v>
      </c>
      <c r="G29" s="28">
        <f t="shared" si="0"/>
        <v>29.09084691011236</v>
      </c>
      <c r="H29" s="33">
        <f t="shared" si="1"/>
        <v>504873.17</v>
      </c>
    </row>
    <row r="30" spans="1:8" s="7" customFormat="1" ht="25.5">
      <c r="A30" s="17" t="s">
        <v>127</v>
      </c>
      <c r="B30" s="3" t="s">
        <v>286</v>
      </c>
      <c r="C30" s="35">
        <f>C31+C32</f>
        <v>370600</v>
      </c>
      <c r="D30" s="35">
        <f>D31+D32</f>
        <v>370600</v>
      </c>
      <c r="E30" s="35">
        <f>E31+E32</f>
        <v>121061.16</v>
      </c>
      <c r="F30" s="35">
        <f>F31+F32</f>
        <v>123046.62</v>
      </c>
      <c r="G30" s="27">
        <f>E30/D30*100</f>
        <v>32.66626011872639</v>
      </c>
      <c r="H30" s="30">
        <f>D30-E30</f>
        <v>249538.84</v>
      </c>
    </row>
    <row r="31" spans="1:8" s="7" customFormat="1" ht="12.75">
      <c r="A31" s="3" t="s">
        <v>114</v>
      </c>
      <c r="B31" s="3" t="s">
        <v>287</v>
      </c>
      <c r="C31" s="32">
        <v>284600</v>
      </c>
      <c r="D31" s="32">
        <v>284600</v>
      </c>
      <c r="E31" s="32">
        <v>97365.72</v>
      </c>
      <c r="F31" s="30">
        <v>86615.72</v>
      </c>
      <c r="G31" s="27">
        <f t="shared" si="0"/>
        <v>34.21142656359804</v>
      </c>
      <c r="H31" s="30">
        <f t="shared" si="1"/>
        <v>187234.28</v>
      </c>
    </row>
    <row r="32" spans="1:8" s="7" customFormat="1" ht="12.75">
      <c r="A32" s="3" t="s">
        <v>116</v>
      </c>
      <c r="B32" s="3" t="s">
        <v>288</v>
      </c>
      <c r="C32" s="32">
        <v>86000</v>
      </c>
      <c r="D32" s="32">
        <v>86000</v>
      </c>
      <c r="E32" s="30">
        <v>23695.44</v>
      </c>
      <c r="F32" s="30">
        <v>36430.9</v>
      </c>
      <c r="G32" s="27">
        <f t="shared" si="0"/>
        <v>27.55283720930232</v>
      </c>
      <c r="H32" s="30">
        <f t="shared" si="1"/>
        <v>62304.56</v>
      </c>
    </row>
    <row r="33" spans="1:8" ht="25.5">
      <c r="A33" s="13" t="s">
        <v>119</v>
      </c>
      <c r="B33" s="3" t="s">
        <v>289</v>
      </c>
      <c r="C33" s="35">
        <v>29000</v>
      </c>
      <c r="D33" s="35">
        <v>29000</v>
      </c>
      <c r="E33" s="34">
        <v>9258.67</v>
      </c>
      <c r="F33" s="34">
        <v>4359.38</v>
      </c>
      <c r="G33" s="27">
        <f t="shared" si="0"/>
        <v>31.926448275862068</v>
      </c>
      <c r="H33" s="30">
        <f t="shared" si="1"/>
        <v>19741.33</v>
      </c>
    </row>
    <row r="34" spans="1:8" s="2" customFormat="1" ht="25.5">
      <c r="A34" s="13" t="s">
        <v>121</v>
      </c>
      <c r="B34" s="3" t="s">
        <v>290</v>
      </c>
      <c r="C34" s="32">
        <v>311400</v>
      </c>
      <c r="D34" s="32">
        <v>311400</v>
      </c>
      <c r="E34" s="34">
        <v>76807</v>
      </c>
      <c r="F34" s="34">
        <v>87000</v>
      </c>
      <c r="G34" s="27">
        <f t="shared" si="0"/>
        <v>24.665061014771997</v>
      </c>
      <c r="H34" s="30">
        <f t="shared" si="1"/>
        <v>234593</v>
      </c>
    </row>
    <row r="35" spans="1:8" ht="14.25" customHeight="1">
      <c r="A35" s="5" t="s">
        <v>337</v>
      </c>
      <c r="B35" s="3" t="s">
        <v>354</v>
      </c>
      <c r="C35" s="34">
        <v>1000</v>
      </c>
      <c r="D35" s="34">
        <v>1000</v>
      </c>
      <c r="E35" s="34">
        <v>0</v>
      </c>
      <c r="F35" s="34">
        <v>475.11</v>
      </c>
      <c r="G35" s="27">
        <f t="shared" si="0"/>
        <v>0</v>
      </c>
      <c r="H35" s="30">
        <f t="shared" si="1"/>
        <v>1000</v>
      </c>
    </row>
    <row r="36" spans="1:8" ht="63.75" customHeight="1">
      <c r="A36" s="26" t="s">
        <v>15</v>
      </c>
      <c r="B36" s="23" t="s">
        <v>16</v>
      </c>
      <c r="C36" s="31">
        <f>C37+C41+C42+C43+C44</f>
        <v>29321223</v>
      </c>
      <c r="D36" s="31">
        <f>D37+D41+D42+D43+D44</f>
        <v>31400221.87</v>
      </c>
      <c r="E36" s="31">
        <f>E37+E41+E42+E43+E44</f>
        <v>8579552.61</v>
      </c>
      <c r="F36" s="31">
        <f>F37+F41+F42+F43+F44</f>
        <v>9528632.360000001</v>
      </c>
      <c r="G36" s="28">
        <f t="shared" si="0"/>
        <v>27.323222891609454</v>
      </c>
      <c r="H36" s="33">
        <f t="shared" si="1"/>
        <v>22820669.26</v>
      </c>
    </row>
    <row r="37" spans="1:8" ht="25.5">
      <c r="A37" s="17" t="s">
        <v>127</v>
      </c>
      <c r="B37" s="3" t="s">
        <v>291</v>
      </c>
      <c r="C37" s="34">
        <f>C38+C40+C39</f>
        <v>21247743.15</v>
      </c>
      <c r="D37" s="34">
        <f>D38+D40+D39</f>
        <v>21883472</v>
      </c>
      <c r="E37" s="34">
        <f>E38+E40+E39</f>
        <v>6398628.24</v>
      </c>
      <c r="F37" s="34">
        <f>F38+F40+F39</f>
        <v>6484764.880000001</v>
      </c>
      <c r="G37" s="27">
        <f t="shared" si="0"/>
        <v>29.239547728075326</v>
      </c>
      <c r="H37" s="30">
        <f t="shared" si="1"/>
        <v>15484843.76</v>
      </c>
    </row>
    <row r="38" spans="1:8" ht="14.25" customHeight="1">
      <c r="A38" s="3" t="s">
        <v>114</v>
      </c>
      <c r="B38" s="3" t="s">
        <v>292</v>
      </c>
      <c r="C38" s="35">
        <v>16344454.81</v>
      </c>
      <c r="D38" s="35">
        <v>16801904.81</v>
      </c>
      <c r="E38" s="34">
        <v>4887666.14</v>
      </c>
      <c r="F38" s="25">
        <v>4727984.36</v>
      </c>
      <c r="G38" s="27">
        <f t="shared" si="0"/>
        <v>29.08995256949084</v>
      </c>
      <c r="H38" s="30">
        <f t="shared" si="1"/>
        <v>11914238.669999998</v>
      </c>
    </row>
    <row r="39" spans="1:8" ht="14.25" customHeight="1">
      <c r="A39" s="5" t="s">
        <v>117</v>
      </c>
      <c r="B39" s="3" t="s">
        <v>293</v>
      </c>
      <c r="C39" s="35">
        <v>20000</v>
      </c>
      <c r="D39" s="35">
        <v>40000</v>
      </c>
      <c r="E39" s="34">
        <v>600</v>
      </c>
      <c r="F39" s="42">
        <v>224620</v>
      </c>
      <c r="G39" s="27">
        <f t="shared" si="0"/>
        <v>1.5</v>
      </c>
      <c r="H39" s="30">
        <f t="shared" si="1"/>
        <v>39400</v>
      </c>
    </row>
    <row r="40" spans="1:8" ht="13.5" customHeight="1">
      <c r="A40" s="3" t="s">
        <v>116</v>
      </c>
      <c r="B40" s="3" t="s">
        <v>294</v>
      </c>
      <c r="C40" s="34">
        <v>4883288.34</v>
      </c>
      <c r="D40" s="34">
        <v>5041567.19</v>
      </c>
      <c r="E40" s="34">
        <v>1510362.1</v>
      </c>
      <c r="F40" s="11">
        <v>1532160.52</v>
      </c>
      <c r="G40" s="27">
        <f t="shared" si="0"/>
        <v>29.958186474154676</v>
      </c>
      <c r="H40" s="30">
        <f t="shared" si="1"/>
        <v>3531205.0900000003</v>
      </c>
    </row>
    <row r="41" spans="1:8" ht="25.5">
      <c r="A41" s="13" t="s">
        <v>119</v>
      </c>
      <c r="B41" s="3" t="s">
        <v>295</v>
      </c>
      <c r="C41" s="34">
        <v>1588098.3</v>
      </c>
      <c r="D41" s="34">
        <v>1978807.07</v>
      </c>
      <c r="E41" s="34">
        <v>538951.88</v>
      </c>
      <c r="F41" s="34">
        <v>530872.06</v>
      </c>
      <c r="G41" s="27">
        <f t="shared" si="0"/>
        <v>27.23620145545568</v>
      </c>
      <c r="H41" s="30">
        <f t="shared" si="1"/>
        <v>1439855.19</v>
      </c>
    </row>
    <row r="42" spans="1:8" ht="25.5">
      <c r="A42" s="13" t="s">
        <v>121</v>
      </c>
      <c r="B42" s="3" t="s">
        <v>296</v>
      </c>
      <c r="C42" s="3">
        <v>6319019.55</v>
      </c>
      <c r="D42" s="3">
        <v>7311820.8</v>
      </c>
      <c r="E42" s="34">
        <v>1619554.24</v>
      </c>
      <c r="F42" s="34">
        <v>2475547.28</v>
      </c>
      <c r="G42" s="27">
        <f t="shared" si="0"/>
        <v>22.149807610164626</v>
      </c>
      <c r="H42" s="30">
        <f t="shared" si="1"/>
        <v>5692266.56</v>
      </c>
    </row>
    <row r="43" spans="1:8" ht="12.75">
      <c r="A43" s="5" t="s">
        <v>125</v>
      </c>
      <c r="B43" s="3" t="s">
        <v>297</v>
      </c>
      <c r="C43" s="3">
        <v>65388</v>
      </c>
      <c r="D43" s="34">
        <v>69962</v>
      </c>
      <c r="E43" s="34"/>
      <c r="F43" s="41">
        <v>19442.39</v>
      </c>
      <c r="G43" s="27">
        <f t="shared" si="0"/>
        <v>0</v>
      </c>
      <c r="H43" s="30">
        <f t="shared" si="1"/>
        <v>69962</v>
      </c>
    </row>
    <row r="44" spans="1:8" ht="12.75">
      <c r="A44" s="3" t="s">
        <v>337</v>
      </c>
      <c r="B44" s="3" t="s">
        <v>344</v>
      </c>
      <c r="C44" s="3">
        <v>100974</v>
      </c>
      <c r="D44" s="34">
        <v>156160</v>
      </c>
      <c r="E44" s="34">
        <v>22418.25</v>
      </c>
      <c r="F44" s="34">
        <v>18005.75</v>
      </c>
      <c r="G44" s="27">
        <f t="shared" si="0"/>
        <v>14.355949026639344</v>
      </c>
      <c r="H44" s="30">
        <f t="shared" si="1"/>
        <v>133741.75</v>
      </c>
    </row>
    <row r="45" spans="1:8" ht="51" customHeight="1">
      <c r="A45" s="26" t="s">
        <v>17</v>
      </c>
      <c r="B45" s="23" t="s">
        <v>18</v>
      </c>
      <c r="C45" s="31">
        <f>C46+C50+C51+C52+C53</f>
        <v>9243200</v>
      </c>
      <c r="D45" s="31">
        <f>D46+D50+D51+D52+D53</f>
        <v>9313132.55</v>
      </c>
      <c r="E45" s="31">
        <f>E46+E50+E51+E52+E53</f>
        <v>1934533.6600000001</v>
      </c>
      <c r="F45" s="31">
        <f>F46+F50+F51+F52+F53</f>
        <v>2148682.2</v>
      </c>
      <c r="G45" s="28">
        <f t="shared" si="0"/>
        <v>20.772104870342474</v>
      </c>
      <c r="H45" s="33">
        <f t="shared" si="1"/>
        <v>7378598.890000001</v>
      </c>
    </row>
    <row r="46" spans="1:8" ht="25.5">
      <c r="A46" s="17" t="s">
        <v>127</v>
      </c>
      <c r="B46" s="3" t="s">
        <v>298</v>
      </c>
      <c r="C46" s="33">
        <f>C47+C48+C49</f>
        <v>5202700</v>
      </c>
      <c r="D46" s="33">
        <f>D47+D48+D49</f>
        <v>5205601.9</v>
      </c>
      <c r="E46" s="33">
        <f>E47+E48+E49</f>
        <v>1620092.17</v>
      </c>
      <c r="F46" s="33">
        <f>F47+F48+F49</f>
        <v>1727672.46</v>
      </c>
      <c r="G46" s="28">
        <f t="shared" si="0"/>
        <v>31.122091184114552</v>
      </c>
      <c r="H46" s="33">
        <f t="shared" si="1"/>
        <v>3585509.7300000004</v>
      </c>
    </row>
    <row r="47" spans="1:8" ht="13.5" customHeight="1">
      <c r="A47" s="3" t="s">
        <v>114</v>
      </c>
      <c r="B47" s="3" t="s">
        <v>299</v>
      </c>
      <c r="C47" s="3">
        <v>3979600</v>
      </c>
      <c r="D47" s="34">
        <v>3979600</v>
      </c>
      <c r="E47" s="34">
        <v>1236355.01</v>
      </c>
      <c r="F47" s="34">
        <v>1198619.03</v>
      </c>
      <c r="G47" s="27">
        <f t="shared" si="0"/>
        <v>31.06731857473113</v>
      </c>
      <c r="H47" s="30">
        <f t="shared" si="1"/>
        <v>2743244.99</v>
      </c>
    </row>
    <row r="48" spans="1:8" ht="13.5" customHeight="1">
      <c r="A48" s="5" t="s">
        <v>117</v>
      </c>
      <c r="B48" s="3" t="s">
        <v>300</v>
      </c>
      <c r="C48" s="3">
        <v>15000</v>
      </c>
      <c r="D48" s="34">
        <v>15000</v>
      </c>
      <c r="E48" s="34">
        <v>230</v>
      </c>
      <c r="F48" s="34">
        <v>230</v>
      </c>
      <c r="G48" s="27">
        <f t="shared" si="0"/>
        <v>1.5333333333333332</v>
      </c>
      <c r="H48" s="30">
        <f t="shared" si="1"/>
        <v>14770</v>
      </c>
    </row>
    <row r="49" spans="1:8" ht="12.75">
      <c r="A49" s="3" t="s">
        <v>116</v>
      </c>
      <c r="B49" s="3" t="s">
        <v>301</v>
      </c>
      <c r="C49" s="3">
        <v>1208100</v>
      </c>
      <c r="D49" s="34">
        <v>1211001.9</v>
      </c>
      <c r="E49" s="34">
        <v>383507.16</v>
      </c>
      <c r="F49" s="34">
        <v>528823.43</v>
      </c>
      <c r="G49" s="27">
        <f t="shared" si="0"/>
        <v>31.668584500156445</v>
      </c>
      <c r="H49" s="30">
        <f t="shared" si="1"/>
        <v>827494.74</v>
      </c>
    </row>
    <row r="50" spans="1:8" ht="25.5">
      <c r="A50" s="13" t="s">
        <v>119</v>
      </c>
      <c r="B50" s="3" t="s">
        <v>302</v>
      </c>
      <c r="C50" s="3">
        <v>3015500</v>
      </c>
      <c r="D50" s="34">
        <v>3015500</v>
      </c>
      <c r="E50" s="34">
        <v>169857.03</v>
      </c>
      <c r="F50" s="3">
        <v>229625.77</v>
      </c>
      <c r="G50" s="27">
        <f t="shared" si="0"/>
        <v>5.632798209252197</v>
      </c>
      <c r="H50" s="30">
        <f t="shared" si="1"/>
        <v>2845642.97</v>
      </c>
    </row>
    <row r="51" spans="1:8" ht="27" customHeight="1">
      <c r="A51" s="13" t="s">
        <v>121</v>
      </c>
      <c r="B51" s="3" t="s">
        <v>303</v>
      </c>
      <c r="C51" s="3">
        <v>1023000</v>
      </c>
      <c r="D51" s="35">
        <v>1072030.65</v>
      </c>
      <c r="E51" s="35">
        <v>130744.11</v>
      </c>
      <c r="F51" s="3">
        <v>177447.31</v>
      </c>
      <c r="G51" s="27">
        <f t="shared" si="0"/>
        <v>12.195930218972752</v>
      </c>
      <c r="H51" s="30">
        <f t="shared" si="1"/>
        <v>941286.5399999999</v>
      </c>
    </row>
    <row r="52" spans="1:8" ht="13.5" customHeight="1">
      <c r="A52" s="5" t="s">
        <v>125</v>
      </c>
      <c r="B52" s="3" t="s">
        <v>304</v>
      </c>
      <c r="C52" s="35">
        <v>2000</v>
      </c>
      <c r="D52" s="35">
        <v>2000</v>
      </c>
      <c r="E52" s="35">
        <v>0</v>
      </c>
      <c r="F52" s="34">
        <v>7.31</v>
      </c>
      <c r="G52" s="27">
        <f t="shared" si="0"/>
        <v>0</v>
      </c>
      <c r="H52" s="30">
        <f t="shared" si="1"/>
        <v>2000</v>
      </c>
    </row>
    <row r="53" spans="1:8" ht="13.5" customHeight="1">
      <c r="A53" s="3" t="s">
        <v>337</v>
      </c>
      <c r="B53" s="3" t="s">
        <v>340</v>
      </c>
      <c r="C53" s="35"/>
      <c r="D53" s="35">
        <v>18000</v>
      </c>
      <c r="E53" s="35">
        <v>13840.35</v>
      </c>
      <c r="F53" s="11">
        <v>13929.35</v>
      </c>
      <c r="G53" s="27"/>
      <c r="H53" s="30"/>
    </row>
    <row r="54" spans="1:8" ht="26.25" customHeight="1">
      <c r="A54" s="24" t="s">
        <v>19</v>
      </c>
      <c r="B54" s="23" t="s">
        <v>20</v>
      </c>
      <c r="C54" s="31">
        <f>C55</f>
        <v>0</v>
      </c>
      <c r="D54" s="31">
        <f>D55</f>
        <v>0</v>
      </c>
      <c r="E54" s="31">
        <f>E55</f>
        <v>0</v>
      </c>
      <c r="F54" s="31">
        <f>F55</f>
        <v>0</v>
      </c>
      <c r="G54" s="28">
        <v>0</v>
      </c>
      <c r="H54" s="33">
        <f t="shared" si="1"/>
        <v>0</v>
      </c>
    </row>
    <row r="55" spans="1:8" ht="25.5">
      <c r="A55" s="13" t="s">
        <v>121</v>
      </c>
      <c r="B55" s="3" t="s">
        <v>305</v>
      </c>
      <c r="C55" s="34">
        <v>0</v>
      </c>
      <c r="D55" s="34"/>
      <c r="E55" s="34"/>
      <c r="F55" s="34">
        <v>0</v>
      </c>
      <c r="G55" s="27">
        <v>0</v>
      </c>
      <c r="H55" s="30">
        <f t="shared" si="1"/>
        <v>0</v>
      </c>
    </row>
    <row r="56" spans="1:8" ht="12.75">
      <c r="A56" s="23" t="s">
        <v>21</v>
      </c>
      <c r="B56" s="23" t="s">
        <v>22</v>
      </c>
      <c r="C56" s="31">
        <f>C57</f>
        <v>10149248</v>
      </c>
      <c r="D56" s="31">
        <f>D57</f>
        <v>5334923.72</v>
      </c>
      <c r="E56" s="31">
        <f>E57</f>
        <v>0</v>
      </c>
      <c r="F56" s="31">
        <f>F57</f>
        <v>0</v>
      </c>
      <c r="G56" s="27">
        <f t="shared" si="0"/>
        <v>0</v>
      </c>
      <c r="H56" s="33">
        <f t="shared" si="1"/>
        <v>5334923.72</v>
      </c>
    </row>
    <row r="57" spans="1:8" ht="12.75">
      <c r="A57" s="3" t="s">
        <v>129</v>
      </c>
      <c r="B57" s="3" t="s">
        <v>306</v>
      </c>
      <c r="C57" s="3">
        <v>10149248</v>
      </c>
      <c r="D57" s="3">
        <v>5334923.72</v>
      </c>
      <c r="E57" s="34">
        <v>0</v>
      </c>
      <c r="F57" s="34">
        <v>0</v>
      </c>
      <c r="G57" s="27">
        <f t="shared" si="0"/>
        <v>0</v>
      </c>
      <c r="H57" s="30">
        <f t="shared" si="1"/>
        <v>5334923.72</v>
      </c>
    </row>
    <row r="58" spans="1:8" ht="12.75">
      <c r="A58" s="23" t="s">
        <v>23</v>
      </c>
      <c r="B58" s="23" t="s">
        <v>24</v>
      </c>
      <c r="C58" s="31">
        <f>C63+C67+C68+C69+C59+C70</f>
        <v>9749800</v>
      </c>
      <c r="D58" s="31">
        <f>D63+D67+D68+D69+D59+D70</f>
        <v>12365930</v>
      </c>
      <c r="E58" s="31">
        <f>E63+E67+E68+E69+E59+E70</f>
        <v>3878263.9299999997</v>
      </c>
      <c r="F58" s="31">
        <f>F63+F67+F68+F69+F59+F71+F70</f>
        <v>3345861.2700000005</v>
      </c>
      <c r="G58" s="28">
        <f t="shared" si="0"/>
        <v>31.362492994865732</v>
      </c>
      <c r="H58" s="33">
        <f t="shared" si="1"/>
        <v>8487666.07</v>
      </c>
    </row>
    <row r="59" spans="1:8" ht="25.5">
      <c r="A59" s="17" t="s">
        <v>127</v>
      </c>
      <c r="B59" s="3" t="s">
        <v>307</v>
      </c>
      <c r="C59" s="39">
        <f>C60+C62</f>
        <v>538014</v>
      </c>
      <c r="D59" s="39">
        <f>D60+D62+D61</f>
        <v>538014</v>
      </c>
      <c r="E59" s="39">
        <f>E60+E62+E61</f>
        <v>154912.76</v>
      </c>
      <c r="F59" s="39">
        <f>F60+F62+F61</f>
        <v>193641</v>
      </c>
      <c r="G59" s="27">
        <f>E59/D59*100</f>
        <v>28.793444036772282</v>
      </c>
      <c r="H59" s="30">
        <f>D59-E59</f>
        <v>383101.24</v>
      </c>
    </row>
    <row r="60" spans="1:8" ht="12.75">
      <c r="A60" s="3" t="s">
        <v>114</v>
      </c>
      <c r="B60" s="3" t="s">
        <v>308</v>
      </c>
      <c r="C60" s="39">
        <v>413203</v>
      </c>
      <c r="D60" s="39">
        <v>413203</v>
      </c>
      <c r="E60" s="39">
        <v>115621.25</v>
      </c>
      <c r="F60" s="34">
        <v>153334.11</v>
      </c>
      <c r="G60" s="27">
        <f>E60/D60*100</f>
        <v>27.981706328366446</v>
      </c>
      <c r="H60" s="30">
        <f>D60-E60</f>
        <v>297581.75</v>
      </c>
    </row>
    <row r="61" spans="1:8" ht="12.75">
      <c r="A61" s="5" t="s">
        <v>117</v>
      </c>
      <c r="B61" s="3" t="s">
        <v>383</v>
      </c>
      <c r="C61" s="39"/>
      <c r="D61" s="39">
        <v>0</v>
      </c>
      <c r="E61" s="39">
        <v>0</v>
      </c>
      <c r="F61" s="34">
        <v>0</v>
      </c>
      <c r="G61" s="27"/>
      <c r="H61" s="30"/>
    </row>
    <row r="62" spans="1:8" ht="12.75">
      <c r="A62" s="3" t="s">
        <v>116</v>
      </c>
      <c r="B62" s="3" t="s">
        <v>309</v>
      </c>
      <c r="C62" s="39">
        <v>124811</v>
      </c>
      <c r="D62" s="39">
        <v>124811</v>
      </c>
      <c r="E62" s="39">
        <v>39291.51</v>
      </c>
      <c r="F62" s="34">
        <v>40306.89</v>
      </c>
      <c r="G62" s="27">
        <f>E62/D62*100</f>
        <v>31.480806980153996</v>
      </c>
      <c r="H62" s="30">
        <f>D62-E62</f>
        <v>85519.48999999999</v>
      </c>
    </row>
    <row r="63" spans="1:8" s="2" customFormat="1" ht="25.5">
      <c r="A63" s="17" t="s">
        <v>131</v>
      </c>
      <c r="B63" s="3" t="s">
        <v>310</v>
      </c>
      <c r="C63" s="34">
        <f>C64+C65+C66</f>
        <v>6322000</v>
      </c>
      <c r="D63" s="34">
        <f>D64+D65+D66</f>
        <v>6120000</v>
      </c>
      <c r="E63" s="34">
        <f>E64+E65+E66</f>
        <v>2047042.78</v>
      </c>
      <c r="F63" s="34">
        <f>F64+F65+F66</f>
        <v>1572470.32</v>
      </c>
      <c r="G63" s="27">
        <f t="shared" si="0"/>
        <v>33.4484114379085</v>
      </c>
      <c r="H63" s="30">
        <f t="shared" si="1"/>
        <v>4072957.2199999997</v>
      </c>
    </row>
    <row r="64" spans="1:8" s="2" customFormat="1" ht="12.75">
      <c r="A64" s="3" t="s">
        <v>132</v>
      </c>
      <c r="B64" s="3" t="s">
        <v>311</v>
      </c>
      <c r="C64" s="3">
        <v>4852000</v>
      </c>
      <c r="D64" s="34">
        <v>5004000</v>
      </c>
      <c r="E64" s="34">
        <v>1410460.32</v>
      </c>
      <c r="F64" s="3">
        <v>1174957.36</v>
      </c>
      <c r="G64" s="27">
        <f t="shared" si="0"/>
        <v>28.186657074340527</v>
      </c>
      <c r="H64" s="30">
        <f t="shared" si="1"/>
        <v>3593539.6799999997</v>
      </c>
    </row>
    <row r="65" spans="1:8" s="2" customFormat="1" ht="12.75">
      <c r="A65" s="5" t="s">
        <v>133</v>
      </c>
      <c r="B65" s="3" t="s">
        <v>312</v>
      </c>
      <c r="C65" s="3">
        <v>5000</v>
      </c>
      <c r="D65" s="34">
        <v>5000</v>
      </c>
      <c r="E65" s="34">
        <v>0</v>
      </c>
      <c r="F65" s="3">
        <v>0</v>
      </c>
      <c r="G65" s="27">
        <f t="shared" si="0"/>
        <v>0</v>
      </c>
      <c r="H65" s="30">
        <f t="shared" si="1"/>
        <v>5000</v>
      </c>
    </row>
    <row r="66" spans="1:8" s="2" customFormat="1" ht="25.5">
      <c r="A66" s="17" t="s">
        <v>134</v>
      </c>
      <c r="B66" s="3" t="s">
        <v>313</v>
      </c>
      <c r="C66" s="3">
        <v>1465000</v>
      </c>
      <c r="D66" s="34">
        <v>1111000</v>
      </c>
      <c r="E66" s="34">
        <v>636582.46</v>
      </c>
      <c r="F66" s="3">
        <v>397512.96</v>
      </c>
      <c r="G66" s="27">
        <f t="shared" si="0"/>
        <v>57.29815121512151</v>
      </c>
      <c r="H66" s="30">
        <f t="shared" si="1"/>
        <v>474417.54000000004</v>
      </c>
    </row>
    <row r="67" spans="1:8" s="2" customFormat="1" ht="25.5">
      <c r="A67" s="13" t="s">
        <v>119</v>
      </c>
      <c r="B67" s="3" t="s">
        <v>314</v>
      </c>
      <c r="C67" s="3">
        <v>14200</v>
      </c>
      <c r="D67" s="34">
        <v>26025</v>
      </c>
      <c r="E67" s="34">
        <v>7871.46</v>
      </c>
      <c r="F67" s="3">
        <v>7136.88</v>
      </c>
      <c r="G67" s="27">
        <f t="shared" si="0"/>
        <v>30.245763688760807</v>
      </c>
      <c r="H67" s="30">
        <f t="shared" si="1"/>
        <v>18153.54</v>
      </c>
    </row>
    <row r="68" spans="1:8" ht="25.5">
      <c r="A68" s="13" t="s">
        <v>121</v>
      </c>
      <c r="B68" s="3" t="s">
        <v>315</v>
      </c>
      <c r="C68" s="34">
        <v>2870586</v>
      </c>
      <c r="D68" s="34">
        <v>5676891</v>
      </c>
      <c r="E68" s="34">
        <v>1668416.63</v>
      </c>
      <c r="F68" s="11">
        <v>1560882.04</v>
      </c>
      <c r="G68" s="27">
        <f t="shared" si="0"/>
        <v>29.389618895272072</v>
      </c>
      <c r="H68" s="30">
        <f t="shared" si="1"/>
        <v>4008474.37</v>
      </c>
    </row>
    <row r="69" spans="1:8" ht="12.75">
      <c r="A69" s="5" t="s">
        <v>125</v>
      </c>
      <c r="B69" s="3" t="s">
        <v>316</v>
      </c>
      <c r="C69" s="34"/>
      <c r="D69" s="34">
        <v>4000</v>
      </c>
      <c r="E69" s="34">
        <v>0</v>
      </c>
      <c r="F69" s="11">
        <v>10385.29</v>
      </c>
      <c r="G69" s="27"/>
      <c r="H69" s="30"/>
    </row>
    <row r="70" spans="1:8" ht="12.75">
      <c r="A70" s="3" t="s">
        <v>337</v>
      </c>
      <c r="B70" s="3" t="s">
        <v>352</v>
      </c>
      <c r="C70" s="34">
        <v>5000</v>
      </c>
      <c r="D70" s="34">
        <v>1000</v>
      </c>
      <c r="E70" s="34">
        <v>20.3</v>
      </c>
      <c r="F70" s="11">
        <v>1345.74</v>
      </c>
      <c r="G70" s="27"/>
      <c r="H70" s="30"/>
    </row>
    <row r="71" spans="1:8" ht="51">
      <c r="A71" s="17" t="s">
        <v>167</v>
      </c>
      <c r="B71" s="3" t="s">
        <v>317</v>
      </c>
      <c r="C71" s="34"/>
      <c r="D71" s="34"/>
      <c r="E71" s="34"/>
      <c r="F71" s="34">
        <v>0</v>
      </c>
      <c r="G71" s="27"/>
      <c r="H71" s="30">
        <f>D71-E71</f>
        <v>0</v>
      </c>
    </row>
    <row r="72" spans="1:8" ht="12.75">
      <c r="A72" s="1" t="s">
        <v>25</v>
      </c>
      <c r="B72" s="1" t="s">
        <v>318</v>
      </c>
      <c r="C72" s="33">
        <f>C73+C74+C75</f>
        <v>1048100.0000000001</v>
      </c>
      <c r="D72" s="33">
        <f>D73+D74+D75</f>
        <v>1048100.0000000001</v>
      </c>
      <c r="E72" s="33">
        <f>E73+E74+E75</f>
        <v>291843.04</v>
      </c>
      <c r="F72" s="33">
        <f>F73+F74+F75</f>
        <v>329260.21</v>
      </c>
      <c r="G72" s="28">
        <f t="shared" si="0"/>
        <v>27.84496135864898</v>
      </c>
      <c r="H72" s="33">
        <f t="shared" si="1"/>
        <v>756256.9600000002</v>
      </c>
    </row>
    <row r="73" spans="1:8" ht="12.75">
      <c r="A73" s="3" t="s">
        <v>114</v>
      </c>
      <c r="B73" s="3" t="s">
        <v>323</v>
      </c>
      <c r="C73" s="34">
        <v>776020.8</v>
      </c>
      <c r="D73" s="34">
        <v>776020.8</v>
      </c>
      <c r="E73" s="34">
        <v>208899.77</v>
      </c>
      <c r="F73" s="3">
        <v>256310.7</v>
      </c>
      <c r="G73" s="27">
        <f>E73/D73*100</f>
        <v>26.91935190396958</v>
      </c>
      <c r="H73" s="30">
        <f>D73-E73</f>
        <v>567121.03</v>
      </c>
    </row>
    <row r="74" spans="1:8" ht="12.75">
      <c r="A74" s="3" t="s">
        <v>116</v>
      </c>
      <c r="B74" s="3" t="s">
        <v>324</v>
      </c>
      <c r="C74" s="34">
        <v>236442.07</v>
      </c>
      <c r="D74" s="34">
        <v>236442.07</v>
      </c>
      <c r="E74" s="34">
        <v>82943.27</v>
      </c>
      <c r="F74" s="3">
        <v>72949.51</v>
      </c>
      <c r="G74" s="27">
        <f>E74/D74*100</f>
        <v>35.07974278858242</v>
      </c>
      <c r="H74" s="30">
        <f>D74-E74</f>
        <v>153498.8</v>
      </c>
    </row>
    <row r="75" spans="1:8" ht="25.5">
      <c r="A75" s="13" t="s">
        <v>121</v>
      </c>
      <c r="B75" s="3" t="s">
        <v>325</v>
      </c>
      <c r="C75" s="34">
        <v>35637.13</v>
      </c>
      <c r="D75" s="34">
        <v>35637.13</v>
      </c>
      <c r="E75" s="34">
        <v>0</v>
      </c>
      <c r="F75" s="3">
        <v>0</v>
      </c>
      <c r="G75" s="27">
        <f>E75/D75*100</f>
        <v>0</v>
      </c>
      <c r="H75" s="30">
        <f>D75-E75</f>
        <v>35637.13</v>
      </c>
    </row>
    <row r="76" spans="1:8" ht="25.5">
      <c r="A76" s="14" t="s">
        <v>26</v>
      </c>
      <c r="B76" s="1" t="s">
        <v>27</v>
      </c>
      <c r="C76" s="33">
        <f>C77+C81+C88+C85+C86</f>
        <v>3650446</v>
      </c>
      <c r="D76" s="33">
        <f>D77+D81+D88+D85+D86+D90+D87</f>
        <v>4176431</v>
      </c>
      <c r="E76" s="33">
        <f>E77+E81+E88+E85+E86+E90+E87</f>
        <v>1443541.3</v>
      </c>
      <c r="F76" s="33">
        <f>F77+F81+F88+F85+F86+F90+F89</f>
        <v>1105243.7100000002</v>
      </c>
      <c r="G76" s="28">
        <f t="shared" si="0"/>
        <v>34.563992557281566</v>
      </c>
      <c r="H76" s="33">
        <f t="shared" si="1"/>
        <v>2732889.7</v>
      </c>
    </row>
    <row r="77" spans="1:8" ht="25.5">
      <c r="A77" s="17" t="s">
        <v>127</v>
      </c>
      <c r="B77" s="3" t="s">
        <v>128</v>
      </c>
      <c r="C77" s="34">
        <f>C78+C79+C80</f>
        <v>2765946</v>
      </c>
      <c r="D77" s="34">
        <f>D78+D79+D80</f>
        <v>2959846</v>
      </c>
      <c r="E77" s="34">
        <f>E78+E79+E80</f>
        <v>952326.68</v>
      </c>
      <c r="F77" s="34">
        <f>F78+F79+F80</f>
        <v>859417.1200000001</v>
      </c>
      <c r="G77" s="27">
        <f t="shared" si="0"/>
        <v>32.174872611615605</v>
      </c>
      <c r="H77" s="30">
        <f t="shared" si="1"/>
        <v>2007519.3199999998</v>
      </c>
    </row>
    <row r="78" spans="1:8" ht="12.75">
      <c r="A78" s="3" t="s">
        <v>114</v>
      </c>
      <c r="B78" s="3" t="s">
        <v>113</v>
      </c>
      <c r="C78" s="34">
        <f>C93+C110</f>
        <v>2117775</v>
      </c>
      <c r="D78" s="34">
        <f>D93+D110</f>
        <v>2259975</v>
      </c>
      <c r="E78" s="34">
        <f>E93+E110</f>
        <v>751778.93</v>
      </c>
      <c r="F78" s="34">
        <f>F93+F110</f>
        <v>666852.92</v>
      </c>
      <c r="G78" s="27">
        <f t="shared" si="0"/>
        <v>33.264922399584066</v>
      </c>
      <c r="H78" s="30">
        <f t="shared" si="1"/>
        <v>1508196.0699999998</v>
      </c>
    </row>
    <row r="79" spans="1:8" ht="12.75">
      <c r="A79" s="3" t="s">
        <v>116</v>
      </c>
      <c r="B79" s="3" t="s">
        <v>115</v>
      </c>
      <c r="C79" s="34">
        <f>C95+C111</f>
        <v>648171</v>
      </c>
      <c r="D79" s="34">
        <f>D95+D111</f>
        <v>699871</v>
      </c>
      <c r="E79" s="34">
        <f>E95+E111</f>
        <v>200547.75</v>
      </c>
      <c r="F79" s="34">
        <f>F95+F111</f>
        <v>192564.2</v>
      </c>
      <c r="G79" s="27">
        <f t="shared" si="0"/>
        <v>28.654959271065668</v>
      </c>
      <c r="H79" s="30">
        <f t="shared" si="1"/>
        <v>499323.25</v>
      </c>
    </row>
    <row r="80" spans="1:8" ht="12.75">
      <c r="A80" s="5" t="s">
        <v>117</v>
      </c>
      <c r="B80" s="3" t="s">
        <v>118</v>
      </c>
      <c r="C80" s="34"/>
      <c r="D80" s="34"/>
      <c r="E80" s="34"/>
      <c r="F80" s="34">
        <f>F94</f>
        <v>0</v>
      </c>
      <c r="G80" s="27"/>
      <c r="H80" s="30">
        <f>D80-E80</f>
        <v>0</v>
      </c>
    </row>
    <row r="81" spans="1:8" ht="25.5">
      <c r="A81" s="17" t="s">
        <v>131</v>
      </c>
      <c r="B81" s="3" t="s">
        <v>138</v>
      </c>
      <c r="C81" s="34">
        <f>C82+C83+C84</f>
        <v>652000</v>
      </c>
      <c r="D81" s="34">
        <f>D82+D83+D84</f>
        <v>699585</v>
      </c>
      <c r="E81" s="34">
        <f>E82+E83+E84</f>
        <v>315158.95</v>
      </c>
      <c r="F81" s="34">
        <f>F82+F83+F84</f>
        <v>183069.12</v>
      </c>
      <c r="G81" s="27">
        <f aca="true" t="shared" si="4" ref="G81:G171">E81/D81*100</f>
        <v>45.04941501032755</v>
      </c>
      <c r="H81" s="30">
        <f aca="true" t="shared" si="5" ref="H81:H171">D81-E81</f>
        <v>384426.05</v>
      </c>
    </row>
    <row r="82" spans="1:8" ht="12.75">
      <c r="A82" s="3" t="s">
        <v>132</v>
      </c>
      <c r="B82" s="3" t="s">
        <v>135</v>
      </c>
      <c r="C82" s="34">
        <f>C101</f>
        <v>530000</v>
      </c>
      <c r="D82" s="34">
        <f aca="true" t="shared" si="6" ref="D82:E84">D101</f>
        <v>536585</v>
      </c>
      <c r="E82" s="34">
        <f t="shared" si="6"/>
        <v>192214.22</v>
      </c>
      <c r="F82" s="34">
        <f>F101</f>
        <v>130028.06</v>
      </c>
      <c r="G82" s="27">
        <f t="shared" si="4"/>
        <v>35.82176542393098</v>
      </c>
      <c r="H82" s="30">
        <f t="shared" si="5"/>
        <v>344370.78</v>
      </c>
    </row>
    <row r="83" spans="1:8" ht="12.75">
      <c r="A83" s="5" t="s">
        <v>133</v>
      </c>
      <c r="B83" s="3" t="s">
        <v>136</v>
      </c>
      <c r="C83" s="34">
        <f>C102</f>
        <v>0</v>
      </c>
      <c r="D83" s="34">
        <f t="shared" si="6"/>
        <v>0</v>
      </c>
      <c r="E83" s="34">
        <f t="shared" si="6"/>
        <v>0</v>
      </c>
      <c r="F83" s="34">
        <f>F102</f>
        <v>0</v>
      </c>
      <c r="G83" s="27" t="e">
        <f t="shared" si="4"/>
        <v>#DIV/0!</v>
      </c>
      <c r="H83" s="30">
        <f t="shared" si="5"/>
        <v>0</v>
      </c>
    </row>
    <row r="84" spans="1:8" ht="25.5">
      <c r="A84" s="17" t="s">
        <v>134</v>
      </c>
      <c r="B84" s="3" t="s">
        <v>137</v>
      </c>
      <c r="C84" s="34">
        <f>C103</f>
        <v>122000</v>
      </c>
      <c r="D84" s="34">
        <f t="shared" si="6"/>
        <v>163000</v>
      </c>
      <c r="E84" s="34">
        <f t="shared" si="6"/>
        <v>122944.73</v>
      </c>
      <c r="F84" s="34">
        <f>F103</f>
        <v>53041.06</v>
      </c>
      <c r="G84" s="27">
        <f t="shared" si="4"/>
        <v>75.42621472392638</v>
      </c>
      <c r="H84" s="30">
        <f t="shared" si="5"/>
        <v>40055.270000000004</v>
      </c>
    </row>
    <row r="85" spans="1:8" ht="25.5">
      <c r="A85" s="13" t="s">
        <v>119</v>
      </c>
      <c r="B85" s="3" t="s">
        <v>120</v>
      </c>
      <c r="C85" s="34">
        <f>C104</f>
        <v>56000</v>
      </c>
      <c r="D85" s="34">
        <f>D104+D96</f>
        <v>48900</v>
      </c>
      <c r="E85" s="34">
        <f>E104+E96</f>
        <v>9772.26</v>
      </c>
      <c r="F85" s="34">
        <f>F104+F96</f>
        <v>10593.47</v>
      </c>
      <c r="G85" s="27">
        <f t="shared" si="4"/>
        <v>19.984171779141104</v>
      </c>
      <c r="H85" s="30">
        <f t="shared" si="5"/>
        <v>39127.74</v>
      </c>
    </row>
    <row r="86" spans="1:8" ht="25.5">
      <c r="A86" s="13" t="s">
        <v>121</v>
      </c>
      <c r="B86" s="3" t="s">
        <v>122</v>
      </c>
      <c r="C86" s="34">
        <f>C97+C105+C115+C112</f>
        <v>176500</v>
      </c>
      <c r="D86" s="34">
        <f>D97+D105+D115+D112</f>
        <v>228100</v>
      </c>
      <c r="E86" s="34">
        <f>E97+E105+E115+E112</f>
        <v>16283.41</v>
      </c>
      <c r="F86" s="34">
        <f>F97+F105+F115+F112</f>
        <v>52164</v>
      </c>
      <c r="G86" s="27">
        <f t="shared" si="4"/>
        <v>7.138715475668567</v>
      </c>
      <c r="H86" s="30">
        <f t="shared" si="5"/>
        <v>211816.59</v>
      </c>
    </row>
    <row r="87" spans="1:8" ht="12.75">
      <c r="A87" s="13" t="s">
        <v>378</v>
      </c>
      <c r="B87" s="3" t="s">
        <v>380</v>
      </c>
      <c r="C87" s="34"/>
      <c r="D87" s="34">
        <f>D106</f>
        <v>0</v>
      </c>
      <c r="E87" s="34">
        <f>E106</f>
        <v>0</v>
      </c>
      <c r="F87" s="34"/>
      <c r="G87" s="27"/>
      <c r="H87" s="30"/>
    </row>
    <row r="88" spans="1:8" ht="12.75">
      <c r="A88" s="5" t="s">
        <v>123</v>
      </c>
      <c r="B88" s="3" t="s">
        <v>124</v>
      </c>
      <c r="C88" s="34">
        <f>C98</f>
        <v>0</v>
      </c>
      <c r="D88" s="34">
        <f>D98</f>
        <v>0</v>
      </c>
      <c r="E88" s="34">
        <f>E113</f>
        <v>0</v>
      </c>
      <c r="F88" s="34">
        <f>F98</f>
        <v>0</v>
      </c>
      <c r="G88" s="27"/>
      <c r="H88" s="30">
        <f t="shared" si="5"/>
        <v>0</v>
      </c>
    </row>
    <row r="89" spans="1:8" ht="51">
      <c r="A89" s="17" t="s">
        <v>167</v>
      </c>
      <c r="B89" s="3" t="s">
        <v>282</v>
      </c>
      <c r="C89" s="34"/>
      <c r="D89" s="34"/>
      <c r="E89" s="34"/>
      <c r="F89" s="34">
        <f>F107</f>
        <v>0</v>
      </c>
      <c r="G89" s="27"/>
      <c r="H89" s="30">
        <f>D89-E89</f>
        <v>0</v>
      </c>
    </row>
    <row r="90" spans="1:8" ht="38.25">
      <c r="A90" s="13" t="s">
        <v>141</v>
      </c>
      <c r="B90" s="3" t="s">
        <v>142</v>
      </c>
      <c r="C90" s="34"/>
      <c r="D90" s="34">
        <f>D113+D108</f>
        <v>240000</v>
      </c>
      <c r="E90" s="34">
        <f>E113+E108</f>
        <v>150000</v>
      </c>
      <c r="F90" s="34">
        <f>F113+F108</f>
        <v>0</v>
      </c>
      <c r="G90" s="27"/>
      <c r="H90" s="30"/>
    </row>
    <row r="91" spans="1:8" ht="12.75">
      <c r="A91" s="23" t="s">
        <v>28</v>
      </c>
      <c r="B91" s="23" t="s">
        <v>29</v>
      </c>
      <c r="C91" s="31">
        <f>C92+C97+C98</f>
        <v>591600</v>
      </c>
      <c r="D91" s="31">
        <f>D92+D97+D98+D96</f>
        <v>591600</v>
      </c>
      <c r="E91" s="31">
        <f>E92+E97+E98+E96</f>
        <v>205927.55000000002</v>
      </c>
      <c r="F91" s="31">
        <f>F92+F97+F98+F96+F94</f>
        <v>130832.29</v>
      </c>
      <c r="G91" s="28">
        <f t="shared" si="4"/>
        <v>34.80857843137255</v>
      </c>
      <c r="H91" s="33">
        <f t="shared" si="5"/>
        <v>385672.44999999995</v>
      </c>
    </row>
    <row r="92" spans="1:8" ht="25.5">
      <c r="A92" s="17" t="s">
        <v>127</v>
      </c>
      <c r="B92" s="3" t="s">
        <v>265</v>
      </c>
      <c r="C92" s="34">
        <f>C93+C95</f>
        <v>528100</v>
      </c>
      <c r="D92" s="34">
        <f>D93+D95</f>
        <v>528100</v>
      </c>
      <c r="E92" s="34">
        <f>E93+E95</f>
        <v>195636.14</v>
      </c>
      <c r="F92" s="34">
        <f>F93+F95</f>
        <v>130832.29</v>
      </c>
      <c r="G92" s="27">
        <f t="shared" si="4"/>
        <v>37.04528309032381</v>
      </c>
      <c r="H92" s="30">
        <f t="shared" si="5"/>
        <v>332463.86</v>
      </c>
    </row>
    <row r="93" spans="1:8" ht="12.75">
      <c r="A93" s="3" t="s">
        <v>114</v>
      </c>
      <c r="B93" s="3" t="s">
        <v>266</v>
      </c>
      <c r="C93" s="34">
        <v>405600</v>
      </c>
      <c r="D93" s="25">
        <v>405600</v>
      </c>
      <c r="E93" s="25">
        <v>153394.41</v>
      </c>
      <c r="F93" s="3">
        <v>100257.4</v>
      </c>
      <c r="G93" s="27">
        <f t="shared" si="4"/>
        <v>37.81913461538461</v>
      </c>
      <c r="H93" s="30">
        <f t="shared" si="5"/>
        <v>252205.59</v>
      </c>
    </row>
    <row r="94" spans="1:8" ht="12.75">
      <c r="A94" s="5" t="s">
        <v>117</v>
      </c>
      <c r="B94" s="3" t="s">
        <v>320</v>
      </c>
      <c r="C94" s="34"/>
      <c r="D94" s="25"/>
      <c r="E94" s="25"/>
      <c r="F94" s="3">
        <v>0</v>
      </c>
      <c r="G94" s="27"/>
      <c r="H94" s="30">
        <f>D94-E94</f>
        <v>0</v>
      </c>
    </row>
    <row r="95" spans="1:8" ht="12.75">
      <c r="A95" s="3" t="s">
        <v>116</v>
      </c>
      <c r="B95" s="3" t="s">
        <v>267</v>
      </c>
      <c r="C95" s="34">
        <v>122500</v>
      </c>
      <c r="D95" s="25">
        <v>122500</v>
      </c>
      <c r="E95" s="25">
        <v>42241.73</v>
      </c>
      <c r="F95" s="3">
        <v>30574.89</v>
      </c>
      <c r="G95" s="27">
        <f t="shared" si="4"/>
        <v>34.48304489795919</v>
      </c>
      <c r="H95" s="30">
        <f t="shared" si="5"/>
        <v>80258.26999999999</v>
      </c>
    </row>
    <row r="96" spans="1:8" ht="25.5">
      <c r="A96" s="13" t="s">
        <v>119</v>
      </c>
      <c r="B96" s="3" t="s">
        <v>345</v>
      </c>
      <c r="C96" s="34"/>
      <c r="D96" s="25"/>
      <c r="E96" s="25"/>
      <c r="F96" s="3"/>
      <c r="G96" s="27"/>
      <c r="H96" s="30"/>
    </row>
    <row r="97" spans="1:8" ht="25.5">
      <c r="A97" s="13" t="s">
        <v>121</v>
      </c>
      <c r="B97" s="3" t="s">
        <v>268</v>
      </c>
      <c r="C97" s="3">
        <v>63500</v>
      </c>
      <c r="D97" s="34">
        <v>63500</v>
      </c>
      <c r="E97" s="34">
        <v>10291.41</v>
      </c>
      <c r="F97" s="3">
        <v>0</v>
      </c>
      <c r="G97" s="27">
        <f>E97/D97*100</f>
        <v>16.206944881889765</v>
      </c>
      <c r="H97" s="30">
        <f>D97-E97</f>
        <v>53208.59</v>
      </c>
    </row>
    <row r="98" spans="1:8" ht="12.75">
      <c r="A98" s="5" t="s">
        <v>139</v>
      </c>
      <c r="B98" s="3" t="s">
        <v>269</v>
      </c>
      <c r="C98" s="3"/>
      <c r="D98" s="34"/>
      <c r="E98" s="34"/>
      <c r="F98" s="34"/>
      <c r="G98" s="27"/>
      <c r="H98" s="30">
        <f>D98-E98</f>
        <v>0</v>
      </c>
    </row>
    <row r="99" spans="1:8" ht="38.25" customHeight="1">
      <c r="A99" s="24" t="s">
        <v>30</v>
      </c>
      <c r="B99" s="23" t="s">
        <v>31</v>
      </c>
      <c r="C99" s="31">
        <f>C100+C104+C105</f>
        <v>719000</v>
      </c>
      <c r="D99" s="31">
        <f>D100+D104+D105+D108+D106</f>
        <v>1011085</v>
      </c>
      <c r="E99" s="31">
        <f>E100+E104+E105+E108+E106</f>
        <v>480923.21</v>
      </c>
      <c r="F99" s="31">
        <f>F100+F104+F105+F107</f>
        <v>203582.59</v>
      </c>
      <c r="G99" s="28">
        <f t="shared" si="4"/>
        <v>47.56506228457548</v>
      </c>
      <c r="H99" s="33">
        <f t="shared" si="5"/>
        <v>530161.79</v>
      </c>
    </row>
    <row r="100" spans="1:8" ht="24" customHeight="1">
      <c r="A100" s="17" t="s">
        <v>131</v>
      </c>
      <c r="B100" s="3" t="s">
        <v>270</v>
      </c>
      <c r="C100" s="35">
        <f>C101+C102+C103</f>
        <v>652000</v>
      </c>
      <c r="D100" s="35">
        <f>D101+D102+D103</f>
        <v>699585</v>
      </c>
      <c r="E100" s="35">
        <f>E101+E102+E103</f>
        <v>315158.95</v>
      </c>
      <c r="F100" s="35">
        <f>F101+F102+F103</f>
        <v>183069.12</v>
      </c>
      <c r="G100" s="27">
        <f aca="true" t="shared" si="7" ref="G100:G106">E100/D100*100</f>
        <v>45.04941501032755</v>
      </c>
      <c r="H100" s="30">
        <f aca="true" t="shared" si="8" ref="H100:H106">D100-E100</f>
        <v>384426.05</v>
      </c>
    </row>
    <row r="101" spans="1:8" ht="16.5" customHeight="1">
      <c r="A101" s="3" t="s">
        <v>132</v>
      </c>
      <c r="B101" s="3" t="s">
        <v>271</v>
      </c>
      <c r="C101" s="35">
        <v>530000</v>
      </c>
      <c r="D101" s="35">
        <v>536585</v>
      </c>
      <c r="E101" s="35">
        <v>192214.22</v>
      </c>
      <c r="F101" s="36">
        <v>130028.06</v>
      </c>
      <c r="G101" s="27">
        <f t="shared" si="7"/>
        <v>35.82176542393098</v>
      </c>
      <c r="H101" s="30">
        <f t="shared" si="8"/>
        <v>344370.78</v>
      </c>
    </row>
    <row r="102" spans="1:8" ht="16.5" customHeight="1">
      <c r="A102" s="5" t="s">
        <v>133</v>
      </c>
      <c r="B102" s="3" t="s">
        <v>272</v>
      </c>
      <c r="C102" s="35">
        <v>0</v>
      </c>
      <c r="D102" s="35">
        <v>0</v>
      </c>
      <c r="E102" s="35">
        <v>0</v>
      </c>
      <c r="F102" s="31"/>
      <c r="G102" s="27" t="e">
        <f t="shared" si="7"/>
        <v>#DIV/0!</v>
      </c>
      <c r="H102" s="30">
        <f t="shared" si="8"/>
        <v>0</v>
      </c>
    </row>
    <row r="103" spans="1:8" ht="25.5">
      <c r="A103" s="17" t="s">
        <v>134</v>
      </c>
      <c r="B103" s="3" t="s">
        <v>273</v>
      </c>
      <c r="C103" s="35">
        <v>122000</v>
      </c>
      <c r="D103" s="35">
        <v>163000</v>
      </c>
      <c r="E103" s="35">
        <v>122944.73</v>
      </c>
      <c r="F103" s="35">
        <v>53041.06</v>
      </c>
      <c r="G103" s="27">
        <f t="shared" si="7"/>
        <v>75.42621472392638</v>
      </c>
      <c r="H103" s="30">
        <f t="shared" si="8"/>
        <v>40055.270000000004</v>
      </c>
    </row>
    <row r="104" spans="1:8" ht="25.5">
      <c r="A104" s="13" t="s">
        <v>119</v>
      </c>
      <c r="B104" s="3" t="s">
        <v>274</v>
      </c>
      <c r="C104" s="35">
        <v>56000</v>
      </c>
      <c r="D104" s="35">
        <v>48900</v>
      </c>
      <c r="E104" s="35">
        <v>9772.26</v>
      </c>
      <c r="F104" s="35">
        <v>10593.47</v>
      </c>
      <c r="G104" s="27">
        <f t="shared" si="7"/>
        <v>19.984171779141104</v>
      </c>
      <c r="H104" s="30">
        <f t="shared" si="8"/>
        <v>39127.74</v>
      </c>
    </row>
    <row r="105" spans="1:8" ht="25.5">
      <c r="A105" s="13" t="s">
        <v>121</v>
      </c>
      <c r="B105" s="3" t="s">
        <v>275</v>
      </c>
      <c r="C105" s="35">
        <v>11000</v>
      </c>
      <c r="D105" s="35">
        <v>22600</v>
      </c>
      <c r="E105" s="35">
        <v>5992</v>
      </c>
      <c r="F105" s="35">
        <v>9920</v>
      </c>
      <c r="G105" s="27">
        <f t="shared" si="7"/>
        <v>26.51327433628319</v>
      </c>
      <c r="H105" s="30">
        <f t="shared" si="8"/>
        <v>16608</v>
      </c>
    </row>
    <row r="106" spans="1:8" ht="12.75">
      <c r="A106" s="13" t="s">
        <v>378</v>
      </c>
      <c r="B106" s="3" t="s">
        <v>379</v>
      </c>
      <c r="C106" s="35"/>
      <c r="D106" s="35">
        <v>0</v>
      </c>
      <c r="E106" s="35">
        <v>0</v>
      </c>
      <c r="F106" s="35"/>
      <c r="G106" s="27" t="e">
        <f t="shared" si="7"/>
        <v>#DIV/0!</v>
      </c>
      <c r="H106" s="30">
        <f t="shared" si="8"/>
        <v>0</v>
      </c>
    </row>
    <row r="107" spans="1:8" ht="51">
      <c r="A107" s="17" t="s">
        <v>167</v>
      </c>
      <c r="B107" s="3" t="s">
        <v>321</v>
      </c>
      <c r="C107" s="35"/>
      <c r="D107" s="35"/>
      <c r="E107" s="35"/>
      <c r="F107" s="35">
        <v>0</v>
      </c>
      <c r="G107" s="27"/>
      <c r="H107" s="30">
        <f aca="true" t="shared" si="9" ref="H107:H113">D107-E107</f>
        <v>0</v>
      </c>
    </row>
    <row r="108" spans="1:8" ht="38.25">
      <c r="A108" s="13" t="s">
        <v>141</v>
      </c>
      <c r="B108" s="3" t="s">
        <v>351</v>
      </c>
      <c r="C108" s="35"/>
      <c r="D108" s="35">
        <v>240000</v>
      </c>
      <c r="E108" s="35">
        <v>150000</v>
      </c>
      <c r="F108" s="35">
        <v>0</v>
      </c>
      <c r="G108" s="27"/>
      <c r="H108" s="30"/>
    </row>
    <row r="109" spans="1:8" ht="12.75">
      <c r="A109" s="23" t="s">
        <v>32</v>
      </c>
      <c r="B109" s="1" t="s">
        <v>33</v>
      </c>
      <c r="C109" s="33">
        <f>C110+C111+C112</f>
        <v>2293846</v>
      </c>
      <c r="D109" s="33">
        <f>D110+D111+D112+D113</f>
        <v>2527746</v>
      </c>
      <c r="E109" s="33">
        <f>E110+E111+E112+E113</f>
        <v>756690.54</v>
      </c>
      <c r="F109" s="33">
        <f>F110+F111+F112</f>
        <v>740584.8300000001</v>
      </c>
      <c r="G109" s="27">
        <f>E109/D109*100</f>
        <v>29.93538670420208</v>
      </c>
      <c r="H109" s="30">
        <f t="shared" si="9"/>
        <v>1771055.46</v>
      </c>
    </row>
    <row r="110" spans="1:8" ht="12.75">
      <c r="A110" s="3" t="s">
        <v>390</v>
      </c>
      <c r="B110" s="3" t="s">
        <v>400</v>
      </c>
      <c r="C110" s="34">
        <v>1712175</v>
      </c>
      <c r="D110" s="34">
        <v>1854375</v>
      </c>
      <c r="E110" s="34">
        <v>598384.52</v>
      </c>
      <c r="F110" s="11">
        <v>566595.52</v>
      </c>
      <c r="G110" s="27">
        <f>E110/D110*100</f>
        <v>32.268797842938994</v>
      </c>
      <c r="H110" s="30">
        <f t="shared" si="9"/>
        <v>1255990.48</v>
      </c>
    </row>
    <row r="111" spans="1:8" ht="12.75">
      <c r="A111" s="3" t="s">
        <v>116</v>
      </c>
      <c r="B111" s="3" t="s">
        <v>401</v>
      </c>
      <c r="C111" s="34">
        <v>525671</v>
      </c>
      <c r="D111" s="34">
        <v>577371</v>
      </c>
      <c r="E111" s="34">
        <v>158306.02</v>
      </c>
      <c r="F111" s="11">
        <v>161989.31</v>
      </c>
      <c r="G111" s="27">
        <f>E111/D111*100</f>
        <v>27.418422470127524</v>
      </c>
      <c r="H111" s="30">
        <f t="shared" si="9"/>
        <v>419064.98</v>
      </c>
    </row>
    <row r="112" spans="1:8" ht="25.5">
      <c r="A112" s="13" t="s">
        <v>121</v>
      </c>
      <c r="B112" s="3" t="s">
        <v>326</v>
      </c>
      <c r="C112" s="34">
        <v>56000</v>
      </c>
      <c r="D112" s="34">
        <v>96000</v>
      </c>
      <c r="E112" s="34">
        <v>0</v>
      </c>
      <c r="F112" s="3">
        <v>12000</v>
      </c>
      <c r="G112" s="27">
        <f>E112/D112*100</f>
        <v>0</v>
      </c>
      <c r="H112" s="30">
        <f t="shared" si="9"/>
        <v>96000</v>
      </c>
    </row>
    <row r="113" spans="1:8" ht="12.75">
      <c r="A113" s="5" t="s">
        <v>123</v>
      </c>
      <c r="B113" s="3" t="s">
        <v>366</v>
      </c>
      <c r="C113" s="34"/>
      <c r="D113" s="34"/>
      <c r="E113" s="34"/>
      <c r="F113" s="34"/>
      <c r="G113" s="27" t="e">
        <f>E113/D113*100</f>
        <v>#DIV/0!</v>
      </c>
      <c r="H113" s="30">
        <f t="shared" si="9"/>
        <v>0</v>
      </c>
    </row>
    <row r="114" spans="1:8" ht="38.25">
      <c r="A114" s="24" t="s">
        <v>34</v>
      </c>
      <c r="B114" s="23" t="s">
        <v>35</v>
      </c>
      <c r="C114" s="31">
        <f>C115</f>
        <v>46000</v>
      </c>
      <c r="D114" s="31">
        <f>D115</f>
        <v>46000</v>
      </c>
      <c r="E114" s="31">
        <f>E115</f>
        <v>0</v>
      </c>
      <c r="F114" s="31">
        <f>F115</f>
        <v>30244</v>
      </c>
      <c r="G114" s="28">
        <f t="shared" si="4"/>
        <v>0</v>
      </c>
      <c r="H114" s="33">
        <f t="shared" si="5"/>
        <v>46000</v>
      </c>
    </row>
    <row r="115" spans="1:8" ht="25.5">
      <c r="A115" s="13" t="s">
        <v>121</v>
      </c>
      <c r="B115" s="3" t="s">
        <v>122</v>
      </c>
      <c r="C115" s="34">
        <v>46000</v>
      </c>
      <c r="D115" s="11">
        <v>46000</v>
      </c>
      <c r="E115" s="3">
        <v>0</v>
      </c>
      <c r="F115" s="34">
        <v>30244</v>
      </c>
      <c r="G115" s="27">
        <f t="shared" si="4"/>
        <v>0</v>
      </c>
      <c r="H115" s="30">
        <f t="shared" si="5"/>
        <v>46000</v>
      </c>
    </row>
    <row r="116" spans="1:8" ht="12.75">
      <c r="A116" s="1" t="s">
        <v>36</v>
      </c>
      <c r="B116" s="1" t="s">
        <v>37</v>
      </c>
      <c r="C116" s="33">
        <f>C117+C121+C122+C127+C123+C124+C125+C126</f>
        <v>26330740.630000003</v>
      </c>
      <c r="D116" s="33">
        <f>D117+D121+D122+D127+D123+D124+D125+D126</f>
        <v>28515493.58</v>
      </c>
      <c r="E116" s="33">
        <f>E117+E121+E122+E127+E123+E124+E125+E126</f>
        <v>7238484.0600000005</v>
      </c>
      <c r="F116" s="33">
        <f>F117+F121+F122+F127+F123+F124+F125+F126</f>
        <v>13086292.94</v>
      </c>
      <c r="G116" s="28">
        <f t="shared" si="4"/>
        <v>25.384389857017513</v>
      </c>
      <c r="H116" s="33">
        <f t="shared" si="5"/>
        <v>21277009.519999996</v>
      </c>
    </row>
    <row r="117" spans="1:8" ht="25.5">
      <c r="A117" s="17" t="s">
        <v>127</v>
      </c>
      <c r="B117" s="3" t="s">
        <v>128</v>
      </c>
      <c r="C117" s="34">
        <f>C118+C119+C120</f>
        <v>2819860.2800000003</v>
      </c>
      <c r="D117" s="34">
        <f>D118+D119+D120</f>
        <v>2845452.38</v>
      </c>
      <c r="E117" s="34">
        <f>E118+E119+E120</f>
        <v>942709.6</v>
      </c>
      <c r="F117" s="34">
        <f>F118+F119+F120</f>
        <v>901979.5399999999</v>
      </c>
      <c r="G117" s="27">
        <f t="shared" si="4"/>
        <v>33.13039454204467</v>
      </c>
      <c r="H117" s="30">
        <f t="shared" si="5"/>
        <v>1902742.7799999998</v>
      </c>
    </row>
    <row r="118" spans="1:8" ht="12.75">
      <c r="A118" s="3" t="s">
        <v>114</v>
      </c>
      <c r="B118" s="3" t="s">
        <v>113</v>
      </c>
      <c r="C118" s="34">
        <f aca="true" t="shared" si="10" ref="C118:E119">C130+C144</f>
        <v>2164216.5</v>
      </c>
      <c r="D118" s="34">
        <f t="shared" si="10"/>
        <v>2175216.5</v>
      </c>
      <c r="E118" s="34">
        <f t="shared" si="10"/>
        <v>706819.96</v>
      </c>
      <c r="F118" s="34">
        <f>F130</f>
        <v>705274.07</v>
      </c>
      <c r="G118" s="27">
        <f t="shared" si="4"/>
        <v>32.49423494167132</v>
      </c>
      <c r="H118" s="30">
        <f t="shared" si="5"/>
        <v>1468396.54</v>
      </c>
    </row>
    <row r="119" spans="1:8" ht="12.75">
      <c r="A119" s="3" t="s">
        <v>116</v>
      </c>
      <c r="B119" s="3" t="s">
        <v>115</v>
      </c>
      <c r="C119" s="34">
        <f t="shared" si="10"/>
        <v>653643.78</v>
      </c>
      <c r="D119" s="34">
        <f t="shared" si="10"/>
        <v>656965.88</v>
      </c>
      <c r="E119" s="34">
        <f t="shared" si="10"/>
        <v>222619.63999999998</v>
      </c>
      <c r="F119" s="34">
        <f>F131</f>
        <v>196705.47</v>
      </c>
      <c r="G119" s="27">
        <f t="shared" si="4"/>
        <v>33.886027688378576</v>
      </c>
      <c r="H119" s="30">
        <f t="shared" si="5"/>
        <v>434346.24</v>
      </c>
    </row>
    <row r="120" spans="1:8" ht="12.75">
      <c r="A120" s="5" t="s">
        <v>117</v>
      </c>
      <c r="B120" s="3" t="s">
        <v>118</v>
      </c>
      <c r="C120" s="34">
        <f>C132</f>
        <v>2000</v>
      </c>
      <c r="D120" s="34">
        <f>D132</f>
        <v>13270</v>
      </c>
      <c r="E120" s="34">
        <f>E132</f>
        <v>13270</v>
      </c>
      <c r="F120" s="34">
        <f>F132</f>
        <v>0</v>
      </c>
      <c r="G120" s="27">
        <f t="shared" si="4"/>
        <v>100</v>
      </c>
      <c r="H120" s="30">
        <f t="shared" si="5"/>
        <v>0</v>
      </c>
    </row>
    <row r="121" spans="1:8" ht="25.5">
      <c r="A121" s="13" t="s">
        <v>119</v>
      </c>
      <c r="B121" s="3" t="s">
        <v>120</v>
      </c>
      <c r="C121" s="34">
        <f>C133+C146</f>
        <v>180000</v>
      </c>
      <c r="D121" s="34">
        <f>D133+D146</f>
        <v>237000</v>
      </c>
      <c r="E121" s="34">
        <f>E133+E146</f>
        <v>105240.13</v>
      </c>
      <c r="F121" s="34">
        <f>F133+F146</f>
        <v>53113.7</v>
      </c>
      <c r="G121" s="27">
        <f t="shared" si="4"/>
        <v>44.405118143459916</v>
      </c>
      <c r="H121" s="30">
        <f t="shared" si="5"/>
        <v>131759.87</v>
      </c>
    </row>
    <row r="122" spans="1:8" ht="25.5">
      <c r="A122" s="13" t="s">
        <v>121</v>
      </c>
      <c r="B122" s="3" t="s">
        <v>122</v>
      </c>
      <c r="C122" s="34">
        <f>C134+C140+C147+C137</f>
        <v>9790259.89</v>
      </c>
      <c r="D122" s="34">
        <f>D134+D140+D147+D137</f>
        <v>12630530.739999998</v>
      </c>
      <c r="E122" s="34">
        <f>E134+E140+E147+E137</f>
        <v>2943966</v>
      </c>
      <c r="F122" s="34">
        <f>F134+F140+F147</f>
        <v>4896534.74</v>
      </c>
      <c r="G122" s="27">
        <f t="shared" si="4"/>
        <v>23.308331697231598</v>
      </c>
      <c r="H122" s="30">
        <f t="shared" si="5"/>
        <v>9686564.739999998</v>
      </c>
    </row>
    <row r="123" spans="1:8" ht="12.75">
      <c r="A123" s="5" t="s">
        <v>150</v>
      </c>
      <c r="B123" s="3" t="s">
        <v>124</v>
      </c>
      <c r="C123" s="3"/>
      <c r="D123" s="3"/>
      <c r="E123" s="3"/>
      <c r="F123" s="34">
        <f>F149</f>
        <v>0</v>
      </c>
      <c r="G123" s="27"/>
      <c r="H123" s="30">
        <f>D123-E123</f>
        <v>0</v>
      </c>
    </row>
    <row r="124" spans="1:8" ht="38.25">
      <c r="A124" s="13" t="s">
        <v>173</v>
      </c>
      <c r="B124" s="3" t="s">
        <v>347</v>
      </c>
      <c r="C124" s="34">
        <f>C148</f>
        <v>0</v>
      </c>
      <c r="D124" s="34">
        <f>D148</f>
        <v>0</v>
      </c>
      <c r="E124" s="34">
        <f>E148</f>
        <v>0</v>
      </c>
      <c r="F124" s="34">
        <f>F148</f>
        <v>360000</v>
      </c>
      <c r="G124" s="27"/>
      <c r="H124" s="30">
        <f>D124-E124</f>
        <v>0</v>
      </c>
    </row>
    <row r="125" spans="1:8" ht="51">
      <c r="A125" s="17" t="s">
        <v>155</v>
      </c>
      <c r="B125" s="3" t="s">
        <v>159</v>
      </c>
      <c r="C125" s="3">
        <f>C150</f>
        <v>1900000</v>
      </c>
      <c r="D125" s="3">
        <f aca="true" t="shared" si="11" ref="D125:F126">D150</f>
        <v>1939000</v>
      </c>
      <c r="E125" s="3">
        <f>E150</f>
        <v>672000</v>
      </c>
      <c r="F125" s="3">
        <f t="shared" si="11"/>
        <v>594000</v>
      </c>
      <c r="G125" s="27">
        <f>E125/D125*100</f>
        <v>34.65703971119133</v>
      </c>
      <c r="H125" s="30">
        <f>D125-E125</f>
        <v>1267000</v>
      </c>
    </row>
    <row r="126" spans="1:8" ht="12.75">
      <c r="A126" s="17" t="s">
        <v>157</v>
      </c>
      <c r="B126" s="3" t="s">
        <v>160</v>
      </c>
      <c r="C126" s="3">
        <f>C151</f>
        <v>0</v>
      </c>
      <c r="D126" s="3">
        <f t="shared" si="11"/>
        <v>0</v>
      </c>
      <c r="E126" s="3">
        <f>E151</f>
        <v>0</v>
      </c>
      <c r="F126" s="3">
        <f t="shared" si="11"/>
        <v>71947.44</v>
      </c>
      <c r="G126" s="27" t="e">
        <f>E126/D126*100</f>
        <v>#DIV/0!</v>
      </c>
      <c r="H126" s="30">
        <f>D126-E126</f>
        <v>0</v>
      </c>
    </row>
    <row r="127" spans="1:8" ht="38.25">
      <c r="A127" s="13" t="s">
        <v>141</v>
      </c>
      <c r="B127" s="3" t="s">
        <v>142</v>
      </c>
      <c r="C127" s="34">
        <f>C135+C138+C152+C141</f>
        <v>11640620.46</v>
      </c>
      <c r="D127" s="34">
        <f>D135+D138+D152+D141</f>
        <v>10863510.46</v>
      </c>
      <c r="E127" s="34">
        <f>E135+E138+E152+E141</f>
        <v>2574568.33</v>
      </c>
      <c r="F127" s="34">
        <f>F135+F138+F152+F141</f>
        <v>6208717.52</v>
      </c>
      <c r="G127" s="27">
        <f t="shared" si="4"/>
        <v>23.69923000009704</v>
      </c>
      <c r="H127" s="30">
        <f t="shared" si="5"/>
        <v>8288942.130000001</v>
      </c>
    </row>
    <row r="128" spans="1:8" ht="12.75">
      <c r="A128" s="23" t="s">
        <v>2</v>
      </c>
      <c r="B128" s="23" t="s">
        <v>38</v>
      </c>
      <c r="C128" s="31">
        <f>C129+C133+C134+C135</f>
        <v>10532300</v>
      </c>
      <c r="D128" s="31">
        <f>D129+D133+D134+D135</f>
        <v>9305200</v>
      </c>
      <c r="E128" s="31">
        <f>E129+E133+E134+E135</f>
        <v>2560627.3899999997</v>
      </c>
      <c r="F128" s="31">
        <f>F129+F133+F134+F135</f>
        <v>5927323.84</v>
      </c>
      <c r="G128" s="28">
        <f t="shared" si="4"/>
        <v>27.518241305936463</v>
      </c>
      <c r="H128" s="33">
        <f t="shared" si="5"/>
        <v>6744572.61</v>
      </c>
    </row>
    <row r="129" spans="1:8" ht="25.5">
      <c r="A129" s="17" t="s">
        <v>127</v>
      </c>
      <c r="B129" s="3" t="s">
        <v>143</v>
      </c>
      <c r="C129" s="34">
        <f>C130+C131+C132</f>
        <v>2807600</v>
      </c>
      <c r="D129" s="34">
        <f>D130+D131+D132</f>
        <v>2818870</v>
      </c>
      <c r="E129" s="34">
        <f>E130+E131+E132</f>
        <v>930449.32</v>
      </c>
      <c r="F129" s="34">
        <f>F130+F131+F132</f>
        <v>901979.5399999999</v>
      </c>
      <c r="G129" s="27">
        <f t="shared" si="4"/>
        <v>33.00788330075527</v>
      </c>
      <c r="H129" s="30">
        <f t="shared" si="5"/>
        <v>1888420.6800000002</v>
      </c>
    </row>
    <row r="130" spans="1:8" ht="12.75">
      <c r="A130" s="3" t="s">
        <v>114</v>
      </c>
      <c r="B130" s="3" t="s">
        <v>144</v>
      </c>
      <c r="C130" s="34">
        <v>2154800</v>
      </c>
      <c r="D130" s="34">
        <v>2154800</v>
      </c>
      <c r="E130" s="34">
        <v>697403.46</v>
      </c>
      <c r="F130" s="34">
        <v>705274.07</v>
      </c>
      <c r="G130" s="27">
        <f t="shared" si="4"/>
        <v>32.36511323556711</v>
      </c>
      <c r="H130" s="30">
        <f t="shared" si="5"/>
        <v>1457396.54</v>
      </c>
    </row>
    <row r="131" spans="1:8" ht="12.75">
      <c r="A131" s="3" t="s">
        <v>116</v>
      </c>
      <c r="B131" s="3" t="s">
        <v>145</v>
      </c>
      <c r="C131" s="34">
        <v>650800</v>
      </c>
      <c r="D131" s="34">
        <v>650800</v>
      </c>
      <c r="E131" s="34">
        <v>219775.86</v>
      </c>
      <c r="F131" s="34">
        <v>196705.47</v>
      </c>
      <c r="G131" s="27">
        <f t="shared" si="4"/>
        <v>33.770107559926245</v>
      </c>
      <c r="H131" s="30">
        <f t="shared" si="5"/>
        <v>431024.14</v>
      </c>
    </row>
    <row r="132" spans="1:8" ht="12.75">
      <c r="A132" s="5" t="s">
        <v>117</v>
      </c>
      <c r="B132" s="3" t="s">
        <v>146</v>
      </c>
      <c r="C132" s="34">
        <v>2000</v>
      </c>
      <c r="D132" s="34">
        <v>13270</v>
      </c>
      <c r="E132" s="34">
        <v>13270</v>
      </c>
      <c r="F132" s="34">
        <v>0</v>
      </c>
      <c r="G132" s="27">
        <f t="shared" si="4"/>
        <v>100</v>
      </c>
      <c r="H132" s="30">
        <f t="shared" si="5"/>
        <v>0</v>
      </c>
    </row>
    <row r="133" spans="1:8" ht="25.5">
      <c r="A133" s="13" t="s">
        <v>119</v>
      </c>
      <c r="B133" s="3" t="s">
        <v>147</v>
      </c>
      <c r="C133" s="3">
        <v>180000</v>
      </c>
      <c r="D133" s="34">
        <v>180000</v>
      </c>
      <c r="E133" s="34">
        <v>48240.13</v>
      </c>
      <c r="F133" s="34">
        <v>53113.7</v>
      </c>
      <c r="G133" s="27">
        <f t="shared" si="4"/>
        <v>26.80007222222222</v>
      </c>
      <c r="H133" s="30">
        <f t="shared" si="5"/>
        <v>131759.87</v>
      </c>
    </row>
    <row r="134" spans="1:8" ht="25.5">
      <c r="A134" s="13" t="s">
        <v>121</v>
      </c>
      <c r="B134" s="3" t="s">
        <v>148</v>
      </c>
      <c r="C134" s="34">
        <v>1201100</v>
      </c>
      <c r="D134" s="34">
        <v>1179530</v>
      </c>
      <c r="E134" s="34">
        <v>169725.48</v>
      </c>
      <c r="F134" s="34">
        <v>100989.6</v>
      </c>
      <c r="G134" s="27">
        <f>E134/D134*100</f>
        <v>14.389246564309513</v>
      </c>
      <c r="H134" s="30">
        <f>D134-E134</f>
        <v>1009804.52</v>
      </c>
    </row>
    <row r="135" spans="1:8" ht="51">
      <c r="A135" s="13" t="s">
        <v>403</v>
      </c>
      <c r="B135" s="3" t="s">
        <v>391</v>
      </c>
      <c r="C135" s="34">
        <v>6343600</v>
      </c>
      <c r="D135" s="34">
        <v>5126800</v>
      </c>
      <c r="E135" s="34">
        <v>1412212.46</v>
      </c>
      <c r="F135" s="34">
        <v>4871241</v>
      </c>
      <c r="G135" s="27">
        <f>E135/D135*100</f>
        <v>27.545690489194037</v>
      </c>
      <c r="H135" s="30">
        <f>D135-E135</f>
        <v>3714587.54</v>
      </c>
    </row>
    <row r="136" spans="1:8" ht="12.75">
      <c r="A136" s="23" t="s">
        <v>3</v>
      </c>
      <c r="B136" s="23" t="s">
        <v>39</v>
      </c>
      <c r="C136" s="31">
        <f>C138</f>
        <v>263000</v>
      </c>
      <c r="D136" s="31">
        <f>D138+D137</f>
        <v>263000</v>
      </c>
      <c r="E136" s="31">
        <f>E138+E137</f>
        <v>203240.69</v>
      </c>
      <c r="F136" s="31">
        <f>F138</f>
        <v>169979.79</v>
      </c>
      <c r="G136" s="28">
        <f t="shared" si="4"/>
        <v>77.27782889733841</v>
      </c>
      <c r="H136" s="33">
        <f t="shared" si="5"/>
        <v>59759.31</v>
      </c>
    </row>
    <row r="137" spans="1:8" ht="25.5">
      <c r="A137" s="13" t="s">
        <v>121</v>
      </c>
      <c r="B137" s="3" t="s">
        <v>357</v>
      </c>
      <c r="C137" s="31"/>
      <c r="D137" s="36">
        <v>0</v>
      </c>
      <c r="E137" s="35">
        <v>0</v>
      </c>
      <c r="F137" s="31"/>
      <c r="G137" s="28"/>
      <c r="H137" s="33"/>
    </row>
    <row r="138" spans="1:8" ht="51">
      <c r="A138" s="13" t="s">
        <v>403</v>
      </c>
      <c r="B138" s="3" t="s">
        <v>392</v>
      </c>
      <c r="C138" s="3">
        <v>263000</v>
      </c>
      <c r="D138" s="34">
        <v>263000</v>
      </c>
      <c r="E138" s="34">
        <v>203240.69</v>
      </c>
      <c r="F138" s="34">
        <v>169979.79</v>
      </c>
      <c r="G138" s="27">
        <f t="shared" si="4"/>
        <v>77.27782889733841</v>
      </c>
      <c r="H138" s="30">
        <f t="shared" si="5"/>
        <v>59759.31</v>
      </c>
    </row>
    <row r="139" spans="1:8" ht="12.75">
      <c r="A139" s="23" t="s">
        <v>40</v>
      </c>
      <c r="B139" s="23" t="s">
        <v>41</v>
      </c>
      <c r="C139" s="31">
        <f>C140+C141</f>
        <v>11493940.629999999</v>
      </c>
      <c r="D139" s="31">
        <f>D140+D141</f>
        <v>14490803.079999998</v>
      </c>
      <c r="E139" s="31">
        <f>E140+E141</f>
        <v>3416511.3800000004</v>
      </c>
      <c r="F139" s="31">
        <f>F140+F141</f>
        <v>3770496.83</v>
      </c>
      <c r="G139" s="28">
        <f t="shared" si="4"/>
        <v>23.577101704704145</v>
      </c>
      <c r="H139" s="33">
        <f t="shared" si="5"/>
        <v>11074291.699999997</v>
      </c>
    </row>
    <row r="140" spans="1:8" ht="25.5">
      <c r="A140" s="13" t="s">
        <v>121</v>
      </c>
      <c r="B140" s="3" t="s">
        <v>149</v>
      </c>
      <c r="C140" s="3">
        <v>6504920.17</v>
      </c>
      <c r="D140" s="3">
        <v>9062092.62</v>
      </c>
      <c r="E140" s="34">
        <v>2457396.2</v>
      </c>
      <c r="F140" s="34">
        <v>2834579.03</v>
      </c>
      <c r="G140" s="27">
        <f t="shared" si="4"/>
        <v>27.11731498502385</v>
      </c>
      <c r="H140" s="30">
        <f t="shared" si="5"/>
        <v>6604696.419999999</v>
      </c>
    </row>
    <row r="141" spans="1:8" ht="51">
      <c r="A141" s="13" t="s">
        <v>403</v>
      </c>
      <c r="B141" s="3" t="s">
        <v>402</v>
      </c>
      <c r="C141" s="3">
        <v>4989020.46</v>
      </c>
      <c r="D141" s="3">
        <v>5428710.46</v>
      </c>
      <c r="E141" s="34">
        <v>959115.18</v>
      </c>
      <c r="F141" s="3">
        <v>935917.8</v>
      </c>
      <c r="G141" s="27">
        <f t="shared" si="4"/>
        <v>17.667458728310958</v>
      </c>
      <c r="H141" s="30">
        <f t="shared" si="5"/>
        <v>4469595.28</v>
      </c>
    </row>
    <row r="142" spans="1:8" ht="25.5">
      <c r="A142" s="24" t="s">
        <v>4</v>
      </c>
      <c r="B142" s="23" t="s">
        <v>42</v>
      </c>
      <c r="C142" s="31">
        <f>C147+C148+C149+C150+C151+C152+C146+C143</f>
        <v>4041499.9999999995</v>
      </c>
      <c r="D142" s="31">
        <f>D147+D148+D149+D150+D151+D152+D146+D143</f>
        <v>4456490.5</v>
      </c>
      <c r="E142" s="31">
        <f>E147+E148+E149+E150+E151+E152+E146+E143</f>
        <v>1058104.6</v>
      </c>
      <c r="F142" s="31">
        <f>F147+F148+F149+F150+F151+F152+F146</f>
        <v>3218492.4800000004</v>
      </c>
      <c r="G142" s="28">
        <f t="shared" si="4"/>
        <v>23.743001359477827</v>
      </c>
      <c r="H142" s="33">
        <f t="shared" si="5"/>
        <v>3398385.9</v>
      </c>
    </row>
    <row r="143" spans="1:8" ht="25.5">
      <c r="A143" s="17" t="s">
        <v>127</v>
      </c>
      <c r="B143" s="3" t="s">
        <v>386</v>
      </c>
      <c r="C143" s="35">
        <f>C144+C145</f>
        <v>12260.28</v>
      </c>
      <c r="D143" s="35">
        <f>D144+D145</f>
        <v>26582.38</v>
      </c>
      <c r="E143" s="35">
        <f>E144+E145</f>
        <v>12260.28</v>
      </c>
      <c r="F143" s="31"/>
      <c r="G143" s="28"/>
      <c r="H143" s="33"/>
    </row>
    <row r="144" spans="1:8" ht="12.75">
      <c r="A144" s="3" t="s">
        <v>114</v>
      </c>
      <c r="B144" s="3" t="s">
        <v>387</v>
      </c>
      <c r="C144" s="35">
        <v>9416.5</v>
      </c>
      <c r="D144" s="35">
        <v>20416.5</v>
      </c>
      <c r="E144" s="35">
        <v>9416.5</v>
      </c>
      <c r="F144" s="31"/>
      <c r="G144" s="28"/>
      <c r="H144" s="33"/>
    </row>
    <row r="145" spans="1:8" ht="12.75">
      <c r="A145" s="3" t="s">
        <v>116</v>
      </c>
      <c r="B145" s="3" t="s">
        <v>388</v>
      </c>
      <c r="C145" s="35">
        <v>2843.78</v>
      </c>
      <c r="D145" s="35">
        <v>6165.88</v>
      </c>
      <c r="E145" s="35">
        <v>2843.78</v>
      </c>
      <c r="F145" s="31"/>
      <c r="G145" s="28"/>
      <c r="H145" s="33"/>
    </row>
    <row r="146" spans="1:8" ht="25.5">
      <c r="A146" s="13" t="s">
        <v>119</v>
      </c>
      <c r="B146" s="3" t="s">
        <v>335</v>
      </c>
      <c r="C146" s="35"/>
      <c r="D146" s="35">
        <v>57000</v>
      </c>
      <c r="E146" s="36">
        <v>57000</v>
      </c>
      <c r="F146" s="31"/>
      <c r="G146" s="28"/>
      <c r="H146" s="33"/>
    </row>
    <row r="147" spans="1:8" ht="25.5">
      <c r="A147" s="13" t="s">
        <v>121</v>
      </c>
      <c r="B147" s="3" t="s">
        <v>152</v>
      </c>
      <c r="C147" s="3">
        <v>2084239.72</v>
      </c>
      <c r="D147" s="3">
        <v>2388908.12</v>
      </c>
      <c r="E147" s="34">
        <v>316844.32</v>
      </c>
      <c r="F147" s="3">
        <v>1960966.11</v>
      </c>
      <c r="G147" s="27">
        <f t="shared" si="4"/>
        <v>13.263143833258853</v>
      </c>
      <c r="H147" s="30">
        <f t="shared" si="5"/>
        <v>2072063.8</v>
      </c>
    </row>
    <row r="148" spans="1:8" ht="40.5" customHeight="1">
      <c r="A148" s="13" t="s">
        <v>173</v>
      </c>
      <c r="B148" s="3" t="s">
        <v>346</v>
      </c>
      <c r="C148" s="3"/>
      <c r="D148" s="34">
        <v>0</v>
      </c>
      <c r="E148" s="34">
        <v>0</v>
      </c>
      <c r="F148" s="34">
        <v>360000</v>
      </c>
      <c r="G148" s="27" t="e">
        <f t="shared" si="4"/>
        <v>#DIV/0!</v>
      </c>
      <c r="H148" s="30">
        <f t="shared" si="5"/>
        <v>0</v>
      </c>
    </row>
    <row r="149" spans="1:8" ht="12.75">
      <c r="A149" s="5" t="s">
        <v>150</v>
      </c>
      <c r="B149" s="3" t="s">
        <v>154</v>
      </c>
      <c r="C149" s="3"/>
      <c r="D149" s="34"/>
      <c r="E149" s="34">
        <v>0</v>
      </c>
      <c r="F149" s="34"/>
      <c r="G149" s="27"/>
      <c r="H149" s="30">
        <f t="shared" si="5"/>
        <v>0</v>
      </c>
    </row>
    <row r="150" spans="1:8" ht="51">
      <c r="A150" s="17" t="s">
        <v>155</v>
      </c>
      <c r="B150" s="3" t="s">
        <v>156</v>
      </c>
      <c r="C150" s="3">
        <v>1900000</v>
      </c>
      <c r="D150" s="34">
        <v>1939000</v>
      </c>
      <c r="E150" s="34">
        <v>672000</v>
      </c>
      <c r="F150" s="11">
        <v>594000</v>
      </c>
      <c r="G150" s="27">
        <f t="shared" si="4"/>
        <v>34.65703971119133</v>
      </c>
      <c r="H150" s="30">
        <f t="shared" si="5"/>
        <v>1267000</v>
      </c>
    </row>
    <row r="151" spans="1:8" ht="12.75">
      <c r="A151" s="17" t="s">
        <v>157</v>
      </c>
      <c r="B151" s="3" t="s">
        <v>158</v>
      </c>
      <c r="C151" s="3">
        <v>0</v>
      </c>
      <c r="D151" s="34">
        <v>0</v>
      </c>
      <c r="E151" s="34">
        <v>0</v>
      </c>
      <c r="F151" s="3">
        <v>71947.44</v>
      </c>
      <c r="G151" s="27" t="e">
        <f t="shared" si="4"/>
        <v>#DIV/0!</v>
      </c>
      <c r="H151" s="30">
        <f t="shared" si="5"/>
        <v>0</v>
      </c>
    </row>
    <row r="152" spans="1:8" ht="51">
      <c r="A152" s="13" t="s">
        <v>403</v>
      </c>
      <c r="B152" s="3" t="s">
        <v>393</v>
      </c>
      <c r="C152" s="3">
        <v>45000</v>
      </c>
      <c r="D152" s="34">
        <v>45000</v>
      </c>
      <c r="E152" s="34">
        <v>0</v>
      </c>
      <c r="F152" s="34">
        <v>231578.93</v>
      </c>
      <c r="G152" s="27">
        <f t="shared" si="4"/>
        <v>0</v>
      </c>
      <c r="H152" s="30">
        <f t="shared" si="5"/>
        <v>45000</v>
      </c>
    </row>
    <row r="153" spans="1:8" ht="12.75">
      <c r="A153" s="1" t="s">
        <v>43</v>
      </c>
      <c r="B153" s="1" t="s">
        <v>44</v>
      </c>
      <c r="C153" s="33">
        <f>C155+C156+C154+C158+C157</f>
        <v>19885262.310000002</v>
      </c>
      <c r="D153" s="33">
        <f>D155+D156+D154+D158+D157</f>
        <v>25160289.259999998</v>
      </c>
      <c r="E153" s="33">
        <f>E155+E156+E154+E158+E157</f>
        <v>8309473.92</v>
      </c>
      <c r="F153" s="33">
        <f>F155+F156+F154+F158+F157</f>
        <v>9218550.709999999</v>
      </c>
      <c r="G153" s="28">
        <f t="shared" si="4"/>
        <v>33.02614621847953</v>
      </c>
      <c r="H153" s="33">
        <f t="shared" si="5"/>
        <v>16850815.339999996</v>
      </c>
    </row>
    <row r="154" spans="1:8" ht="25.5">
      <c r="A154" s="13" t="s">
        <v>121</v>
      </c>
      <c r="B154" s="3" t="s">
        <v>331</v>
      </c>
      <c r="C154" s="35">
        <f>C160+C164+C168</f>
        <v>10230122.31</v>
      </c>
      <c r="D154" s="35">
        <f>D160+D164+D168</f>
        <v>14148649.26</v>
      </c>
      <c r="E154" s="35">
        <f>E160+E164+E168</f>
        <v>2356443.12</v>
      </c>
      <c r="F154" s="35">
        <f>F160+F164+F168</f>
        <v>3364794.11</v>
      </c>
      <c r="G154" s="27">
        <f>E154/D154*100</f>
        <v>16.654898122762567</v>
      </c>
      <c r="H154" s="30">
        <f>D154-E154</f>
        <v>11792206.14</v>
      </c>
    </row>
    <row r="155" spans="1:8" ht="38.25">
      <c r="A155" s="17" t="s">
        <v>161</v>
      </c>
      <c r="B155" s="3" t="s">
        <v>332</v>
      </c>
      <c r="C155" s="35">
        <f>C161</f>
        <v>4201300</v>
      </c>
      <c r="D155" s="35">
        <f>D161</f>
        <v>5214800</v>
      </c>
      <c r="E155" s="35">
        <f>E161</f>
        <v>1453030.8</v>
      </c>
      <c r="F155" s="35">
        <f>F161</f>
        <v>5710756.6</v>
      </c>
      <c r="G155" s="27">
        <f t="shared" si="4"/>
        <v>27.86359591930659</v>
      </c>
      <c r="H155" s="30">
        <f t="shared" si="5"/>
        <v>3761769.2</v>
      </c>
    </row>
    <row r="156" spans="1:8" ht="51">
      <c r="A156" s="13" t="s">
        <v>403</v>
      </c>
      <c r="B156" s="3" t="s">
        <v>405</v>
      </c>
      <c r="C156" s="35">
        <f>C162+C169+C166</f>
        <v>953840</v>
      </c>
      <c r="D156" s="35">
        <f>D162+D169+D166</f>
        <v>1296840</v>
      </c>
      <c r="E156" s="35">
        <f>E162+E169+E166</f>
        <v>0</v>
      </c>
      <c r="F156" s="35">
        <f>F162+F165+F169+F166</f>
        <v>143000</v>
      </c>
      <c r="G156" s="27">
        <f t="shared" si="4"/>
        <v>0</v>
      </c>
      <c r="H156" s="30">
        <f t="shared" si="5"/>
        <v>1296840</v>
      </c>
    </row>
    <row r="157" spans="1:8" ht="57" customHeight="1">
      <c r="A157" s="13" t="s">
        <v>342</v>
      </c>
      <c r="B157" s="3" t="s">
        <v>343</v>
      </c>
      <c r="C157" s="35">
        <f>C165</f>
        <v>4500000</v>
      </c>
      <c r="D157" s="35">
        <f>D165</f>
        <v>4500000</v>
      </c>
      <c r="E157" s="35">
        <f>E165</f>
        <v>4500000</v>
      </c>
      <c r="F157" s="35">
        <f>F165</f>
        <v>0</v>
      </c>
      <c r="G157" s="27">
        <f>E157/D157*100</f>
        <v>100</v>
      </c>
      <c r="H157" s="30">
        <f>D157-E157</f>
        <v>0</v>
      </c>
    </row>
    <row r="158" spans="1:8" ht="12.75">
      <c r="A158" s="3" t="s">
        <v>125</v>
      </c>
      <c r="B158" s="3" t="s">
        <v>333</v>
      </c>
      <c r="C158" s="35">
        <f>C170</f>
        <v>0</v>
      </c>
      <c r="D158" s="35">
        <f>D170</f>
        <v>0</v>
      </c>
      <c r="E158" s="35">
        <f>E170</f>
        <v>0</v>
      </c>
      <c r="F158" s="35">
        <f>F170</f>
        <v>0</v>
      </c>
      <c r="G158" s="27"/>
      <c r="H158" s="30"/>
    </row>
    <row r="159" spans="1:8" ht="12.75">
      <c r="A159" s="23" t="s">
        <v>45</v>
      </c>
      <c r="B159" s="23" t="s">
        <v>46</v>
      </c>
      <c r="C159" s="31">
        <f>C161+C160+C162</f>
        <v>4392300</v>
      </c>
      <c r="D159" s="31">
        <f>D161+D160+D162</f>
        <v>5524800</v>
      </c>
      <c r="E159" s="31">
        <f>E161+E160+E162</f>
        <v>1477037.03</v>
      </c>
      <c r="F159" s="33">
        <f>F161+F160+F162</f>
        <v>5710756.6</v>
      </c>
      <c r="G159" s="28">
        <f t="shared" si="4"/>
        <v>26.73466967130032</v>
      </c>
      <c r="H159" s="33">
        <f t="shared" si="5"/>
        <v>4047762.9699999997</v>
      </c>
    </row>
    <row r="160" spans="1:8" ht="25.5">
      <c r="A160" s="13" t="s">
        <v>121</v>
      </c>
      <c r="B160" s="3" t="s">
        <v>327</v>
      </c>
      <c r="C160" s="35">
        <v>20000</v>
      </c>
      <c r="D160" s="35">
        <v>140000</v>
      </c>
      <c r="E160" s="35">
        <v>24006.23</v>
      </c>
      <c r="F160" s="11">
        <v>0</v>
      </c>
      <c r="G160" s="27">
        <f aca="true" t="shared" si="12" ref="G160:G166">E160/D160*100</f>
        <v>17.147307142857144</v>
      </c>
      <c r="H160" s="30">
        <f aca="true" t="shared" si="13" ref="H160:H166">D160-E160</f>
        <v>115993.77</v>
      </c>
    </row>
    <row r="161" spans="1:8" ht="38.25">
      <c r="A161" s="17" t="s">
        <v>161</v>
      </c>
      <c r="B161" s="3" t="s">
        <v>162</v>
      </c>
      <c r="C161" s="35">
        <v>4201300</v>
      </c>
      <c r="D161" s="35">
        <v>5214800</v>
      </c>
      <c r="E161" s="35">
        <v>1453030.8</v>
      </c>
      <c r="F161" s="34">
        <v>5710756.6</v>
      </c>
      <c r="G161" s="27">
        <f t="shared" si="12"/>
        <v>27.86359591930659</v>
      </c>
      <c r="H161" s="30">
        <f t="shared" si="13"/>
        <v>3761769.2</v>
      </c>
    </row>
    <row r="162" spans="1:8" ht="51">
      <c r="A162" s="13" t="s">
        <v>403</v>
      </c>
      <c r="B162" s="3" t="s">
        <v>406</v>
      </c>
      <c r="C162" s="35">
        <v>171000</v>
      </c>
      <c r="D162" s="35">
        <v>170000</v>
      </c>
      <c r="E162" s="35">
        <v>0</v>
      </c>
      <c r="F162" s="11">
        <v>0</v>
      </c>
      <c r="G162" s="27">
        <f t="shared" si="12"/>
        <v>0</v>
      </c>
      <c r="H162" s="30">
        <f t="shared" si="13"/>
        <v>170000</v>
      </c>
    </row>
    <row r="163" spans="1:8" ht="12.75">
      <c r="A163" s="23" t="s">
        <v>47</v>
      </c>
      <c r="B163" s="1" t="s">
        <v>48</v>
      </c>
      <c r="C163" s="33">
        <f>C165+C164+C166</f>
        <v>5586840</v>
      </c>
      <c r="D163" s="33">
        <f>D165+D164+D166</f>
        <v>8690840</v>
      </c>
      <c r="E163" s="33">
        <f>E165+E164+E166</f>
        <v>4635492.43</v>
      </c>
      <c r="F163" s="33">
        <f>F165+F164+F166</f>
        <v>1069489.52</v>
      </c>
      <c r="G163" s="27">
        <f t="shared" si="12"/>
        <v>53.33768001712147</v>
      </c>
      <c r="H163" s="30">
        <f t="shared" si="13"/>
        <v>4055347.5700000003</v>
      </c>
    </row>
    <row r="164" spans="1:8" ht="25.5">
      <c r="A164" s="13" t="s">
        <v>121</v>
      </c>
      <c r="B164" s="3" t="s">
        <v>328</v>
      </c>
      <c r="C164" s="40">
        <v>910000</v>
      </c>
      <c r="D164" s="40">
        <v>3870000</v>
      </c>
      <c r="E164" s="35">
        <v>135492.43</v>
      </c>
      <c r="F164" s="3">
        <v>1069489.52</v>
      </c>
      <c r="G164" s="27">
        <f t="shared" si="12"/>
        <v>3.5010963824289405</v>
      </c>
      <c r="H164" s="30">
        <f t="shared" si="13"/>
        <v>3734507.57</v>
      </c>
    </row>
    <row r="165" spans="1:8" ht="37.5" customHeight="1">
      <c r="A165" s="17" t="s">
        <v>173</v>
      </c>
      <c r="B165" s="3" t="s">
        <v>404</v>
      </c>
      <c r="C165" s="3">
        <v>4500000</v>
      </c>
      <c r="D165" s="34">
        <v>4500000</v>
      </c>
      <c r="E165" s="34">
        <v>4500000</v>
      </c>
      <c r="F165" s="34">
        <v>0</v>
      </c>
      <c r="G165" s="27">
        <f t="shared" si="12"/>
        <v>100</v>
      </c>
      <c r="H165" s="30">
        <f t="shared" si="13"/>
        <v>0</v>
      </c>
    </row>
    <row r="166" spans="1:8" ht="54.75" customHeight="1">
      <c r="A166" s="13" t="s">
        <v>403</v>
      </c>
      <c r="B166" s="3" t="s">
        <v>407</v>
      </c>
      <c r="C166" s="3">
        <v>176840</v>
      </c>
      <c r="D166" s="34">
        <v>320840</v>
      </c>
      <c r="E166" s="34">
        <v>0</v>
      </c>
      <c r="F166" s="34">
        <v>0</v>
      </c>
      <c r="G166" s="27">
        <f t="shared" si="12"/>
        <v>0</v>
      </c>
      <c r="H166" s="30">
        <f t="shared" si="13"/>
        <v>320840</v>
      </c>
    </row>
    <row r="167" spans="1:8" ht="12.75">
      <c r="A167" s="23" t="s">
        <v>49</v>
      </c>
      <c r="B167" s="23" t="s">
        <v>50</v>
      </c>
      <c r="C167" s="31">
        <f>C169+C168+C170</f>
        <v>9906122.31</v>
      </c>
      <c r="D167" s="31">
        <f>D169+D168+D170</f>
        <v>10944649.26</v>
      </c>
      <c r="E167" s="31">
        <f>E169+E168+E170</f>
        <v>2196944.46</v>
      </c>
      <c r="F167" s="31">
        <f>F169+F168+F170</f>
        <v>2438304.59</v>
      </c>
      <c r="G167" s="28">
        <f t="shared" si="4"/>
        <v>20.073228550404913</v>
      </c>
      <c r="H167" s="33">
        <f t="shared" si="5"/>
        <v>8747704.8</v>
      </c>
    </row>
    <row r="168" spans="1:8" ht="25.5">
      <c r="A168" s="13" t="s">
        <v>121</v>
      </c>
      <c r="B168" s="3" t="s">
        <v>329</v>
      </c>
      <c r="C168" s="35">
        <v>9300122.31</v>
      </c>
      <c r="D168" s="35">
        <v>10138649.26</v>
      </c>
      <c r="E168" s="35">
        <v>2196944.46</v>
      </c>
      <c r="F168" s="35">
        <v>2295304.59</v>
      </c>
      <c r="G168" s="27">
        <f>E168/D168*100</f>
        <v>21.66900544303867</v>
      </c>
      <c r="H168" s="30">
        <f>D168-E168</f>
        <v>7941704.8</v>
      </c>
    </row>
    <row r="169" spans="1:8" ht="51">
      <c r="A169" s="13" t="s">
        <v>403</v>
      </c>
      <c r="B169" s="3" t="s">
        <v>408</v>
      </c>
      <c r="C169" s="3">
        <v>606000</v>
      </c>
      <c r="D169" s="34">
        <v>806000</v>
      </c>
      <c r="E169" s="34">
        <v>0</v>
      </c>
      <c r="F169" s="34">
        <v>143000</v>
      </c>
      <c r="G169" s="27">
        <f t="shared" si="4"/>
        <v>0</v>
      </c>
      <c r="H169" s="30">
        <f t="shared" si="5"/>
        <v>806000</v>
      </c>
    </row>
    <row r="170" spans="1:8" ht="12.75">
      <c r="A170" s="3" t="s">
        <v>125</v>
      </c>
      <c r="B170" s="3" t="s">
        <v>330</v>
      </c>
      <c r="C170" s="3">
        <v>0</v>
      </c>
      <c r="D170" s="34"/>
      <c r="E170" s="34"/>
      <c r="F170" s="34"/>
      <c r="G170" s="27"/>
      <c r="H170" s="30"/>
    </row>
    <row r="171" spans="1:8" ht="12.75">
      <c r="A171" s="1" t="s">
        <v>51</v>
      </c>
      <c r="B171" s="1" t="s">
        <v>52</v>
      </c>
      <c r="C171" s="33">
        <f aca="true" t="shared" si="14" ref="C171:F172">C172</f>
        <v>0</v>
      </c>
      <c r="D171" s="33">
        <f t="shared" si="14"/>
        <v>0</v>
      </c>
      <c r="E171" s="33">
        <f t="shared" si="14"/>
        <v>0</v>
      </c>
      <c r="F171" s="33">
        <f t="shared" si="14"/>
        <v>0</v>
      </c>
      <c r="G171" s="28" t="e">
        <f t="shared" si="4"/>
        <v>#DIV/0!</v>
      </c>
      <c r="H171" s="33">
        <f t="shared" si="5"/>
        <v>0</v>
      </c>
    </row>
    <row r="172" spans="1:8" ht="25.5">
      <c r="A172" s="24" t="s">
        <v>53</v>
      </c>
      <c r="B172" s="23" t="s">
        <v>54</v>
      </c>
      <c r="C172" s="31">
        <f t="shared" si="14"/>
        <v>0</v>
      </c>
      <c r="D172" s="31">
        <f t="shared" si="14"/>
        <v>0</v>
      </c>
      <c r="E172" s="31">
        <f t="shared" si="14"/>
        <v>0</v>
      </c>
      <c r="F172" s="31">
        <f t="shared" si="14"/>
        <v>0</v>
      </c>
      <c r="G172" s="28" t="e">
        <f>E172/D172*100</f>
        <v>#DIV/0!</v>
      </c>
      <c r="H172" s="30">
        <f aca="true" t="shared" si="15" ref="H172:H256">D172-E172</f>
        <v>0</v>
      </c>
    </row>
    <row r="173" spans="1:8" ht="25.5">
      <c r="A173" s="13" t="s">
        <v>121</v>
      </c>
      <c r="B173" s="3" t="s">
        <v>166</v>
      </c>
      <c r="C173" s="3">
        <v>0</v>
      </c>
      <c r="D173" s="34">
        <v>0</v>
      </c>
      <c r="E173" s="34">
        <v>0</v>
      </c>
      <c r="F173" s="34">
        <v>0</v>
      </c>
      <c r="G173" s="27" t="e">
        <f aca="true" t="shared" si="16" ref="G173:G257">E173/D173*100</f>
        <v>#DIV/0!</v>
      </c>
      <c r="H173" s="30">
        <f t="shared" si="15"/>
        <v>0</v>
      </c>
    </row>
    <row r="174" spans="1:8" ht="12.75">
      <c r="A174" s="1" t="s">
        <v>55</v>
      </c>
      <c r="B174" s="1" t="s">
        <v>56</v>
      </c>
      <c r="C174" s="33">
        <f>C175+C180+C181+C182+C187+C176+C177+C178+C185+C186+C188+C189+C190+C179+C184+C191</f>
        <v>205811980</v>
      </c>
      <c r="D174" s="33">
        <f>D175+D180+D181+D182+D187+D176+D177+D178+D185+D186+D188+D189+D190+D179+D184+D191+D183</f>
        <v>211598807</v>
      </c>
      <c r="E174" s="33">
        <f>E175+E180+E181+E182+E187+E176+E177+E178+E185+E186+E188+E189+E190+E179+E184+E191</f>
        <v>70819967.00999999</v>
      </c>
      <c r="F174" s="33">
        <f>F175+F180+F181+F182+F187+F176+F177+F178+F185+F186+F188+F189+F190+F179</f>
        <v>82864850.69</v>
      </c>
      <c r="G174" s="28">
        <f t="shared" si="16"/>
        <v>33.46898218098176</v>
      </c>
      <c r="H174" s="33">
        <f t="shared" si="15"/>
        <v>140778839.99</v>
      </c>
    </row>
    <row r="175" spans="1:8" ht="12.75">
      <c r="A175" s="17" t="s">
        <v>132</v>
      </c>
      <c r="B175" s="3" t="s">
        <v>192</v>
      </c>
      <c r="C175" s="35">
        <f aca="true" t="shared" si="17" ref="C175:C181">C215</f>
        <v>6975000</v>
      </c>
      <c r="D175" s="35">
        <f aca="true" t="shared" si="18" ref="D175:E178">D215</f>
        <v>6975000</v>
      </c>
      <c r="E175" s="35">
        <f t="shared" si="18"/>
        <v>2224873.09</v>
      </c>
      <c r="F175" s="35">
        <f aca="true" t="shared" si="19" ref="F175:F181">F215</f>
        <v>2392960.96</v>
      </c>
      <c r="G175" s="27">
        <f t="shared" si="16"/>
        <v>31.897822078853043</v>
      </c>
      <c r="H175" s="33">
        <f t="shared" si="15"/>
        <v>4750126.91</v>
      </c>
    </row>
    <row r="176" spans="1:8" ht="25.5">
      <c r="A176" s="17" t="s">
        <v>183</v>
      </c>
      <c r="B176" s="3" t="s">
        <v>193</v>
      </c>
      <c r="C176" s="35">
        <f t="shared" si="17"/>
        <v>10000</v>
      </c>
      <c r="D176" s="35">
        <f t="shared" si="18"/>
        <v>10000</v>
      </c>
      <c r="E176" s="35">
        <f t="shared" si="18"/>
        <v>338</v>
      </c>
      <c r="F176" s="35">
        <f t="shared" si="19"/>
        <v>0</v>
      </c>
      <c r="G176" s="27">
        <f t="shared" si="16"/>
        <v>3.38</v>
      </c>
      <c r="H176" s="30">
        <f t="shared" si="15"/>
        <v>9662</v>
      </c>
    </row>
    <row r="177" spans="1:8" ht="38.25">
      <c r="A177" s="17" t="s">
        <v>185</v>
      </c>
      <c r="B177" s="3" t="s">
        <v>194</v>
      </c>
      <c r="C177" s="35">
        <f t="shared" si="17"/>
        <v>2106000</v>
      </c>
      <c r="D177" s="35">
        <f t="shared" si="18"/>
        <v>2106000</v>
      </c>
      <c r="E177" s="35">
        <f t="shared" si="18"/>
        <v>1090486.54</v>
      </c>
      <c r="F177" s="35">
        <f t="shared" si="19"/>
        <v>941805.27</v>
      </c>
      <c r="G177" s="27">
        <f t="shared" si="16"/>
        <v>51.77998765432099</v>
      </c>
      <c r="H177" s="30">
        <f t="shared" si="15"/>
        <v>1015513.46</v>
      </c>
    </row>
    <row r="178" spans="1:8" ht="12.75">
      <c r="A178" s="3" t="s">
        <v>114</v>
      </c>
      <c r="B178" s="3" t="s">
        <v>195</v>
      </c>
      <c r="C178" s="35">
        <f t="shared" si="17"/>
        <v>1573000</v>
      </c>
      <c r="D178" s="35">
        <f t="shared" si="18"/>
        <v>1573000</v>
      </c>
      <c r="E178" s="35">
        <f t="shared" si="18"/>
        <v>508828.89</v>
      </c>
      <c r="F178" s="35">
        <f t="shared" si="19"/>
        <v>515182.35</v>
      </c>
      <c r="G178" s="27">
        <f t="shared" si="16"/>
        <v>32.34767260012715</v>
      </c>
      <c r="H178" s="30">
        <f t="shared" si="15"/>
        <v>1064171.1099999999</v>
      </c>
    </row>
    <row r="179" spans="1:8" ht="12.75">
      <c r="A179" s="5" t="s">
        <v>117</v>
      </c>
      <c r="B179" s="3" t="s">
        <v>359</v>
      </c>
      <c r="C179" s="35">
        <f t="shared" si="17"/>
        <v>35000</v>
      </c>
      <c r="D179" s="35">
        <f aca="true" t="shared" si="20" ref="D179:E181">D219</f>
        <v>35000</v>
      </c>
      <c r="E179" s="35">
        <f t="shared" si="20"/>
        <v>0</v>
      </c>
      <c r="F179" s="35">
        <f t="shared" si="19"/>
        <v>0</v>
      </c>
      <c r="G179" s="27"/>
      <c r="H179" s="30"/>
    </row>
    <row r="180" spans="1:8" ht="12.75">
      <c r="A180" s="3" t="s">
        <v>116</v>
      </c>
      <c r="B180" s="3" t="s">
        <v>196</v>
      </c>
      <c r="C180" s="35">
        <f t="shared" si="17"/>
        <v>475100</v>
      </c>
      <c r="D180" s="35">
        <f t="shared" si="20"/>
        <v>475100</v>
      </c>
      <c r="E180" s="35">
        <f t="shared" si="20"/>
        <v>241547.11</v>
      </c>
      <c r="F180" s="35">
        <f t="shared" si="19"/>
        <v>188201.41</v>
      </c>
      <c r="G180" s="27">
        <f t="shared" si="16"/>
        <v>50.841319722163746</v>
      </c>
      <c r="H180" s="30">
        <f t="shared" si="15"/>
        <v>233552.89</v>
      </c>
    </row>
    <row r="181" spans="1:8" ht="25.5">
      <c r="A181" s="13" t="s">
        <v>119</v>
      </c>
      <c r="B181" s="3" t="s">
        <v>197</v>
      </c>
      <c r="C181" s="35">
        <f t="shared" si="17"/>
        <v>192600</v>
      </c>
      <c r="D181" s="35">
        <f t="shared" si="20"/>
        <v>214050.8</v>
      </c>
      <c r="E181" s="35">
        <f t="shared" si="20"/>
        <v>92042.78</v>
      </c>
      <c r="F181" s="35">
        <f t="shared" si="19"/>
        <v>158118.75</v>
      </c>
      <c r="G181" s="27">
        <f t="shared" si="16"/>
        <v>43.0004372793748</v>
      </c>
      <c r="H181" s="30">
        <f t="shared" si="15"/>
        <v>122008.01999999999</v>
      </c>
    </row>
    <row r="182" spans="1:8" ht="25.5">
      <c r="A182" s="13" t="s">
        <v>121</v>
      </c>
      <c r="B182" s="3" t="s">
        <v>198</v>
      </c>
      <c r="C182" s="35">
        <f>C210+C222</f>
        <v>1445580</v>
      </c>
      <c r="D182" s="35">
        <f>D210+D222</f>
        <v>1402256.2</v>
      </c>
      <c r="E182" s="35">
        <f>E210+E222</f>
        <v>582616.54</v>
      </c>
      <c r="F182" s="35">
        <f>F210+F222</f>
        <v>525522.6799999999</v>
      </c>
      <c r="G182" s="27">
        <f t="shared" si="16"/>
        <v>41.54850875325066</v>
      </c>
      <c r="H182" s="30">
        <f t="shared" si="15"/>
        <v>819639.6599999999</v>
      </c>
    </row>
    <row r="183" spans="1:8" ht="12.75">
      <c r="A183" s="13" t="s">
        <v>409</v>
      </c>
      <c r="B183" s="3" t="s">
        <v>411</v>
      </c>
      <c r="C183" s="35"/>
      <c r="D183" s="35">
        <f>D223</f>
        <v>28000</v>
      </c>
      <c r="E183" s="35"/>
      <c r="F183" s="35"/>
      <c r="G183" s="27"/>
      <c r="H183" s="30"/>
    </row>
    <row r="184" spans="1:8" ht="12.75">
      <c r="A184" s="13" t="s">
        <v>360</v>
      </c>
      <c r="B184" s="3" t="s">
        <v>373</v>
      </c>
      <c r="C184" s="35">
        <f>C224</f>
        <v>170000</v>
      </c>
      <c r="D184" s="35">
        <f>D224</f>
        <v>170000</v>
      </c>
      <c r="E184" s="35">
        <f>E224</f>
        <v>0</v>
      </c>
      <c r="F184" s="35"/>
      <c r="G184" s="27"/>
      <c r="H184" s="30"/>
    </row>
    <row r="185" spans="1:8" ht="38.25">
      <c r="A185" s="17" t="s">
        <v>173</v>
      </c>
      <c r="B185" s="3" t="s">
        <v>199</v>
      </c>
      <c r="C185" s="35">
        <f>C199</f>
        <v>4315000</v>
      </c>
      <c r="D185" s="35">
        <f>D199</f>
        <v>4315000</v>
      </c>
      <c r="E185" s="35">
        <f>E199</f>
        <v>441000</v>
      </c>
      <c r="F185" s="35">
        <f>F199+F193</f>
        <v>99143.13</v>
      </c>
      <c r="G185" s="27">
        <f t="shared" si="16"/>
        <v>10.22016222479722</v>
      </c>
      <c r="H185" s="30">
        <f t="shared" si="15"/>
        <v>3874000</v>
      </c>
    </row>
    <row r="186" spans="1:8" ht="51">
      <c r="A186" s="17" t="s">
        <v>167</v>
      </c>
      <c r="B186" s="3" t="s">
        <v>200</v>
      </c>
      <c r="C186" s="35">
        <f>C194+C211+C200+C205</f>
        <v>104316700</v>
      </c>
      <c r="D186" s="35">
        <f>D194+D211+D200+D205</f>
        <v>104766700</v>
      </c>
      <c r="E186" s="35">
        <f>E194+E211+E200+E205</f>
        <v>36455763.169999994</v>
      </c>
      <c r="F186" s="35">
        <f>F194+F211+F200+F205</f>
        <v>44656206.400000006</v>
      </c>
      <c r="G186" s="27">
        <f t="shared" si="16"/>
        <v>34.79709026818635</v>
      </c>
      <c r="H186" s="30">
        <f t="shared" si="15"/>
        <v>68310936.83000001</v>
      </c>
    </row>
    <row r="187" spans="1:8" ht="12.75">
      <c r="A187" s="17" t="s">
        <v>169</v>
      </c>
      <c r="B187" s="3" t="s">
        <v>201</v>
      </c>
      <c r="C187" s="35">
        <f>C195+C201+C212+C206</f>
        <v>3757600</v>
      </c>
      <c r="D187" s="35">
        <f>D195+D201+D212+D206</f>
        <v>8293300</v>
      </c>
      <c r="E187" s="35">
        <f>E195+E201+E212+E206</f>
        <v>1063958.53</v>
      </c>
      <c r="F187" s="35">
        <f>F195+F201+F212+F206</f>
        <v>1302136.17</v>
      </c>
      <c r="G187" s="27">
        <f t="shared" si="16"/>
        <v>12.829133517417674</v>
      </c>
      <c r="H187" s="30">
        <f t="shared" si="15"/>
        <v>7229341.47</v>
      </c>
    </row>
    <row r="188" spans="1:8" ht="51">
      <c r="A188" s="17" t="s">
        <v>155</v>
      </c>
      <c r="B188" s="3" t="s">
        <v>202</v>
      </c>
      <c r="C188" s="35">
        <f>C196+C202+C207</f>
        <v>76392100</v>
      </c>
      <c r="D188" s="35">
        <f>D196+D202+D207</f>
        <v>76467100</v>
      </c>
      <c r="E188" s="35">
        <f>E196+E202+E207</f>
        <v>26754620.51</v>
      </c>
      <c r="F188" s="35">
        <f>F196+F202+F207</f>
        <v>30862360</v>
      </c>
      <c r="G188" s="27">
        <f t="shared" si="16"/>
        <v>34.98840744581657</v>
      </c>
      <c r="H188" s="30">
        <f t="shared" si="15"/>
        <v>49712479.489999995</v>
      </c>
    </row>
    <row r="189" spans="1:8" ht="12.75">
      <c r="A189" s="17" t="s">
        <v>157</v>
      </c>
      <c r="B189" s="3" t="s">
        <v>203</v>
      </c>
      <c r="C189" s="35">
        <f>C197+C203+C213+C208</f>
        <v>3993300</v>
      </c>
      <c r="D189" s="35">
        <f>D197+D203+D213+D208</f>
        <v>4713300</v>
      </c>
      <c r="E189" s="35">
        <f>E197+E203+E213+E208</f>
        <v>1346092.38</v>
      </c>
      <c r="F189" s="35">
        <f>F197+F203+F213+F208</f>
        <v>1166619.75</v>
      </c>
      <c r="G189" s="27">
        <f t="shared" si="16"/>
        <v>28.55944624785182</v>
      </c>
      <c r="H189" s="30">
        <f t="shared" si="15"/>
        <v>3367207.62</v>
      </c>
    </row>
    <row r="190" spans="1:8" ht="12.75">
      <c r="A190" s="3" t="s">
        <v>125</v>
      </c>
      <c r="B190" s="3" t="s">
        <v>204</v>
      </c>
      <c r="C190" s="35">
        <f>C225</f>
        <v>49000</v>
      </c>
      <c r="D190" s="35">
        <f>D225</f>
        <v>44000</v>
      </c>
      <c r="E190" s="35">
        <f>E225</f>
        <v>11484.71</v>
      </c>
      <c r="F190" s="35">
        <f>F225</f>
        <v>56593.82</v>
      </c>
      <c r="G190" s="27">
        <f t="shared" si="16"/>
        <v>26.101613636363634</v>
      </c>
      <c r="H190" s="30">
        <f t="shared" si="15"/>
        <v>32515.29</v>
      </c>
    </row>
    <row r="191" spans="1:8" ht="12.75">
      <c r="A191" s="3" t="s">
        <v>337</v>
      </c>
      <c r="B191" s="3" t="s">
        <v>372</v>
      </c>
      <c r="C191" s="35">
        <f>C226</f>
        <v>6000</v>
      </c>
      <c r="D191" s="35">
        <f>D226</f>
        <v>11000</v>
      </c>
      <c r="E191" s="35">
        <f>E226</f>
        <v>6314.76</v>
      </c>
      <c r="F191" s="35"/>
      <c r="G191" s="27"/>
      <c r="H191" s="30"/>
    </row>
    <row r="192" spans="1:8" ht="12.75">
      <c r="A192" s="23" t="s">
        <v>57</v>
      </c>
      <c r="B192" s="23" t="s">
        <v>58</v>
      </c>
      <c r="C192" s="31">
        <f>C195+C196+C194+C197</f>
        <v>31665800</v>
      </c>
      <c r="D192" s="31">
        <f>D195+D196+D194+D197</f>
        <v>32460800</v>
      </c>
      <c r="E192" s="31">
        <f>E195+E196+E194+E197</f>
        <v>10345574.77</v>
      </c>
      <c r="F192" s="31">
        <f>F195+F196+F194+F197+F193</f>
        <v>14486098.11</v>
      </c>
      <c r="G192" s="28">
        <f t="shared" si="16"/>
        <v>31.87097905781743</v>
      </c>
      <c r="H192" s="33">
        <f t="shared" si="15"/>
        <v>22115225.23</v>
      </c>
    </row>
    <row r="193" spans="1:8" ht="38.25">
      <c r="A193" s="17" t="s">
        <v>173</v>
      </c>
      <c r="B193" s="3" t="s">
        <v>353</v>
      </c>
      <c r="C193" s="31"/>
      <c r="D193" s="31"/>
      <c r="E193" s="31"/>
      <c r="F193" s="34">
        <v>0</v>
      </c>
      <c r="G193" s="28"/>
      <c r="H193" s="33"/>
    </row>
    <row r="194" spans="1:8" ht="51">
      <c r="A194" s="17" t="s">
        <v>167</v>
      </c>
      <c r="B194" s="3" t="s">
        <v>168</v>
      </c>
      <c r="C194" s="35">
        <v>17370400</v>
      </c>
      <c r="D194" s="35">
        <v>17370400</v>
      </c>
      <c r="E194" s="35">
        <v>5327135.61</v>
      </c>
      <c r="F194" s="34">
        <v>8465039.14</v>
      </c>
      <c r="G194" s="27">
        <f>E194/D194*100</f>
        <v>30.667892564362365</v>
      </c>
      <c r="H194" s="30">
        <f>D194-E194</f>
        <v>12043264.39</v>
      </c>
    </row>
    <row r="195" spans="1:8" ht="12.75">
      <c r="A195" s="17" t="s">
        <v>169</v>
      </c>
      <c r="B195" s="3" t="s">
        <v>170</v>
      </c>
      <c r="C195" s="3">
        <v>200000</v>
      </c>
      <c r="D195" s="34">
        <v>200000</v>
      </c>
      <c r="E195" s="34">
        <v>0</v>
      </c>
      <c r="F195" s="34">
        <v>156445.17</v>
      </c>
      <c r="G195" s="27">
        <f t="shared" si="16"/>
        <v>0</v>
      </c>
      <c r="H195" s="30">
        <f t="shared" si="15"/>
        <v>200000</v>
      </c>
    </row>
    <row r="196" spans="1:8" ht="51">
      <c r="A196" s="17" t="s">
        <v>155</v>
      </c>
      <c r="B196" s="3" t="s">
        <v>171</v>
      </c>
      <c r="C196" s="34">
        <v>13995400</v>
      </c>
      <c r="D196" s="34">
        <v>14070400</v>
      </c>
      <c r="E196" s="34">
        <v>5018439.16</v>
      </c>
      <c r="F196" s="34">
        <v>5842813.8</v>
      </c>
      <c r="G196" s="27">
        <f t="shared" si="16"/>
        <v>35.66664174437116</v>
      </c>
      <c r="H196" s="30">
        <f t="shared" si="15"/>
        <v>9051960.84</v>
      </c>
    </row>
    <row r="197" spans="1:8" ht="12.75">
      <c r="A197" s="17" t="s">
        <v>157</v>
      </c>
      <c r="B197" s="3" t="s">
        <v>172</v>
      </c>
      <c r="C197" s="34">
        <v>100000</v>
      </c>
      <c r="D197" s="34">
        <v>820000</v>
      </c>
      <c r="E197" s="34">
        <v>0</v>
      </c>
      <c r="F197" s="34">
        <v>21800</v>
      </c>
      <c r="G197" s="27"/>
      <c r="H197" s="30"/>
    </row>
    <row r="198" spans="1:8" ht="12.75">
      <c r="A198" s="23" t="s">
        <v>59</v>
      </c>
      <c r="B198" s="23" t="s">
        <v>60</v>
      </c>
      <c r="C198" s="31">
        <f>C200+C201+C202+C203+C199</f>
        <v>148782900</v>
      </c>
      <c r="D198" s="31">
        <f>D200+D201+D202+D203+D199</f>
        <v>153318600</v>
      </c>
      <c r="E198" s="31">
        <f>E200+E201+E202+E203+E199</f>
        <v>51497900.68</v>
      </c>
      <c r="F198" s="31">
        <f>F200+F201+F202+F203+F199</f>
        <v>63386606.660000004</v>
      </c>
      <c r="G198" s="28">
        <f t="shared" si="16"/>
        <v>33.58881484699182</v>
      </c>
      <c r="H198" s="33">
        <f t="shared" si="15"/>
        <v>101820699.32</v>
      </c>
    </row>
    <row r="199" spans="1:8" ht="38.25">
      <c r="A199" s="17" t="s">
        <v>173</v>
      </c>
      <c r="B199" s="3" t="s">
        <v>174</v>
      </c>
      <c r="C199" s="3">
        <v>4315000</v>
      </c>
      <c r="D199" s="35">
        <v>4315000</v>
      </c>
      <c r="E199" s="35">
        <v>441000</v>
      </c>
      <c r="F199" s="35">
        <v>99143.13</v>
      </c>
      <c r="G199" s="27">
        <f>E199/D199*100</f>
        <v>10.22016222479722</v>
      </c>
      <c r="H199" s="30">
        <f>D199-E199</f>
        <v>3874000</v>
      </c>
    </row>
    <row r="200" spans="1:8" ht="51">
      <c r="A200" s="17" t="s">
        <v>167</v>
      </c>
      <c r="B200" s="3" t="s">
        <v>175</v>
      </c>
      <c r="C200" s="3">
        <v>80256300</v>
      </c>
      <c r="D200" s="34">
        <v>80256300</v>
      </c>
      <c r="E200" s="34">
        <v>28950306.11</v>
      </c>
      <c r="F200" s="34">
        <v>35979152.28</v>
      </c>
      <c r="G200" s="27">
        <f t="shared" si="16"/>
        <v>36.07231595525834</v>
      </c>
      <c r="H200" s="30">
        <f t="shared" si="15"/>
        <v>51305993.89</v>
      </c>
    </row>
    <row r="201" spans="1:8" ht="12.75">
      <c r="A201" s="17" t="s">
        <v>169</v>
      </c>
      <c r="B201" s="3" t="s">
        <v>176</v>
      </c>
      <c r="C201" s="3">
        <v>2831600</v>
      </c>
      <c r="D201" s="34">
        <v>7367300</v>
      </c>
      <c r="E201" s="34">
        <v>1016008.53</v>
      </c>
      <c r="F201" s="34">
        <v>1143945.3</v>
      </c>
      <c r="G201" s="27">
        <f t="shared" si="16"/>
        <v>13.790785362344415</v>
      </c>
      <c r="H201" s="30">
        <f t="shared" si="15"/>
        <v>6351291.47</v>
      </c>
    </row>
    <row r="202" spans="1:8" ht="51">
      <c r="A202" s="17" t="s">
        <v>155</v>
      </c>
      <c r="B202" s="3" t="s">
        <v>177</v>
      </c>
      <c r="C202" s="3">
        <v>57896700</v>
      </c>
      <c r="D202" s="34">
        <v>57896700</v>
      </c>
      <c r="E202" s="34">
        <v>19809714.66</v>
      </c>
      <c r="F202" s="34">
        <v>25019546.2</v>
      </c>
      <c r="G202" s="27">
        <f t="shared" si="16"/>
        <v>34.215619646715616</v>
      </c>
      <c r="H202" s="30">
        <f t="shared" si="15"/>
        <v>38086985.34</v>
      </c>
    </row>
    <row r="203" spans="1:8" ht="12.75">
      <c r="A203" s="17" t="s">
        <v>157</v>
      </c>
      <c r="B203" s="3" t="s">
        <v>178</v>
      </c>
      <c r="C203" s="34">
        <v>3483300</v>
      </c>
      <c r="D203" s="34">
        <v>3483300</v>
      </c>
      <c r="E203" s="34">
        <v>1280871.38</v>
      </c>
      <c r="F203" s="34">
        <v>1144819.75</v>
      </c>
      <c r="G203" s="27">
        <f t="shared" si="16"/>
        <v>36.77177906008669</v>
      </c>
      <c r="H203" s="30">
        <f t="shared" si="15"/>
        <v>2202428.62</v>
      </c>
    </row>
    <row r="204" spans="1:8" ht="12.75">
      <c r="A204" s="14" t="s">
        <v>394</v>
      </c>
      <c r="B204" s="1" t="s">
        <v>395</v>
      </c>
      <c r="C204" s="33">
        <f>C205+C206+C207+C208</f>
        <v>10680000</v>
      </c>
      <c r="D204" s="33">
        <f>D205+D206+D207+D208</f>
        <v>11130000</v>
      </c>
      <c r="E204" s="33">
        <f>E205+E206+E207+E208</f>
        <v>4021802.06</v>
      </c>
      <c r="F204" s="34"/>
      <c r="G204" s="27"/>
      <c r="H204" s="30"/>
    </row>
    <row r="205" spans="1:8" ht="51">
      <c r="A205" s="17" t="s">
        <v>167</v>
      </c>
      <c r="B205" s="3" t="s">
        <v>396</v>
      </c>
      <c r="C205" s="34">
        <v>5700000</v>
      </c>
      <c r="D205" s="34">
        <v>6150000</v>
      </c>
      <c r="E205" s="34">
        <v>1982164.37</v>
      </c>
      <c r="F205" s="34"/>
      <c r="G205" s="27"/>
      <c r="H205" s="30"/>
    </row>
    <row r="206" spans="1:8" ht="12.75">
      <c r="A206" s="17" t="s">
        <v>169</v>
      </c>
      <c r="B206" s="3" t="s">
        <v>397</v>
      </c>
      <c r="C206" s="34">
        <v>170000</v>
      </c>
      <c r="D206" s="34">
        <v>170000</v>
      </c>
      <c r="E206" s="34">
        <v>47950</v>
      </c>
      <c r="F206" s="34"/>
      <c r="G206" s="27"/>
      <c r="H206" s="30"/>
    </row>
    <row r="207" spans="1:8" ht="51">
      <c r="A207" s="17" t="s">
        <v>155</v>
      </c>
      <c r="B207" s="3" t="s">
        <v>398</v>
      </c>
      <c r="C207" s="34">
        <v>4500000</v>
      </c>
      <c r="D207" s="34">
        <v>4500000</v>
      </c>
      <c r="E207" s="34">
        <v>1926466.69</v>
      </c>
      <c r="F207" s="34"/>
      <c r="G207" s="27"/>
      <c r="H207" s="30"/>
    </row>
    <row r="208" spans="1:8" ht="12.75">
      <c r="A208" s="17" t="s">
        <v>157</v>
      </c>
      <c r="B208" s="3" t="s">
        <v>399</v>
      </c>
      <c r="C208" s="34">
        <v>310000</v>
      </c>
      <c r="D208" s="34">
        <v>310000</v>
      </c>
      <c r="E208" s="34">
        <v>65221</v>
      </c>
      <c r="F208" s="34"/>
      <c r="G208" s="27"/>
      <c r="H208" s="30"/>
    </row>
    <row r="209" spans="1:8" ht="12.75">
      <c r="A209" s="23" t="s">
        <v>61</v>
      </c>
      <c r="B209" s="23" t="s">
        <v>62</v>
      </c>
      <c r="C209" s="31">
        <f>C210+C211+C212+C213</f>
        <v>1899580</v>
      </c>
      <c r="D209" s="31">
        <f>D210+D211+D212+D213</f>
        <v>1905707</v>
      </c>
      <c r="E209" s="31">
        <f>E210+E211+E212+E213</f>
        <v>284444.07999999996</v>
      </c>
      <c r="F209" s="31">
        <f>F210+F211+F212+F213</f>
        <v>270355.68</v>
      </c>
      <c r="G209" s="28">
        <f t="shared" si="16"/>
        <v>14.925908337430673</v>
      </c>
      <c r="H209" s="33">
        <f t="shared" si="15"/>
        <v>1621262.92</v>
      </c>
    </row>
    <row r="210" spans="1:8" ht="25.5">
      <c r="A210" s="13" t="s">
        <v>121</v>
      </c>
      <c r="B210" s="3" t="s">
        <v>179</v>
      </c>
      <c r="C210" s="3">
        <v>253580</v>
      </c>
      <c r="D210" s="34">
        <v>259707</v>
      </c>
      <c r="E210" s="34">
        <v>88287</v>
      </c>
      <c r="F210" s="34">
        <v>56595</v>
      </c>
      <c r="G210" s="27">
        <f t="shared" si="16"/>
        <v>33.99484804029156</v>
      </c>
      <c r="H210" s="30">
        <f t="shared" si="15"/>
        <v>171420</v>
      </c>
    </row>
    <row r="211" spans="1:8" ht="51">
      <c r="A211" s="17" t="s">
        <v>167</v>
      </c>
      <c r="B211" s="3" t="s">
        <v>180</v>
      </c>
      <c r="C211" s="3">
        <v>990000</v>
      </c>
      <c r="D211" s="34">
        <v>990000</v>
      </c>
      <c r="E211" s="34">
        <v>196157.08</v>
      </c>
      <c r="F211" s="34">
        <v>212014.98</v>
      </c>
      <c r="G211" s="27">
        <f t="shared" si="16"/>
        <v>19.813846464646463</v>
      </c>
      <c r="H211" s="30">
        <f t="shared" si="15"/>
        <v>793842.92</v>
      </c>
    </row>
    <row r="212" spans="1:8" ht="12.75">
      <c r="A212" s="17" t="s">
        <v>169</v>
      </c>
      <c r="B212" s="3" t="s">
        <v>181</v>
      </c>
      <c r="C212" s="34">
        <v>556000</v>
      </c>
      <c r="D212" s="34">
        <v>556000</v>
      </c>
      <c r="E212" s="34">
        <v>0</v>
      </c>
      <c r="F212" s="34">
        <v>1745.7</v>
      </c>
      <c r="G212" s="27">
        <f t="shared" si="16"/>
        <v>0</v>
      </c>
      <c r="H212" s="30">
        <f t="shared" si="15"/>
        <v>556000</v>
      </c>
    </row>
    <row r="213" spans="1:8" ht="12.75">
      <c r="A213" s="17" t="s">
        <v>157</v>
      </c>
      <c r="B213" s="3" t="s">
        <v>336</v>
      </c>
      <c r="C213" s="34">
        <v>100000</v>
      </c>
      <c r="D213" s="34">
        <v>100000</v>
      </c>
      <c r="E213" s="34">
        <v>0</v>
      </c>
      <c r="F213" s="34">
        <v>0</v>
      </c>
      <c r="G213" s="27">
        <f t="shared" si="16"/>
        <v>0</v>
      </c>
      <c r="H213" s="30">
        <f t="shared" si="15"/>
        <v>100000</v>
      </c>
    </row>
    <row r="214" spans="1:8" ht="12.75">
      <c r="A214" s="23" t="s">
        <v>63</v>
      </c>
      <c r="B214" s="23" t="s">
        <v>64</v>
      </c>
      <c r="C214" s="31">
        <f>C215+C217+C222+C225+C218+C220+C221+C216+C226+C224+C219</f>
        <v>12783700</v>
      </c>
      <c r="D214" s="31">
        <f>D215+D217+D222+D225+D218+D220+D221+D216+D226+D224+D219+D223</f>
        <v>12783700</v>
      </c>
      <c r="E214" s="31">
        <f>E215+E217+E222+E225+E218+E220+E221+E216+E226+E224+E219</f>
        <v>4670245.42</v>
      </c>
      <c r="F214" s="31">
        <f>F215+F217+F222+F225+F218+F220+F221+F216+F219</f>
        <v>4721790.24</v>
      </c>
      <c r="G214" s="28">
        <f t="shared" si="16"/>
        <v>36.532814599841984</v>
      </c>
      <c r="H214" s="33">
        <f t="shared" si="15"/>
        <v>8113454.58</v>
      </c>
    </row>
    <row r="215" spans="1:8" ht="12.75">
      <c r="A215" s="17" t="s">
        <v>132</v>
      </c>
      <c r="B215" s="3" t="s">
        <v>182</v>
      </c>
      <c r="C215" s="34">
        <v>6975000</v>
      </c>
      <c r="D215" s="34">
        <v>6975000</v>
      </c>
      <c r="E215" s="34">
        <v>2224873.09</v>
      </c>
      <c r="F215" s="34">
        <v>2392960.96</v>
      </c>
      <c r="G215" s="27">
        <f t="shared" si="16"/>
        <v>31.897822078853043</v>
      </c>
      <c r="H215" s="30">
        <f t="shared" si="15"/>
        <v>4750126.91</v>
      </c>
    </row>
    <row r="216" spans="1:8" ht="25.5">
      <c r="A216" s="17" t="s">
        <v>183</v>
      </c>
      <c r="B216" s="3" t="s">
        <v>184</v>
      </c>
      <c r="C216" s="34">
        <v>10000</v>
      </c>
      <c r="D216" s="34">
        <v>10000</v>
      </c>
      <c r="E216" s="34">
        <v>338</v>
      </c>
      <c r="F216" s="34">
        <v>0</v>
      </c>
      <c r="G216" s="27"/>
      <c r="H216" s="30"/>
    </row>
    <row r="217" spans="1:8" ht="38.25">
      <c r="A217" s="17" t="s">
        <v>185</v>
      </c>
      <c r="B217" s="3" t="s">
        <v>186</v>
      </c>
      <c r="C217" s="34">
        <v>2106000</v>
      </c>
      <c r="D217" s="34">
        <v>2106000</v>
      </c>
      <c r="E217" s="34">
        <v>1090486.54</v>
      </c>
      <c r="F217" s="34">
        <v>941805.27</v>
      </c>
      <c r="G217" s="27">
        <f t="shared" si="16"/>
        <v>51.77998765432099</v>
      </c>
      <c r="H217" s="30">
        <f t="shared" si="15"/>
        <v>1015513.46</v>
      </c>
    </row>
    <row r="218" spans="1:8" ht="12.75">
      <c r="A218" s="3" t="s">
        <v>114</v>
      </c>
      <c r="B218" s="3" t="s">
        <v>187</v>
      </c>
      <c r="C218" s="34">
        <v>1573000</v>
      </c>
      <c r="D218" s="34">
        <v>1573000</v>
      </c>
      <c r="E218" s="34">
        <v>508828.89</v>
      </c>
      <c r="F218" s="34">
        <v>515182.35</v>
      </c>
      <c r="G218" s="27">
        <f t="shared" si="16"/>
        <v>32.34767260012715</v>
      </c>
      <c r="H218" s="30">
        <f t="shared" si="15"/>
        <v>1064171.1099999999</v>
      </c>
    </row>
    <row r="219" spans="1:8" ht="12.75">
      <c r="A219" s="5" t="s">
        <v>117</v>
      </c>
      <c r="B219" s="3" t="s">
        <v>358</v>
      </c>
      <c r="C219" s="34">
        <v>35000</v>
      </c>
      <c r="D219" s="34">
        <v>35000</v>
      </c>
      <c r="E219" s="34">
        <v>0</v>
      </c>
      <c r="F219" s="34">
        <v>0</v>
      </c>
      <c r="G219" s="27"/>
      <c r="H219" s="30"/>
    </row>
    <row r="220" spans="1:8" ht="12.75">
      <c r="A220" s="3" t="s">
        <v>116</v>
      </c>
      <c r="B220" s="3" t="s">
        <v>188</v>
      </c>
      <c r="C220" s="34">
        <v>475100</v>
      </c>
      <c r="D220" s="34">
        <v>475100</v>
      </c>
      <c r="E220" s="34">
        <v>241547.11</v>
      </c>
      <c r="F220" s="34">
        <v>188201.41</v>
      </c>
      <c r="G220" s="27">
        <f t="shared" si="16"/>
        <v>50.841319722163746</v>
      </c>
      <c r="H220" s="30">
        <f t="shared" si="15"/>
        <v>233552.89</v>
      </c>
    </row>
    <row r="221" spans="1:8" ht="25.5">
      <c r="A221" s="13" t="s">
        <v>119</v>
      </c>
      <c r="B221" s="3" t="s">
        <v>189</v>
      </c>
      <c r="C221" s="34">
        <v>192600</v>
      </c>
      <c r="D221" s="34">
        <v>214050.8</v>
      </c>
      <c r="E221" s="34">
        <v>92042.78</v>
      </c>
      <c r="F221" s="34">
        <v>158118.75</v>
      </c>
      <c r="G221" s="27">
        <f t="shared" si="16"/>
        <v>43.0004372793748</v>
      </c>
      <c r="H221" s="30">
        <f t="shared" si="15"/>
        <v>122008.01999999999</v>
      </c>
    </row>
    <row r="222" spans="1:8" ht="25.5">
      <c r="A222" s="13" t="s">
        <v>121</v>
      </c>
      <c r="B222" s="3" t="s">
        <v>190</v>
      </c>
      <c r="C222" s="34">
        <v>1192000</v>
      </c>
      <c r="D222" s="34">
        <v>1142549.2</v>
      </c>
      <c r="E222" s="34">
        <v>494329.54</v>
      </c>
      <c r="F222" s="34">
        <v>468927.68</v>
      </c>
      <c r="G222" s="27">
        <f t="shared" si="16"/>
        <v>43.265492636991034</v>
      </c>
      <c r="H222" s="30">
        <f t="shared" si="15"/>
        <v>648219.6599999999</v>
      </c>
    </row>
    <row r="223" spans="1:8" ht="12.75">
      <c r="A223" s="13" t="s">
        <v>409</v>
      </c>
      <c r="B223" s="3" t="s">
        <v>410</v>
      </c>
      <c r="C223" s="34"/>
      <c r="D223" s="34">
        <v>28000</v>
      </c>
      <c r="E223" s="34"/>
      <c r="F223" s="34"/>
      <c r="G223" s="27"/>
      <c r="H223" s="30"/>
    </row>
    <row r="224" spans="1:8" ht="12.75">
      <c r="A224" s="13" t="s">
        <v>360</v>
      </c>
      <c r="B224" s="3" t="s">
        <v>371</v>
      </c>
      <c r="C224" s="34">
        <v>170000</v>
      </c>
      <c r="D224" s="34">
        <v>170000</v>
      </c>
      <c r="E224" s="34">
        <v>0</v>
      </c>
      <c r="F224" s="34"/>
      <c r="G224" s="27">
        <f t="shared" si="16"/>
        <v>0</v>
      </c>
      <c r="H224" s="30">
        <f t="shared" si="15"/>
        <v>170000</v>
      </c>
    </row>
    <row r="225" spans="1:8" ht="12.75">
      <c r="A225" s="3" t="s">
        <v>125</v>
      </c>
      <c r="B225" s="3" t="s">
        <v>191</v>
      </c>
      <c r="C225" s="34">
        <v>49000</v>
      </c>
      <c r="D225" s="34">
        <v>44000</v>
      </c>
      <c r="E225" s="34">
        <v>11484.71</v>
      </c>
      <c r="F225" s="34">
        <v>56593.82</v>
      </c>
      <c r="G225" s="27">
        <f t="shared" si="16"/>
        <v>26.101613636363634</v>
      </c>
      <c r="H225" s="30">
        <f t="shared" si="15"/>
        <v>32515.29</v>
      </c>
    </row>
    <row r="226" spans="1:8" ht="12.75">
      <c r="A226" s="3" t="s">
        <v>337</v>
      </c>
      <c r="B226" s="3" t="s">
        <v>370</v>
      </c>
      <c r="C226" s="34">
        <v>6000</v>
      </c>
      <c r="D226" s="34">
        <v>11000</v>
      </c>
      <c r="E226" s="34">
        <v>6314.76</v>
      </c>
      <c r="F226" s="34">
        <v>0</v>
      </c>
      <c r="G226" s="27">
        <f t="shared" si="16"/>
        <v>57.406909090909096</v>
      </c>
      <c r="H226" s="30">
        <f t="shared" si="15"/>
        <v>4685.24</v>
      </c>
    </row>
    <row r="227" spans="1:8" ht="12.75">
      <c r="A227" s="1" t="s">
        <v>65</v>
      </c>
      <c r="B227" s="1" t="s">
        <v>66</v>
      </c>
      <c r="C227" s="33">
        <f>C228+C232+C233+C234+C238+C229+C230+C231+C235+C237+C239+C240+C241+C242+C236</f>
        <v>35491789.7</v>
      </c>
      <c r="D227" s="33">
        <f>D228+D232+D233+D234+D238+D229+D230+D231+D235+D237+D239+D240+D241+D242+D236</f>
        <v>36700402.94</v>
      </c>
      <c r="E227" s="33">
        <f>E228+E232+E233+E234+E238+E229+E230+E231+E235+E237+E239+E240+E241+E242+E236</f>
        <v>11921480.15</v>
      </c>
      <c r="F227" s="33">
        <f>F228+F232+F233+F234+F238+F229+F230+F231+F235+F237+F239+F240+F241+F242</f>
        <v>14040741.970000003</v>
      </c>
      <c r="G227" s="28">
        <f t="shared" si="16"/>
        <v>32.48324049599658</v>
      </c>
      <c r="H227" s="33">
        <f t="shared" si="15"/>
        <v>24778922.79</v>
      </c>
    </row>
    <row r="228" spans="1:8" ht="12.75">
      <c r="A228" s="17" t="s">
        <v>132</v>
      </c>
      <c r="B228" s="3" t="s">
        <v>221</v>
      </c>
      <c r="C228" s="35">
        <f>C256</f>
        <v>7283013</v>
      </c>
      <c r="D228" s="35">
        <f>D256</f>
        <v>7283013</v>
      </c>
      <c r="E228" s="35">
        <f>E256</f>
        <v>1627130.21</v>
      </c>
      <c r="F228" s="35">
        <f>F256</f>
        <v>3423072.58</v>
      </c>
      <c r="G228" s="27">
        <f t="shared" si="16"/>
        <v>22.341443163701616</v>
      </c>
      <c r="H228" s="30">
        <f t="shared" si="15"/>
        <v>5655882.79</v>
      </c>
    </row>
    <row r="229" spans="1:8" ht="25.5">
      <c r="A229" s="17" t="s">
        <v>183</v>
      </c>
      <c r="B229" s="3" t="s">
        <v>222</v>
      </c>
      <c r="C229" s="35">
        <f>C257</f>
        <v>3000</v>
      </c>
      <c r="D229" s="35">
        <f aca="true" t="shared" si="21" ref="D229:E234">D257</f>
        <v>3000</v>
      </c>
      <c r="E229" s="35">
        <f>E257</f>
        <v>172.5</v>
      </c>
      <c r="F229" s="35">
        <f>F257</f>
        <v>287.5</v>
      </c>
      <c r="G229" s="27">
        <f t="shared" si="16"/>
        <v>5.75</v>
      </c>
      <c r="H229" s="30">
        <f t="shared" si="15"/>
        <v>2827.5</v>
      </c>
    </row>
    <row r="230" spans="1:8" ht="38.25">
      <c r="A230" s="17" t="s">
        <v>185</v>
      </c>
      <c r="B230" s="3" t="s">
        <v>223</v>
      </c>
      <c r="C230" s="35">
        <f>C258</f>
        <v>2183917</v>
      </c>
      <c r="D230" s="35">
        <f t="shared" si="21"/>
        <v>2183917</v>
      </c>
      <c r="E230" s="35">
        <f t="shared" si="21"/>
        <v>749979.23</v>
      </c>
      <c r="F230" s="35">
        <f>F258</f>
        <v>953194.39</v>
      </c>
      <c r="G230" s="27">
        <f t="shared" si="16"/>
        <v>34.34101341763446</v>
      </c>
      <c r="H230" s="30">
        <f t="shared" si="15"/>
        <v>1433937.77</v>
      </c>
    </row>
    <row r="231" spans="1:8" ht="12.75">
      <c r="A231" s="3" t="s">
        <v>114</v>
      </c>
      <c r="B231" s="3" t="s">
        <v>224</v>
      </c>
      <c r="C231" s="35">
        <f>C259+C244</f>
        <v>1427700</v>
      </c>
      <c r="D231" s="35">
        <f>D259+D244</f>
        <v>1479283.24</v>
      </c>
      <c r="E231" s="35">
        <f>E259+E244</f>
        <v>323152.48</v>
      </c>
      <c r="F231" s="35">
        <f>F259+F244</f>
        <v>360725.85</v>
      </c>
      <c r="G231" s="27">
        <f t="shared" si="16"/>
        <v>21.845206601543055</v>
      </c>
      <c r="H231" s="30">
        <f t="shared" si="15"/>
        <v>1156130.76</v>
      </c>
    </row>
    <row r="232" spans="1:8" ht="38.25">
      <c r="A232" s="17" t="s">
        <v>217</v>
      </c>
      <c r="B232" s="3" t="s">
        <v>225</v>
      </c>
      <c r="C232" s="35">
        <f>C260</f>
        <v>2000</v>
      </c>
      <c r="D232" s="35">
        <f t="shared" si="21"/>
        <v>2000</v>
      </c>
      <c r="E232" s="35">
        <f t="shared" si="21"/>
        <v>0</v>
      </c>
      <c r="F232" s="35">
        <f>F260</f>
        <v>0</v>
      </c>
      <c r="G232" s="27">
        <f t="shared" si="16"/>
        <v>0</v>
      </c>
      <c r="H232" s="30">
        <f t="shared" si="15"/>
        <v>2000</v>
      </c>
    </row>
    <row r="233" spans="1:8" ht="12.75">
      <c r="A233" s="3" t="s">
        <v>116</v>
      </c>
      <c r="B233" s="3" t="s">
        <v>226</v>
      </c>
      <c r="C233" s="35">
        <f>C261+C245</f>
        <v>458000</v>
      </c>
      <c r="D233" s="35">
        <f>D261+D245</f>
        <v>471000</v>
      </c>
      <c r="E233" s="35">
        <f>E261+E245</f>
        <v>117963.17</v>
      </c>
      <c r="F233" s="35">
        <f>F261+F245</f>
        <v>89363.43</v>
      </c>
      <c r="G233" s="27">
        <f t="shared" si="16"/>
        <v>25.045259023354564</v>
      </c>
      <c r="H233" s="30">
        <f t="shared" si="15"/>
        <v>353036.83</v>
      </c>
    </row>
    <row r="234" spans="1:8" ht="25.5">
      <c r="A234" s="13" t="s">
        <v>119</v>
      </c>
      <c r="B234" s="3" t="s">
        <v>227</v>
      </c>
      <c r="C234" s="35">
        <f>C262</f>
        <v>259000</v>
      </c>
      <c r="D234" s="35">
        <f t="shared" si="21"/>
        <v>396000</v>
      </c>
      <c r="E234" s="35">
        <f t="shared" si="21"/>
        <v>134053.8</v>
      </c>
      <c r="F234" s="35">
        <f>F262</f>
        <v>45792.66</v>
      </c>
      <c r="G234" s="27">
        <f t="shared" si="16"/>
        <v>33.85196969696969</v>
      </c>
      <c r="H234" s="30">
        <f t="shared" si="15"/>
        <v>261946.2</v>
      </c>
    </row>
    <row r="235" spans="1:8" ht="25.5">
      <c r="A235" s="13" t="s">
        <v>121</v>
      </c>
      <c r="B235" s="3" t="s">
        <v>228</v>
      </c>
      <c r="C235" s="35">
        <f>C263+C246</f>
        <v>1862540.5</v>
      </c>
      <c r="D235" s="35">
        <f>D263+D246</f>
        <v>2245570.5</v>
      </c>
      <c r="E235" s="35">
        <f>E263+E246</f>
        <v>511995.87</v>
      </c>
      <c r="F235" s="35">
        <f>F263+F246</f>
        <v>253434.57</v>
      </c>
      <c r="G235" s="27">
        <f t="shared" si="16"/>
        <v>22.800258108128872</v>
      </c>
      <c r="H235" s="30">
        <f t="shared" si="15"/>
        <v>1733574.63</v>
      </c>
    </row>
    <row r="236" spans="1:8" ht="12.75">
      <c r="A236" s="13" t="s">
        <v>360</v>
      </c>
      <c r="B236" s="3" t="s">
        <v>362</v>
      </c>
      <c r="C236" s="35">
        <f>C247</f>
        <v>0</v>
      </c>
      <c r="D236" s="35">
        <f>D247</f>
        <v>0</v>
      </c>
      <c r="E236" s="35">
        <f>E247</f>
        <v>0</v>
      </c>
      <c r="F236" s="35"/>
      <c r="G236" s="27"/>
      <c r="H236" s="30"/>
    </row>
    <row r="237" spans="1:8" ht="51">
      <c r="A237" s="17" t="s">
        <v>167</v>
      </c>
      <c r="B237" s="3" t="s">
        <v>229</v>
      </c>
      <c r="C237" s="35">
        <f aca="true" t="shared" si="22" ref="C237:F238">C248+C253</f>
        <v>6200000</v>
      </c>
      <c r="D237" s="35">
        <f t="shared" si="22"/>
        <v>7024000</v>
      </c>
      <c r="E237" s="35">
        <f t="shared" si="22"/>
        <v>2158728.49</v>
      </c>
      <c r="F237" s="35">
        <f t="shared" si="22"/>
        <v>2702722.15</v>
      </c>
      <c r="G237" s="27">
        <f t="shared" si="16"/>
        <v>30.733606064920277</v>
      </c>
      <c r="H237" s="30">
        <f t="shared" si="15"/>
        <v>4865271.51</v>
      </c>
    </row>
    <row r="238" spans="1:8" ht="12.75">
      <c r="A238" s="17" t="s">
        <v>169</v>
      </c>
      <c r="B238" s="3" t="s">
        <v>230</v>
      </c>
      <c r="C238" s="35">
        <f t="shared" si="22"/>
        <v>20000</v>
      </c>
      <c r="D238" s="35">
        <f t="shared" si="22"/>
        <v>20000</v>
      </c>
      <c r="E238" s="35">
        <f t="shared" si="22"/>
        <v>0</v>
      </c>
      <c r="F238" s="35">
        <f t="shared" si="22"/>
        <v>0</v>
      </c>
      <c r="G238" s="27">
        <f t="shared" si="16"/>
        <v>0</v>
      </c>
      <c r="H238" s="30">
        <f t="shared" si="15"/>
        <v>20000</v>
      </c>
    </row>
    <row r="239" spans="1:8" ht="51">
      <c r="A239" s="17" t="s">
        <v>155</v>
      </c>
      <c r="B239" s="3" t="s">
        <v>231</v>
      </c>
      <c r="C239" s="35">
        <f aca="true" t="shared" si="23" ref="C239:F240">C250</f>
        <v>15550619.2</v>
      </c>
      <c r="D239" s="35">
        <f t="shared" si="23"/>
        <v>15550619.2</v>
      </c>
      <c r="E239" s="35">
        <f t="shared" si="23"/>
        <v>6298096.67</v>
      </c>
      <c r="F239" s="35">
        <f t="shared" si="23"/>
        <v>6197027.11</v>
      </c>
      <c r="G239" s="27">
        <f t="shared" si="16"/>
        <v>40.50061665711678</v>
      </c>
      <c r="H239" s="30">
        <f t="shared" si="15"/>
        <v>9252522.53</v>
      </c>
    </row>
    <row r="240" spans="1:8" ht="12.75">
      <c r="A240" s="17" t="s">
        <v>157</v>
      </c>
      <c r="B240" s="3" t="s">
        <v>232</v>
      </c>
      <c r="C240" s="35">
        <f t="shared" si="23"/>
        <v>200000</v>
      </c>
      <c r="D240" s="35">
        <f t="shared" si="23"/>
        <v>0</v>
      </c>
      <c r="E240" s="35">
        <f t="shared" si="23"/>
        <v>0</v>
      </c>
      <c r="F240" s="35">
        <f t="shared" si="23"/>
        <v>0</v>
      </c>
      <c r="G240" s="27" t="e">
        <f t="shared" si="16"/>
        <v>#DIV/0!</v>
      </c>
      <c r="H240" s="30">
        <f t="shared" si="15"/>
        <v>0</v>
      </c>
    </row>
    <row r="241" spans="1:8" ht="12.75">
      <c r="A241" s="3" t="s">
        <v>125</v>
      </c>
      <c r="B241" s="3" t="s">
        <v>233</v>
      </c>
      <c r="C241" s="35">
        <f aca="true" t="shared" si="24" ref="C241:F242">C264</f>
        <v>0</v>
      </c>
      <c r="D241" s="35">
        <f t="shared" si="24"/>
        <v>0</v>
      </c>
      <c r="E241" s="35">
        <f t="shared" si="24"/>
        <v>0</v>
      </c>
      <c r="F241" s="35">
        <f t="shared" si="24"/>
        <v>7837.81</v>
      </c>
      <c r="G241" s="27" t="e">
        <f t="shared" si="16"/>
        <v>#DIV/0!</v>
      </c>
      <c r="H241" s="30">
        <f t="shared" si="15"/>
        <v>0</v>
      </c>
    </row>
    <row r="242" spans="1:8" ht="12.75">
      <c r="A242" s="3" t="s">
        <v>337</v>
      </c>
      <c r="B242" s="3" t="s">
        <v>339</v>
      </c>
      <c r="C242" s="35">
        <f t="shared" si="24"/>
        <v>42000</v>
      </c>
      <c r="D242" s="35">
        <f t="shared" si="24"/>
        <v>42000</v>
      </c>
      <c r="E242" s="35">
        <f t="shared" si="24"/>
        <v>207.73</v>
      </c>
      <c r="F242" s="35">
        <f t="shared" si="24"/>
        <v>7283.92</v>
      </c>
      <c r="G242" s="27"/>
      <c r="H242" s="30"/>
    </row>
    <row r="243" spans="1:8" ht="12.75">
      <c r="A243" s="23" t="s">
        <v>67</v>
      </c>
      <c r="B243" s="23" t="s">
        <v>68</v>
      </c>
      <c r="C243" s="31">
        <f>C248+C249+C250+C251+C244+C245+C246</f>
        <v>23141959.7</v>
      </c>
      <c r="D243" s="31">
        <f>D248+D249+D250+D251+D244+D245+D246+D247</f>
        <v>23585989.7</v>
      </c>
      <c r="E243" s="31">
        <f>E248+E249+E250+E251+E244+E245+E246+E247</f>
        <v>8382421.629999999</v>
      </c>
      <c r="F243" s="31">
        <f>F248+F249+F250+F251+F244+F245+F246</f>
        <v>8901698.57</v>
      </c>
      <c r="G243" s="28">
        <f t="shared" si="16"/>
        <v>35.539834183850246</v>
      </c>
      <c r="H243" s="33">
        <f t="shared" si="15"/>
        <v>15203568.07</v>
      </c>
    </row>
    <row r="244" spans="1:8" ht="12.75">
      <c r="A244" s="3" t="s">
        <v>114</v>
      </c>
      <c r="B244" s="3" t="s">
        <v>355</v>
      </c>
      <c r="C244" s="35">
        <v>685000</v>
      </c>
      <c r="D244" s="35">
        <v>685000</v>
      </c>
      <c r="E244" s="35">
        <v>88264.8</v>
      </c>
      <c r="F244" s="11">
        <v>104614.49</v>
      </c>
      <c r="G244" s="27">
        <f t="shared" si="16"/>
        <v>12.885372262773723</v>
      </c>
      <c r="H244" s="30">
        <f t="shared" si="15"/>
        <v>596735.2</v>
      </c>
    </row>
    <row r="245" spans="1:8" ht="12.75">
      <c r="A245" s="3" t="s">
        <v>116</v>
      </c>
      <c r="B245" s="3" t="s">
        <v>356</v>
      </c>
      <c r="C245" s="35">
        <v>208000</v>
      </c>
      <c r="D245" s="35">
        <v>208000</v>
      </c>
      <c r="E245" s="35">
        <v>54078.1</v>
      </c>
      <c r="F245" s="11">
        <v>27000</v>
      </c>
      <c r="G245" s="27">
        <f t="shared" si="16"/>
        <v>25.999086538461537</v>
      </c>
      <c r="H245" s="30">
        <f t="shared" si="15"/>
        <v>153921.9</v>
      </c>
    </row>
    <row r="246" spans="1:8" ht="25.5">
      <c r="A246" s="13" t="s">
        <v>121</v>
      </c>
      <c r="B246" s="3" t="s">
        <v>334</v>
      </c>
      <c r="C246" s="35">
        <v>1108340.5</v>
      </c>
      <c r="D246" s="35">
        <v>1128370.5</v>
      </c>
      <c r="E246" s="35">
        <v>81724.76</v>
      </c>
      <c r="F246" s="35">
        <v>107832.62</v>
      </c>
      <c r="G246" s="27">
        <f t="shared" si="16"/>
        <v>7.242723910275924</v>
      </c>
      <c r="H246" s="30">
        <f t="shared" si="15"/>
        <v>1046645.74</v>
      </c>
    </row>
    <row r="247" spans="1:8" ht="12.75">
      <c r="A247" s="13" t="s">
        <v>360</v>
      </c>
      <c r="B247" s="3" t="s">
        <v>361</v>
      </c>
      <c r="C247" s="35"/>
      <c r="D247" s="35"/>
      <c r="E247" s="35"/>
      <c r="F247" s="35"/>
      <c r="G247" s="27" t="e">
        <f t="shared" si="16"/>
        <v>#DIV/0!</v>
      </c>
      <c r="H247" s="30">
        <f t="shared" si="15"/>
        <v>0</v>
      </c>
    </row>
    <row r="248" spans="1:8" ht="51">
      <c r="A248" s="17" t="s">
        <v>167</v>
      </c>
      <c r="B248" s="3" t="s">
        <v>205</v>
      </c>
      <c r="C248" s="3">
        <v>5390000</v>
      </c>
      <c r="D248" s="34">
        <v>6014000</v>
      </c>
      <c r="E248" s="34">
        <v>1860257.3</v>
      </c>
      <c r="F248" s="11">
        <v>2465224.35</v>
      </c>
      <c r="G248" s="27">
        <f>E248/D248*100</f>
        <v>30.932113402061855</v>
      </c>
      <c r="H248" s="30">
        <f>D248-E248</f>
        <v>4153742.7</v>
      </c>
    </row>
    <row r="249" spans="1:8" ht="12.75">
      <c r="A249" s="17" t="s">
        <v>169</v>
      </c>
      <c r="B249" s="3" t="s">
        <v>206</v>
      </c>
      <c r="C249" s="34">
        <v>0</v>
      </c>
      <c r="D249" s="11">
        <v>0</v>
      </c>
      <c r="E249" s="11">
        <v>0</v>
      </c>
      <c r="F249" s="3">
        <v>0</v>
      </c>
      <c r="G249" s="27" t="e">
        <f t="shared" si="16"/>
        <v>#DIV/0!</v>
      </c>
      <c r="H249" s="30">
        <f t="shared" si="15"/>
        <v>0</v>
      </c>
    </row>
    <row r="250" spans="1:8" ht="51">
      <c r="A250" s="17" t="s">
        <v>155</v>
      </c>
      <c r="B250" s="3" t="s">
        <v>207</v>
      </c>
      <c r="C250" s="34">
        <v>15550619.2</v>
      </c>
      <c r="D250" s="11">
        <v>15550619.2</v>
      </c>
      <c r="E250" s="3">
        <v>6298096.67</v>
      </c>
      <c r="F250" s="11">
        <v>6197027.11</v>
      </c>
      <c r="G250" s="27">
        <f t="shared" si="16"/>
        <v>40.50061665711678</v>
      </c>
      <c r="H250" s="30">
        <f t="shared" si="15"/>
        <v>9252522.53</v>
      </c>
    </row>
    <row r="251" spans="1:8" ht="12.75">
      <c r="A251" s="17" t="s">
        <v>157</v>
      </c>
      <c r="B251" s="3" t="s">
        <v>208</v>
      </c>
      <c r="C251" s="3">
        <v>200000</v>
      </c>
      <c r="D251" s="11">
        <v>0</v>
      </c>
      <c r="E251" s="11">
        <v>0</v>
      </c>
      <c r="F251" s="3">
        <v>0</v>
      </c>
      <c r="G251" s="27" t="e">
        <f t="shared" si="16"/>
        <v>#DIV/0!</v>
      </c>
      <c r="H251" s="30">
        <f t="shared" si="15"/>
        <v>0</v>
      </c>
    </row>
    <row r="252" spans="1:8" ht="12.75">
      <c r="A252" s="23" t="s">
        <v>69</v>
      </c>
      <c r="B252" s="23" t="s">
        <v>70</v>
      </c>
      <c r="C252" s="31">
        <f>C253+C254</f>
        <v>830000</v>
      </c>
      <c r="D252" s="31">
        <f>D253+D254</f>
        <v>1030000</v>
      </c>
      <c r="E252" s="31">
        <f>E253+E254</f>
        <v>298471.19</v>
      </c>
      <c r="F252" s="31">
        <f>F253+F254</f>
        <v>237497.8</v>
      </c>
      <c r="G252" s="28">
        <f t="shared" si="16"/>
        <v>28.977785436893207</v>
      </c>
      <c r="H252" s="33">
        <f t="shared" si="15"/>
        <v>731528.81</v>
      </c>
    </row>
    <row r="253" spans="1:8" ht="51">
      <c r="A253" s="17" t="s">
        <v>167</v>
      </c>
      <c r="B253" s="3" t="s">
        <v>209</v>
      </c>
      <c r="C253" s="34">
        <v>810000</v>
      </c>
      <c r="D253" s="34">
        <v>1010000</v>
      </c>
      <c r="E253" s="34">
        <v>298471.19</v>
      </c>
      <c r="F253" s="34">
        <v>237497.8</v>
      </c>
      <c r="G253" s="27">
        <f t="shared" si="16"/>
        <v>29.55160297029703</v>
      </c>
      <c r="H253" s="30">
        <f t="shared" si="15"/>
        <v>711528.81</v>
      </c>
    </row>
    <row r="254" spans="1:8" ht="12.75">
      <c r="A254" s="17" t="s">
        <v>169</v>
      </c>
      <c r="B254" s="3" t="s">
        <v>210</v>
      </c>
      <c r="C254" s="34">
        <v>20000</v>
      </c>
      <c r="D254" s="34">
        <v>20000</v>
      </c>
      <c r="E254" s="34">
        <v>0</v>
      </c>
      <c r="F254" s="34">
        <v>0</v>
      </c>
      <c r="G254" s="27">
        <f t="shared" si="16"/>
        <v>0</v>
      </c>
      <c r="H254" s="30">
        <f t="shared" si="15"/>
        <v>20000</v>
      </c>
    </row>
    <row r="255" spans="1:8" ht="25.5">
      <c r="A255" s="24" t="s">
        <v>71</v>
      </c>
      <c r="B255" s="23" t="s">
        <v>72</v>
      </c>
      <c r="C255" s="31">
        <f>C256+C261+C257+C258+C259+C260+C262+C263+C264+C265</f>
        <v>11519830</v>
      </c>
      <c r="D255" s="31">
        <f>D256+D261+D257+D258+D259+D260+D262+D263+D264+D265</f>
        <v>12084413.24</v>
      </c>
      <c r="E255" s="31">
        <f>E256+E261+E257+E258+E259+E260+E262+E263+E264+E265</f>
        <v>3240587.3299999996</v>
      </c>
      <c r="F255" s="31">
        <f>F256+F261+F257+F258+F259+F260+F262+F263+F264+F265</f>
        <v>4901545.600000001</v>
      </c>
      <c r="G255" s="28">
        <f t="shared" si="16"/>
        <v>26.81625715407925</v>
      </c>
      <c r="H255" s="33">
        <f t="shared" si="15"/>
        <v>8843825.91</v>
      </c>
    </row>
    <row r="256" spans="1:8" ht="12.75">
      <c r="A256" s="17" t="s">
        <v>132</v>
      </c>
      <c r="B256" s="3" t="s">
        <v>211</v>
      </c>
      <c r="C256" s="34">
        <v>7283013</v>
      </c>
      <c r="D256" s="34">
        <v>7283013</v>
      </c>
      <c r="E256" s="34">
        <v>1627130.21</v>
      </c>
      <c r="F256" s="34">
        <v>3423072.58</v>
      </c>
      <c r="G256" s="27">
        <f t="shared" si="16"/>
        <v>22.341443163701616</v>
      </c>
      <c r="H256" s="30">
        <f t="shared" si="15"/>
        <v>5655882.79</v>
      </c>
    </row>
    <row r="257" spans="1:8" ht="25.5">
      <c r="A257" s="17" t="s">
        <v>183</v>
      </c>
      <c r="B257" s="3" t="s">
        <v>212</v>
      </c>
      <c r="C257" s="34">
        <v>3000</v>
      </c>
      <c r="D257" s="34">
        <v>3000</v>
      </c>
      <c r="E257" s="34">
        <v>172.5</v>
      </c>
      <c r="F257" s="34">
        <v>287.5</v>
      </c>
      <c r="G257" s="27">
        <f t="shared" si="16"/>
        <v>5.75</v>
      </c>
      <c r="H257" s="30">
        <f aca="true" t="shared" si="25" ref="H257:H313">D257-E257</f>
        <v>2827.5</v>
      </c>
    </row>
    <row r="258" spans="1:8" ht="38.25">
      <c r="A258" s="17" t="s">
        <v>185</v>
      </c>
      <c r="B258" s="3" t="s">
        <v>213</v>
      </c>
      <c r="C258" s="34">
        <v>2183917</v>
      </c>
      <c r="D258" s="34">
        <v>2183917</v>
      </c>
      <c r="E258" s="34">
        <v>749979.23</v>
      </c>
      <c r="F258" s="34">
        <v>953194.39</v>
      </c>
      <c r="G258" s="27">
        <f aca="true" t="shared" si="26" ref="G258:G313">E258/D258*100</f>
        <v>34.34101341763446</v>
      </c>
      <c r="H258" s="30">
        <f t="shared" si="25"/>
        <v>1433937.77</v>
      </c>
    </row>
    <row r="259" spans="1:8" ht="12.75">
      <c r="A259" s="3" t="s">
        <v>114</v>
      </c>
      <c r="B259" s="3" t="s">
        <v>214</v>
      </c>
      <c r="C259" s="34">
        <v>742700</v>
      </c>
      <c r="D259" s="34">
        <v>794283.24</v>
      </c>
      <c r="E259" s="34">
        <v>234887.68</v>
      </c>
      <c r="F259" s="34">
        <v>256111.36</v>
      </c>
      <c r="G259" s="27">
        <f t="shared" si="26"/>
        <v>29.57228204890739</v>
      </c>
      <c r="H259" s="30">
        <f t="shared" si="25"/>
        <v>559395.56</v>
      </c>
    </row>
    <row r="260" spans="1:8" ht="38.25">
      <c r="A260" s="17" t="s">
        <v>217</v>
      </c>
      <c r="B260" s="3" t="s">
        <v>216</v>
      </c>
      <c r="C260" s="34">
        <v>2000</v>
      </c>
      <c r="D260" s="34">
        <v>2000</v>
      </c>
      <c r="E260" s="34">
        <v>0</v>
      </c>
      <c r="F260" s="34">
        <v>0</v>
      </c>
      <c r="G260" s="27">
        <f t="shared" si="26"/>
        <v>0</v>
      </c>
      <c r="H260" s="30">
        <f t="shared" si="25"/>
        <v>2000</v>
      </c>
    </row>
    <row r="261" spans="1:8" ht="12.75">
      <c r="A261" s="3" t="s">
        <v>116</v>
      </c>
      <c r="B261" s="3" t="s">
        <v>215</v>
      </c>
      <c r="C261" s="34">
        <v>250000</v>
      </c>
      <c r="D261" s="34">
        <v>263000</v>
      </c>
      <c r="E261" s="34">
        <v>63885.07</v>
      </c>
      <c r="F261" s="34">
        <v>62363.43</v>
      </c>
      <c r="G261" s="27">
        <f t="shared" si="26"/>
        <v>24.290901140684408</v>
      </c>
      <c r="H261" s="30">
        <f t="shared" si="25"/>
        <v>199114.93</v>
      </c>
    </row>
    <row r="262" spans="1:8" ht="25.5">
      <c r="A262" s="13" t="s">
        <v>119</v>
      </c>
      <c r="B262" s="3" t="s">
        <v>218</v>
      </c>
      <c r="C262" s="3">
        <v>259000</v>
      </c>
      <c r="D262" s="34">
        <v>396000</v>
      </c>
      <c r="E262" s="34">
        <v>134053.8</v>
      </c>
      <c r="F262" s="34">
        <v>45792.66</v>
      </c>
      <c r="G262" s="27">
        <f t="shared" si="26"/>
        <v>33.85196969696969</v>
      </c>
      <c r="H262" s="30">
        <f t="shared" si="25"/>
        <v>261946.2</v>
      </c>
    </row>
    <row r="263" spans="1:8" ht="25.5">
      <c r="A263" s="13" t="s">
        <v>121</v>
      </c>
      <c r="B263" s="3" t="s">
        <v>219</v>
      </c>
      <c r="C263" s="3">
        <v>754200</v>
      </c>
      <c r="D263" s="34">
        <v>1117200</v>
      </c>
      <c r="E263" s="34">
        <v>430271.11</v>
      </c>
      <c r="F263" s="34">
        <v>145601.95</v>
      </c>
      <c r="G263" s="27">
        <f t="shared" si="26"/>
        <v>38.51334675975654</v>
      </c>
      <c r="H263" s="30">
        <f t="shared" si="25"/>
        <v>686928.89</v>
      </c>
    </row>
    <row r="264" spans="1:8" ht="12.75">
      <c r="A264" s="3" t="s">
        <v>125</v>
      </c>
      <c r="B264" s="3" t="s">
        <v>220</v>
      </c>
      <c r="C264" s="3">
        <v>0</v>
      </c>
      <c r="D264" s="34">
        <v>0</v>
      </c>
      <c r="E264" s="34">
        <v>0</v>
      </c>
      <c r="F264" s="34">
        <v>7837.81</v>
      </c>
      <c r="G264" s="27" t="e">
        <f t="shared" si="26"/>
        <v>#DIV/0!</v>
      </c>
      <c r="H264" s="30">
        <f t="shared" si="25"/>
        <v>0</v>
      </c>
    </row>
    <row r="265" spans="1:8" ht="12.75">
      <c r="A265" s="3" t="s">
        <v>337</v>
      </c>
      <c r="B265" s="3" t="s">
        <v>338</v>
      </c>
      <c r="C265" s="3">
        <v>42000</v>
      </c>
      <c r="D265" s="34">
        <v>42000</v>
      </c>
      <c r="E265" s="34">
        <v>207.73</v>
      </c>
      <c r="F265" s="34">
        <v>7283.92</v>
      </c>
      <c r="G265" s="27">
        <f t="shared" si="26"/>
        <v>0.4945952380952381</v>
      </c>
      <c r="H265" s="30">
        <f t="shared" si="25"/>
        <v>41792.27</v>
      </c>
    </row>
    <row r="266" spans="1:8" ht="12.75">
      <c r="A266" s="1" t="s">
        <v>73</v>
      </c>
      <c r="B266" s="1" t="s">
        <v>74</v>
      </c>
      <c r="C266" s="33">
        <f aca="true" t="shared" si="27" ref="C266:F267">C267</f>
        <v>0</v>
      </c>
      <c r="D266" s="33">
        <f t="shared" si="27"/>
        <v>81940</v>
      </c>
      <c r="E266" s="33">
        <f t="shared" si="27"/>
        <v>0</v>
      </c>
      <c r="F266" s="33">
        <f t="shared" si="27"/>
        <v>26000</v>
      </c>
      <c r="G266" s="28">
        <f t="shared" si="26"/>
        <v>0</v>
      </c>
      <c r="H266" s="33">
        <f t="shared" si="25"/>
        <v>81940</v>
      </c>
    </row>
    <row r="267" spans="1:8" ht="12.75">
      <c r="A267" s="23" t="s">
        <v>75</v>
      </c>
      <c r="B267" s="23" t="s">
        <v>76</v>
      </c>
      <c r="C267" s="31">
        <f t="shared" si="27"/>
        <v>0</v>
      </c>
      <c r="D267" s="31">
        <f>D268+D269</f>
        <v>81940</v>
      </c>
      <c r="E267" s="31">
        <f>E268+E269</f>
        <v>0</v>
      </c>
      <c r="F267" s="31">
        <f>F268+F269</f>
        <v>26000</v>
      </c>
      <c r="G267" s="28">
        <f t="shared" si="26"/>
        <v>0</v>
      </c>
      <c r="H267" s="33">
        <f t="shared" si="25"/>
        <v>81940</v>
      </c>
    </row>
    <row r="268" spans="1:8" ht="25.5">
      <c r="A268" s="13" t="s">
        <v>121</v>
      </c>
      <c r="B268" s="3" t="s">
        <v>234</v>
      </c>
      <c r="C268" s="36">
        <v>0</v>
      </c>
      <c r="D268" s="35">
        <v>81940</v>
      </c>
      <c r="E268" s="35">
        <v>0</v>
      </c>
      <c r="F268" s="34">
        <v>26000</v>
      </c>
      <c r="G268" s="27">
        <f>E268/D268*100</f>
        <v>0</v>
      </c>
      <c r="H268" s="30">
        <f>D268-E268</f>
        <v>81940</v>
      </c>
    </row>
    <row r="269" spans="1:8" ht="38.25">
      <c r="A269" s="17" t="s">
        <v>161</v>
      </c>
      <c r="B269" s="3" t="s">
        <v>348</v>
      </c>
      <c r="C269" s="36"/>
      <c r="D269" s="35"/>
      <c r="E269" s="35"/>
      <c r="F269" s="35">
        <v>0</v>
      </c>
      <c r="G269" s="27"/>
      <c r="H269" s="30"/>
    </row>
    <row r="270" spans="1:8" ht="12.75">
      <c r="A270" s="1" t="s">
        <v>77</v>
      </c>
      <c r="B270" s="1" t="s">
        <v>78</v>
      </c>
      <c r="C270" s="33">
        <f>C271+C273+C274+C272+C275+C276+C277</f>
        <v>20410085</v>
      </c>
      <c r="D270" s="33">
        <f>D271+D273+D274+D272+D275+D276+D277</f>
        <v>24237466.28</v>
      </c>
      <c r="E270" s="33">
        <f>E271+E273+E274+E272+E275+E276+E277</f>
        <v>6730968.5</v>
      </c>
      <c r="F270" s="33">
        <f>F271+F273+F274+F272+F275+F276</f>
        <v>9282055.68</v>
      </c>
      <c r="G270" s="28">
        <f t="shared" si="26"/>
        <v>27.77092465953912</v>
      </c>
      <c r="H270" s="33">
        <f t="shared" si="25"/>
        <v>17506497.78</v>
      </c>
    </row>
    <row r="271" spans="1:8" ht="12.75">
      <c r="A271" s="17" t="s">
        <v>235</v>
      </c>
      <c r="B271" s="3" t="s">
        <v>247</v>
      </c>
      <c r="C271" s="35">
        <f>C279</f>
        <v>1074200</v>
      </c>
      <c r="D271" s="35">
        <f>D279</f>
        <v>1058709.69</v>
      </c>
      <c r="E271" s="35">
        <f>E279</f>
        <v>450800.02</v>
      </c>
      <c r="F271" s="35">
        <f>F279</f>
        <v>354482.19</v>
      </c>
      <c r="G271" s="27">
        <f t="shared" si="26"/>
        <v>42.58013544770711</v>
      </c>
      <c r="H271" s="30">
        <f t="shared" si="25"/>
        <v>607909.6699999999</v>
      </c>
    </row>
    <row r="272" spans="1:8" ht="25.5">
      <c r="A272" s="17" t="s">
        <v>241</v>
      </c>
      <c r="B272" s="3" t="s">
        <v>248</v>
      </c>
      <c r="C272" s="35">
        <f>C285</f>
        <v>11043800</v>
      </c>
      <c r="D272" s="35">
        <f>D285</f>
        <v>11043800</v>
      </c>
      <c r="E272" s="35">
        <f>E285</f>
        <v>3467448.64</v>
      </c>
      <c r="F272" s="35">
        <f>F285</f>
        <v>3029237.7</v>
      </c>
      <c r="G272" s="27">
        <f>E272/D272*100</f>
        <v>31.397242253572138</v>
      </c>
      <c r="H272" s="30">
        <f>D272-E272</f>
        <v>7576351.359999999</v>
      </c>
    </row>
    <row r="273" spans="1:8" ht="38.25">
      <c r="A273" s="17" t="s">
        <v>237</v>
      </c>
      <c r="B273" s="3" t="s">
        <v>249</v>
      </c>
      <c r="C273" s="35">
        <f aca="true" t="shared" si="28" ref="C273:F274">C281</f>
        <v>150000</v>
      </c>
      <c r="D273" s="35">
        <f t="shared" si="28"/>
        <v>392756.59</v>
      </c>
      <c r="E273" s="35">
        <f t="shared" si="28"/>
        <v>300616</v>
      </c>
      <c r="F273" s="35">
        <f t="shared" si="28"/>
        <v>4851160.93</v>
      </c>
      <c r="G273" s="27">
        <f t="shared" si="26"/>
        <v>76.54002699229056</v>
      </c>
      <c r="H273" s="30">
        <f t="shared" si="25"/>
        <v>92140.59000000003</v>
      </c>
    </row>
    <row r="274" spans="1:8" ht="12.75">
      <c r="A274" s="3" t="s">
        <v>239</v>
      </c>
      <c r="B274" s="3" t="s">
        <v>250</v>
      </c>
      <c r="C274" s="35">
        <f t="shared" si="28"/>
        <v>3227085</v>
      </c>
      <c r="D274" s="35">
        <f t="shared" si="28"/>
        <v>6827200</v>
      </c>
      <c r="E274" s="35">
        <f t="shared" si="28"/>
        <v>1326800</v>
      </c>
      <c r="F274" s="35">
        <f t="shared" si="28"/>
        <v>0</v>
      </c>
      <c r="G274" s="27">
        <f t="shared" si="26"/>
        <v>19.434028591516288</v>
      </c>
      <c r="H274" s="30">
        <f t="shared" si="25"/>
        <v>5500400</v>
      </c>
    </row>
    <row r="275" spans="1:8" ht="25.5">
      <c r="A275" s="17" t="s">
        <v>243</v>
      </c>
      <c r="B275" s="3" t="s">
        <v>251</v>
      </c>
      <c r="C275" s="35">
        <f aca="true" t="shared" si="29" ref="C275:F276">C286</f>
        <v>1384200</v>
      </c>
      <c r="D275" s="35">
        <f t="shared" si="29"/>
        <v>1384200</v>
      </c>
      <c r="E275" s="35">
        <f t="shared" si="29"/>
        <v>0</v>
      </c>
      <c r="F275" s="35">
        <f t="shared" si="29"/>
        <v>32250</v>
      </c>
      <c r="G275" s="27">
        <f t="shared" si="26"/>
        <v>0</v>
      </c>
      <c r="H275" s="30">
        <f t="shared" si="25"/>
        <v>1384200</v>
      </c>
    </row>
    <row r="276" spans="1:8" ht="12.75">
      <c r="A276" s="3" t="s">
        <v>245</v>
      </c>
      <c r="B276" s="3" t="s">
        <v>252</v>
      </c>
      <c r="C276" s="35">
        <f t="shared" si="29"/>
        <v>3530800</v>
      </c>
      <c r="D276" s="35">
        <f t="shared" si="29"/>
        <v>3530800</v>
      </c>
      <c r="E276" s="35">
        <f t="shared" si="29"/>
        <v>1185303.84</v>
      </c>
      <c r="F276" s="35">
        <f t="shared" si="29"/>
        <v>1014924.86</v>
      </c>
      <c r="G276" s="27">
        <f t="shared" si="26"/>
        <v>33.57040444091991</v>
      </c>
      <c r="H276" s="30">
        <f t="shared" si="25"/>
        <v>2345496.16</v>
      </c>
    </row>
    <row r="277" spans="1:8" ht="12.75">
      <c r="A277" s="3" t="s">
        <v>363</v>
      </c>
      <c r="B277" s="3" t="s">
        <v>365</v>
      </c>
      <c r="C277" s="35">
        <f>C283</f>
        <v>0</v>
      </c>
      <c r="D277" s="35">
        <f>D283</f>
        <v>0</v>
      </c>
      <c r="E277" s="35">
        <f>E283</f>
        <v>0</v>
      </c>
      <c r="F277" s="35"/>
      <c r="G277" s="27"/>
      <c r="H277" s="30"/>
    </row>
    <row r="278" spans="1:8" ht="12.75">
      <c r="A278" s="23" t="s">
        <v>79</v>
      </c>
      <c r="B278" s="23" t="s">
        <v>80</v>
      </c>
      <c r="C278" s="31">
        <f>C279</f>
        <v>1074200</v>
      </c>
      <c r="D278" s="31">
        <f>D279</f>
        <v>1058709.69</v>
      </c>
      <c r="E278" s="31">
        <f>E279</f>
        <v>450800.02</v>
      </c>
      <c r="F278" s="31">
        <f>F279</f>
        <v>354482.19</v>
      </c>
      <c r="G278" s="28">
        <f t="shared" si="26"/>
        <v>42.58013544770711</v>
      </c>
      <c r="H278" s="33">
        <f t="shared" si="25"/>
        <v>607909.6699999999</v>
      </c>
    </row>
    <row r="279" spans="1:8" ht="12.75">
      <c r="A279" s="17" t="s">
        <v>235</v>
      </c>
      <c r="B279" s="3" t="s">
        <v>236</v>
      </c>
      <c r="C279" s="3">
        <v>1074200</v>
      </c>
      <c r="D279" s="34">
        <v>1058709.69</v>
      </c>
      <c r="E279" s="34">
        <v>450800.02</v>
      </c>
      <c r="F279" s="34">
        <v>354482.19</v>
      </c>
      <c r="G279" s="27">
        <f t="shared" si="26"/>
        <v>42.58013544770711</v>
      </c>
      <c r="H279" s="30">
        <f t="shared" si="25"/>
        <v>607909.6699999999</v>
      </c>
    </row>
    <row r="280" spans="1:8" ht="12.75">
      <c r="A280" s="23" t="s">
        <v>81</v>
      </c>
      <c r="B280" s="23" t="s">
        <v>82</v>
      </c>
      <c r="C280" s="31">
        <f>C282+C281+C283</f>
        <v>3377085</v>
      </c>
      <c r="D280" s="31">
        <f>D282+D281+D283</f>
        <v>7219956.59</v>
      </c>
      <c r="E280" s="31">
        <f>E282+E281+E283</f>
        <v>1627416</v>
      </c>
      <c r="F280" s="31">
        <f>F282+F281</f>
        <v>4851160.93</v>
      </c>
      <c r="G280" s="28">
        <f t="shared" si="26"/>
        <v>22.540523335750418</v>
      </c>
      <c r="H280" s="33">
        <f t="shared" si="25"/>
        <v>5592540.59</v>
      </c>
    </row>
    <row r="281" spans="1:8" ht="38.25">
      <c r="A281" s="17" t="s">
        <v>237</v>
      </c>
      <c r="B281" s="3" t="s">
        <v>238</v>
      </c>
      <c r="C281" s="35">
        <v>150000</v>
      </c>
      <c r="D281" s="35">
        <v>392756.59</v>
      </c>
      <c r="E281" s="35">
        <v>300616</v>
      </c>
      <c r="F281" s="34">
        <v>4851160.93</v>
      </c>
      <c r="G281" s="27">
        <f>E281/D281*100</f>
        <v>76.54002699229056</v>
      </c>
      <c r="H281" s="30">
        <f>D281-E281</f>
        <v>92140.59000000003</v>
      </c>
    </row>
    <row r="282" spans="1:8" ht="12.75">
      <c r="A282" s="3" t="s">
        <v>239</v>
      </c>
      <c r="B282" s="3" t="s">
        <v>240</v>
      </c>
      <c r="C282" s="3">
        <v>3227085</v>
      </c>
      <c r="D282" s="34">
        <v>6827200</v>
      </c>
      <c r="E282" s="34">
        <v>1326800</v>
      </c>
      <c r="F282" s="34">
        <v>0</v>
      </c>
      <c r="G282" s="27">
        <f t="shared" si="26"/>
        <v>19.434028591516288</v>
      </c>
      <c r="H282" s="30">
        <f t="shared" si="25"/>
        <v>5500400</v>
      </c>
    </row>
    <row r="283" spans="1:8" ht="12.75">
      <c r="A283" s="3" t="s">
        <v>363</v>
      </c>
      <c r="B283" s="3" t="s">
        <v>364</v>
      </c>
      <c r="C283" s="3"/>
      <c r="D283" s="34"/>
      <c r="E283" s="34"/>
      <c r="F283" s="34">
        <v>0</v>
      </c>
      <c r="G283" s="27" t="e">
        <f t="shared" si="26"/>
        <v>#DIV/0!</v>
      </c>
      <c r="H283" s="30">
        <f t="shared" si="25"/>
        <v>0</v>
      </c>
    </row>
    <row r="284" spans="1:8" ht="12.75">
      <c r="A284" s="23" t="s">
        <v>83</v>
      </c>
      <c r="B284" s="23" t="s">
        <v>84</v>
      </c>
      <c r="C284" s="31">
        <f>C285+C286+C287</f>
        <v>15958800</v>
      </c>
      <c r="D284" s="31">
        <f>D285+D286+D287</f>
        <v>15958800</v>
      </c>
      <c r="E284" s="31">
        <f>E285+E286+E287</f>
        <v>4652752.48</v>
      </c>
      <c r="F284" s="31">
        <f>F285+F286+F287</f>
        <v>4076412.56</v>
      </c>
      <c r="G284" s="28">
        <f t="shared" si="26"/>
        <v>29.154776549615264</v>
      </c>
      <c r="H284" s="33">
        <f t="shared" si="25"/>
        <v>11306047.52</v>
      </c>
    </row>
    <row r="285" spans="1:8" ht="25.5">
      <c r="A285" s="17" t="s">
        <v>241</v>
      </c>
      <c r="B285" s="3" t="s">
        <v>242</v>
      </c>
      <c r="C285" s="34">
        <v>11043800</v>
      </c>
      <c r="D285" s="34">
        <v>11043800</v>
      </c>
      <c r="E285" s="34">
        <v>3467448.64</v>
      </c>
      <c r="F285" s="34">
        <v>3029237.7</v>
      </c>
      <c r="G285" s="27">
        <f t="shared" si="26"/>
        <v>31.397242253572138</v>
      </c>
      <c r="H285" s="30">
        <f t="shared" si="25"/>
        <v>7576351.359999999</v>
      </c>
    </row>
    <row r="286" spans="1:8" ht="25.5">
      <c r="A286" s="17" t="s">
        <v>243</v>
      </c>
      <c r="B286" s="3" t="s">
        <v>244</v>
      </c>
      <c r="C286" s="34">
        <v>1384200</v>
      </c>
      <c r="D286" s="34">
        <v>1384200</v>
      </c>
      <c r="E286" s="34">
        <v>0</v>
      </c>
      <c r="F286" s="34">
        <v>32250</v>
      </c>
      <c r="G286" s="27">
        <f t="shared" si="26"/>
        <v>0</v>
      </c>
      <c r="H286" s="30">
        <f t="shared" si="25"/>
        <v>1384200</v>
      </c>
    </row>
    <row r="287" spans="1:8" ht="12.75">
      <c r="A287" s="3" t="s">
        <v>245</v>
      </c>
      <c r="B287" s="3" t="s">
        <v>246</v>
      </c>
      <c r="C287" s="3">
        <v>3530800</v>
      </c>
      <c r="D287" s="34">
        <v>3530800</v>
      </c>
      <c r="E287" s="34">
        <v>1185303.84</v>
      </c>
      <c r="F287" s="34">
        <v>1014924.86</v>
      </c>
      <c r="G287" s="27">
        <f t="shared" si="26"/>
        <v>33.57040444091991</v>
      </c>
      <c r="H287" s="30">
        <f t="shared" si="25"/>
        <v>2345496.16</v>
      </c>
    </row>
    <row r="288" spans="1:8" ht="12.75">
      <c r="A288" s="1" t="s">
        <v>85</v>
      </c>
      <c r="B288" s="1" t="s">
        <v>86</v>
      </c>
      <c r="C288" s="33">
        <f>C289+C294+C296+C290+C291+C293+C295+C297+C292</f>
        <v>6336700</v>
      </c>
      <c r="D288" s="33">
        <f>D289+D294+D296+D290+D291+D293+D295+D297+D292</f>
        <v>6664982</v>
      </c>
      <c r="E288" s="33">
        <f>E289+E294+E296+E290+E291+E293+E295+E297+E292</f>
        <v>2584373.0999999996</v>
      </c>
      <c r="F288" s="33">
        <f>F289+F294+F296+F290+F291+F293+F295</f>
        <v>2284044.12</v>
      </c>
      <c r="G288" s="28">
        <f t="shared" si="26"/>
        <v>38.77539504232719</v>
      </c>
      <c r="H288" s="33">
        <f t="shared" si="25"/>
        <v>4080608.9000000004</v>
      </c>
    </row>
    <row r="289" spans="1:8" ht="12.75">
      <c r="A289" s="3" t="s">
        <v>114</v>
      </c>
      <c r="B289" s="3" t="s">
        <v>276</v>
      </c>
      <c r="C289" s="35">
        <f>C305</f>
        <v>610000</v>
      </c>
      <c r="D289" s="35">
        <f aca="true" t="shared" si="30" ref="D289:E291">D305</f>
        <v>610000</v>
      </c>
      <c r="E289" s="35">
        <f t="shared" si="30"/>
        <v>173167.9</v>
      </c>
      <c r="F289" s="35">
        <f>F305</f>
        <v>195062.65</v>
      </c>
      <c r="G289" s="27">
        <f t="shared" si="26"/>
        <v>28.388180327868852</v>
      </c>
      <c r="H289" s="30">
        <f t="shared" si="25"/>
        <v>436832.1</v>
      </c>
    </row>
    <row r="290" spans="1:8" ht="38.25">
      <c r="A290" s="17" t="s">
        <v>217</v>
      </c>
      <c r="B290" s="3" t="s">
        <v>277</v>
      </c>
      <c r="C290" s="35">
        <f>C306</f>
        <v>0</v>
      </c>
      <c r="D290" s="35">
        <f t="shared" si="30"/>
        <v>0</v>
      </c>
      <c r="E290" s="35">
        <f t="shared" si="30"/>
        <v>0</v>
      </c>
      <c r="F290" s="35">
        <f>F306</f>
        <v>0</v>
      </c>
      <c r="G290" s="27" t="e">
        <f t="shared" si="26"/>
        <v>#DIV/0!</v>
      </c>
      <c r="H290" s="30">
        <f t="shared" si="25"/>
        <v>0</v>
      </c>
    </row>
    <row r="291" spans="1:8" ht="12.75">
      <c r="A291" s="3" t="s">
        <v>116</v>
      </c>
      <c r="B291" s="3" t="s">
        <v>278</v>
      </c>
      <c r="C291" s="35">
        <f>C307</f>
        <v>190000</v>
      </c>
      <c r="D291" s="35">
        <f t="shared" si="30"/>
        <v>190000</v>
      </c>
      <c r="E291" s="35">
        <f t="shared" si="30"/>
        <v>92797.77</v>
      </c>
      <c r="F291" s="35">
        <f>F307</f>
        <v>36571</v>
      </c>
      <c r="G291" s="27">
        <f t="shared" si="26"/>
        <v>48.84093157894737</v>
      </c>
      <c r="H291" s="30">
        <f t="shared" si="25"/>
        <v>97202.23</v>
      </c>
    </row>
    <row r="292" spans="1:8" ht="25.5">
      <c r="A292" s="13" t="s">
        <v>119</v>
      </c>
      <c r="B292" s="3" t="s">
        <v>375</v>
      </c>
      <c r="C292" s="35">
        <f>C308</f>
        <v>26000</v>
      </c>
      <c r="D292" s="35">
        <f>D308</f>
        <v>26000</v>
      </c>
      <c r="E292" s="35">
        <f>E308</f>
        <v>5243.04</v>
      </c>
      <c r="F292" s="35"/>
      <c r="G292" s="27"/>
      <c r="H292" s="30"/>
    </row>
    <row r="293" spans="1:8" ht="25.5">
      <c r="A293" s="13" t="s">
        <v>121</v>
      </c>
      <c r="B293" s="3" t="s">
        <v>279</v>
      </c>
      <c r="C293" s="35">
        <f>C299+C303+C309</f>
        <v>500700</v>
      </c>
      <c r="D293" s="35">
        <f>D299+D303+D309</f>
        <v>828982</v>
      </c>
      <c r="E293" s="35">
        <f>E299+E303+E309</f>
        <v>429325.04999999993</v>
      </c>
      <c r="F293" s="35">
        <f>F299+F303+F309</f>
        <v>318109.67</v>
      </c>
      <c r="G293" s="27">
        <f t="shared" si="26"/>
        <v>51.78942968604866</v>
      </c>
      <c r="H293" s="30">
        <f t="shared" si="25"/>
        <v>399656.95000000007</v>
      </c>
    </row>
    <row r="294" spans="1:8" ht="51">
      <c r="A294" s="17" t="s">
        <v>155</v>
      </c>
      <c r="B294" s="3" t="s">
        <v>280</v>
      </c>
      <c r="C294" s="35">
        <f aca="true" t="shared" si="31" ref="C294:F295">C300</f>
        <v>5000000</v>
      </c>
      <c r="D294" s="35">
        <f t="shared" si="31"/>
        <v>5000000</v>
      </c>
      <c r="E294" s="35">
        <f t="shared" si="31"/>
        <v>1883839.34</v>
      </c>
      <c r="F294" s="35">
        <f t="shared" si="31"/>
        <v>1732965.76</v>
      </c>
      <c r="G294" s="27">
        <f t="shared" si="26"/>
        <v>37.6767868</v>
      </c>
      <c r="H294" s="30">
        <f t="shared" si="25"/>
        <v>3116160.66</v>
      </c>
    </row>
    <row r="295" spans="1:8" ht="12.75">
      <c r="A295" s="17" t="s">
        <v>157</v>
      </c>
      <c r="B295" s="3" t="s">
        <v>350</v>
      </c>
      <c r="C295" s="35">
        <f t="shared" si="31"/>
        <v>0</v>
      </c>
      <c r="D295" s="35">
        <f t="shared" si="31"/>
        <v>0</v>
      </c>
      <c r="E295" s="35">
        <f t="shared" si="31"/>
        <v>0</v>
      </c>
      <c r="F295" s="35">
        <f t="shared" si="31"/>
        <v>0</v>
      </c>
      <c r="G295" s="27" t="e">
        <f t="shared" si="26"/>
        <v>#DIV/0!</v>
      </c>
      <c r="H295" s="30"/>
    </row>
    <row r="296" spans="1:8" ht="12.75">
      <c r="A296" s="3" t="s">
        <v>125</v>
      </c>
      <c r="B296" s="3" t="s">
        <v>281</v>
      </c>
      <c r="C296" s="35">
        <f>C310</f>
        <v>0</v>
      </c>
      <c r="D296" s="35">
        <f>D310</f>
        <v>0</v>
      </c>
      <c r="E296" s="35">
        <f>E310</f>
        <v>0</v>
      </c>
      <c r="F296" s="35">
        <f>F310</f>
        <v>1335.04</v>
      </c>
      <c r="G296" s="27" t="e">
        <f t="shared" si="26"/>
        <v>#DIV/0!</v>
      </c>
      <c r="H296" s="30">
        <f t="shared" si="25"/>
        <v>0</v>
      </c>
    </row>
    <row r="297" spans="1:8" ht="12.75">
      <c r="A297" s="3" t="s">
        <v>337</v>
      </c>
      <c r="B297" s="3" t="s">
        <v>382</v>
      </c>
      <c r="C297" s="35">
        <f>C311</f>
        <v>10000</v>
      </c>
      <c r="D297" s="35">
        <f>D311</f>
        <v>10000</v>
      </c>
      <c r="E297" s="35">
        <f>E311</f>
        <v>0</v>
      </c>
      <c r="F297" s="35"/>
      <c r="G297" s="27"/>
      <c r="H297" s="30"/>
    </row>
    <row r="298" spans="1:8" ht="12.75">
      <c r="A298" s="23" t="s">
        <v>87</v>
      </c>
      <c r="B298" s="23" t="s">
        <v>88</v>
      </c>
      <c r="C298" s="31">
        <f>C299+C300+C301</f>
        <v>5220000</v>
      </c>
      <c r="D298" s="31">
        <f>D299+D300+D301</f>
        <v>5376000</v>
      </c>
      <c r="E298" s="31">
        <f>E299+E300+E301</f>
        <v>2136912.3000000003</v>
      </c>
      <c r="F298" s="31">
        <f>F299+F300+F301</f>
        <v>1879554.06</v>
      </c>
      <c r="G298" s="28">
        <f t="shared" si="26"/>
        <v>39.74911272321429</v>
      </c>
      <c r="H298" s="33">
        <f t="shared" si="25"/>
        <v>3239087.6999999997</v>
      </c>
    </row>
    <row r="299" spans="1:8" ht="25.5">
      <c r="A299" s="13" t="s">
        <v>121</v>
      </c>
      <c r="B299" s="3" t="s">
        <v>253</v>
      </c>
      <c r="C299" s="3">
        <v>220000</v>
      </c>
      <c r="D299" s="34">
        <v>376000</v>
      </c>
      <c r="E299" s="34">
        <v>253072.96</v>
      </c>
      <c r="F299" s="34">
        <v>146588.3</v>
      </c>
      <c r="G299" s="27">
        <f t="shared" si="26"/>
        <v>67.30663829787234</v>
      </c>
      <c r="H299" s="30">
        <f t="shared" si="25"/>
        <v>122927.04000000001</v>
      </c>
    </row>
    <row r="300" spans="1:8" ht="51">
      <c r="A300" s="17" t="s">
        <v>155</v>
      </c>
      <c r="B300" s="3" t="s">
        <v>254</v>
      </c>
      <c r="C300" s="3">
        <v>5000000</v>
      </c>
      <c r="D300" s="34">
        <v>5000000</v>
      </c>
      <c r="E300" s="34">
        <v>1883839.34</v>
      </c>
      <c r="F300" s="34">
        <v>1732965.76</v>
      </c>
      <c r="G300" s="27">
        <f t="shared" si="26"/>
        <v>37.6767868</v>
      </c>
      <c r="H300" s="30">
        <f t="shared" si="25"/>
        <v>3116160.66</v>
      </c>
    </row>
    <row r="301" spans="1:8" ht="12.75">
      <c r="A301" s="17" t="s">
        <v>157</v>
      </c>
      <c r="B301" s="3" t="s">
        <v>349</v>
      </c>
      <c r="C301" s="3"/>
      <c r="D301" s="34">
        <v>0</v>
      </c>
      <c r="E301" s="34">
        <v>0</v>
      </c>
      <c r="F301" s="34">
        <v>0</v>
      </c>
      <c r="G301" s="27"/>
      <c r="H301" s="30"/>
    </row>
    <row r="302" spans="1:8" ht="12.75">
      <c r="A302" s="23" t="s">
        <v>89</v>
      </c>
      <c r="B302" s="23" t="s">
        <v>90</v>
      </c>
      <c r="C302" s="31">
        <f>C303</f>
        <v>120000</v>
      </c>
      <c r="D302" s="31">
        <f>D303</f>
        <v>276000</v>
      </c>
      <c r="E302" s="31">
        <f>E303</f>
        <v>85542</v>
      </c>
      <c r="F302" s="31">
        <f>F303</f>
        <v>122165</v>
      </c>
      <c r="G302" s="28">
        <f t="shared" si="26"/>
        <v>30.993478260869566</v>
      </c>
      <c r="H302" s="33">
        <f t="shared" si="25"/>
        <v>190458</v>
      </c>
    </row>
    <row r="303" spans="1:8" ht="25.5">
      <c r="A303" s="13" t="s">
        <v>121</v>
      </c>
      <c r="B303" s="3" t="s">
        <v>255</v>
      </c>
      <c r="C303" s="3">
        <v>120000</v>
      </c>
      <c r="D303" s="34">
        <v>276000</v>
      </c>
      <c r="E303" s="34">
        <v>85542</v>
      </c>
      <c r="F303" s="34">
        <v>122165</v>
      </c>
      <c r="G303" s="27">
        <f>E303/D303*100</f>
        <v>30.993478260869566</v>
      </c>
      <c r="H303" s="30">
        <f>D303-E303</f>
        <v>190458</v>
      </c>
    </row>
    <row r="304" spans="1:8" ht="25.5">
      <c r="A304" s="24" t="s">
        <v>91</v>
      </c>
      <c r="B304" s="23" t="s">
        <v>92</v>
      </c>
      <c r="C304" s="31">
        <f>C305+C310+C306+C307+C309+C311+C308</f>
        <v>996700</v>
      </c>
      <c r="D304" s="31">
        <f>D305+D310+D306+D307+D309+D311+D308</f>
        <v>1012982</v>
      </c>
      <c r="E304" s="31">
        <f>E305+E310+E306+E307+E309+E311+E308</f>
        <v>361918.8</v>
      </c>
      <c r="F304" s="31">
        <f>F305+F310+F306+F307+F309</f>
        <v>282325.06</v>
      </c>
      <c r="G304" s="28">
        <f t="shared" si="26"/>
        <v>35.72805834654515</v>
      </c>
      <c r="H304" s="33">
        <f t="shared" si="25"/>
        <v>651063.2</v>
      </c>
    </row>
    <row r="305" spans="1:8" ht="12.75">
      <c r="A305" s="3" t="s">
        <v>114</v>
      </c>
      <c r="B305" s="3" t="s">
        <v>256</v>
      </c>
      <c r="C305" s="34">
        <v>610000</v>
      </c>
      <c r="D305" s="34">
        <v>610000</v>
      </c>
      <c r="E305" s="34">
        <v>173167.9</v>
      </c>
      <c r="F305" s="34">
        <v>195062.65</v>
      </c>
      <c r="G305" s="27">
        <f t="shared" si="26"/>
        <v>28.388180327868852</v>
      </c>
      <c r="H305" s="30">
        <f t="shared" si="25"/>
        <v>436832.1</v>
      </c>
    </row>
    <row r="306" spans="1:8" ht="38.25">
      <c r="A306" s="17" t="s">
        <v>217</v>
      </c>
      <c r="B306" s="3" t="s">
        <v>257</v>
      </c>
      <c r="C306" s="34">
        <v>0</v>
      </c>
      <c r="D306" s="34">
        <v>0</v>
      </c>
      <c r="E306" s="34">
        <v>0</v>
      </c>
      <c r="F306" s="34">
        <v>0</v>
      </c>
      <c r="G306" s="27" t="e">
        <f t="shared" si="26"/>
        <v>#DIV/0!</v>
      </c>
      <c r="H306" s="30">
        <f t="shared" si="25"/>
        <v>0</v>
      </c>
    </row>
    <row r="307" spans="1:8" ht="12.75">
      <c r="A307" s="3" t="s">
        <v>116</v>
      </c>
      <c r="B307" s="3" t="s">
        <v>258</v>
      </c>
      <c r="C307" s="34">
        <v>190000</v>
      </c>
      <c r="D307" s="34">
        <v>190000</v>
      </c>
      <c r="E307" s="34">
        <v>92797.77</v>
      </c>
      <c r="F307" s="34">
        <v>36571</v>
      </c>
      <c r="G307" s="27">
        <f t="shared" si="26"/>
        <v>48.84093157894737</v>
      </c>
      <c r="H307" s="30">
        <f t="shared" si="25"/>
        <v>97202.23</v>
      </c>
    </row>
    <row r="308" spans="1:8" ht="25.5">
      <c r="A308" s="13" t="s">
        <v>119</v>
      </c>
      <c r="B308" s="3" t="s">
        <v>374</v>
      </c>
      <c r="C308" s="34">
        <v>26000</v>
      </c>
      <c r="D308" s="34">
        <v>26000</v>
      </c>
      <c r="E308" s="34">
        <v>5243.04</v>
      </c>
      <c r="F308" s="34"/>
      <c r="G308" s="27"/>
      <c r="H308" s="30"/>
    </row>
    <row r="309" spans="1:8" ht="25.5">
      <c r="A309" s="13" t="s">
        <v>121</v>
      </c>
      <c r="B309" s="3" t="s">
        <v>259</v>
      </c>
      <c r="C309" s="34">
        <v>160700</v>
      </c>
      <c r="D309" s="34">
        <v>176982</v>
      </c>
      <c r="E309" s="34">
        <v>90710.09</v>
      </c>
      <c r="F309" s="34">
        <v>49356.37</v>
      </c>
      <c r="G309" s="27">
        <f t="shared" si="26"/>
        <v>51.25385067407985</v>
      </c>
      <c r="H309" s="30">
        <f t="shared" si="25"/>
        <v>86271.91</v>
      </c>
    </row>
    <row r="310" spans="1:8" ht="12.75">
      <c r="A310" s="3" t="s">
        <v>125</v>
      </c>
      <c r="B310" s="3" t="s">
        <v>260</v>
      </c>
      <c r="C310" s="34">
        <v>0</v>
      </c>
      <c r="D310" s="34">
        <v>0</v>
      </c>
      <c r="E310" s="34">
        <v>0</v>
      </c>
      <c r="F310" s="34">
        <v>1335.04</v>
      </c>
      <c r="G310" s="27" t="e">
        <f t="shared" si="26"/>
        <v>#DIV/0!</v>
      </c>
      <c r="H310" s="30">
        <f t="shared" si="25"/>
        <v>0</v>
      </c>
    </row>
    <row r="311" spans="1:8" ht="12.75">
      <c r="A311" s="3" t="s">
        <v>337</v>
      </c>
      <c r="B311" s="3" t="s">
        <v>381</v>
      </c>
      <c r="C311" s="34">
        <v>10000</v>
      </c>
      <c r="D311" s="34">
        <v>10000</v>
      </c>
      <c r="E311" s="34"/>
      <c r="F311" s="34"/>
      <c r="G311" s="27"/>
      <c r="H311" s="30"/>
    </row>
    <row r="312" spans="1:8" ht="12.75">
      <c r="A312" s="1" t="s">
        <v>93</v>
      </c>
      <c r="B312" s="1" t="s">
        <v>94</v>
      </c>
      <c r="C312" s="33">
        <f aca="true" t="shared" si="32" ref="C312:F313">C313</f>
        <v>100000</v>
      </c>
      <c r="D312" s="33">
        <f t="shared" si="32"/>
        <v>100000</v>
      </c>
      <c r="E312" s="33">
        <f t="shared" si="32"/>
        <v>0</v>
      </c>
      <c r="F312" s="33">
        <f t="shared" si="32"/>
        <v>0</v>
      </c>
      <c r="G312" s="28">
        <f t="shared" si="26"/>
        <v>0</v>
      </c>
      <c r="H312" s="33">
        <f t="shared" si="25"/>
        <v>100000</v>
      </c>
    </row>
    <row r="313" spans="1:8" ht="12.75">
      <c r="A313" s="23" t="s">
        <v>95</v>
      </c>
      <c r="B313" s="23" t="s">
        <v>96</v>
      </c>
      <c r="C313" s="31">
        <f t="shared" si="32"/>
        <v>100000</v>
      </c>
      <c r="D313" s="31">
        <f t="shared" si="32"/>
        <v>100000</v>
      </c>
      <c r="E313" s="31">
        <f t="shared" si="32"/>
        <v>0</v>
      </c>
      <c r="F313" s="31">
        <f t="shared" si="32"/>
        <v>0</v>
      </c>
      <c r="G313" s="28">
        <f t="shared" si="26"/>
        <v>0</v>
      </c>
      <c r="H313" s="33">
        <f t="shared" si="25"/>
        <v>100000</v>
      </c>
    </row>
    <row r="314" spans="1:8" ht="51">
      <c r="A314" s="17" t="s">
        <v>261</v>
      </c>
      <c r="B314" s="3" t="s">
        <v>262</v>
      </c>
      <c r="C314" s="3">
        <v>100000</v>
      </c>
      <c r="D314" s="34">
        <v>100000</v>
      </c>
      <c r="E314" s="34">
        <v>0</v>
      </c>
      <c r="F314" s="34">
        <v>0</v>
      </c>
      <c r="G314" s="27">
        <f>E314/D314*100</f>
        <v>0</v>
      </c>
      <c r="H314" s="30">
        <f>D314-E314</f>
        <v>100000</v>
      </c>
    </row>
    <row r="315" spans="1:8" ht="51">
      <c r="A315" s="14" t="s">
        <v>97</v>
      </c>
      <c r="B315" s="1" t="s">
        <v>98</v>
      </c>
      <c r="C315" s="33">
        <f>C316</f>
        <v>0</v>
      </c>
      <c r="D315" s="33">
        <f>D316+D318</f>
        <v>0</v>
      </c>
      <c r="E315" s="33">
        <f>E316+E318</f>
        <v>0</v>
      </c>
      <c r="F315" s="33">
        <f>F316+F318</f>
        <v>0</v>
      </c>
      <c r="G315" s="28"/>
      <c r="H315" s="33">
        <f>D315-E315</f>
        <v>0</v>
      </c>
    </row>
    <row r="316" spans="1:8" ht="38.25">
      <c r="A316" s="14" t="s">
        <v>99</v>
      </c>
      <c r="B316" s="1" t="s">
        <v>100</v>
      </c>
      <c r="C316" s="33">
        <v>0</v>
      </c>
      <c r="D316" s="33">
        <v>0</v>
      </c>
      <c r="E316" s="33">
        <v>0</v>
      </c>
      <c r="F316" s="33">
        <v>0</v>
      </c>
      <c r="G316" s="28"/>
      <c r="H316" s="33">
        <f>D316-E316</f>
        <v>0</v>
      </c>
    </row>
    <row r="317" spans="1:8" s="4" customFormat="1" ht="12.75">
      <c r="A317" s="14" t="s">
        <v>110</v>
      </c>
      <c r="B317" s="1" t="s">
        <v>111</v>
      </c>
      <c r="C317" s="33"/>
      <c r="D317" s="33"/>
      <c r="E317" s="33"/>
      <c r="F317" s="33"/>
      <c r="G317" s="28"/>
      <c r="H317" s="33"/>
    </row>
    <row r="318" spans="1:8" s="4" customFormat="1" ht="12.75">
      <c r="A318" s="14" t="s">
        <v>106</v>
      </c>
      <c r="B318" s="1" t="s">
        <v>107</v>
      </c>
      <c r="C318" s="1"/>
      <c r="D318" s="33"/>
      <c r="E318" s="33"/>
      <c r="F318" s="33"/>
      <c r="G318" s="28"/>
      <c r="H318" s="33"/>
    </row>
    <row r="319" spans="1:8" ht="12.75">
      <c r="A319" s="17" t="s">
        <v>101</v>
      </c>
      <c r="B319" s="3"/>
      <c r="C319" s="3">
        <v>-902209.91</v>
      </c>
      <c r="D319" s="3">
        <v>-11717702.1</v>
      </c>
      <c r="E319" s="11">
        <v>564693.67</v>
      </c>
      <c r="F319" s="11">
        <v>26056.05</v>
      </c>
      <c r="G319" s="3"/>
      <c r="H319" s="3"/>
    </row>
    <row r="320" ht="12.75">
      <c r="D320" t="s">
        <v>103</v>
      </c>
    </row>
    <row r="321" spans="1:7" ht="15">
      <c r="A321" s="37" t="s">
        <v>104</v>
      </c>
      <c r="G321" s="37" t="s">
        <v>105</v>
      </c>
    </row>
    <row r="322" ht="12.75">
      <c r="F322" t="s">
        <v>103</v>
      </c>
    </row>
    <row r="324" ht="12.75">
      <c r="D324" t="s">
        <v>103</v>
      </c>
    </row>
  </sheetData>
  <sheetProtection/>
  <mergeCells count="2">
    <mergeCell ref="D1:F3"/>
    <mergeCell ref="G5:H5"/>
  </mergeCells>
  <printOptions/>
  <pageMargins left="0.2362204724409449" right="0.2362204724409449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8"/>
  <sheetViews>
    <sheetView zoomScalePageLayoutView="0" workbookViewId="0" topLeftCell="A280">
      <selection activeCell="D289" sqref="D289:E294"/>
    </sheetView>
  </sheetViews>
  <sheetFormatPr defaultColWidth="9.00390625" defaultRowHeight="12.75"/>
  <cols>
    <col min="1" max="1" width="47.75390625" style="0" customWidth="1"/>
    <col min="2" max="2" width="24.25390625" style="0" customWidth="1"/>
    <col min="3" max="3" width="14.125" style="0" customWidth="1"/>
    <col min="4" max="4" width="15.125" style="0" customWidth="1"/>
    <col min="5" max="5" width="13.875" style="0" customWidth="1"/>
    <col min="6" max="6" width="12.625" style="0" customWidth="1"/>
    <col min="7" max="7" width="8.125" style="0" customWidth="1"/>
    <col min="8" max="8" width="13.75390625" style="0" customWidth="1"/>
    <col min="9" max="9" width="12.375" style="0" customWidth="1"/>
    <col min="10" max="10" width="13.375" style="0" customWidth="1"/>
    <col min="11" max="11" width="12.875" style="0" customWidth="1"/>
  </cols>
  <sheetData>
    <row r="1" spans="4:6" ht="12.75">
      <c r="D1" s="43" t="s">
        <v>413</v>
      </c>
      <c r="E1" s="43"/>
      <c r="F1" s="43"/>
    </row>
    <row r="2" spans="4:6" ht="12.75">
      <c r="D2" s="43"/>
      <c r="E2" s="43"/>
      <c r="F2" s="43"/>
    </row>
    <row r="3" spans="4:6" ht="12.75">
      <c r="D3" s="43"/>
      <c r="E3" s="43"/>
      <c r="F3" s="43"/>
    </row>
    <row r="4" spans="1:8" s="7" customFormat="1" ht="12.75">
      <c r="A4" s="9"/>
      <c r="B4" s="4"/>
      <c r="C4" s="4"/>
      <c r="D4" s="18"/>
      <c r="E4" s="18"/>
      <c r="F4" s="18"/>
      <c r="G4" s="6"/>
      <c r="H4" s="10" t="s">
        <v>102</v>
      </c>
    </row>
    <row r="5" spans="1:8" s="7" customFormat="1" ht="51">
      <c r="A5" s="8" t="s">
        <v>5</v>
      </c>
      <c r="B5" s="14" t="s">
        <v>6</v>
      </c>
      <c r="C5" s="15" t="s">
        <v>109</v>
      </c>
      <c r="D5" s="15" t="s">
        <v>108</v>
      </c>
      <c r="E5" s="20" t="s">
        <v>414</v>
      </c>
      <c r="F5" s="19" t="s">
        <v>415</v>
      </c>
      <c r="G5" s="44" t="s">
        <v>112</v>
      </c>
      <c r="H5" s="45"/>
    </row>
    <row r="6" spans="1:8" s="7" customFormat="1" ht="51.75">
      <c r="A6" s="8"/>
      <c r="B6" s="16"/>
      <c r="C6" s="16"/>
      <c r="D6" s="15" t="s">
        <v>7</v>
      </c>
      <c r="E6" s="14" t="s">
        <v>7</v>
      </c>
      <c r="F6" s="14" t="s">
        <v>7</v>
      </c>
      <c r="G6" s="21" t="s">
        <v>0</v>
      </c>
      <c r="H6" s="21" t="s">
        <v>1</v>
      </c>
    </row>
    <row r="7" spans="1:8" s="7" customFormat="1" ht="31.5" customHeight="1">
      <c r="A7" s="12" t="s">
        <v>8</v>
      </c>
      <c r="B7" s="16"/>
      <c r="C7" s="29">
        <f>C8+C70+C72+C106+C145+C156+C159+C212+C249+C253+C273+C295+C298</f>
        <v>373950905.2</v>
      </c>
      <c r="D7" s="29">
        <f>D8+D70+D72+D106+D145+D156+D159+D212+D249+D253+D273+D295+D298</f>
        <v>387236428.24</v>
      </c>
      <c r="E7" s="29">
        <f>E8+E70+E72+E106+E145+E156+E159+E212+E249+E253+E273+E295+E298</f>
        <v>123596600.31999998</v>
      </c>
      <c r="F7" s="29">
        <f>F8+F70+F72+F106+F145+F156+F159+F212+F249+F253+F273+F295+F298</f>
        <v>144621321.92</v>
      </c>
      <c r="G7" s="28">
        <f>E7/D7*100</f>
        <v>31.917606740086374</v>
      </c>
      <c r="H7" s="33">
        <f>D7-E7</f>
        <v>263639827.92000002</v>
      </c>
    </row>
    <row r="8" spans="1:8" s="7" customFormat="1" ht="12.75">
      <c r="A8" s="8" t="s">
        <v>9</v>
      </c>
      <c r="B8" s="1" t="s">
        <v>10</v>
      </c>
      <c r="C8" s="29">
        <f>C9+C17+C18+C19+C13+C21+C23+C22</f>
        <v>43591906</v>
      </c>
      <c r="D8" s="29">
        <f>D9+D17+D18+D19+D13+D21+D23+D22</f>
        <v>41989597.45</v>
      </c>
      <c r="E8" s="29">
        <f>E9+E17+E18+E19+E13+E21+E23+E22</f>
        <v>10076718.75</v>
      </c>
      <c r="F8" s="29">
        <f>F9+F17+F18+F19+F13+F21+F23+F22+F20</f>
        <v>10125574.98</v>
      </c>
      <c r="G8" s="28">
        <f aca="true" t="shared" si="0" ref="G8:G74">E8/D8*100</f>
        <v>23.998131351459286</v>
      </c>
      <c r="H8" s="33">
        <f aca="true" t="shared" si="1" ref="H8:H74">D8-E8</f>
        <v>31912878.700000003</v>
      </c>
    </row>
    <row r="9" spans="1:8" s="7" customFormat="1" ht="25.5">
      <c r="A9" s="17" t="s">
        <v>127</v>
      </c>
      <c r="B9" s="3" t="s">
        <v>128</v>
      </c>
      <c r="C9" s="35">
        <f>C10+C11+C12</f>
        <v>18570228.15</v>
      </c>
      <c r="D9" s="35">
        <f>D10+D11+D12</f>
        <v>18929710.23</v>
      </c>
      <c r="E9" s="35">
        <f>E10+E11+E12</f>
        <v>5743302.46</v>
      </c>
      <c r="F9" s="35">
        <f>F10+F11+F12</f>
        <v>5903167.05</v>
      </c>
      <c r="G9" s="27">
        <f t="shared" si="0"/>
        <v>30.340149903076462</v>
      </c>
      <c r="H9" s="30">
        <f t="shared" si="1"/>
        <v>13186407.77</v>
      </c>
    </row>
    <row r="10" spans="1:8" s="7" customFormat="1" ht="12.75">
      <c r="A10" s="3" t="s">
        <v>114</v>
      </c>
      <c r="B10" s="3" t="s">
        <v>113</v>
      </c>
      <c r="C10" s="35">
        <f>C26+C30+C37+C45+C58</f>
        <v>14239298.81</v>
      </c>
      <c r="D10" s="35">
        <f>D26+D30+D37+D45+D58</f>
        <v>14497748.81</v>
      </c>
      <c r="E10" s="35">
        <f>E26+E30+E37+E45+E58</f>
        <v>4419991.58</v>
      </c>
      <c r="F10" s="35">
        <f>F26+F30+F37+F45+F58</f>
        <v>4195696.2</v>
      </c>
      <c r="G10" s="27">
        <f t="shared" si="0"/>
        <v>30.487433862499095</v>
      </c>
      <c r="H10" s="30">
        <f t="shared" si="1"/>
        <v>10077757.23</v>
      </c>
    </row>
    <row r="11" spans="1:8" s="7" customFormat="1" ht="12.75">
      <c r="A11" s="3" t="s">
        <v>116</v>
      </c>
      <c r="B11" s="3" t="s">
        <v>115</v>
      </c>
      <c r="C11" s="35">
        <f>C27+C31+C39+C47+C60</f>
        <v>4305929.34</v>
      </c>
      <c r="D11" s="35">
        <f>D27+D31+D39+D47+D60</f>
        <v>4386961.42</v>
      </c>
      <c r="E11" s="35">
        <f>E27+E31+E39+E47+E60</f>
        <v>1323080.88</v>
      </c>
      <c r="F11" s="35">
        <f>F27+F31+F39+F47+F60</f>
        <v>1580120.8499999999</v>
      </c>
      <c r="G11" s="27">
        <f t="shared" si="0"/>
        <v>30.159391736798085</v>
      </c>
      <c r="H11" s="30">
        <f t="shared" si="1"/>
        <v>3063880.54</v>
      </c>
    </row>
    <row r="12" spans="1:8" s="7" customFormat="1" ht="12.75">
      <c r="A12" s="5" t="s">
        <v>117</v>
      </c>
      <c r="B12" s="3" t="s">
        <v>118</v>
      </c>
      <c r="C12" s="35">
        <f>C38+C46+C59</f>
        <v>25000</v>
      </c>
      <c r="D12" s="35">
        <f>D38+D46+D59</f>
        <v>45000</v>
      </c>
      <c r="E12" s="35">
        <f>E38+E46+E59</f>
        <v>230</v>
      </c>
      <c r="F12" s="35">
        <f>F38+F46+F59</f>
        <v>127350</v>
      </c>
      <c r="G12" s="27">
        <f t="shared" si="0"/>
        <v>0.5111111111111112</v>
      </c>
      <c r="H12" s="30">
        <f t="shared" si="1"/>
        <v>44770</v>
      </c>
    </row>
    <row r="13" spans="1:8" s="7" customFormat="1" ht="25.5">
      <c r="A13" s="17" t="s">
        <v>131</v>
      </c>
      <c r="B13" s="3" t="s">
        <v>138</v>
      </c>
      <c r="C13" s="35">
        <f>C14+C15+C16</f>
        <v>6322000</v>
      </c>
      <c r="D13" s="35">
        <f>D14+D15+D16</f>
        <v>6120000</v>
      </c>
      <c r="E13" s="35">
        <f>E14+E15+E16</f>
        <v>2047042.78</v>
      </c>
      <c r="F13" s="35">
        <f>F14+F15+F16</f>
        <v>1572470.32</v>
      </c>
      <c r="G13" s="27">
        <f>E13/D13*100</f>
        <v>33.4484114379085</v>
      </c>
      <c r="H13" s="30">
        <f>D13-E13</f>
        <v>4072957.2199999997</v>
      </c>
    </row>
    <row r="14" spans="1:8" s="7" customFormat="1" ht="12.75">
      <c r="A14" s="3" t="s">
        <v>132</v>
      </c>
      <c r="B14" s="3" t="s">
        <v>135</v>
      </c>
      <c r="C14" s="35">
        <f>C62</f>
        <v>4852000</v>
      </c>
      <c r="D14" s="35">
        <f aca="true" t="shared" si="2" ref="D14:E16">D62</f>
        <v>5004000</v>
      </c>
      <c r="E14" s="35">
        <f t="shared" si="2"/>
        <v>1410460.32</v>
      </c>
      <c r="F14" s="35">
        <f>F62</f>
        <v>1174957.36</v>
      </c>
      <c r="G14" s="27">
        <f>E14/D14*100</f>
        <v>28.186657074340527</v>
      </c>
      <c r="H14" s="30">
        <f>D14-E14</f>
        <v>3593539.6799999997</v>
      </c>
    </row>
    <row r="15" spans="1:8" s="7" customFormat="1" ht="12.75">
      <c r="A15" s="5" t="s">
        <v>133</v>
      </c>
      <c r="B15" s="3" t="s">
        <v>136</v>
      </c>
      <c r="C15" s="35">
        <f>C63</f>
        <v>5000</v>
      </c>
      <c r="D15" s="35">
        <f t="shared" si="2"/>
        <v>5000</v>
      </c>
      <c r="E15" s="35">
        <f t="shared" si="2"/>
        <v>0</v>
      </c>
      <c r="F15" s="35">
        <f>F63</f>
        <v>0</v>
      </c>
      <c r="G15" s="27">
        <f>E15/D15*100</f>
        <v>0</v>
      </c>
      <c r="H15" s="30">
        <f>D15-E15</f>
        <v>5000</v>
      </c>
    </row>
    <row r="16" spans="1:8" s="7" customFormat="1" ht="25.5">
      <c r="A16" s="17" t="s">
        <v>134</v>
      </c>
      <c r="B16" s="3" t="s">
        <v>137</v>
      </c>
      <c r="C16" s="35">
        <f>C64</f>
        <v>1465000</v>
      </c>
      <c r="D16" s="35">
        <f t="shared" si="2"/>
        <v>1111000</v>
      </c>
      <c r="E16" s="35">
        <f t="shared" si="2"/>
        <v>636582.46</v>
      </c>
      <c r="F16" s="35">
        <f>F64</f>
        <v>397512.96</v>
      </c>
      <c r="G16" s="27">
        <f>E16/D16*100</f>
        <v>57.29815121512151</v>
      </c>
      <c r="H16" s="30">
        <f>D16-E16</f>
        <v>474417.54000000004</v>
      </c>
    </row>
    <row r="17" spans="1:8" s="7" customFormat="1" ht="23.25" customHeight="1">
      <c r="A17" s="13" t="s">
        <v>119</v>
      </c>
      <c r="B17" s="3" t="s">
        <v>120</v>
      </c>
      <c r="C17" s="35">
        <f>C32+C40+C48+C65</f>
        <v>3701760</v>
      </c>
      <c r="D17" s="35">
        <f>D32+D40+D48+D65</f>
        <v>3666293.77</v>
      </c>
      <c r="E17" s="35">
        <f>E32+E40+E48+E65</f>
        <v>345733.95</v>
      </c>
      <c r="F17" s="35">
        <f>F32+F40+F48+F65</f>
        <v>369230.98</v>
      </c>
      <c r="G17" s="27">
        <f t="shared" si="0"/>
        <v>9.430066756489076</v>
      </c>
      <c r="H17" s="30">
        <f t="shared" si="1"/>
        <v>3320559.82</v>
      </c>
    </row>
    <row r="18" spans="1:8" s="7" customFormat="1" ht="25.5">
      <c r="A18" s="13" t="s">
        <v>121</v>
      </c>
      <c r="B18" s="3" t="s">
        <v>122</v>
      </c>
      <c r="C18" s="35">
        <f>C33+C41+C49+C66</f>
        <v>5246802.85</v>
      </c>
      <c r="D18" s="35">
        <f>D33+D41+D49+D66</f>
        <v>8003802.73</v>
      </c>
      <c r="E18" s="35">
        <f>E33+E41+E49+E66</f>
        <v>1926778.91</v>
      </c>
      <c r="F18" s="35">
        <f>F33+F41+F49+F66+F53</f>
        <v>2248756.3600000003</v>
      </c>
      <c r="G18" s="27">
        <f t="shared" si="0"/>
        <v>24.07329334564946</v>
      </c>
      <c r="H18" s="30">
        <f t="shared" si="1"/>
        <v>6077023.82</v>
      </c>
    </row>
    <row r="19" spans="1:8" s="7" customFormat="1" ht="12.75">
      <c r="A19" s="5" t="s">
        <v>123</v>
      </c>
      <c r="B19" s="3" t="s">
        <v>124</v>
      </c>
      <c r="C19" s="35"/>
      <c r="D19" s="35"/>
      <c r="E19" s="35"/>
      <c r="F19" s="35"/>
      <c r="G19" s="27"/>
      <c r="H19" s="30">
        <f t="shared" si="1"/>
        <v>0</v>
      </c>
    </row>
    <row r="20" spans="1:8" s="7" customFormat="1" ht="51">
      <c r="A20" s="17" t="s">
        <v>167</v>
      </c>
      <c r="B20" s="3" t="s">
        <v>282</v>
      </c>
      <c r="C20" s="35"/>
      <c r="D20" s="35"/>
      <c r="E20" s="35"/>
      <c r="F20" s="35">
        <f>F69</f>
        <v>0</v>
      </c>
      <c r="G20" s="27"/>
      <c r="H20" s="30">
        <f>D20-E20</f>
        <v>0</v>
      </c>
    </row>
    <row r="21" spans="1:8" s="7" customFormat="1" ht="12.75">
      <c r="A21" s="5" t="s">
        <v>125</v>
      </c>
      <c r="B21" s="3" t="s">
        <v>126</v>
      </c>
      <c r="C21" s="35">
        <f>C50+C67</f>
        <v>2000</v>
      </c>
      <c r="D21" s="35">
        <f>D50+D67</f>
        <v>6000</v>
      </c>
      <c r="E21" s="35">
        <f>E50+E67</f>
        <v>0</v>
      </c>
      <c r="F21" s="35">
        <f>F50+F67</f>
        <v>10392.6</v>
      </c>
      <c r="G21" s="27">
        <f t="shared" si="0"/>
        <v>0</v>
      </c>
      <c r="H21" s="30">
        <f t="shared" si="1"/>
        <v>6000</v>
      </c>
    </row>
    <row r="22" spans="1:8" s="7" customFormat="1" ht="12.75">
      <c r="A22" s="3" t="s">
        <v>337</v>
      </c>
      <c r="B22" s="3" t="s">
        <v>341</v>
      </c>
      <c r="C22" s="35">
        <f>C34+C42+C51+C68</f>
        <v>26000</v>
      </c>
      <c r="D22" s="35">
        <f>D34+D42+D51+D68</f>
        <v>40000</v>
      </c>
      <c r="E22" s="35">
        <f>E34+E42+E51+E68</f>
        <v>13860.65</v>
      </c>
      <c r="F22" s="35">
        <f>F51+F42+F34+F68</f>
        <v>21557.670000000002</v>
      </c>
      <c r="G22" s="27">
        <f>E22/D22*100</f>
        <v>34.651624999999996</v>
      </c>
      <c r="H22" s="30">
        <f>D22-E22</f>
        <v>26139.35</v>
      </c>
    </row>
    <row r="23" spans="1:8" s="7" customFormat="1" ht="12.75">
      <c r="A23" s="3" t="s">
        <v>129</v>
      </c>
      <c r="B23" s="3" t="s">
        <v>130</v>
      </c>
      <c r="C23" s="34">
        <f>C55</f>
        <v>9723115</v>
      </c>
      <c r="D23" s="34">
        <f>D55</f>
        <v>5223790.72</v>
      </c>
      <c r="E23" s="35"/>
      <c r="F23" s="35"/>
      <c r="G23" s="27">
        <f>E23/D23*100</f>
        <v>0</v>
      </c>
      <c r="H23" s="30">
        <f>D23-E23</f>
        <v>5223790.72</v>
      </c>
    </row>
    <row r="24" spans="1:8" s="7" customFormat="1" ht="44.25" customHeight="1">
      <c r="A24" s="26" t="s">
        <v>11</v>
      </c>
      <c r="B24" s="23" t="s">
        <v>12</v>
      </c>
      <c r="C24" s="31">
        <f>C25</f>
        <v>1009300</v>
      </c>
      <c r="D24" s="31">
        <f>D25</f>
        <v>1009300</v>
      </c>
      <c r="E24" s="31">
        <f>E25</f>
        <v>318394.06</v>
      </c>
      <c r="F24" s="31">
        <f>F25</f>
        <v>263279.42</v>
      </c>
      <c r="G24" s="28">
        <f t="shared" si="0"/>
        <v>31.546027940156545</v>
      </c>
      <c r="H24" s="33">
        <f t="shared" si="1"/>
        <v>690905.94</v>
      </c>
    </row>
    <row r="25" spans="1:8" s="7" customFormat="1" ht="27.75" customHeight="1">
      <c r="A25" s="17" t="s">
        <v>127</v>
      </c>
      <c r="B25" s="3" t="s">
        <v>283</v>
      </c>
      <c r="C25" s="31">
        <f>C26+C27</f>
        <v>1009300</v>
      </c>
      <c r="D25" s="31">
        <f>D26+D27</f>
        <v>1009300</v>
      </c>
      <c r="E25" s="31">
        <f>E26+E27</f>
        <v>318394.06</v>
      </c>
      <c r="F25" s="31">
        <f>F26+F27</f>
        <v>263279.42</v>
      </c>
      <c r="G25" s="28">
        <f>E25/D25*100</f>
        <v>31.546027940156545</v>
      </c>
      <c r="H25" s="33">
        <f>D25-E25</f>
        <v>690905.94</v>
      </c>
    </row>
    <row r="26" spans="1:8" s="7" customFormat="1" ht="12.75">
      <c r="A26" s="3" t="s">
        <v>114</v>
      </c>
      <c r="B26" s="3" t="s">
        <v>284</v>
      </c>
      <c r="C26" s="32">
        <v>775200</v>
      </c>
      <c r="D26" s="32">
        <v>775200</v>
      </c>
      <c r="E26" s="32">
        <v>242080.69</v>
      </c>
      <c r="F26" s="30">
        <v>199521.83</v>
      </c>
      <c r="G26" s="27">
        <f t="shared" si="0"/>
        <v>31.228159184726522</v>
      </c>
      <c r="H26" s="30">
        <f t="shared" si="1"/>
        <v>533119.31</v>
      </c>
    </row>
    <row r="27" spans="1:8" s="7" customFormat="1" ht="12.75">
      <c r="A27" s="3" t="s">
        <v>116</v>
      </c>
      <c r="B27" s="3" t="s">
        <v>285</v>
      </c>
      <c r="C27" s="32">
        <v>234100</v>
      </c>
      <c r="D27" s="32">
        <v>234100</v>
      </c>
      <c r="E27" s="30">
        <v>76313.37</v>
      </c>
      <c r="F27" s="30">
        <v>63757.59</v>
      </c>
      <c r="G27" s="27">
        <f t="shared" si="0"/>
        <v>32.59862024775737</v>
      </c>
      <c r="H27" s="30">
        <f t="shared" si="1"/>
        <v>157786.63</v>
      </c>
    </row>
    <row r="28" spans="1:8" s="7" customFormat="1" ht="63.75">
      <c r="A28" s="26" t="s">
        <v>13</v>
      </c>
      <c r="B28" s="23" t="s">
        <v>14</v>
      </c>
      <c r="C28" s="31">
        <f>C29+C32+C33+C34</f>
        <v>712000</v>
      </c>
      <c r="D28" s="31">
        <f>D29+D32+D33+D34</f>
        <v>712000</v>
      </c>
      <c r="E28" s="31">
        <f>E29+E32+E33+E34</f>
        <v>207126.83000000002</v>
      </c>
      <c r="F28" s="31">
        <f>F29+F32+F33+F34</f>
        <v>214881.11</v>
      </c>
      <c r="G28" s="28">
        <f t="shared" si="0"/>
        <v>29.09084691011236</v>
      </c>
      <c r="H28" s="33">
        <f t="shared" si="1"/>
        <v>504873.17</v>
      </c>
    </row>
    <row r="29" spans="1:8" s="7" customFormat="1" ht="25.5">
      <c r="A29" s="17" t="s">
        <v>127</v>
      </c>
      <c r="B29" s="3" t="s">
        <v>286</v>
      </c>
      <c r="C29" s="31">
        <f>C30+C31</f>
        <v>370600</v>
      </c>
      <c r="D29" s="31">
        <f>D30+D31</f>
        <v>370600</v>
      </c>
      <c r="E29" s="31">
        <f>E30+E31</f>
        <v>121061.16</v>
      </c>
      <c r="F29" s="31">
        <f>F30+F31</f>
        <v>123046.62</v>
      </c>
      <c r="G29" s="28">
        <f>E29/D29*100</f>
        <v>32.66626011872639</v>
      </c>
      <c r="H29" s="33">
        <f>D29-E29</f>
        <v>249538.84</v>
      </c>
    </row>
    <row r="30" spans="1:8" s="7" customFormat="1" ht="12.75">
      <c r="A30" s="3" t="s">
        <v>114</v>
      </c>
      <c r="B30" s="3" t="s">
        <v>287</v>
      </c>
      <c r="C30" s="32">
        <v>284600</v>
      </c>
      <c r="D30" s="32">
        <v>284600</v>
      </c>
      <c r="E30" s="32">
        <v>97365.72</v>
      </c>
      <c r="F30" s="30">
        <v>86615.72</v>
      </c>
      <c r="G30" s="27">
        <f t="shared" si="0"/>
        <v>34.21142656359804</v>
      </c>
      <c r="H30" s="30">
        <f t="shared" si="1"/>
        <v>187234.28</v>
      </c>
    </row>
    <row r="31" spans="1:8" s="7" customFormat="1" ht="12.75">
      <c r="A31" s="3" t="s">
        <v>116</v>
      </c>
      <c r="B31" s="3" t="s">
        <v>288</v>
      </c>
      <c r="C31" s="32">
        <v>86000</v>
      </c>
      <c r="D31" s="32">
        <v>86000</v>
      </c>
      <c r="E31" s="30">
        <v>23695.44</v>
      </c>
      <c r="F31" s="30">
        <v>36430.9</v>
      </c>
      <c r="G31" s="27">
        <f t="shared" si="0"/>
        <v>27.55283720930232</v>
      </c>
      <c r="H31" s="30">
        <f t="shared" si="1"/>
        <v>62304.56</v>
      </c>
    </row>
    <row r="32" spans="1:8" ht="25.5">
      <c r="A32" s="13" t="s">
        <v>119</v>
      </c>
      <c r="B32" s="3" t="s">
        <v>289</v>
      </c>
      <c r="C32" s="35">
        <v>29000</v>
      </c>
      <c r="D32" s="35">
        <v>29000</v>
      </c>
      <c r="E32" s="34">
        <v>9258.67</v>
      </c>
      <c r="F32" s="34">
        <v>4359.38</v>
      </c>
      <c r="G32" s="27">
        <f t="shared" si="0"/>
        <v>31.926448275862068</v>
      </c>
      <c r="H32" s="30">
        <f t="shared" si="1"/>
        <v>19741.33</v>
      </c>
    </row>
    <row r="33" spans="1:8" s="2" customFormat="1" ht="25.5">
      <c r="A33" s="13" t="s">
        <v>121</v>
      </c>
      <c r="B33" s="3" t="s">
        <v>290</v>
      </c>
      <c r="C33" s="32">
        <v>311400</v>
      </c>
      <c r="D33" s="32">
        <v>311400</v>
      </c>
      <c r="E33" s="34">
        <v>76807</v>
      </c>
      <c r="F33" s="34">
        <v>87000</v>
      </c>
      <c r="G33" s="27">
        <f t="shared" si="0"/>
        <v>24.665061014771997</v>
      </c>
      <c r="H33" s="30">
        <f t="shared" si="1"/>
        <v>234593</v>
      </c>
    </row>
    <row r="34" spans="1:8" ht="14.25" customHeight="1">
      <c r="A34" s="5" t="s">
        <v>125</v>
      </c>
      <c r="B34" s="3" t="s">
        <v>354</v>
      </c>
      <c r="C34" s="34">
        <v>1000</v>
      </c>
      <c r="D34" s="34">
        <v>1000</v>
      </c>
      <c r="E34" s="34">
        <v>0</v>
      </c>
      <c r="F34" s="34">
        <v>475.11</v>
      </c>
      <c r="G34" s="27">
        <f t="shared" si="0"/>
        <v>0</v>
      </c>
      <c r="H34" s="30">
        <f t="shared" si="1"/>
        <v>1000</v>
      </c>
    </row>
    <row r="35" spans="1:8" ht="63.75" customHeight="1">
      <c r="A35" s="26" t="s">
        <v>15</v>
      </c>
      <c r="B35" s="23" t="s">
        <v>16</v>
      </c>
      <c r="C35" s="31">
        <f>C36+C40+C41+C42</f>
        <v>13190491</v>
      </c>
      <c r="D35" s="31">
        <f>D36+D40+D41+D42</f>
        <v>13471659.18</v>
      </c>
      <c r="E35" s="31">
        <f>E36+E40+E41+E42</f>
        <v>3747600.27</v>
      </c>
      <c r="F35" s="31">
        <f>F36+F40+F41+F42</f>
        <v>4259870.9799999995</v>
      </c>
      <c r="G35" s="28">
        <f t="shared" si="0"/>
        <v>27.818401727113766</v>
      </c>
      <c r="H35" s="33">
        <f t="shared" si="1"/>
        <v>9724058.91</v>
      </c>
    </row>
    <row r="36" spans="1:8" ht="25.5">
      <c r="A36" s="17" t="s">
        <v>127</v>
      </c>
      <c r="B36" s="3" t="s">
        <v>291</v>
      </c>
      <c r="C36" s="34">
        <f>C37+C39+C38</f>
        <v>11449614.15</v>
      </c>
      <c r="D36" s="34">
        <f>D37+D39+D38</f>
        <v>11806194.33</v>
      </c>
      <c r="E36" s="34">
        <f>E37+E39+E38</f>
        <v>3528842.31</v>
      </c>
      <c r="F36" s="34">
        <f>F37+F39+F38</f>
        <v>3595527.55</v>
      </c>
      <c r="G36" s="27">
        <f t="shared" si="0"/>
        <v>29.889752881951758</v>
      </c>
      <c r="H36" s="30">
        <f t="shared" si="1"/>
        <v>8277352.02</v>
      </c>
    </row>
    <row r="37" spans="1:8" ht="14.25" customHeight="1">
      <c r="A37" s="3" t="s">
        <v>114</v>
      </c>
      <c r="B37" s="3" t="s">
        <v>292</v>
      </c>
      <c r="C37" s="35">
        <v>8786695.81</v>
      </c>
      <c r="D37" s="35">
        <v>9045145.81</v>
      </c>
      <c r="E37" s="34">
        <v>2728568.91</v>
      </c>
      <c r="F37" s="34">
        <v>2557605.51</v>
      </c>
      <c r="G37" s="27">
        <f t="shared" si="0"/>
        <v>30.166113043566295</v>
      </c>
      <c r="H37" s="30">
        <f t="shared" si="1"/>
        <v>6316576.9</v>
      </c>
    </row>
    <row r="38" spans="1:8" ht="14.25" customHeight="1">
      <c r="A38" s="5" t="s">
        <v>117</v>
      </c>
      <c r="B38" s="3" t="s">
        <v>293</v>
      </c>
      <c r="C38" s="35">
        <v>10000</v>
      </c>
      <c r="D38" s="35">
        <v>30000</v>
      </c>
      <c r="E38" s="34">
        <v>0</v>
      </c>
      <c r="F38" s="34">
        <v>127120</v>
      </c>
      <c r="G38" s="27">
        <f t="shared" si="0"/>
        <v>0</v>
      </c>
      <c r="H38" s="30">
        <f t="shared" si="1"/>
        <v>30000</v>
      </c>
    </row>
    <row r="39" spans="1:8" ht="13.5" customHeight="1">
      <c r="A39" s="3" t="s">
        <v>116</v>
      </c>
      <c r="B39" s="3" t="s">
        <v>294</v>
      </c>
      <c r="C39" s="34">
        <v>2652918.34</v>
      </c>
      <c r="D39" s="34">
        <v>2731048.52</v>
      </c>
      <c r="E39" s="34">
        <v>800273.4</v>
      </c>
      <c r="F39" s="34">
        <v>910802.04</v>
      </c>
      <c r="G39" s="27">
        <f t="shared" si="0"/>
        <v>29.302789538136803</v>
      </c>
      <c r="H39" s="30">
        <f t="shared" si="1"/>
        <v>1930775.12</v>
      </c>
    </row>
    <row r="40" spans="1:8" ht="25.5">
      <c r="A40" s="13" t="s">
        <v>119</v>
      </c>
      <c r="B40" s="3" t="s">
        <v>295</v>
      </c>
      <c r="C40" s="34">
        <v>643060</v>
      </c>
      <c r="D40" s="34">
        <v>595768.77</v>
      </c>
      <c r="E40" s="34">
        <v>158746.79</v>
      </c>
      <c r="F40" s="34">
        <v>128108.95</v>
      </c>
      <c r="G40" s="27">
        <f t="shared" si="0"/>
        <v>26.64570517853764</v>
      </c>
      <c r="H40" s="30">
        <f t="shared" si="1"/>
        <v>437021.98</v>
      </c>
    </row>
    <row r="41" spans="1:8" ht="25.5">
      <c r="A41" s="13" t="s">
        <v>121</v>
      </c>
      <c r="B41" s="3" t="s">
        <v>296</v>
      </c>
      <c r="C41" s="3">
        <v>1077816.85</v>
      </c>
      <c r="D41" s="34">
        <v>1049696.08</v>
      </c>
      <c r="E41" s="34">
        <v>60011.17</v>
      </c>
      <c r="F41" s="34">
        <v>530427.01</v>
      </c>
      <c r="G41" s="27">
        <f t="shared" si="0"/>
        <v>5.7170042970914015</v>
      </c>
      <c r="H41" s="30">
        <f t="shared" si="1"/>
        <v>989684.91</v>
      </c>
    </row>
    <row r="42" spans="1:8" ht="12.75">
      <c r="A42" s="5" t="s">
        <v>125</v>
      </c>
      <c r="B42" s="3" t="s">
        <v>344</v>
      </c>
      <c r="C42" s="3">
        <v>20000</v>
      </c>
      <c r="D42" s="34">
        <v>20000</v>
      </c>
      <c r="E42" s="34">
        <v>0</v>
      </c>
      <c r="F42" s="34">
        <v>5807.47</v>
      </c>
      <c r="G42" s="27">
        <f t="shared" si="0"/>
        <v>0</v>
      </c>
      <c r="H42" s="30">
        <f t="shared" si="1"/>
        <v>20000</v>
      </c>
    </row>
    <row r="43" spans="1:8" ht="51" customHeight="1">
      <c r="A43" s="26" t="s">
        <v>17</v>
      </c>
      <c r="B43" s="23" t="s">
        <v>18</v>
      </c>
      <c r="C43" s="31">
        <f>C44+C48+C49+C50</f>
        <v>9243200</v>
      </c>
      <c r="D43" s="31">
        <f>D44+D48+D49+D50+D51</f>
        <v>9313132.55</v>
      </c>
      <c r="E43" s="31">
        <f>E44+E48+E49+E50+E51</f>
        <v>1934533.6600000001</v>
      </c>
      <c r="F43" s="31">
        <f>F44+F48+F49+F50+F51</f>
        <v>2148682.2</v>
      </c>
      <c r="G43" s="28">
        <f t="shared" si="0"/>
        <v>20.772104870342474</v>
      </c>
      <c r="H43" s="33">
        <f t="shared" si="1"/>
        <v>7378598.890000001</v>
      </c>
    </row>
    <row r="44" spans="1:8" ht="25.5">
      <c r="A44" s="17" t="s">
        <v>127</v>
      </c>
      <c r="B44" s="3" t="s">
        <v>298</v>
      </c>
      <c r="C44" s="33">
        <f>C45+C46+C47</f>
        <v>5202700</v>
      </c>
      <c r="D44" s="33">
        <f>D45+D46+D47</f>
        <v>5205601.9</v>
      </c>
      <c r="E44" s="33">
        <f>E45+E46+E47</f>
        <v>1620092.17</v>
      </c>
      <c r="F44" s="33">
        <f>F45+F46+F47</f>
        <v>1727672.46</v>
      </c>
      <c r="G44" s="28">
        <f t="shared" si="0"/>
        <v>31.122091184114552</v>
      </c>
      <c r="H44" s="33">
        <f t="shared" si="1"/>
        <v>3585509.7300000004</v>
      </c>
    </row>
    <row r="45" spans="1:8" ht="13.5" customHeight="1">
      <c r="A45" s="3" t="s">
        <v>114</v>
      </c>
      <c r="B45" s="3" t="s">
        <v>299</v>
      </c>
      <c r="C45" s="3">
        <v>3979600</v>
      </c>
      <c r="D45" s="34">
        <v>3979600</v>
      </c>
      <c r="E45" s="34">
        <v>1236355.01</v>
      </c>
      <c r="F45" s="34">
        <v>1198619.03</v>
      </c>
      <c r="G45" s="27">
        <f t="shared" si="0"/>
        <v>31.06731857473113</v>
      </c>
      <c r="H45" s="30">
        <f t="shared" si="1"/>
        <v>2743244.99</v>
      </c>
    </row>
    <row r="46" spans="1:8" ht="13.5" customHeight="1">
      <c r="A46" s="5" t="s">
        <v>117</v>
      </c>
      <c r="B46" s="3" t="s">
        <v>300</v>
      </c>
      <c r="C46" s="3">
        <v>15000</v>
      </c>
      <c r="D46" s="34">
        <v>15000</v>
      </c>
      <c r="E46" s="34">
        <v>230</v>
      </c>
      <c r="F46" s="34">
        <v>230</v>
      </c>
      <c r="G46" s="27">
        <f t="shared" si="0"/>
        <v>1.5333333333333332</v>
      </c>
      <c r="H46" s="30">
        <f t="shared" si="1"/>
        <v>14770</v>
      </c>
    </row>
    <row r="47" spans="1:8" ht="12.75">
      <c r="A47" s="3" t="s">
        <v>116</v>
      </c>
      <c r="B47" s="3" t="s">
        <v>301</v>
      </c>
      <c r="C47" s="3">
        <v>1208100</v>
      </c>
      <c r="D47" s="34">
        <v>1211001.9</v>
      </c>
      <c r="E47" s="34">
        <v>383507.16</v>
      </c>
      <c r="F47" s="34">
        <v>528823.43</v>
      </c>
      <c r="G47" s="27">
        <f t="shared" si="0"/>
        <v>31.668584500156445</v>
      </c>
      <c r="H47" s="30">
        <f t="shared" si="1"/>
        <v>827494.74</v>
      </c>
    </row>
    <row r="48" spans="1:8" ht="25.5">
      <c r="A48" s="13" t="s">
        <v>119</v>
      </c>
      <c r="B48" s="3" t="s">
        <v>302</v>
      </c>
      <c r="C48" s="3">
        <v>3015500</v>
      </c>
      <c r="D48" s="34">
        <v>3015500</v>
      </c>
      <c r="E48" s="34">
        <v>169857.03</v>
      </c>
      <c r="F48" s="3">
        <v>229625.77</v>
      </c>
      <c r="G48" s="27">
        <f t="shared" si="0"/>
        <v>5.632798209252197</v>
      </c>
      <c r="H48" s="30">
        <f t="shared" si="1"/>
        <v>2845642.97</v>
      </c>
    </row>
    <row r="49" spans="1:8" ht="27" customHeight="1">
      <c r="A49" s="13" t="s">
        <v>121</v>
      </c>
      <c r="B49" s="3" t="s">
        <v>303</v>
      </c>
      <c r="C49" s="3">
        <v>1023000</v>
      </c>
      <c r="D49" s="35">
        <v>1072030.65</v>
      </c>
      <c r="E49" s="35">
        <v>130744.11</v>
      </c>
      <c r="F49" s="3">
        <v>177447.31</v>
      </c>
      <c r="G49" s="27">
        <f t="shared" si="0"/>
        <v>12.195930218972752</v>
      </c>
      <c r="H49" s="30">
        <f t="shared" si="1"/>
        <v>941286.5399999999</v>
      </c>
    </row>
    <row r="50" spans="1:8" ht="13.5" customHeight="1">
      <c r="A50" s="5" t="s">
        <v>125</v>
      </c>
      <c r="B50" s="3" t="s">
        <v>304</v>
      </c>
      <c r="C50" s="35">
        <v>2000</v>
      </c>
      <c r="D50" s="35">
        <v>2000</v>
      </c>
      <c r="E50" s="35">
        <v>0</v>
      </c>
      <c r="F50" s="34">
        <v>7.31</v>
      </c>
      <c r="G50" s="27">
        <f t="shared" si="0"/>
        <v>0</v>
      </c>
      <c r="H50" s="30">
        <f t="shared" si="1"/>
        <v>2000</v>
      </c>
    </row>
    <row r="51" spans="1:8" ht="13.5" customHeight="1">
      <c r="A51" s="3" t="s">
        <v>337</v>
      </c>
      <c r="B51" s="3" t="s">
        <v>340</v>
      </c>
      <c r="C51" s="35"/>
      <c r="D51" s="35">
        <v>18000</v>
      </c>
      <c r="E51" s="35">
        <v>13840.35</v>
      </c>
      <c r="F51" s="11">
        <v>13929.35</v>
      </c>
      <c r="G51" s="27">
        <f t="shared" si="0"/>
        <v>76.89083333333333</v>
      </c>
      <c r="H51" s="30">
        <f t="shared" si="1"/>
        <v>4159.65</v>
      </c>
    </row>
    <row r="52" spans="1:8" ht="26.25" customHeight="1">
      <c r="A52" s="24" t="s">
        <v>19</v>
      </c>
      <c r="B52" s="23" t="s">
        <v>20</v>
      </c>
      <c r="C52" s="31">
        <f>C53</f>
        <v>0</v>
      </c>
      <c r="D52" s="31">
        <f>D53</f>
        <v>0</v>
      </c>
      <c r="E52" s="31">
        <f>E53</f>
        <v>0</v>
      </c>
      <c r="F52" s="31">
        <f>F53</f>
        <v>0</v>
      </c>
      <c r="G52" s="28"/>
      <c r="H52" s="33">
        <f t="shared" si="1"/>
        <v>0</v>
      </c>
    </row>
    <row r="53" spans="1:8" ht="25.5">
      <c r="A53" s="13" t="s">
        <v>121</v>
      </c>
      <c r="B53" s="3" t="s">
        <v>305</v>
      </c>
      <c r="C53" s="34"/>
      <c r="D53" s="34"/>
      <c r="E53" s="34"/>
      <c r="F53" s="34">
        <v>0</v>
      </c>
      <c r="G53" s="27"/>
      <c r="H53" s="30">
        <f t="shared" si="1"/>
        <v>0</v>
      </c>
    </row>
    <row r="54" spans="1:8" ht="12.75">
      <c r="A54" s="23" t="s">
        <v>21</v>
      </c>
      <c r="B54" s="23" t="s">
        <v>22</v>
      </c>
      <c r="C54" s="31">
        <f>C55</f>
        <v>9723115</v>
      </c>
      <c r="D54" s="31">
        <f>D55</f>
        <v>5223790.72</v>
      </c>
      <c r="E54" s="31">
        <f>E55</f>
        <v>0</v>
      </c>
      <c r="F54" s="31">
        <f>F55</f>
        <v>0</v>
      </c>
      <c r="G54" s="27">
        <f t="shared" si="0"/>
        <v>0</v>
      </c>
      <c r="H54" s="33">
        <f t="shared" si="1"/>
        <v>5223790.72</v>
      </c>
    </row>
    <row r="55" spans="1:8" ht="12.75">
      <c r="A55" s="3" t="s">
        <v>129</v>
      </c>
      <c r="B55" s="3" t="s">
        <v>306</v>
      </c>
      <c r="C55" s="34">
        <v>9723115</v>
      </c>
      <c r="D55" s="34">
        <v>5223790.72</v>
      </c>
      <c r="E55" s="34">
        <v>0</v>
      </c>
      <c r="F55" s="34"/>
      <c r="G55" s="27">
        <f t="shared" si="0"/>
        <v>0</v>
      </c>
      <c r="H55" s="30">
        <f t="shared" si="1"/>
        <v>5223790.72</v>
      </c>
    </row>
    <row r="56" spans="1:8" ht="12.75">
      <c r="A56" s="23" t="s">
        <v>23</v>
      </c>
      <c r="B56" s="23" t="s">
        <v>24</v>
      </c>
      <c r="C56" s="31">
        <f>C61+C65+C66+C67+C57+C68</f>
        <v>9713800</v>
      </c>
      <c r="D56" s="31">
        <f>D61+D65+D66+D67+D57+D68</f>
        <v>12259715</v>
      </c>
      <c r="E56" s="31">
        <f>E61+E65+E66+E67+E57+E68</f>
        <v>3869063.9299999997</v>
      </c>
      <c r="F56" s="31">
        <f>F61+F65+F66+F67+F57+F68+F69</f>
        <v>3238861.2700000005</v>
      </c>
      <c r="G56" s="28">
        <f t="shared" si="0"/>
        <v>31.55916699531759</v>
      </c>
      <c r="H56" s="33">
        <f t="shared" si="1"/>
        <v>8390651.07</v>
      </c>
    </row>
    <row r="57" spans="1:8" ht="25.5">
      <c r="A57" s="17" t="s">
        <v>127</v>
      </c>
      <c r="B57" s="3" t="s">
        <v>307</v>
      </c>
      <c r="C57" s="39">
        <f>C58+C60</f>
        <v>538014</v>
      </c>
      <c r="D57" s="39">
        <f>D58+D60+D59</f>
        <v>538014</v>
      </c>
      <c r="E57" s="39">
        <f>E58+E60+E59</f>
        <v>154912.76</v>
      </c>
      <c r="F57" s="39">
        <f>F58+F60+F59</f>
        <v>193641</v>
      </c>
      <c r="G57" s="27">
        <f>E57/D57*100</f>
        <v>28.793444036772282</v>
      </c>
      <c r="H57" s="30">
        <f>D57-E57</f>
        <v>383101.24</v>
      </c>
    </row>
    <row r="58" spans="1:8" ht="12.75">
      <c r="A58" s="3" t="s">
        <v>114</v>
      </c>
      <c r="B58" s="3" t="s">
        <v>308</v>
      </c>
      <c r="C58" s="39">
        <v>413203</v>
      </c>
      <c r="D58" s="39">
        <v>413203</v>
      </c>
      <c r="E58" s="39">
        <v>115621.25</v>
      </c>
      <c r="F58" s="34">
        <v>153334.11</v>
      </c>
      <c r="G58" s="27">
        <f>E58/D58*100</f>
        <v>27.981706328366446</v>
      </c>
      <c r="H58" s="30">
        <f>D58-E58</f>
        <v>297581.75</v>
      </c>
    </row>
    <row r="59" spans="1:8" ht="12.75">
      <c r="A59" s="5" t="s">
        <v>117</v>
      </c>
      <c r="B59" s="3" t="s">
        <v>383</v>
      </c>
      <c r="C59" s="39">
        <v>0</v>
      </c>
      <c r="D59" s="39">
        <v>0</v>
      </c>
      <c r="E59" s="39">
        <v>0</v>
      </c>
      <c r="F59" s="34">
        <v>0</v>
      </c>
      <c r="G59" s="27"/>
      <c r="H59" s="30"/>
    </row>
    <row r="60" spans="1:8" ht="12.75">
      <c r="A60" s="3" t="s">
        <v>116</v>
      </c>
      <c r="B60" s="3" t="s">
        <v>309</v>
      </c>
      <c r="C60" s="39">
        <v>124811</v>
      </c>
      <c r="D60" s="39">
        <v>124811</v>
      </c>
      <c r="E60" s="39">
        <v>39291.51</v>
      </c>
      <c r="F60" s="34">
        <v>40306.89</v>
      </c>
      <c r="G60" s="27">
        <f>E60/D60*100</f>
        <v>31.480806980153996</v>
      </c>
      <c r="H60" s="30">
        <f>D60-E60</f>
        <v>85519.48999999999</v>
      </c>
    </row>
    <row r="61" spans="1:8" s="2" customFormat="1" ht="25.5">
      <c r="A61" s="17" t="s">
        <v>131</v>
      </c>
      <c r="B61" s="3" t="s">
        <v>310</v>
      </c>
      <c r="C61" s="34">
        <f>C62+C63+C64</f>
        <v>6322000</v>
      </c>
      <c r="D61" s="34">
        <f>D62+D63+D64</f>
        <v>6120000</v>
      </c>
      <c r="E61" s="34">
        <f>E62+E63+E64</f>
        <v>2047042.78</v>
      </c>
      <c r="F61" s="34">
        <f>F62+F63+F64</f>
        <v>1572470.32</v>
      </c>
      <c r="G61" s="27">
        <f t="shared" si="0"/>
        <v>33.4484114379085</v>
      </c>
      <c r="H61" s="30">
        <f t="shared" si="1"/>
        <v>4072957.2199999997</v>
      </c>
    </row>
    <row r="62" spans="1:8" s="2" customFormat="1" ht="12.75">
      <c r="A62" s="3" t="s">
        <v>132</v>
      </c>
      <c r="B62" s="3" t="s">
        <v>311</v>
      </c>
      <c r="C62" s="3">
        <v>4852000</v>
      </c>
      <c r="D62" s="34">
        <v>5004000</v>
      </c>
      <c r="E62" s="34">
        <v>1410460.32</v>
      </c>
      <c r="F62" s="3">
        <v>1174957.36</v>
      </c>
      <c r="G62" s="27">
        <f t="shared" si="0"/>
        <v>28.186657074340527</v>
      </c>
      <c r="H62" s="30">
        <f t="shared" si="1"/>
        <v>3593539.6799999997</v>
      </c>
    </row>
    <row r="63" spans="1:8" s="2" customFormat="1" ht="12.75">
      <c r="A63" s="5" t="s">
        <v>133</v>
      </c>
      <c r="B63" s="3" t="s">
        <v>312</v>
      </c>
      <c r="C63" s="3">
        <v>5000</v>
      </c>
      <c r="D63" s="34">
        <v>5000</v>
      </c>
      <c r="E63" s="34">
        <v>0</v>
      </c>
      <c r="F63" s="3">
        <v>0</v>
      </c>
      <c r="G63" s="27">
        <f t="shared" si="0"/>
        <v>0</v>
      </c>
      <c r="H63" s="30">
        <f t="shared" si="1"/>
        <v>5000</v>
      </c>
    </row>
    <row r="64" spans="1:8" s="2" customFormat="1" ht="25.5">
      <c r="A64" s="17" t="s">
        <v>134</v>
      </c>
      <c r="B64" s="3" t="s">
        <v>313</v>
      </c>
      <c r="C64" s="3">
        <v>1465000</v>
      </c>
      <c r="D64" s="34">
        <v>1111000</v>
      </c>
      <c r="E64" s="34">
        <v>636582.46</v>
      </c>
      <c r="F64" s="3">
        <v>397512.96</v>
      </c>
      <c r="G64" s="27">
        <f t="shared" si="0"/>
        <v>57.29815121512151</v>
      </c>
      <c r="H64" s="30">
        <f t="shared" si="1"/>
        <v>474417.54000000004</v>
      </c>
    </row>
    <row r="65" spans="1:8" s="2" customFormat="1" ht="25.5">
      <c r="A65" s="13" t="s">
        <v>119</v>
      </c>
      <c r="B65" s="3" t="s">
        <v>314</v>
      </c>
      <c r="C65" s="3">
        <v>14200</v>
      </c>
      <c r="D65" s="34">
        <v>26025</v>
      </c>
      <c r="E65" s="34">
        <v>7871.46</v>
      </c>
      <c r="F65" s="3">
        <v>7136.88</v>
      </c>
      <c r="G65" s="27">
        <f t="shared" si="0"/>
        <v>30.245763688760807</v>
      </c>
      <c r="H65" s="30">
        <f t="shared" si="1"/>
        <v>18153.54</v>
      </c>
    </row>
    <row r="66" spans="1:8" ht="25.5">
      <c r="A66" s="13" t="s">
        <v>121</v>
      </c>
      <c r="B66" s="3" t="s">
        <v>315</v>
      </c>
      <c r="C66" s="34">
        <v>2834586</v>
      </c>
      <c r="D66" s="34">
        <v>5570676</v>
      </c>
      <c r="E66" s="34">
        <v>1659216.63</v>
      </c>
      <c r="F66" s="11">
        <v>1453882.04</v>
      </c>
      <c r="G66" s="27">
        <f t="shared" si="0"/>
        <v>29.78483455149788</v>
      </c>
      <c r="H66" s="30">
        <f t="shared" si="1"/>
        <v>3911459.37</v>
      </c>
    </row>
    <row r="67" spans="1:8" ht="12.75">
      <c r="A67" s="5" t="s">
        <v>125</v>
      </c>
      <c r="B67" s="3" t="s">
        <v>316</v>
      </c>
      <c r="C67" s="34">
        <v>0</v>
      </c>
      <c r="D67" s="34">
        <v>4000</v>
      </c>
      <c r="E67" s="34">
        <v>0</v>
      </c>
      <c r="F67" s="11">
        <v>10385.29</v>
      </c>
      <c r="G67" s="27">
        <f t="shared" si="0"/>
        <v>0</v>
      </c>
      <c r="H67" s="30">
        <f t="shared" si="1"/>
        <v>4000</v>
      </c>
    </row>
    <row r="68" spans="1:8" ht="12.75">
      <c r="A68" s="3" t="s">
        <v>337</v>
      </c>
      <c r="B68" s="3" t="s">
        <v>352</v>
      </c>
      <c r="C68" s="34">
        <v>5000</v>
      </c>
      <c r="D68" s="34">
        <v>1000</v>
      </c>
      <c r="E68" s="34">
        <v>20.3</v>
      </c>
      <c r="F68" s="11">
        <v>1345.74</v>
      </c>
      <c r="G68" s="27">
        <f t="shared" si="0"/>
        <v>2.0300000000000002</v>
      </c>
      <c r="H68" s="30">
        <f t="shared" si="1"/>
        <v>979.7</v>
      </c>
    </row>
    <row r="69" spans="1:8" ht="51">
      <c r="A69" s="17" t="s">
        <v>167</v>
      </c>
      <c r="B69" s="3" t="s">
        <v>317</v>
      </c>
      <c r="C69" s="34"/>
      <c r="D69" s="34"/>
      <c r="E69" s="34"/>
      <c r="F69" s="34">
        <v>0</v>
      </c>
      <c r="G69" s="27"/>
      <c r="H69" s="30">
        <f>D69-E69</f>
        <v>0</v>
      </c>
    </row>
    <row r="70" spans="1:8" ht="12.75">
      <c r="A70" s="1" t="s">
        <v>25</v>
      </c>
      <c r="B70" s="1" t="s">
        <v>318</v>
      </c>
      <c r="C70" s="33">
        <f>C71</f>
        <v>1048100</v>
      </c>
      <c r="D70" s="33">
        <f>D71</f>
        <v>1048100</v>
      </c>
      <c r="E70" s="33">
        <f>E71</f>
        <v>524050</v>
      </c>
      <c r="F70" s="33">
        <f>F71</f>
        <v>342900</v>
      </c>
      <c r="G70" s="28">
        <f t="shared" si="0"/>
        <v>50</v>
      </c>
      <c r="H70" s="33">
        <f t="shared" si="1"/>
        <v>524050</v>
      </c>
    </row>
    <row r="71" spans="1:8" ht="12.75">
      <c r="A71" s="5" t="s">
        <v>139</v>
      </c>
      <c r="B71" s="3" t="s">
        <v>319</v>
      </c>
      <c r="C71" s="34">
        <v>1048100</v>
      </c>
      <c r="D71" s="34">
        <v>1048100</v>
      </c>
      <c r="E71" s="34">
        <v>524050</v>
      </c>
      <c r="F71" s="34">
        <v>342900</v>
      </c>
      <c r="G71" s="27">
        <f t="shared" si="0"/>
        <v>50</v>
      </c>
      <c r="H71" s="30">
        <f t="shared" si="1"/>
        <v>524050</v>
      </c>
    </row>
    <row r="72" spans="1:8" ht="25.5">
      <c r="A72" s="14" t="s">
        <v>26</v>
      </c>
      <c r="B72" s="1" t="s">
        <v>27</v>
      </c>
      <c r="C72" s="33">
        <f>C73+C77+C83+C81+C82</f>
        <v>1346600</v>
      </c>
      <c r="D72" s="33">
        <f>D73+D77+D83+D81+D82+D84</f>
        <v>1398685</v>
      </c>
      <c r="E72" s="33">
        <f>E73+E77+E83+E81+E82+E84</f>
        <v>536850.76</v>
      </c>
      <c r="F72" s="33">
        <f>F73+F77+F83+F81+F82+F85+F84</f>
        <v>381608.87999999995</v>
      </c>
      <c r="G72" s="28">
        <f t="shared" si="0"/>
        <v>38.38253502396894</v>
      </c>
      <c r="H72" s="33">
        <f t="shared" si="1"/>
        <v>861834.24</v>
      </c>
    </row>
    <row r="73" spans="1:8" ht="25.5">
      <c r="A73" s="17" t="s">
        <v>127</v>
      </c>
      <c r="B73" s="3" t="s">
        <v>128</v>
      </c>
      <c r="C73" s="34">
        <f>C74+C75+C76</f>
        <v>528100</v>
      </c>
      <c r="D73" s="34">
        <f>D74+D75+D76</f>
        <v>528100</v>
      </c>
      <c r="E73" s="34">
        <f>E74+E75+E76</f>
        <v>195636.14</v>
      </c>
      <c r="F73" s="34">
        <f>F74+F75+F76</f>
        <v>130832.29</v>
      </c>
      <c r="G73" s="27">
        <f t="shared" si="0"/>
        <v>37.04528309032381</v>
      </c>
      <c r="H73" s="30">
        <f t="shared" si="1"/>
        <v>332463.86</v>
      </c>
    </row>
    <row r="74" spans="1:8" ht="12.75">
      <c r="A74" s="3" t="s">
        <v>114</v>
      </c>
      <c r="B74" s="3" t="s">
        <v>113</v>
      </c>
      <c r="C74" s="34">
        <f>C88</f>
        <v>405600</v>
      </c>
      <c r="D74" s="34">
        <f>D88</f>
        <v>405600</v>
      </c>
      <c r="E74" s="34">
        <f>E88</f>
        <v>153394.41</v>
      </c>
      <c r="F74" s="34">
        <f>F88</f>
        <v>100257.4</v>
      </c>
      <c r="G74" s="27">
        <f t="shared" si="0"/>
        <v>37.81913461538461</v>
      </c>
      <c r="H74" s="30">
        <f t="shared" si="1"/>
        <v>252205.59</v>
      </c>
    </row>
    <row r="75" spans="1:8" ht="12.75">
      <c r="A75" s="3" t="s">
        <v>116</v>
      </c>
      <c r="B75" s="3" t="s">
        <v>115</v>
      </c>
      <c r="C75" s="34">
        <f>C90</f>
        <v>122500</v>
      </c>
      <c r="D75" s="34">
        <f>D90</f>
        <v>122500</v>
      </c>
      <c r="E75" s="34">
        <f>E90</f>
        <v>42241.73</v>
      </c>
      <c r="F75" s="34">
        <f>F90</f>
        <v>30574.89</v>
      </c>
      <c r="G75" s="27">
        <f aca="true" t="shared" si="3" ref="G75:G155">E75/D75*100</f>
        <v>34.48304489795919</v>
      </c>
      <c r="H75" s="30">
        <f aca="true" t="shared" si="4" ref="H75:H155">D75-E75</f>
        <v>80258.26999999999</v>
      </c>
    </row>
    <row r="76" spans="1:8" ht="12.75">
      <c r="A76" s="5" t="s">
        <v>117</v>
      </c>
      <c r="B76" s="3" t="s">
        <v>118</v>
      </c>
      <c r="C76" s="34"/>
      <c r="D76" s="34"/>
      <c r="E76" s="34"/>
      <c r="F76" s="34">
        <f>F89</f>
        <v>0</v>
      </c>
      <c r="G76" s="27"/>
      <c r="H76" s="30">
        <f t="shared" si="4"/>
        <v>0</v>
      </c>
    </row>
    <row r="77" spans="1:8" ht="25.5">
      <c r="A77" s="17" t="s">
        <v>131</v>
      </c>
      <c r="B77" s="3" t="s">
        <v>138</v>
      </c>
      <c r="C77" s="34">
        <f>C78+C79+C80</f>
        <v>652000</v>
      </c>
      <c r="D77" s="34">
        <f>D78+D79+D80</f>
        <v>699585</v>
      </c>
      <c r="E77" s="34">
        <f>E78+E79+E80</f>
        <v>315158.95</v>
      </c>
      <c r="F77" s="34">
        <f>F78+F79+F80</f>
        <v>183069.12</v>
      </c>
      <c r="G77" s="27">
        <f t="shared" si="3"/>
        <v>45.04941501032755</v>
      </c>
      <c r="H77" s="30">
        <f t="shared" si="4"/>
        <v>384426.05</v>
      </c>
    </row>
    <row r="78" spans="1:8" ht="12.75">
      <c r="A78" s="3" t="s">
        <v>132</v>
      </c>
      <c r="B78" s="3" t="s">
        <v>135</v>
      </c>
      <c r="C78" s="34">
        <f aca="true" t="shared" si="5" ref="C78:F80">C96</f>
        <v>530000</v>
      </c>
      <c r="D78" s="34">
        <f t="shared" si="5"/>
        <v>536585</v>
      </c>
      <c r="E78" s="34">
        <f t="shared" si="5"/>
        <v>192214.22</v>
      </c>
      <c r="F78" s="34">
        <f t="shared" si="5"/>
        <v>130028.06</v>
      </c>
      <c r="G78" s="27">
        <f t="shared" si="3"/>
        <v>35.82176542393098</v>
      </c>
      <c r="H78" s="30">
        <f t="shared" si="4"/>
        <v>344370.78</v>
      </c>
    </row>
    <row r="79" spans="1:8" ht="12.75">
      <c r="A79" s="5" t="s">
        <v>133</v>
      </c>
      <c r="B79" s="3" t="s">
        <v>136</v>
      </c>
      <c r="C79" s="34">
        <f t="shared" si="5"/>
        <v>0</v>
      </c>
      <c r="D79" s="34">
        <f t="shared" si="5"/>
        <v>0</v>
      </c>
      <c r="E79" s="34">
        <f t="shared" si="5"/>
        <v>0</v>
      </c>
      <c r="F79" s="34">
        <f t="shared" si="5"/>
        <v>0</v>
      </c>
      <c r="G79" s="27"/>
      <c r="H79" s="30"/>
    </row>
    <row r="80" spans="1:8" ht="25.5">
      <c r="A80" s="17" t="s">
        <v>134</v>
      </c>
      <c r="B80" s="3" t="s">
        <v>137</v>
      </c>
      <c r="C80" s="34">
        <f t="shared" si="5"/>
        <v>122000</v>
      </c>
      <c r="D80" s="34">
        <f t="shared" si="5"/>
        <v>163000</v>
      </c>
      <c r="E80" s="34">
        <f t="shared" si="5"/>
        <v>122944.73</v>
      </c>
      <c r="F80" s="34">
        <f t="shared" si="5"/>
        <v>53041.06</v>
      </c>
      <c r="G80" s="27">
        <f>E80/D80*100</f>
        <v>75.42621472392638</v>
      </c>
      <c r="H80" s="30">
        <f>D80-E80</f>
        <v>40055.270000000004</v>
      </c>
    </row>
    <row r="81" spans="1:8" ht="25.5">
      <c r="A81" s="13" t="s">
        <v>119</v>
      </c>
      <c r="B81" s="3" t="s">
        <v>120</v>
      </c>
      <c r="C81" s="34">
        <f>C99</f>
        <v>56000</v>
      </c>
      <c r="D81" s="34">
        <f>D99+D91</f>
        <v>48900</v>
      </c>
      <c r="E81" s="34">
        <f>E99+E91</f>
        <v>9772.26</v>
      </c>
      <c r="F81" s="34">
        <f>F99</f>
        <v>10593.47</v>
      </c>
      <c r="G81" s="27">
        <f>E81/D81*100</f>
        <v>19.984171779141104</v>
      </c>
      <c r="H81" s="30">
        <f>D81-E81</f>
        <v>39127.74</v>
      </c>
    </row>
    <row r="82" spans="1:8" ht="25.5">
      <c r="A82" s="13" t="s">
        <v>121</v>
      </c>
      <c r="B82" s="3" t="s">
        <v>122</v>
      </c>
      <c r="C82" s="34">
        <f>C92+C100+C105</f>
        <v>47000</v>
      </c>
      <c r="D82" s="34">
        <f>D92+D100+D105</f>
        <v>58600</v>
      </c>
      <c r="E82" s="34">
        <f>E92+E100+E105</f>
        <v>5992</v>
      </c>
      <c r="F82" s="34">
        <f>F92+F100+F105</f>
        <v>40164</v>
      </c>
      <c r="G82" s="27">
        <f>E82/D82*100</f>
        <v>10.225255972696246</v>
      </c>
      <c r="H82" s="30">
        <f>D82-E82</f>
        <v>52608</v>
      </c>
    </row>
    <row r="83" spans="1:8" ht="12.75">
      <c r="A83" s="5" t="s">
        <v>139</v>
      </c>
      <c r="B83" s="3" t="s">
        <v>140</v>
      </c>
      <c r="C83" s="34">
        <f>C93</f>
        <v>63500</v>
      </c>
      <c r="D83" s="34">
        <f>D93</f>
        <v>63500</v>
      </c>
      <c r="E83" s="34">
        <f>E93</f>
        <v>10291.41</v>
      </c>
      <c r="F83" s="34">
        <f>F93</f>
        <v>16950</v>
      </c>
      <c r="G83" s="27">
        <f t="shared" si="3"/>
        <v>16.206944881889765</v>
      </c>
      <c r="H83" s="30">
        <f t="shared" si="4"/>
        <v>53208.59</v>
      </c>
    </row>
    <row r="84" spans="1:8" ht="12.75">
      <c r="A84" s="5" t="s">
        <v>150</v>
      </c>
      <c r="B84" s="3" t="s">
        <v>124</v>
      </c>
      <c r="C84" s="34"/>
      <c r="D84" s="34">
        <f>D103</f>
        <v>0</v>
      </c>
      <c r="E84" s="34">
        <f>E103</f>
        <v>0</v>
      </c>
      <c r="F84" s="34">
        <v>0</v>
      </c>
      <c r="G84" s="27"/>
      <c r="H84" s="30"/>
    </row>
    <row r="85" spans="1:8" ht="51">
      <c r="A85" s="17" t="s">
        <v>167</v>
      </c>
      <c r="B85" s="3" t="s">
        <v>282</v>
      </c>
      <c r="C85" s="34"/>
      <c r="D85" s="34"/>
      <c r="E85" s="34"/>
      <c r="F85" s="34">
        <f>F101</f>
        <v>0</v>
      </c>
      <c r="G85" s="27"/>
      <c r="H85" s="30">
        <f t="shared" si="4"/>
        <v>0</v>
      </c>
    </row>
    <row r="86" spans="1:8" ht="12.75">
      <c r="A86" s="23" t="s">
        <v>28</v>
      </c>
      <c r="B86" s="23" t="s">
        <v>29</v>
      </c>
      <c r="C86" s="31">
        <f>C87+C92+C93</f>
        <v>591600</v>
      </c>
      <c r="D86" s="31">
        <f>D87+D92+D93+D91</f>
        <v>591600</v>
      </c>
      <c r="E86" s="31">
        <f>E87+E92+E93+E91</f>
        <v>205927.55000000002</v>
      </c>
      <c r="F86" s="31">
        <f>F87+F92+F93</f>
        <v>147782.28999999998</v>
      </c>
      <c r="G86" s="28">
        <f t="shared" si="3"/>
        <v>34.80857843137255</v>
      </c>
      <c r="H86" s="33">
        <f t="shared" si="4"/>
        <v>385672.44999999995</v>
      </c>
    </row>
    <row r="87" spans="1:8" ht="25.5">
      <c r="A87" s="17" t="s">
        <v>127</v>
      </c>
      <c r="B87" s="3" t="s">
        <v>265</v>
      </c>
      <c r="C87" s="34">
        <f>C88+C90</f>
        <v>528100</v>
      </c>
      <c r="D87" s="34">
        <f>D88+D90</f>
        <v>528100</v>
      </c>
      <c r="E87" s="34">
        <f>E88+E90</f>
        <v>195636.14</v>
      </c>
      <c r="F87" s="34">
        <f>F88+F90+F89</f>
        <v>130832.29</v>
      </c>
      <c r="G87" s="27">
        <f t="shared" si="3"/>
        <v>37.04528309032381</v>
      </c>
      <c r="H87" s="30">
        <f t="shared" si="4"/>
        <v>332463.86</v>
      </c>
    </row>
    <row r="88" spans="1:8" ht="12.75">
      <c r="A88" s="3" t="s">
        <v>114</v>
      </c>
      <c r="B88" s="3" t="s">
        <v>266</v>
      </c>
      <c r="C88" s="34">
        <v>405600</v>
      </c>
      <c r="D88" s="25">
        <v>405600</v>
      </c>
      <c r="E88" s="25">
        <v>153394.41</v>
      </c>
      <c r="F88" s="3">
        <v>100257.4</v>
      </c>
      <c r="G88" s="27">
        <f t="shared" si="3"/>
        <v>37.81913461538461</v>
      </c>
      <c r="H88" s="30">
        <f t="shared" si="4"/>
        <v>252205.59</v>
      </c>
    </row>
    <row r="89" spans="1:8" ht="12.75">
      <c r="A89" s="5" t="s">
        <v>117</v>
      </c>
      <c r="B89" s="3" t="s">
        <v>320</v>
      </c>
      <c r="C89" s="34"/>
      <c r="D89" s="25"/>
      <c r="E89" s="25"/>
      <c r="F89" s="3">
        <v>0</v>
      </c>
      <c r="G89" s="27"/>
      <c r="H89" s="30">
        <f>D89-E89</f>
        <v>0</v>
      </c>
    </row>
    <row r="90" spans="1:8" ht="12.75">
      <c r="A90" s="3" t="s">
        <v>116</v>
      </c>
      <c r="B90" s="3" t="s">
        <v>267</v>
      </c>
      <c r="C90" s="34">
        <v>122500</v>
      </c>
      <c r="D90" s="25">
        <v>122500</v>
      </c>
      <c r="E90" s="25">
        <v>42241.73</v>
      </c>
      <c r="F90" s="3">
        <v>30574.89</v>
      </c>
      <c r="G90" s="27">
        <f t="shared" si="3"/>
        <v>34.48304489795919</v>
      </c>
      <c r="H90" s="30">
        <f t="shared" si="4"/>
        <v>80258.26999999999</v>
      </c>
    </row>
    <row r="91" spans="1:8" ht="25.5">
      <c r="A91" s="13" t="s">
        <v>119</v>
      </c>
      <c r="B91" s="3" t="s">
        <v>345</v>
      </c>
      <c r="C91" s="34"/>
      <c r="D91" s="25"/>
      <c r="E91" s="25"/>
      <c r="F91" s="34"/>
      <c r="G91" s="27"/>
      <c r="H91" s="30"/>
    </row>
    <row r="92" spans="1:8" ht="25.5">
      <c r="A92" s="13" t="s">
        <v>121</v>
      </c>
      <c r="B92" s="3" t="s">
        <v>268</v>
      </c>
      <c r="C92" s="3"/>
      <c r="D92" s="34"/>
      <c r="E92" s="34"/>
      <c r="F92" s="3">
        <v>0</v>
      </c>
      <c r="G92" s="27"/>
      <c r="H92" s="30">
        <f>D92-E92</f>
        <v>0</v>
      </c>
    </row>
    <row r="93" spans="1:8" ht="12.75">
      <c r="A93" s="5" t="s">
        <v>139</v>
      </c>
      <c r="B93" s="3" t="s">
        <v>269</v>
      </c>
      <c r="C93" s="3">
        <v>63500</v>
      </c>
      <c r="D93" s="34">
        <v>63500</v>
      </c>
      <c r="E93" s="34">
        <v>10291.41</v>
      </c>
      <c r="F93" s="3">
        <v>16950</v>
      </c>
      <c r="G93" s="27">
        <f>E93/D93*100</f>
        <v>16.206944881889765</v>
      </c>
      <c r="H93" s="30">
        <f>D93-E93</f>
        <v>53208.59</v>
      </c>
    </row>
    <row r="94" spans="1:8" ht="38.25" customHeight="1">
      <c r="A94" s="24" t="s">
        <v>30</v>
      </c>
      <c r="B94" s="23" t="s">
        <v>31</v>
      </c>
      <c r="C94" s="31">
        <f>C95+C99+C100</f>
        <v>719000</v>
      </c>
      <c r="D94" s="31">
        <f>D95+D99+D100</f>
        <v>771085</v>
      </c>
      <c r="E94" s="31">
        <f>E95+E99+E100</f>
        <v>330923.21</v>
      </c>
      <c r="F94" s="31">
        <f>F95+F99+F100+F101</f>
        <v>203582.59</v>
      </c>
      <c r="G94" s="28">
        <f t="shared" si="3"/>
        <v>42.91656691545031</v>
      </c>
      <c r="H94" s="33">
        <f t="shared" si="4"/>
        <v>440161.79</v>
      </c>
    </row>
    <row r="95" spans="1:8" ht="24" customHeight="1">
      <c r="A95" s="17" t="s">
        <v>131</v>
      </c>
      <c r="B95" s="3" t="s">
        <v>270</v>
      </c>
      <c r="C95" s="35">
        <f>C96+C97+C98</f>
        <v>652000</v>
      </c>
      <c r="D95" s="35">
        <f>D96+D97+D98</f>
        <v>699585</v>
      </c>
      <c r="E95" s="35">
        <f>E96+E97+E98</f>
        <v>315158.95</v>
      </c>
      <c r="F95" s="35">
        <f>F96+F97+F98</f>
        <v>183069.12</v>
      </c>
      <c r="G95" s="27">
        <f t="shared" si="3"/>
        <v>45.04941501032755</v>
      </c>
      <c r="H95" s="30">
        <f t="shared" si="4"/>
        <v>384426.05</v>
      </c>
    </row>
    <row r="96" spans="1:8" ht="16.5" customHeight="1">
      <c r="A96" s="3" t="s">
        <v>132</v>
      </c>
      <c r="B96" s="3" t="s">
        <v>271</v>
      </c>
      <c r="C96" s="35">
        <v>530000</v>
      </c>
      <c r="D96" s="35">
        <v>536585</v>
      </c>
      <c r="E96" s="35">
        <v>192214.22</v>
      </c>
      <c r="F96" s="36">
        <v>130028.06</v>
      </c>
      <c r="G96" s="27">
        <f t="shared" si="3"/>
        <v>35.82176542393098</v>
      </c>
      <c r="H96" s="30">
        <f t="shared" si="4"/>
        <v>344370.78</v>
      </c>
    </row>
    <row r="97" spans="1:8" ht="16.5" customHeight="1">
      <c r="A97" s="5" t="s">
        <v>133</v>
      </c>
      <c r="B97" s="3" t="s">
        <v>272</v>
      </c>
      <c r="C97" s="35">
        <v>0</v>
      </c>
      <c r="D97" s="35">
        <v>0</v>
      </c>
      <c r="E97" s="35">
        <v>0</v>
      </c>
      <c r="F97" s="31"/>
      <c r="G97" s="27" t="e">
        <f t="shared" si="3"/>
        <v>#DIV/0!</v>
      </c>
      <c r="H97" s="30">
        <f t="shared" si="4"/>
        <v>0</v>
      </c>
    </row>
    <row r="98" spans="1:8" ht="25.5">
      <c r="A98" s="17" t="s">
        <v>134</v>
      </c>
      <c r="B98" s="3" t="s">
        <v>273</v>
      </c>
      <c r="C98" s="35">
        <v>122000</v>
      </c>
      <c r="D98" s="35">
        <v>163000</v>
      </c>
      <c r="E98" s="35">
        <v>122944.73</v>
      </c>
      <c r="F98" s="35">
        <v>53041.06</v>
      </c>
      <c r="G98" s="27">
        <f t="shared" si="3"/>
        <v>75.42621472392638</v>
      </c>
      <c r="H98" s="30">
        <f t="shared" si="4"/>
        <v>40055.270000000004</v>
      </c>
    </row>
    <row r="99" spans="1:8" ht="25.5">
      <c r="A99" s="13" t="s">
        <v>119</v>
      </c>
      <c r="B99" s="3" t="s">
        <v>274</v>
      </c>
      <c r="C99" s="35">
        <v>56000</v>
      </c>
      <c r="D99" s="35">
        <v>48900</v>
      </c>
      <c r="E99" s="35">
        <v>9772.26</v>
      </c>
      <c r="F99" s="35">
        <v>10593.47</v>
      </c>
      <c r="G99" s="27">
        <f t="shared" si="3"/>
        <v>19.984171779141104</v>
      </c>
      <c r="H99" s="30">
        <f t="shared" si="4"/>
        <v>39127.74</v>
      </c>
    </row>
    <row r="100" spans="1:8" ht="25.5">
      <c r="A100" s="13" t="s">
        <v>121</v>
      </c>
      <c r="B100" s="3" t="s">
        <v>275</v>
      </c>
      <c r="C100" s="35">
        <v>11000</v>
      </c>
      <c r="D100" s="35">
        <v>22600</v>
      </c>
      <c r="E100" s="35">
        <v>5992</v>
      </c>
      <c r="F100" s="35">
        <v>9920</v>
      </c>
      <c r="G100" s="27">
        <f t="shared" si="3"/>
        <v>26.51327433628319</v>
      </c>
      <c r="H100" s="30">
        <f t="shared" si="4"/>
        <v>16608</v>
      </c>
    </row>
    <row r="101" spans="1:8" ht="51">
      <c r="A101" s="17" t="s">
        <v>167</v>
      </c>
      <c r="B101" s="3" t="s">
        <v>321</v>
      </c>
      <c r="C101" s="35"/>
      <c r="D101" s="35"/>
      <c r="E101" s="35"/>
      <c r="F101" s="34">
        <v>0</v>
      </c>
      <c r="G101" s="27"/>
      <c r="H101" s="30">
        <f t="shared" si="4"/>
        <v>0</v>
      </c>
    </row>
    <row r="102" spans="1:8" ht="12.75">
      <c r="A102" s="23" t="s">
        <v>32</v>
      </c>
      <c r="B102" s="1" t="s">
        <v>33</v>
      </c>
      <c r="C102" s="34"/>
      <c r="D102" s="33">
        <f>D103</f>
        <v>0</v>
      </c>
      <c r="E102" s="33">
        <f>E103</f>
        <v>0</v>
      </c>
      <c r="F102" s="33">
        <f>F103</f>
        <v>0</v>
      </c>
      <c r="G102" s="27"/>
      <c r="H102" s="30">
        <f t="shared" si="4"/>
        <v>0</v>
      </c>
    </row>
    <row r="103" spans="1:8" ht="12.75">
      <c r="A103" s="5" t="s">
        <v>150</v>
      </c>
      <c r="B103" s="40" t="s">
        <v>366</v>
      </c>
      <c r="C103" s="34"/>
      <c r="D103" s="34">
        <v>0</v>
      </c>
      <c r="E103" s="34">
        <v>0</v>
      </c>
      <c r="F103" s="34">
        <v>0</v>
      </c>
      <c r="G103" s="27"/>
      <c r="H103" s="30"/>
    </row>
    <row r="104" spans="1:8" ht="38.25">
      <c r="A104" s="24" t="s">
        <v>34</v>
      </c>
      <c r="B104" s="23" t="s">
        <v>35</v>
      </c>
      <c r="C104" s="31">
        <f>C105</f>
        <v>36000</v>
      </c>
      <c r="D104" s="31">
        <f>D105</f>
        <v>36000</v>
      </c>
      <c r="E104" s="31">
        <f>E105</f>
        <v>0</v>
      </c>
      <c r="F104" s="31">
        <f>F105</f>
        <v>30244</v>
      </c>
      <c r="G104" s="28">
        <f t="shared" si="3"/>
        <v>0</v>
      </c>
      <c r="H104" s="33">
        <f t="shared" si="4"/>
        <v>36000</v>
      </c>
    </row>
    <row r="105" spans="1:8" ht="25.5">
      <c r="A105" s="13" t="s">
        <v>121</v>
      </c>
      <c r="B105" s="3" t="s">
        <v>385</v>
      </c>
      <c r="C105" s="34">
        <v>36000</v>
      </c>
      <c r="D105" s="11">
        <v>36000</v>
      </c>
      <c r="E105" s="3">
        <v>0</v>
      </c>
      <c r="F105" s="34">
        <v>30244</v>
      </c>
      <c r="G105" s="27">
        <f t="shared" si="3"/>
        <v>0</v>
      </c>
      <c r="H105" s="30">
        <f t="shared" si="4"/>
        <v>36000</v>
      </c>
    </row>
    <row r="106" spans="1:8" ht="12.75">
      <c r="A106" s="1" t="s">
        <v>36</v>
      </c>
      <c r="B106" s="1" t="s">
        <v>37</v>
      </c>
      <c r="C106" s="33">
        <f>C107+C111+C112+C118+C114+C115+C116+C117+C113</f>
        <v>17626900</v>
      </c>
      <c r="D106" s="33">
        <f>D107+D111+D112+D118+D114+D115+D116+D117+D113</f>
        <v>16521018.07</v>
      </c>
      <c r="E106" s="33">
        <f>E107+E111+E112+E118+E114+E115+E116+E117+E113</f>
        <v>3737972.6799999997</v>
      </c>
      <c r="F106" s="33">
        <f>F107+F111+F112+F118+F114+F115+F116+F117+F113</f>
        <v>9138796.11</v>
      </c>
      <c r="G106" s="28">
        <f t="shared" si="3"/>
        <v>22.625558934456148</v>
      </c>
      <c r="H106" s="33">
        <f t="shared" si="4"/>
        <v>12783045.39</v>
      </c>
    </row>
    <row r="107" spans="1:8" ht="25.5">
      <c r="A107" s="17" t="s">
        <v>127</v>
      </c>
      <c r="B107" s="3" t="s">
        <v>128</v>
      </c>
      <c r="C107" s="34">
        <f>C108+C109+C110</f>
        <v>2819860.2800000003</v>
      </c>
      <c r="D107" s="34">
        <f>D108+D109+D110</f>
        <v>2845452.38</v>
      </c>
      <c r="E107" s="34">
        <f>E108+E109+E110</f>
        <v>942709.6</v>
      </c>
      <c r="F107" s="34">
        <f>F108+F109+F110</f>
        <v>901979.5399999999</v>
      </c>
      <c r="G107" s="27">
        <f t="shared" si="3"/>
        <v>33.13039454204467</v>
      </c>
      <c r="H107" s="30">
        <f t="shared" si="4"/>
        <v>1902742.7799999998</v>
      </c>
    </row>
    <row r="108" spans="1:8" ht="12.75">
      <c r="A108" s="3" t="s">
        <v>114</v>
      </c>
      <c r="B108" s="3" t="s">
        <v>113</v>
      </c>
      <c r="C108" s="34">
        <f aca="true" t="shared" si="6" ref="C108:E109">C121+C135</f>
        <v>2164216.5</v>
      </c>
      <c r="D108" s="34">
        <f t="shared" si="6"/>
        <v>2175216.5</v>
      </c>
      <c r="E108" s="34">
        <f t="shared" si="6"/>
        <v>706819.96</v>
      </c>
      <c r="F108" s="34">
        <f>F121</f>
        <v>705274.07</v>
      </c>
      <c r="G108" s="27">
        <f t="shared" si="3"/>
        <v>32.49423494167132</v>
      </c>
      <c r="H108" s="30">
        <f t="shared" si="4"/>
        <v>1468396.54</v>
      </c>
    </row>
    <row r="109" spans="1:8" ht="12.75">
      <c r="A109" s="3" t="s">
        <v>116</v>
      </c>
      <c r="B109" s="3" t="s">
        <v>115</v>
      </c>
      <c r="C109" s="34">
        <f t="shared" si="6"/>
        <v>653643.78</v>
      </c>
      <c r="D109" s="34">
        <f t="shared" si="6"/>
        <v>656965.88</v>
      </c>
      <c r="E109" s="34">
        <f t="shared" si="6"/>
        <v>222619.63999999998</v>
      </c>
      <c r="F109" s="34">
        <f>F122</f>
        <v>196705.47</v>
      </c>
      <c r="G109" s="27">
        <f t="shared" si="3"/>
        <v>33.886027688378576</v>
      </c>
      <c r="H109" s="30">
        <f t="shared" si="4"/>
        <v>434346.24</v>
      </c>
    </row>
    <row r="110" spans="1:8" ht="12.75">
      <c r="A110" s="5" t="s">
        <v>117</v>
      </c>
      <c r="B110" s="3" t="s">
        <v>118</v>
      </c>
      <c r="C110" s="34">
        <f>C123</f>
        <v>2000</v>
      </c>
      <c r="D110" s="34">
        <f>D123</f>
        <v>13270</v>
      </c>
      <c r="E110" s="34">
        <f>E123</f>
        <v>13270</v>
      </c>
      <c r="F110" s="34">
        <f>F123</f>
        <v>0</v>
      </c>
      <c r="G110" s="27">
        <f t="shared" si="3"/>
        <v>100</v>
      </c>
      <c r="H110" s="30">
        <f t="shared" si="4"/>
        <v>0</v>
      </c>
    </row>
    <row r="111" spans="1:8" ht="25.5">
      <c r="A111" s="13" t="s">
        <v>119</v>
      </c>
      <c r="B111" s="3" t="s">
        <v>120</v>
      </c>
      <c r="C111" s="34">
        <f>C124+C137</f>
        <v>180000</v>
      </c>
      <c r="D111" s="34">
        <f>D124+D137</f>
        <v>237000</v>
      </c>
      <c r="E111" s="34">
        <f>E124+E137</f>
        <v>105240.13</v>
      </c>
      <c r="F111" s="34">
        <f>F124+F137</f>
        <v>53113.7</v>
      </c>
      <c r="G111" s="27">
        <f t="shared" si="3"/>
        <v>44.405118143459916</v>
      </c>
      <c r="H111" s="30">
        <f t="shared" si="4"/>
        <v>131759.87</v>
      </c>
    </row>
    <row r="112" spans="1:8" ht="25.5">
      <c r="A112" s="13" t="s">
        <v>121</v>
      </c>
      <c r="B112" s="3" t="s">
        <v>122</v>
      </c>
      <c r="C112" s="34">
        <f>C125+C131+C138+C128</f>
        <v>2901839.7199999997</v>
      </c>
      <c r="D112" s="34">
        <f>D125+D131+D138+D128</f>
        <v>2891165.6900000004</v>
      </c>
      <c r="E112" s="34">
        <f>E125+E131+E138+E128</f>
        <v>402569.80000000005</v>
      </c>
      <c r="F112" s="34">
        <f>F125+F131+F138</f>
        <v>415155.70999999996</v>
      </c>
      <c r="G112" s="27">
        <f t="shared" si="3"/>
        <v>13.924134524438134</v>
      </c>
      <c r="H112" s="30">
        <f t="shared" si="4"/>
        <v>2488595.8900000006</v>
      </c>
    </row>
    <row r="113" spans="1:8" ht="38.25">
      <c r="A113" s="17" t="s">
        <v>173</v>
      </c>
      <c r="B113" s="3" t="s">
        <v>347</v>
      </c>
      <c r="C113" s="34">
        <f aca="true" t="shared" si="7" ref="C113:E114">C139</f>
        <v>0</v>
      </c>
      <c r="D113" s="34">
        <f t="shared" si="7"/>
        <v>0</v>
      </c>
      <c r="E113" s="34">
        <f t="shared" si="7"/>
        <v>0</v>
      </c>
      <c r="F113" s="34">
        <f>F139</f>
        <v>360000</v>
      </c>
      <c r="G113" s="27"/>
      <c r="H113" s="30"/>
    </row>
    <row r="114" spans="1:8" ht="12.75">
      <c r="A114" s="5" t="s">
        <v>139</v>
      </c>
      <c r="B114" s="3" t="s">
        <v>140</v>
      </c>
      <c r="C114" s="3">
        <f t="shared" si="7"/>
        <v>0</v>
      </c>
      <c r="D114" s="3">
        <f t="shared" si="7"/>
        <v>0</v>
      </c>
      <c r="E114" s="3">
        <f t="shared" si="7"/>
        <v>0</v>
      </c>
      <c r="F114" s="3">
        <f>F140</f>
        <v>0</v>
      </c>
      <c r="G114" s="27" t="e">
        <f>E114/D114*100</f>
        <v>#DIV/0!</v>
      </c>
      <c r="H114" s="30">
        <f>D114-E114</f>
        <v>0</v>
      </c>
    </row>
    <row r="115" spans="1:8" ht="12.75">
      <c r="A115" s="5" t="s">
        <v>150</v>
      </c>
      <c r="B115" s="3" t="s">
        <v>124</v>
      </c>
      <c r="C115" s="34">
        <f>C132+C141</f>
        <v>3173600</v>
      </c>
      <c r="D115" s="34">
        <f>D132+D141</f>
        <v>3173600</v>
      </c>
      <c r="E115" s="3">
        <f>E132+E141</f>
        <v>0</v>
      </c>
      <c r="F115" s="3">
        <f>F132+F141</f>
        <v>1469800</v>
      </c>
      <c r="G115" s="27">
        <f>E115/D115*100</f>
        <v>0</v>
      </c>
      <c r="H115" s="30">
        <f>D115-E115</f>
        <v>3173600</v>
      </c>
    </row>
    <row r="116" spans="1:8" ht="51">
      <c r="A116" s="17" t="s">
        <v>155</v>
      </c>
      <c r="B116" s="3" t="s">
        <v>159</v>
      </c>
      <c r="C116" s="3">
        <f>C142</f>
        <v>1900000</v>
      </c>
      <c r="D116" s="3">
        <f aca="true" t="shared" si="8" ref="D116:F117">D142</f>
        <v>1939000</v>
      </c>
      <c r="E116" s="3">
        <f t="shared" si="8"/>
        <v>672000</v>
      </c>
      <c r="F116" s="3">
        <f t="shared" si="8"/>
        <v>594000</v>
      </c>
      <c r="G116" s="27">
        <f>E116/D116*100</f>
        <v>34.65703971119133</v>
      </c>
      <c r="H116" s="30">
        <f>D116-E116</f>
        <v>1267000</v>
      </c>
    </row>
    <row r="117" spans="1:8" ht="12.75">
      <c r="A117" s="17" t="s">
        <v>157</v>
      </c>
      <c r="B117" s="3" t="s">
        <v>160</v>
      </c>
      <c r="C117" s="3">
        <f>C143</f>
        <v>0</v>
      </c>
      <c r="D117" s="3">
        <f t="shared" si="8"/>
        <v>0</v>
      </c>
      <c r="E117" s="3">
        <f t="shared" si="8"/>
        <v>0</v>
      </c>
      <c r="F117" s="3">
        <f t="shared" si="8"/>
        <v>71947.44</v>
      </c>
      <c r="G117" s="27" t="e">
        <f>E117/D117*100</f>
        <v>#DIV/0!</v>
      </c>
      <c r="H117" s="30">
        <f>D117-E117</f>
        <v>0</v>
      </c>
    </row>
    <row r="118" spans="1:8" ht="38.25">
      <c r="A118" s="13" t="s">
        <v>141</v>
      </c>
      <c r="B118" s="3" t="s">
        <v>142</v>
      </c>
      <c r="C118" s="34">
        <f>C126+C129+C144</f>
        <v>6651600</v>
      </c>
      <c r="D118" s="34">
        <f>D126+D129+D144</f>
        <v>5434800</v>
      </c>
      <c r="E118" s="34">
        <f>E126+E129+E144</f>
        <v>1615453.15</v>
      </c>
      <c r="F118" s="34">
        <f>F126+F129+F144</f>
        <v>5272799.72</v>
      </c>
      <c r="G118" s="27">
        <f t="shared" si="3"/>
        <v>29.724242842422903</v>
      </c>
      <c r="H118" s="30">
        <f t="shared" si="4"/>
        <v>3819346.85</v>
      </c>
    </row>
    <row r="119" spans="1:8" ht="12.75">
      <c r="A119" s="23" t="s">
        <v>2</v>
      </c>
      <c r="B119" s="23" t="s">
        <v>38</v>
      </c>
      <c r="C119" s="31">
        <f>C120+C124+C125+C126</f>
        <v>10532300</v>
      </c>
      <c r="D119" s="31">
        <f>D120+D124+D125+D126</f>
        <v>9305200</v>
      </c>
      <c r="E119" s="31">
        <f>E120+E124+E125+E126</f>
        <v>2560627.3899999997</v>
      </c>
      <c r="F119" s="31">
        <f>F120+F124+F125+F126</f>
        <v>5927323.84</v>
      </c>
      <c r="G119" s="28">
        <f t="shared" si="3"/>
        <v>27.518241305936463</v>
      </c>
      <c r="H119" s="33">
        <f t="shared" si="4"/>
        <v>6744572.61</v>
      </c>
    </row>
    <row r="120" spans="1:8" ht="25.5">
      <c r="A120" s="17" t="s">
        <v>127</v>
      </c>
      <c r="B120" s="3" t="s">
        <v>143</v>
      </c>
      <c r="C120" s="34">
        <f>C121+C122+C123</f>
        <v>2807600</v>
      </c>
      <c r="D120" s="34">
        <f>D121+D122+D123</f>
        <v>2818870</v>
      </c>
      <c r="E120" s="34">
        <f>E121+E122+E123</f>
        <v>930449.32</v>
      </c>
      <c r="F120" s="34">
        <f>F121+F122+F123</f>
        <v>901979.5399999999</v>
      </c>
      <c r="G120" s="27">
        <f t="shared" si="3"/>
        <v>33.00788330075527</v>
      </c>
      <c r="H120" s="30">
        <f t="shared" si="4"/>
        <v>1888420.6800000002</v>
      </c>
    </row>
    <row r="121" spans="1:8" ht="12.75">
      <c r="A121" s="3" t="s">
        <v>114</v>
      </c>
      <c r="B121" s="3" t="s">
        <v>144</v>
      </c>
      <c r="C121" s="34">
        <v>2154800</v>
      </c>
      <c r="D121" s="34">
        <v>2154800</v>
      </c>
      <c r="E121" s="34">
        <v>697403.46</v>
      </c>
      <c r="F121" s="34">
        <v>705274.07</v>
      </c>
      <c r="G121" s="27">
        <f t="shared" si="3"/>
        <v>32.36511323556711</v>
      </c>
      <c r="H121" s="30">
        <f t="shared" si="4"/>
        <v>1457396.54</v>
      </c>
    </row>
    <row r="122" spans="1:8" ht="12.75">
      <c r="A122" s="3" t="s">
        <v>116</v>
      </c>
      <c r="B122" s="3" t="s">
        <v>145</v>
      </c>
      <c r="C122" s="34">
        <v>650800</v>
      </c>
      <c r="D122" s="34">
        <v>650800</v>
      </c>
      <c r="E122" s="34">
        <v>219775.86</v>
      </c>
      <c r="F122" s="34">
        <v>196705.47</v>
      </c>
      <c r="G122" s="27">
        <f t="shared" si="3"/>
        <v>33.770107559926245</v>
      </c>
      <c r="H122" s="30">
        <f t="shared" si="4"/>
        <v>431024.14</v>
      </c>
    </row>
    <row r="123" spans="1:8" ht="12.75">
      <c r="A123" s="5" t="s">
        <v>117</v>
      </c>
      <c r="B123" s="3" t="s">
        <v>146</v>
      </c>
      <c r="C123" s="34">
        <v>2000</v>
      </c>
      <c r="D123" s="34">
        <v>13270</v>
      </c>
      <c r="E123" s="34">
        <v>13270</v>
      </c>
      <c r="F123" s="34">
        <v>0</v>
      </c>
      <c r="G123" s="27">
        <f t="shared" si="3"/>
        <v>100</v>
      </c>
      <c r="H123" s="30">
        <f t="shared" si="4"/>
        <v>0</v>
      </c>
    </row>
    <row r="124" spans="1:8" ht="25.5">
      <c r="A124" s="13" t="s">
        <v>119</v>
      </c>
      <c r="B124" s="3" t="s">
        <v>147</v>
      </c>
      <c r="C124" s="3">
        <v>180000</v>
      </c>
      <c r="D124" s="34">
        <v>180000</v>
      </c>
      <c r="E124" s="34">
        <v>48240.13</v>
      </c>
      <c r="F124" s="34">
        <v>53113.7</v>
      </c>
      <c r="G124" s="27">
        <f t="shared" si="3"/>
        <v>26.80007222222222</v>
      </c>
      <c r="H124" s="30">
        <f t="shared" si="4"/>
        <v>131759.87</v>
      </c>
    </row>
    <row r="125" spans="1:8" ht="25.5">
      <c r="A125" s="13" t="s">
        <v>121</v>
      </c>
      <c r="B125" s="3" t="s">
        <v>148</v>
      </c>
      <c r="C125" s="34">
        <v>1201100</v>
      </c>
      <c r="D125" s="34">
        <v>1179530</v>
      </c>
      <c r="E125" s="34">
        <v>169725.48</v>
      </c>
      <c r="F125" s="34">
        <v>100989.6</v>
      </c>
      <c r="G125" s="27">
        <f>E125/D125*100</f>
        <v>14.389246564309513</v>
      </c>
      <c r="H125" s="30">
        <f>D125-E125</f>
        <v>1009804.52</v>
      </c>
    </row>
    <row r="126" spans="1:8" ht="38.25">
      <c r="A126" s="13" t="s">
        <v>141</v>
      </c>
      <c r="B126" s="3" t="s">
        <v>391</v>
      </c>
      <c r="C126" s="34">
        <v>6343600</v>
      </c>
      <c r="D126" s="34">
        <v>5126800</v>
      </c>
      <c r="E126" s="34">
        <v>1412212.46</v>
      </c>
      <c r="F126" s="34">
        <v>4871241</v>
      </c>
      <c r="G126" s="27">
        <f>E126/D126*100</f>
        <v>27.545690489194037</v>
      </c>
      <c r="H126" s="30">
        <f>D126-E126</f>
        <v>3714587.54</v>
      </c>
    </row>
    <row r="127" spans="1:8" ht="12.75">
      <c r="A127" s="23" t="s">
        <v>3</v>
      </c>
      <c r="B127" s="23" t="s">
        <v>39</v>
      </c>
      <c r="C127" s="31">
        <f>C129</f>
        <v>263000</v>
      </c>
      <c r="D127" s="31">
        <f>D129+D128</f>
        <v>263000</v>
      </c>
      <c r="E127" s="31">
        <f>E129+E128</f>
        <v>203240.69</v>
      </c>
      <c r="F127" s="31">
        <f>F129</f>
        <v>169979.79</v>
      </c>
      <c r="G127" s="28">
        <f t="shared" si="3"/>
        <v>77.27782889733841</v>
      </c>
      <c r="H127" s="33">
        <f t="shared" si="4"/>
        <v>59759.31</v>
      </c>
    </row>
    <row r="128" spans="1:8" ht="25.5">
      <c r="A128" s="13" t="s">
        <v>121</v>
      </c>
      <c r="B128" s="3" t="s">
        <v>357</v>
      </c>
      <c r="C128" s="31">
        <v>0</v>
      </c>
      <c r="D128" s="36">
        <v>0</v>
      </c>
      <c r="E128" s="35">
        <v>0</v>
      </c>
      <c r="F128" s="31"/>
      <c r="G128" s="28"/>
      <c r="H128" s="33"/>
    </row>
    <row r="129" spans="1:8" ht="38.25">
      <c r="A129" s="13" t="s">
        <v>141</v>
      </c>
      <c r="B129" s="3" t="s">
        <v>392</v>
      </c>
      <c r="C129" s="3">
        <v>263000</v>
      </c>
      <c r="D129" s="34">
        <v>263000</v>
      </c>
      <c r="E129" s="34">
        <v>203240.69</v>
      </c>
      <c r="F129" s="34">
        <v>169979.79</v>
      </c>
      <c r="G129" s="27">
        <f t="shared" si="3"/>
        <v>77.27782889733841</v>
      </c>
      <c r="H129" s="30">
        <f t="shared" si="4"/>
        <v>59759.31</v>
      </c>
    </row>
    <row r="130" spans="1:8" ht="12.75">
      <c r="A130" s="23" t="s">
        <v>40</v>
      </c>
      <c r="B130" s="23" t="s">
        <v>41</v>
      </c>
      <c r="C130" s="31">
        <f>C131+C132</f>
        <v>3173600</v>
      </c>
      <c r="D130" s="31">
        <f>D131+D132</f>
        <v>3255818.07</v>
      </c>
      <c r="E130" s="31">
        <f>E131+E132</f>
        <v>0</v>
      </c>
      <c r="F130" s="31">
        <f>F131+F132</f>
        <v>0</v>
      </c>
      <c r="G130" s="28">
        <f t="shared" si="3"/>
        <v>0</v>
      </c>
      <c r="H130" s="33">
        <f t="shared" si="4"/>
        <v>3255818.07</v>
      </c>
    </row>
    <row r="131" spans="1:8" ht="25.5">
      <c r="A131" s="13" t="s">
        <v>121</v>
      </c>
      <c r="B131" s="3" t="s">
        <v>149</v>
      </c>
      <c r="C131" s="3">
        <v>0</v>
      </c>
      <c r="D131" s="34">
        <v>82218.07</v>
      </c>
      <c r="E131" s="34">
        <v>0</v>
      </c>
      <c r="F131" s="34">
        <v>0</v>
      </c>
      <c r="G131" s="27">
        <f t="shared" si="3"/>
        <v>0</v>
      </c>
      <c r="H131" s="30">
        <f t="shared" si="4"/>
        <v>82218.07</v>
      </c>
    </row>
    <row r="132" spans="1:8" ht="12.75">
      <c r="A132" s="5" t="s">
        <v>150</v>
      </c>
      <c r="B132" s="3" t="s">
        <v>151</v>
      </c>
      <c r="C132" s="3">
        <v>3173600</v>
      </c>
      <c r="D132" s="34">
        <v>3173600</v>
      </c>
      <c r="E132" s="34">
        <v>0</v>
      </c>
      <c r="F132" s="34">
        <v>0</v>
      </c>
      <c r="G132" s="27">
        <f t="shared" si="3"/>
        <v>0</v>
      </c>
      <c r="H132" s="30">
        <f t="shared" si="4"/>
        <v>3173600</v>
      </c>
    </row>
    <row r="133" spans="1:8" ht="25.5">
      <c r="A133" s="24" t="s">
        <v>4</v>
      </c>
      <c r="B133" s="23" t="s">
        <v>42</v>
      </c>
      <c r="C133" s="31">
        <f>C138+C140+C141+C142+C143+C144+C137+C139+C134</f>
        <v>3657999.9999999995</v>
      </c>
      <c r="D133" s="31">
        <f>D138+D140+D141+D142+D143+D144+D137+D139+D134</f>
        <v>3697000</v>
      </c>
      <c r="E133" s="31">
        <f>E138+E140+E141+E142+E143+E144+E137+E139+E134</f>
        <v>974104.6000000001</v>
      </c>
      <c r="F133" s="31">
        <f>F138+F140+F141+F142+F143+F144+F139</f>
        <v>3041492.48</v>
      </c>
      <c r="G133" s="28">
        <f t="shared" si="3"/>
        <v>26.348515012172037</v>
      </c>
      <c r="H133" s="33">
        <f t="shared" si="4"/>
        <v>2722895.4</v>
      </c>
    </row>
    <row r="134" spans="1:8" ht="25.5">
      <c r="A134" s="17" t="s">
        <v>127</v>
      </c>
      <c r="B134" s="3" t="s">
        <v>386</v>
      </c>
      <c r="C134" s="35">
        <f>C135+C136</f>
        <v>12260.28</v>
      </c>
      <c r="D134" s="35">
        <f>D135+D136</f>
        <v>26582.38</v>
      </c>
      <c r="E134" s="35">
        <f>E135+E136</f>
        <v>12260.28</v>
      </c>
      <c r="F134" s="31"/>
      <c r="G134" s="28"/>
      <c r="H134" s="33"/>
    </row>
    <row r="135" spans="1:8" ht="12.75">
      <c r="A135" s="3" t="s">
        <v>114</v>
      </c>
      <c r="B135" s="3" t="s">
        <v>387</v>
      </c>
      <c r="C135" s="35">
        <v>9416.5</v>
      </c>
      <c r="D135" s="35">
        <v>20416.5</v>
      </c>
      <c r="E135" s="35">
        <v>9416.5</v>
      </c>
      <c r="F135" s="31"/>
      <c r="G135" s="28"/>
      <c r="H135" s="33"/>
    </row>
    <row r="136" spans="1:8" ht="12.75">
      <c r="A136" s="3" t="s">
        <v>116</v>
      </c>
      <c r="B136" s="3" t="s">
        <v>388</v>
      </c>
      <c r="C136" s="35">
        <v>2843.78</v>
      </c>
      <c r="D136" s="35">
        <v>6165.88</v>
      </c>
      <c r="E136" s="35">
        <v>2843.78</v>
      </c>
      <c r="F136" s="31"/>
      <c r="G136" s="28"/>
      <c r="H136" s="33"/>
    </row>
    <row r="137" spans="1:8" ht="25.5">
      <c r="A137" s="13" t="s">
        <v>119</v>
      </c>
      <c r="B137" s="3" t="s">
        <v>335</v>
      </c>
      <c r="C137" s="31"/>
      <c r="D137" s="35">
        <v>57000</v>
      </c>
      <c r="E137" s="36">
        <v>57000</v>
      </c>
      <c r="F137" s="31"/>
      <c r="G137" s="28"/>
      <c r="H137" s="33"/>
    </row>
    <row r="138" spans="1:8" ht="25.5">
      <c r="A138" s="13" t="s">
        <v>121</v>
      </c>
      <c r="B138" s="3" t="s">
        <v>152</v>
      </c>
      <c r="C138" s="3">
        <v>1700739.72</v>
      </c>
      <c r="D138" s="3">
        <v>1629417.62</v>
      </c>
      <c r="E138" s="34">
        <v>232844.32</v>
      </c>
      <c r="F138" s="3">
        <v>314166.11</v>
      </c>
      <c r="G138" s="27">
        <f t="shared" si="3"/>
        <v>14.290033269678279</v>
      </c>
      <c r="H138" s="30">
        <f t="shared" si="4"/>
        <v>1396573.3</v>
      </c>
    </row>
    <row r="139" spans="1:8" ht="38.25">
      <c r="A139" s="17" t="s">
        <v>173</v>
      </c>
      <c r="B139" s="3" t="s">
        <v>346</v>
      </c>
      <c r="C139" s="3">
        <v>0</v>
      </c>
      <c r="D139" s="3">
        <v>0</v>
      </c>
      <c r="E139" s="34">
        <v>0</v>
      </c>
      <c r="F139" s="34">
        <v>360000</v>
      </c>
      <c r="G139" s="27" t="e">
        <f t="shared" si="3"/>
        <v>#DIV/0!</v>
      </c>
      <c r="H139" s="30">
        <f t="shared" si="4"/>
        <v>0</v>
      </c>
    </row>
    <row r="140" spans="1:8" ht="12.75">
      <c r="A140" s="5" t="s">
        <v>139</v>
      </c>
      <c r="B140" s="3" t="s">
        <v>153</v>
      </c>
      <c r="C140" s="3">
        <v>0</v>
      </c>
      <c r="D140" s="34">
        <v>0</v>
      </c>
      <c r="E140" s="34">
        <v>0</v>
      </c>
      <c r="F140" s="34">
        <v>0</v>
      </c>
      <c r="G140" s="27" t="e">
        <f t="shared" si="3"/>
        <v>#DIV/0!</v>
      </c>
      <c r="H140" s="30">
        <f t="shared" si="4"/>
        <v>0</v>
      </c>
    </row>
    <row r="141" spans="1:8" ht="12.75">
      <c r="A141" s="5" t="s">
        <v>150</v>
      </c>
      <c r="B141" s="3" t="s">
        <v>154</v>
      </c>
      <c r="C141" s="3">
        <v>0</v>
      </c>
      <c r="D141" s="34">
        <v>0</v>
      </c>
      <c r="E141" s="34">
        <v>0</v>
      </c>
      <c r="F141" s="34">
        <v>1469800</v>
      </c>
      <c r="G141" s="27" t="e">
        <f t="shared" si="3"/>
        <v>#DIV/0!</v>
      </c>
      <c r="H141" s="30">
        <f t="shared" si="4"/>
        <v>0</v>
      </c>
    </row>
    <row r="142" spans="1:8" ht="51">
      <c r="A142" s="17" t="s">
        <v>155</v>
      </c>
      <c r="B142" s="3" t="s">
        <v>156</v>
      </c>
      <c r="C142" s="3">
        <v>1900000</v>
      </c>
      <c r="D142" s="34">
        <v>1939000</v>
      </c>
      <c r="E142" s="34">
        <v>672000</v>
      </c>
      <c r="F142" s="11">
        <v>594000</v>
      </c>
      <c r="G142" s="27">
        <f t="shared" si="3"/>
        <v>34.65703971119133</v>
      </c>
      <c r="H142" s="30">
        <f t="shared" si="4"/>
        <v>1267000</v>
      </c>
    </row>
    <row r="143" spans="1:8" ht="12.75">
      <c r="A143" s="17" t="s">
        <v>157</v>
      </c>
      <c r="B143" s="3" t="s">
        <v>158</v>
      </c>
      <c r="C143" s="3">
        <v>0</v>
      </c>
      <c r="D143" s="34">
        <v>0</v>
      </c>
      <c r="E143" s="34">
        <v>0</v>
      </c>
      <c r="F143" s="3">
        <v>71947.44</v>
      </c>
      <c r="G143" s="27" t="e">
        <f t="shared" si="3"/>
        <v>#DIV/0!</v>
      </c>
      <c r="H143" s="30">
        <f t="shared" si="4"/>
        <v>0</v>
      </c>
    </row>
    <row r="144" spans="1:8" ht="38.25">
      <c r="A144" s="13" t="s">
        <v>141</v>
      </c>
      <c r="B144" s="3" t="s">
        <v>393</v>
      </c>
      <c r="C144" s="3">
        <v>45000</v>
      </c>
      <c r="D144" s="34">
        <v>45000</v>
      </c>
      <c r="E144" s="34">
        <v>0</v>
      </c>
      <c r="F144" s="34">
        <v>231578.93</v>
      </c>
      <c r="G144" s="27">
        <f t="shared" si="3"/>
        <v>0</v>
      </c>
      <c r="H144" s="30">
        <f t="shared" si="4"/>
        <v>45000</v>
      </c>
    </row>
    <row r="145" spans="1:8" ht="12.75">
      <c r="A145" s="1" t="s">
        <v>43</v>
      </c>
      <c r="B145" s="1" t="s">
        <v>44</v>
      </c>
      <c r="C145" s="33">
        <f>C147+C148+C146</f>
        <v>9621300</v>
      </c>
      <c r="D145" s="33">
        <f>D147+D148+D146</f>
        <v>10674800</v>
      </c>
      <c r="E145" s="33">
        <f>E147+E148+E146</f>
        <v>6193537.03</v>
      </c>
      <c r="F145" s="33">
        <f>F147+F148</f>
        <v>5853756.6</v>
      </c>
      <c r="G145" s="28">
        <f t="shared" si="3"/>
        <v>58.02016927717616</v>
      </c>
      <c r="H145" s="33">
        <f t="shared" si="4"/>
        <v>4481262.97</v>
      </c>
    </row>
    <row r="146" spans="1:8" ht="25.5">
      <c r="A146" s="13" t="s">
        <v>121</v>
      </c>
      <c r="B146" s="3" t="s">
        <v>377</v>
      </c>
      <c r="C146" s="35">
        <f aca="true" t="shared" si="9" ref="C146:E147">C150</f>
        <v>20000</v>
      </c>
      <c r="D146" s="35">
        <f t="shared" si="9"/>
        <v>60000</v>
      </c>
      <c r="E146" s="35">
        <f t="shared" si="9"/>
        <v>21506.23</v>
      </c>
      <c r="F146" s="33"/>
      <c r="G146" s="28"/>
      <c r="H146" s="33"/>
    </row>
    <row r="147" spans="1:8" ht="38.25">
      <c r="A147" s="17" t="s">
        <v>161</v>
      </c>
      <c r="B147" s="3" t="s">
        <v>165</v>
      </c>
      <c r="C147" s="35">
        <f t="shared" si="9"/>
        <v>4201300</v>
      </c>
      <c r="D147" s="35">
        <f t="shared" si="9"/>
        <v>5214800</v>
      </c>
      <c r="E147" s="35">
        <f t="shared" si="9"/>
        <v>1453030.8</v>
      </c>
      <c r="F147" s="35">
        <f>F151</f>
        <v>5710756.6</v>
      </c>
      <c r="G147" s="27">
        <f t="shared" si="3"/>
        <v>27.86359591930659</v>
      </c>
      <c r="H147" s="30">
        <f t="shared" si="4"/>
        <v>3761769.2</v>
      </c>
    </row>
    <row r="148" spans="1:8" ht="12.75">
      <c r="A148" s="5" t="s">
        <v>150</v>
      </c>
      <c r="B148" s="3" t="s">
        <v>124</v>
      </c>
      <c r="C148" s="35">
        <f>C153+C155</f>
        <v>5400000</v>
      </c>
      <c r="D148" s="35">
        <f>D153+D155</f>
        <v>5400000</v>
      </c>
      <c r="E148" s="35">
        <f>E153+E155</f>
        <v>4719000</v>
      </c>
      <c r="F148" s="35">
        <f>F153+F155</f>
        <v>143000</v>
      </c>
      <c r="G148" s="27">
        <f t="shared" si="3"/>
        <v>87.3888888888889</v>
      </c>
      <c r="H148" s="30">
        <f t="shared" si="4"/>
        <v>681000</v>
      </c>
    </row>
    <row r="149" spans="1:8" ht="12.75">
      <c r="A149" s="23" t="s">
        <v>45</v>
      </c>
      <c r="B149" s="23" t="s">
        <v>46</v>
      </c>
      <c r="C149" s="31">
        <f>C151+C150</f>
        <v>4221300</v>
      </c>
      <c r="D149" s="31">
        <f>D151+D150</f>
        <v>5274800</v>
      </c>
      <c r="E149" s="31">
        <f>E151+E150</f>
        <v>1474537.03</v>
      </c>
      <c r="F149" s="31">
        <f>F151</f>
        <v>5710756.6</v>
      </c>
      <c r="G149" s="28">
        <f t="shared" si="3"/>
        <v>27.95436850686282</v>
      </c>
      <c r="H149" s="33">
        <f t="shared" si="4"/>
        <v>3800262.9699999997</v>
      </c>
    </row>
    <row r="150" spans="1:8" ht="25.5">
      <c r="A150" s="13" t="s">
        <v>121</v>
      </c>
      <c r="B150" s="3" t="s">
        <v>376</v>
      </c>
      <c r="C150" s="35">
        <v>20000</v>
      </c>
      <c r="D150" s="35">
        <v>60000</v>
      </c>
      <c r="E150" s="35">
        <v>21506.23</v>
      </c>
      <c r="F150" s="31"/>
      <c r="G150" s="28"/>
      <c r="H150" s="33"/>
    </row>
    <row r="151" spans="1:8" ht="38.25">
      <c r="A151" s="17" t="s">
        <v>161</v>
      </c>
      <c r="B151" s="3" t="s">
        <v>162</v>
      </c>
      <c r="C151" s="35">
        <v>4201300</v>
      </c>
      <c r="D151" s="35">
        <v>5214800</v>
      </c>
      <c r="E151" s="35">
        <v>1453030.8</v>
      </c>
      <c r="F151" s="34">
        <v>5710756.6</v>
      </c>
      <c r="G151" s="27">
        <f>E151/D151*100</f>
        <v>27.86359591930659</v>
      </c>
      <c r="H151" s="30">
        <f>D151-E151</f>
        <v>3761769.2</v>
      </c>
    </row>
    <row r="152" spans="1:8" ht="12.75">
      <c r="A152" s="23" t="s">
        <v>47</v>
      </c>
      <c r="B152" s="1" t="s">
        <v>48</v>
      </c>
      <c r="C152" s="1">
        <f>C153</f>
        <v>4500000</v>
      </c>
      <c r="D152" s="33">
        <f>D153</f>
        <v>4500000</v>
      </c>
      <c r="E152" s="33">
        <f>E153</f>
        <v>4500000</v>
      </c>
      <c r="F152" s="33">
        <f>F153</f>
        <v>0</v>
      </c>
      <c r="G152" s="27">
        <f>E152/D152*100</f>
        <v>100</v>
      </c>
      <c r="H152" s="30">
        <f>D152-E152</f>
        <v>0</v>
      </c>
    </row>
    <row r="153" spans="1:8" ht="12.75">
      <c r="A153" s="5" t="s">
        <v>150</v>
      </c>
      <c r="B153" s="3" t="s">
        <v>163</v>
      </c>
      <c r="C153" s="3">
        <v>4500000</v>
      </c>
      <c r="D153" s="34">
        <v>4500000</v>
      </c>
      <c r="E153" s="34">
        <v>4500000</v>
      </c>
      <c r="F153" s="34">
        <v>0</v>
      </c>
      <c r="G153" s="27">
        <f>E153/D153*100</f>
        <v>100</v>
      </c>
      <c r="H153" s="30">
        <f>D153-E153</f>
        <v>0</v>
      </c>
    </row>
    <row r="154" spans="1:8" ht="12.75">
      <c r="A154" s="23" t="s">
        <v>49</v>
      </c>
      <c r="B154" s="23" t="s">
        <v>50</v>
      </c>
      <c r="C154" s="31">
        <f>C155</f>
        <v>900000</v>
      </c>
      <c r="D154" s="31">
        <f>D155</f>
        <v>900000</v>
      </c>
      <c r="E154" s="31">
        <f>E155</f>
        <v>219000</v>
      </c>
      <c r="F154" s="31">
        <f>F155</f>
        <v>143000</v>
      </c>
      <c r="G154" s="28">
        <f t="shared" si="3"/>
        <v>24.333333333333336</v>
      </c>
      <c r="H154" s="33">
        <f t="shared" si="4"/>
        <v>681000</v>
      </c>
    </row>
    <row r="155" spans="1:8" ht="12.75">
      <c r="A155" s="5" t="s">
        <v>150</v>
      </c>
      <c r="B155" s="3" t="s">
        <v>164</v>
      </c>
      <c r="C155" s="3">
        <v>900000</v>
      </c>
      <c r="D155" s="34">
        <v>900000</v>
      </c>
      <c r="E155" s="34">
        <v>219000</v>
      </c>
      <c r="F155" s="34">
        <v>143000</v>
      </c>
      <c r="G155" s="27">
        <f t="shared" si="3"/>
        <v>24.333333333333336</v>
      </c>
      <c r="H155" s="30">
        <f t="shared" si="4"/>
        <v>681000</v>
      </c>
    </row>
    <row r="156" spans="1:8" ht="12.75">
      <c r="A156" s="1" t="s">
        <v>51</v>
      </c>
      <c r="B156" s="1" t="s">
        <v>52</v>
      </c>
      <c r="C156" s="33">
        <f aca="true" t="shared" si="10" ref="C156:E157">C157</f>
        <v>0</v>
      </c>
      <c r="D156" s="33">
        <f t="shared" si="10"/>
        <v>0</v>
      </c>
      <c r="E156" s="33">
        <f t="shared" si="10"/>
        <v>0</v>
      </c>
      <c r="F156" s="33"/>
      <c r="G156" s="28" t="e">
        <f aca="true" t="shared" si="11" ref="G156:G236">E156/D156*100</f>
        <v>#DIV/0!</v>
      </c>
      <c r="H156" s="33">
        <f aca="true" t="shared" si="12" ref="H156:H236">D156-E156</f>
        <v>0</v>
      </c>
    </row>
    <row r="157" spans="1:8" ht="25.5">
      <c r="A157" s="24" t="s">
        <v>53</v>
      </c>
      <c r="B157" s="23" t="s">
        <v>54</v>
      </c>
      <c r="C157" s="31">
        <f t="shared" si="10"/>
        <v>0</v>
      </c>
      <c r="D157" s="31">
        <f t="shared" si="10"/>
        <v>0</v>
      </c>
      <c r="E157" s="31">
        <f t="shared" si="10"/>
        <v>0</v>
      </c>
      <c r="F157" s="31"/>
      <c r="G157" s="28" t="e">
        <f>E157/D157*100</f>
        <v>#DIV/0!</v>
      </c>
      <c r="H157" s="30">
        <f t="shared" si="12"/>
        <v>0</v>
      </c>
    </row>
    <row r="158" spans="1:8" ht="25.5">
      <c r="A158" s="13" t="s">
        <v>121</v>
      </c>
      <c r="B158" s="3" t="s">
        <v>166</v>
      </c>
      <c r="C158" s="3">
        <v>0</v>
      </c>
      <c r="D158" s="34">
        <v>0</v>
      </c>
      <c r="E158" s="34">
        <v>0</v>
      </c>
      <c r="F158" s="34">
        <v>0</v>
      </c>
      <c r="G158" s="27" t="e">
        <f t="shared" si="11"/>
        <v>#DIV/0!</v>
      </c>
      <c r="H158" s="30">
        <f t="shared" si="12"/>
        <v>0</v>
      </c>
    </row>
    <row r="159" spans="1:8" ht="12.75">
      <c r="A159" s="1" t="s">
        <v>55</v>
      </c>
      <c r="B159" s="1" t="s">
        <v>56</v>
      </c>
      <c r="C159" s="33">
        <f>C160+C165+C166+C167+C172+C161+C162+C163+C170+C171+C173+C174+C175+C164+C169+C176</f>
        <v>205811980</v>
      </c>
      <c r="D159" s="33">
        <f>D160+D165+D166+D167+D172+D161+D162+D163+D170+D171+D173+D174+D175+D164+D169+D176+D168</f>
        <v>211598807</v>
      </c>
      <c r="E159" s="33">
        <f>E160+E165+E166+E167+E172+E161+E162+E163+E170+E171+E173+E174+E175+E164+E169+E176+E168</f>
        <v>70819967.00999999</v>
      </c>
      <c r="F159" s="33">
        <f>F160+F165+F166+F167+F172+F161+F162+F163+F170+F171+F173+F174+F175+F164</f>
        <v>82864850.69</v>
      </c>
      <c r="G159" s="28">
        <f t="shared" si="11"/>
        <v>33.46898218098176</v>
      </c>
      <c r="H159" s="33">
        <f t="shared" si="12"/>
        <v>140778839.99</v>
      </c>
    </row>
    <row r="160" spans="1:8" ht="12.75">
      <c r="A160" s="17" t="s">
        <v>132</v>
      </c>
      <c r="B160" s="3" t="s">
        <v>192</v>
      </c>
      <c r="C160" s="35">
        <f aca="true" t="shared" si="13" ref="C160:D163">C200</f>
        <v>6975000</v>
      </c>
      <c r="D160" s="35">
        <f t="shared" si="13"/>
        <v>6975000</v>
      </c>
      <c r="E160" s="35">
        <f aca="true" t="shared" si="14" ref="E160:E166">E200</f>
        <v>2224873.09</v>
      </c>
      <c r="F160" s="35">
        <f aca="true" t="shared" si="15" ref="F160:F166">F200</f>
        <v>2392960.96</v>
      </c>
      <c r="G160" s="27">
        <f t="shared" si="11"/>
        <v>31.897822078853043</v>
      </c>
      <c r="H160" s="33">
        <f t="shared" si="12"/>
        <v>4750126.91</v>
      </c>
    </row>
    <row r="161" spans="1:8" ht="25.5">
      <c r="A161" s="17" t="s">
        <v>183</v>
      </c>
      <c r="B161" s="3" t="s">
        <v>193</v>
      </c>
      <c r="C161" s="35">
        <f>C201</f>
        <v>10000</v>
      </c>
      <c r="D161" s="35">
        <f t="shared" si="13"/>
        <v>10000</v>
      </c>
      <c r="E161" s="35">
        <f t="shared" si="14"/>
        <v>338</v>
      </c>
      <c r="F161" s="35">
        <f t="shared" si="15"/>
        <v>0</v>
      </c>
      <c r="G161" s="27">
        <f t="shared" si="11"/>
        <v>3.38</v>
      </c>
      <c r="H161" s="30">
        <f t="shared" si="12"/>
        <v>9662</v>
      </c>
    </row>
    <row r="162" spans="1:8" ht="38.25">
      <c r="A162" s="17" t="s">
        <v>185</v>
      </c>
      <c r="B162" s="3" t="s">
        <v>194</v>
      </c>
      <c r="C162" s="35">
        <f t="shared" si="13"/>
        <v>2106000</v>
      </c>
      <c r="D162" s="35">
        <f t="shared" si="13"/>
        <v>2106000</v>
      </c>
      <c r="E162" s="35">
        <f t="shared" si="14"/>
        <v>1090486.54</v>
      </c>
      <c r="F162" s="35">
        <f t="shared" si="15"/>
        <v>941805.27</v>
      </c>
      <c r="G162" s="27">
        <f t="shared" si="11"/>
        <v>51.77998765432099</v>
      </c>
      <c r="H162" s="30">
        <f t="shared" si="12"/>
        <v>1015513.46</v>
      </c>
    </row>
    <row r="163" spans="1:8" ht="12.75">
      <c r="A163" s="3" t="s">
        <v>114</v>
      </c>
      <c r="B163" s="3" t="s">
        <v>195</v>
      </c>
      <c r="C163" s="35">
        <f t="shared" si="13"/>
        <v>1573000</v>
      </c>
      <c r="D163" s="35">
        <f t="shared" si="13"/>
        <v>1573000</v>
      </c>
      <c r="E163" s="35">
        <f t="shared" si="14"/>
        <v>508828.89</v>
      </c>
      <c r="F163" s="35">
        <f t="shared" si="15"/>
        <v>515182.35</v>
      </c>
      <c r="G163" s="27">
        <f t="shared" si="11"/>
        <v>32.34767260012715</v>
      </c>
      <c r="H163" s="30">
        <f t="shared" si="12"/>
        <v>1064171.1099999999</v>
      </c>
    </row>
    <row r="164" spans="1:8" ht="12.75">
      <c r="A164" s="5" t="s">
        <v>117</v>
      </c>
      <c r="B164" s="3" t="s">
        <v>359</v>
      </c>
      <c r="C164" s="35">
        <f aca="true" t="shared" si="16" ref="C164:D166">C204</f>
        <v>35000</v>
      </c>
      <c r="D164" s="35">
        <f t="shared" si="16"/>
        <v>35000</v>
      </c>
      <c r="E164" s="35">
        <f t="shared" si="14"/>
        <v>0</v>
      </c>
      <c r="F164" s="35">
        <f t="shared" si="15"/>
        <v>0</v>
      </c>
      <c r="G164" s="27"/>
      <c r="H164" s="30"/>
    </row>
    <row r="165" spans="1:8" ht="12.75">
      <c r="A165" s="3" t="s">
        <v>116</v>
      </c>
      <c r="B165" s="3" t="s">
        <v>196</v>
      </c>
      <c r="C165" s="35">
        <f>C205</f>
        <v>475100</v>
      </c>
      <c r="D165" s="35">
        <f t="shared" si="16"/>
        <v>475100</v>
      </c>
      <c r="E165" s="35">
        <f t="shared" si="14"/>
        <v>241547.11</v>
      </c>
      <c r="F165" s="35">
        <f t="shared" si="15"/>
        <v>188201.41</v>
      </c>
      <c r="G165" s="27">
        <f t="shared" si="11"/>
        <v>50.841319722163746</v>
      </c>
      <c r="H165" s="30">
        <f t="shared" si="12"/>
        <v>233552.89</v>
      </c>
    </row>
    <row r="166" spans="1:8" ht="25.5">
      <c r="A166" s="13" t="s">
        <v>119</v>
      </c>
      <c r="B166" s="3" t="s">
        <v>197</v>
      </c>
      <c r="C166" s="35">
        <f>C206</f>
        <v>192600</v>
      </c>
      <c r="D166" s="35">
        <f t="shared" si="16"/>
        <v>214050.8</v>
      </c>
      <c r="E166" s="35">
        <f t="shared" si="14"/>
        <v>92042.78</v>
      </c>
      <c r="F166" s="35">
        <f t="shared" si="15"/>
        <v>158118.75</v>
      </c>
      <c r="G166" s="27">
        <f t="shared" si="11"/>
        <v>43.0004372793748</v>
      </c>
      <c r="H166" s="30">
        <f t="shared" si="12"/>
        <v>122008.01999999999</v>
      </c>
    </row>
    <row r="167" spans="1:8" ht="25.5">
      <c r="A167" s="13" t="s">
        <v>121</v>
      </c>
      <c r="B167" s="3" t="s">
        <v>198</v>
      </c>
      <c r="C167" s="35">
        <f>C195+C207</f>
        <v>1445580</v>
      </c>
      <c r="D167" s="35">
        <f>D195+D207</f>
        <v>1402256.2</v>
      </c>
      <c r="E167" s="35">
        <f>E195+E207</f>
        <v>582616.54</v>
      </c>
      <c r="F167" s="35">
        <f>F195+F207</f>
        <v>525522.6799999999</v>
      </c>
      <c r="G167" s="27">
        <f t="shared" si="11"/>
        <v>41.54850875325066</v>
      </c>
      <c r="H167" s="30">
        <f t="shared" si="12"/>
        <v>819639.6599999999</v>
      </c>
    </row>
    <row r="168" spans="1:8" ht="12.75">
      <c r="A168" s="13" t="s">
        <v>409</v>
      </c>
      <c r="B168" s="3" t="s">
        <v>411</v>
      </c>
      <c r="C168" s="35"/>
      <c r="D168" s="35">
        <f>D208</f>
        <v>28000</v>
      </c>
      <c r="E168" s="35"/>
      <c r="F168" s="35"/>
      <c r="G168" s="27"/>
      <c r="H168" s="30"/>
    </row>
    <row r="169" spans="1:8" ht="12.75">
      <c r="A169" s="13" t="s">
        <v>360</v>
      </c>
      <c r="B169" s="3" t="s">
        <v>373</v>
      </c>
      <c r="C169" s="35">
        <f>C209</f>
        <v>170000</v>
      </c>
      <c r="D169" s="35">
        <f>D209</f>
        <v>170000</v>
      </c>
      <c r="E169" s="35">
        <f>E209</f>
        <v>0</v>
      </c>
      <c r="F169" s="35"/>
      <c r="G169" s="27">
        <f t="shared" si="11"/>
        <v>0</v>
      </c>
      <c r="H169" s="30">
        <f t="shared" si="12"/>
        <v>170000</v>
      </c>
    </row>
    <row r="170" spans="1:8" ht="38.25">
      <c r="A170" s="17" t="s">
        <v>173</v>
      </c>
      <c r="B170" s="3" t="s">
        <v>199</v>
      </c>
      <c r="C170" s="35">
        <f>C184</f>
        <v>4315000</v>
      </c>
      <c r="D170" s="35">
        <f>D184</f>
        <v>4315000</v>
      </c>
      <c r="E170" s="35">
        <f>E184</f>
        <v>441000</v>
      </c>
      <c r="F170" s="35">
        <f>F184+F178</f>
        <v>99143.13</v>
      </c>
      <c r="G170" s="27">
        <f t="shared" si="11"/>
        <v>10.22016222479722</v>
      </c>
      <c r="H170" s="30">
        <f t="shared" si="12"/>
        <v>3874000</v>
      </c>
    </row>
    <row r="171" spans="1:8" ht="51">
      <c r="A171" s="17" t="s">
        <v>167</v>
      </c>
      <c r="B171" s="3" t="s">
        <v>200</v>
      </c>
      <c r="C171" s="35">
        <f>C179+C196+C185+C190</f>
        <v>104316700</v>
      </c>
      <c r="D171" s="35">
        <f>D179+D196+D185+D190</f>
        <v>104766700</v>
      </c>
      <c r="E171" s="35">
        <f>E179+E196+E185+E190</f>
        <v>36455763.169999994</v>
      </c>
      <c r="F171" s="35">
        <f>F179+F196+F185</f>
        <v>44656206.400000006</v>
      </c>
      <c r="G171" s="27">
        <f t="shared" si="11"/>
        <v>34.79709026818635</v>
      </c>
      <c r="H171" s="30">
        <f t="shared" si="12"/>
        <v>68310936.83000001</v>
      </c>
    </row>
    <row r="172" spans="1:8" ht="12.75">
      <c r="A172" s="17" t="s">
        <v>169</v>
      </c>
      <c r="B172" s="3" t="s">
        <v>201</v>
      </c>
      <c r="C172" s="35">
        <f>C180+C197+C186+C191</f>
        <v>3757600</v>
      </c>
      <c r="D172" s="35">
        <f>D180+D186+D197+D191</f>
        <v>8293300</v>
      </c>
      <c r="E172" s="35">
        <f>E180+E186+E197+E191</f>
        <v>1063958.53</v>
      </c>
      <c r="F172" s="35">
        <f>F180+F186+F197</f>
        <v>1302136.17</v>
      </c>
      <c r="G172" s="27">
        <f t="shared" si="11"/>
        <v>12.829133517417674</v>
      </c>
      <c r="H172" s="30">
        <f t="shared" si="12"/>
        <v>7229341.47</v>
      </c>
    </row>
    <row r="173" spans="1:8" ht="51">
      <c r="A173" s="17" t="s">
        <v>155</v>
      </c>
      <c r="B173" s="3" t="s">
        <v>202</v>
      </c>
      <c r="C173" s="35">
        <f>C181+C187+C192</f>
        <v>76392100</v>
      </c>
      <c r="D173" s="35">
        <f>D181+D187+D192</f>
        <v>76467100</v>
      </c>
      <c r="E173" s="35">
        <f>E181+E187+E192</f>
        <v>26754620.51</v>
      </c>
      <c r="F173" s="35">
        <f>F181+F187</f>
        <v>30862360</v>
      </c>
      <c r="G173" s="27">
        <f t="shared" si="11"/>
        <v>34.98840744581657</v>
      </c>
      <c r="H173" s="30">
        <f t="shared" si="12"/>
        <v>49712479.489999995</v>
      </c>
    </row>
    <row r="174" spans="1:8" ht="12.75">
      <c r="A174" s="17" t="s">
        <v>157</v>
      </c>
      <c r="B174" s="3" t="s">
        <v>203</v>
      </c>
      <c r="C174" s="35">
        <f>C182+C188+C193+C198</f>
        <v>3993300</v>
      </c>
      <c r="D174" s="35">
        <f>D182+D188+D193+D198</f>
        <v>4713300</v>
      </c>
      <c r="E174" s="35">
        <f>E182+E188+E193+E198</f>
        <v>1346092.38</v>
      </c>
      <c r="F174" s="35">
        <f>F182+F188+F198</f>
        <v>1166619.75</v>
      </c>
      <c r="G174" s="27">
        <f t="shared" si="11"/>
        <v>28.55944624785182</v>
      </c>
      <c r="H174" s="30">
        <f t="shared" si="12"/>
        <v>3367207.62</v>
      </c>
    </row>
    <row r="175" spans="1:8" ht="12.75">
      <c r="A175" s="3" t="s">
        <v>125</v>
      </c>
      <c r="B175" s="3" t="s">
        <v>204</v>
      </c>
      <c r="C175" s="35">
        <f>C210</f>
        <v>49000</v>
      </c>
      <c r="D175" s="35">
        <f>D210</f>
        <v>44000</v>
      </c>
      <c r="E175" s="35">
        <f>E210</f>
        <v>11484.71</v>
      </c>
      <c r="F175" s="35">
        <f>F210</f>
        <v>56593.82</v>
      </c>
      <c r="G175" s="27">
        <f t="shared" si="11"/>
        <v>26.101613636363634</v>
      </c>
      <c r="H175" s="30">
        <f t="shared" si="12"/>
        <v>32515.29</v>
      </c>
    </row>
    <row r="176" spans="1:8" ht="12.75">
      <c r="A176" s="3" t="s">
        <v>337</v>
      </c>
      <c r="B176" s="3" t="s">
        <v>372</v>
      </c>
      <c r="C176" s="35">
        <f>C211</f>
        <v>6000</v>
      </c>
      <c r="D176" s="35">
        <f>D211</f>
        <v>11000</v>
      </c>
      <c r="E176" s="35">
        <f>E211</f>
        <v>6314.76</v>
      </c>
      <c r="F176" s="35"/>
      <c r="G176" s="27"/>
      <c r="H176" s="30"/>
    </row>
    <row r="177" spans="1:8" ht="12.75">
      <c r="A177" s="23" t="s">
        <v>57</v>
      </c>
      <c r="B177" s="23" t="s">
        <v>58</v>
      </c>
      <c r="C177" s="31">
        <f>C180+C181+C179+C182</f>
        <v>31665800</v>
      </c>
      <c r="D177" s="31">
        <f>D180+D181+D179+D182</f>
        <v>32460800</v>
      </c>
      <c r="E177" s="31">
        <f>E180+E181+E179+E182</f>
        <v>10345574.77</v>
      </c>
      <c r="F177" s="31">
        <f>F180+F181+F179+F182+F178</f>
        <v>14486098.11</v>
      </c>
      <c r="G177" s="28">
        <f t="shared" si="11"/>
        <v>31.87097905781743</v>
      </c>
      <c r="H177" s="33">
        <f t="shared" si="12"/>
        <v>22115225.23</v>
      </c>
    </row>
    <row r="178" spans="1:8" ht="38.25">
      <c r="A178" s="17" t="s">
        <v>173</v>
      </c>
      <c r="B178" s="3" t="s">
        <v>353</v>
      </c>
      <c r="C178" s="31"/>
      <c r="D178" s="31"/>
      <c r="E178" s="31"/>
      <c r="F178" s="34">
        <v>0</v>
      </c>
      <c r="G178" s="28"/>
      <c r="H178" s="33"/>
    </row>
    <row r="179" spans="1:8" ht="51">
      <c r="A179" s="17" t="s">
        <v>167</v>
      </c>
      <c r="B179" s="3" t="s">
        <v>168</v>
      </c>
      <c r="C179" s="35">
        <v>17370400</v>
      </c>
      <c r="D179" s="35">
        <v>17370400</v>
      </c>
      <c r="E179" s="35">
        <v>5327135.61</v>
      </c>
      <c r="F179" s="34">
        <v>8465039.14</v>
      </c>
      <c r="G179" s="27">
        <f>E179/D179*100</f>
        <v>30.667892564362365</v>
      </c>
      <c r="H179" s="30">
        <f>D179-E179</f>
        <v>12043264.39</v>
      </c>
    </row>
    <row r="180" spans="1:8" ht="12.75">
      <c r="A180" s="17" t="s">
        <v>169</v>
      </c>
      <c r="B180" s="3" t="s">
        <v>170</v>
      </c>
      <c r="C180" s="3">
        <v>200000</v>
      </c>
      <c r="D180" s="34">
        <v>200000</v>
      </c>
      <c r="E180" s="34">
        <v>0</v>
      </c>
      <c r="F180" s="34">
        <v>156445.17</v>
      </c>
      <c r="G180" s="27">
        <f t="shared" si="11"/>
        <v>0</v>
      </c>
      <c r="H180" s="30">
        <f t="shared" si="12"/>
        <v>200000</v>
      </c>
    </row>
    <row r="181" spans="1:8" ht="51">
      <c r="A181" s="17" t="s">
        <v>155</v>
      </c>
      <c r="B181" s="3" t="s">
        <v>171</v>
      </c>
      <c r="C181" s="34">
        <v>13995400</v>
      </c>
      <c r="D181" s="34">
        <v>14070400</v>
      </c>
      <c r="E181" s="34">
        <v>5018439.16</v>
      </c>
      <c r="F181" s="34">
        <v>5842813.8</v>
      </c>
      <c r="G181" s="27">
        <f t="shared" si="11"/>
        <v>35.66664174437116</v>
      </c>
      <c r="H181" s="30">
        <f t="shared" si="12"/>
        <v>9051960.84</v>
      </c>
    </row>
    <row r="182" spans="1:8" ht="12.75">
      <c r="A182" s="17" t="s">
        <v>157</v>
      </c>
      <c r="B182" s="3" t="s">
        <v>172</v>
      </c>
      <c r="C182" s="34">
        <v>100000</v>
      </c>
      <c r="D182" s="34">
        <v>820000</v>
      </c>
      <c r="E182" s="34">
        <v>0</v>
      </c>
      <c r="F182" s="34">
        <v>21800</v>
      </c>
      <c r="G182" s="27">
        <f>E182/D182*100</f>
        <v>0</v>
      </c>
      <c r="H182" s="30">
        <f>D182-E182</f>
        <v>820000</v>
      </c>
    </row>
    <row r="183" spans="1:8" ht="12.75">
      <c r="A183" s="23" t="s">
        <v>59</v>
      </c>
      <c r="B183" s="23" t="s">
        <v>60</v>
      </c>
      <c r="C183" s="31">
        <f>C185+C186+C187+C188+C184</f>
        <v>148782900</v>
      </c>
      <c r="D183" s="31">
        <f>D185+D186+D187+D188+D184</f>
        <v>153318600</v>
      </c>
      <c r="E183" s="31">
        <f>E185+E186+E187+E188+E184</f>
        <v>51497900.68</v>
      </c>
      <c r="F183" s="31">
        <f>F185+F186+F187+F188+F184</f>
        <v>63386606.660000004</v>
      </c>
      <c r="G183" s="28">
        <f t="shared" si="11"/>
        <v>33.58881484699182</v>
      </c>
      <c r="H183" s="33">
        <f t="shared" si="12"/>
        <v>101820699.32</v>
      </c>
    </row>
    <row r="184" spans="1:8" ht="38.25">
      <c r="A184" s="17" t="s">
        <v>173</v>
      </c>
      <c r="B184" s="3" t="s">
        <v>174</v>
      </c>
      <c r="C184" s="3">
        <v>4315000</v>
      </c>
      <c r="D184" s="35">
        <v>4315000</v>
      </c>
      <c r="E184" s="35">
        <v>441000</v>
      </c>
      <c r="F184" s="35">
        <v>99143.13</v>
      </c>
      <c r="G184" s="27">
        <f>E184/D184*100</f>
        <v>10.22016222479722</v>
      </c>
      <c r="H184" s="30">
        <f>D184-E184</f>
        <v>3874000</v>
      </c>
    </row>
    <row r="185" spans="1:8" ht="51">
      <c r="A185" s="17" t="s">
        <v>167</v>
      </c>
      <c r="B185" s="3" t="s">
        <v>175</v>
      </c>
      <c r="C185" s="3">
        <v>80256300</v>
      </c>
      <c r="D185" s="34">
        <v>80256300</v>
      </c>
      <c r="E185" s="34">
        <v>28950306.11</v>
      </c>
      <c r="F185" s="34">
        <v>35979152.28</v>
      </c>
      <c r="G185" s="27">
        <f t="shared" si="11"/>
        <v>36.07231595525834</v>
      </c>
      <c r="H185" s="30">
        <f t="shared" si="12"/>
        <v>51305993.89</v>
      </c>
    </row>
    <row r="186" spans="1:8" ht="12.75">
      <c r="A186" s="17" t="s">
        <v>169</v>
      </c>
      <c r="B186" s="3" t="s">
        <v>176</v>
      </c>
      <c r="C186" s="3">
        <v>2831600</v>
      </c>
      <c r="D186" s="34">
        <v>7367300</v>
      </c>
      <c r="E186" s="34">
        <v>1016008.53</v>
      </c>
      <c r="F186" s="34">
        <v>1143945.3</v>
      </c>
      <c r="G186" s="27">
        <f t="shared" si="11"/>
        <v>13.790785362344415</v>
      </c>
      <c r="H186" s="30">
        <f t="shared" si="12"/>
        <v>6351291.47</v>
      </c>
    </row>
    <row r="187" spans="1:8" ht="51">
      <c r="A187" s="17" t="s">
        <v>155</v>
      </c>
      <c r="B187" s="3" t="s">
        <v>177</v>
      </c>
      <c r="C187" s="3">
        <v>57896700</v>
      </c>
      <c r="D187" s="34">
        <v>57896700</v>
      </c>
      <c r="E187" s="34">
        <v>19809714.66</v>
      </c>
      <c r="F187" s="34">
        <v>25019546.2</v>
      </c>
      <c r="G187" s="27">
        <f t="shared" si="11"/>
        <v>34.215619646715616</v>
      </c>
      <c r="H187" s="30">
        <f t="shared" si="12"/>
        <v>38086985.34</v>
      </c>
    </row>
    <row r="188" spans="1:8" ht="12.75">
      <c r="A188" s="17" t="s">
        <v>157</v>
      </c>
      <c r="B188" s="3" t="s">
        <v>178</v>
      </c>
      <c r="C188" s="34">
        <v>3483300</v>
      </c>
      <c r="D188" s="34">
        <v>3483300</v>
      </c>
      <c r="E188" s="34">
        <v>1280871.38</v>
      </c>
      <c r="F188" s="34">
        <v>1144819.75</v>
      </c>
      <c r="G188" s="27">
        <f t="shared" si="11"/>
        <v>36.77177906008669</v>
      </c>
      <c r="H188" s="30">
        <f t="shared" si="12"/>
        <v>2202428.62</v>
      </c>
    </row>
    <row r="189" spans="1:8" ht="12.75">
      <c r="A189" s="14" t="s">
        <v>394</v>
      </c>
      <c r="B189" s="1" t="s">
        <v>395</v>
      </c>
      <c r="C189" s="33">
        <f>C190+C191+C192+C193</f>
        <v>10680000</v>
      </c>
      <c r="D189" s="33">
        <f>D190+D191+D192+D193</f>
        <v>11130000</v>
      </c>
      <c r="E189" s="33">
        <f>E190+E191+E192+E193</f>
        <v>4021802.06</v>
      </c>
      <c r="F189" s="34"/>
      <c r="G189" s="27"/>
      <c r="H189" s="30"/>
    </row>
    <row r="190" spans="1:8" ht="51">
      <c r="A190" s="17" t="s">
        <v>167</v>
      </c>
      <c r="B190" s="3" t="s">
        <v>396</v>
      </c>
      <c r="C190" s="34">
        <v>5700000</v>
      </c>
      <c r="D190" s="34">
        <v>6150000</v>
      </c>
      <c r="E190" s="34">
        <v>1982164.37</v>
      </c>
      <c r="F190" s="34"/>
      <c r="G190" s="27"/>
      <c r="H190" s="30"/>
    </row>
    <row r="191" spans="1:8" ht="12.75">
      <c r="A191" s="17" t="s">
        <v>169</v>
      </c>
      <c r="B191" s="3" t="s">
        <v>397</v>
      </c>
      <c r="C191" s="34">
        <v>170000</v>
      </c>
      <c r="D191" s="34">
        <v>170000</v>
      </c>
      <c r="E191" s="34">
        <v>47950</v>
      </c>
      <c r="F191" s="34"/>
      <c r="G191" s="27"/>
      <c r="H191" s="30"/>
    </row>
    <row r="192" spans="1:8" ht="51">
      <c r="A192" s="17" t="s">
        <v>155</v>
      </c>
      <c r="B192" s="3" t="s">
        <v>398</v>
      </c>
      <c r="C192" s="34">
        <v>4500000</v>
      </c>
      <c r="D192" s="34">
        <v>4500000</v>
      </c>
      <c r="E192" s="34">
        <v>1926466.69</v>
      </c>
      <c r="F192" s="34"/>
      <c r="G192" s="27"/>
      <c r="H192" s="30"/>
    </row>
    <row r="193" spans="1:8" ht="12.75">
      <c r="A193" s="17" t="s">
        <v>157</v>
      </c>
      <c r="B193" s="3" t="s">
        <v>399</v>
      </c>
      <c r="C193" s="34">
        <v>310000</v>
      </c>
      <c r="D193" s="34">
        <v>310000</v>
      </c>
      <c r="E193" s="34">
        <v>65221</v>
      </c>
      <c r="F193" s="34"/>
      <c r="G193" s="27"/>
      <c r="H193" s="30"/>
    </row>
    <row r="194" spans="1:8" ht="12.75">
      <c r="A194" s="23" t="s">
        <v>61</v>
      </c>
      <c r="B194" s="23" t="s">
        <v>62</v>
      </c>
      <c r="C194" s="31">
        <f>C195+C196+C197+C198</f>
        <v>1899580</v>
      </c>
      <c r="D194" s="31">
        <f>D195+D196+D197+D198</f>
        <v>1905707</v>
      </c>
      <c r="E194" s="31">
        <f>E195+E196+E197+E198</f>
        <v>284444.07999999996</v>
      </c>
      <c r="F194" s="31">
        <f>F195+F196+F197+F198</f>
        <v>270355.68</v>
      </c>
      <c r="G194" s="28">
        <f t="shared" si="11"/>
        <v>14.925908337430673</v>
      </c>
      <c r="H194" s="33">
        <f t="shared" si="12"/>
        <v>1621262.92</v>
      </c>
    </row>
    <row r="195" spans="1:8" ht="25.5">
      <c r="A195" s="13" t="s">
        <v>121</v>
      </c>
      <c r="B195" s="3" t="s">
        <v>179</v>
      </c>
      <c r="C195" s="3">
        <v>253580</v>
      </c>
      <c r="D195" s="34">
        <v>259707</v>
      </c>
      <c r="E195" s="34">
        <v>88287</v>
      </c>
      <c r="F195" s="34">
        <v>56595</v>
      </c>
      <c r="G195" s="27">
        <f t="shared" si="11"/>
        <v>33.99484804029156</v>
      </c>
      <c r="H195" s="30">
        <f t="shared" si="12"/>
        <v>171420</v>
      </c>
    </row>
    <row r="196" spans="1:8" ht="51">
      <c r="A196" s="17" t="s">
        <v>167</v>
      </c>
      <c r="B196" s="3" t="s">
        <v>180</v>
      </c>
      <c r="C196" s="3">
        <v>990000</v>
      </c>
      <c r="D196" s="34">
        <v>990000</v>
      </c>
      <c r="E196" s="34">
        <v>196157.08</v>
      </c>
      <c r="F196" s="34">
        <v>212014.98</v>
      </c>
      <c r="G196" s="27">
        <f t="shared" si="11"/>
        <v>19.813846464646463</v>
      </c>
      <c r="H196" s="30">
        <f t="shared" si="12"/>
        <v>793842.92</v>
      </c>
    </row>
    <row r="197" spans="1:8" ht="12.75">
      <c r="A197" s="17" t="s">
        <v>169</v>
      </c>
      <c r="B197" s="3" t="s">
        <v>181</v>
      </c>
      <c r="C197" s="34">
        <v>556000</v>
      </c>
      <c r="D197" s="34">
        <v>556000</v>
      </c>
      <c r="E197" s="34">
        <v>0</v>
      </c>
      <c r="F197" s="34">
        <v>1745.7</v>
      </c>
      <c r="G197" s="27">
        <f t="shared" si="11"/>
        <v>0</v>
      </c>
      <c r="H197" s="30">
        <f t="shared" si="12"/>
        <v>556000</v>
      </c>
    </row>
    <row r="198" spans="1:8" ht="12.75">
      <c r="A198" s="17" t="s">
        <v>157</v>
      </c>
      <c r="B198" s="3" t="s">
        <v>336</v>
      </c>
      <c r="C198" s="34">
        <v>100000</v>
      </c>
      <c r="D198" s="34">
        <v>100000</v>
      </c>
      <c r="E198" s="34">
        <v>0</v>
      </c>
      <c r="F198" s="34">
        <v>0</v>
      </c>
      <c r="G198" s="27">
        <f>E198/D198*100</f>
        <v>0</v>
      </c>
      <c r="H198" s="30">
        <f>D198-E198</f>
        <v>100000</v>
      </c>
    </row>
    <row r="199" spans="1:8" ht="12.75">
      <c r="A199" s="23" t="s">
        <v>63</v>
      </c>
      <c r="B199" s="23" t="s">
        <v>64</v>
      </c>
      <c r="C199" s="31">
        <f>C200+C202+C207+C210+C203+C205+C206+C204+C209+C211+C201</f>
        <v>12783700</v>
      </c>
      <c r="D199" s="31">
        <f>D200+D202+D207+D210+D203+D205+D206+D204+D209+D211+D201+D208</f>
        <v>12783700</v>
      </c>
      <c r="E199" s="31">
        <f>E200+E202+E207+E210+E203+E205+E206+E204+E209+E211+E201</f>
        <v>4670245.42</v>
      </c>
      <c r="F199" s="31">
        <f>F200+F202+F207+F210+F203+F205+F206+F204+F201</f>
        <v>4721790.24</v>
      </c>
      <c r="G199" s="28">
        <f t="shared" si="11"/>
        <v>36.532814599841984</v>
      </c>
      <c r="H199" s="33">
        <f t="shared" si="12"/>
        <v>8113454.58</v>
      </c>
    </row>
    <row r="200" spans="1:8" ht="12.75">
      <c r="A200" s="17" t="s">
        <v>132</v>
      </c>
      <c r="B200" s="3" t="s">
        <v>182</v>
      </c>
      <c r="C200" s="34">
        <v>6975000</v>
      </c>
      <c r="D200" s="34">
        <v>6975000</v>
      </c>
      <c r="E200" s="34">
        <v>2224873.09</v>
      </c>
      <c r="F200" s="34">
        <v>2392960.96</v>
      </c>
      <c r="G200" s="27">
        <f t="shared" si="11"/>
        <v>31.897822078853043</v>
      </c>
      <c r="H200" s="30">
        <f t="shared" si="12"/>
        <v>4750126.91</v>
      </c>
    </row>
    <row r="201" spans="1:8" ht="25.5">
      <c r="A201" s="17" t="s">
        <v>183</v>
      </c>
      <c r="B201" s="3" t="s">
        <v>184</v>
      </c>
      <c r="C201" s="34">
        <v>10000</v>
      </c>
      <c r="D201" s="34">
        <v>10000</v>
      </c>
      <c r="E201" s="34">
        <v>338</v>
      </c>
      <c r="F201" s="34">
        <v>0</v>
      </c>
      <c r="G201" s="27">
        <f>E201/D201*100</f>
        <v>3.38</v>
      </c>
      <c r="H201" s="30">
        <f>D201-E201</f>
        <v>9662</v>
      </c>
    </row>
    <row r="202" spans="1:8" ht="38.25">
      <c r="A202" s="17" t="s">
        <v>185</v>
      </c>
      <c r="B202" s="3" t="s">
        <v>186</v>
      </c>
      <c r="C202" s="34">
        <v>2106000</v>
      </c>
      <c r="D202" s="34">
        <v>2106000</v>
      </c>
      <c r="E202" s="34">
        <v>1090486.54</v>
      </c>
      <c r="F202" s="34">
        <v>941805.27</v>
      </c>
      <c r="G202" s="27">
        <f t="shared" si="11"/>
        <v>51.77998765432099</v>
      </c>
      <c r="H202" s="30">
        <f t="shared" si="12"/>
        <v>1015513.46</v>
      </c>
    </row>
    <row r="203" spans="1:8" ht="12.75">
      <c r="A203" s="3" t="s">
        <v>114</v>
      </c>
      <c r="B203" s="3" t="s">
        <v>187</v>
      </c>
      <c r="C203" s="34">
        <v>1573000</v>
      </c>
      <c r="D203" s="34">
        <v>1573000</v>
      </c>
      <c r="E203" s="34">
        <v>508828.89</v>
      </c>
      <c r="F203" s="34">
        <v>515182.35</v>
      </c>
      <c r="G203" s="27">
        <f t="shared" si="11"/>
        <v>32.34767260012715</v>
      </c>
      <c r="H203" s="30">
        <f t="shared" si="12"/>
        <v>1064171.1099999999</v>
      </c>
    </row>
    <row r="204" spans="1:8" ht="12.75">
      <c r="A204" s="5" t="s">
        <v>117</v>
      </c>
      <c r="B204" s="3" t="s">
        <v>358</v>
      </c>
      <c r="C204" s="34">
        <v>35000</v>
      </c>
      <c r="D204" s="34">
        <v>35000</v>
      </c>
      <c r="E204" s="34">
        <v>0</v>
      </c>
      <c r="F204" s="34">
        <v>0</v>
      </c>
      <c r="G204" s="27">
        <f t="shared" si="11"/>
        <v>0</v>
      </c>
      <c r="H204" s="30">
        <f t="shared" si="12"/>
        <v>35000</v>
      </c>
    </row>
    <row r="205" spans="1:8" ht="12.75">
      <c r="A205" s="3" t="s">
        <v>116</v>
      </c>
      <c r="B205" s="3" t="s">
        <v>188</v>
      </c>
      <c r="C205" s="34">
        <v>475100</v>
      </c>
      <c r="D205" s="34">
        <v>475100</v>
      </c>
      <c r="E205" s="34">
        <v>241547.11</v>
      </c>
      <c r="F205" s="34">
        <v>188201.41</v>
      </c>
      <c r="G205" s="27">
        <f t="shared" si="11"/>
        <v>50.841319722163746</v>
      </c>
      <c r="H205" s="30">
        <f t="shared" si="12"/>
        <v>233552.89</v>
      </c>
    </row>
    <row r="206" spans="1:8" ht="25.5">
      <c r="A206" s="13" t="s">
        <v>119</v>
      </c>
      <c r="B206" s="3" t="s">
        <v>189</v>
      </c>
      <c r="C206" s="34">
        <v>192600</v>
      </c>
      <c r="D206" s="34">
        <v>214050.8</v>
      </c>
      <c r="E206" s="34">
        <v>92042.78</v>
      </c>
      <c r="F206" s="34">
        <v>158118.75</v>
      </c>
      <c r="G206" s="27">
        <f t="shared" si="11"/>
        <v>43.0004372793748</v>
      </c>
      <c r="H206" s="30">
        <f t="shared" si="12"/>
        <v>122008.01999999999</v>
      </c>
    </row>
    <row r="207" spans="1:8" ht="25.5">
      <c r="A207" s="13" t="s">
        <v>121</v>
      </c>
      <c r="B207" s="3" t="s">
        <v>190</v>
      </c>
      <c r="C207" s="34">
        <v>1192000</v>
      </c>
      <c r="D207" s="34">
        <v>1142549.2</v>
      </c>
      <c r="E207" s="34">
        <v>494329.54</v>
      </c>
      <c r="F207" s="34">
        <v>468927.68</v>
      </c>
      <c r="G207" s="27">
        <f t="shared" si="11"/>
        <v>43.265492636991034</v>
      </c>
      <c r="H207" s="30">
        <f t="shared" si="12"/>
        <v>648219.6599999999</v>
      </c>
    </row>
    <row r="208" spans="1:8" ht="12.75">
      <c r="A208" s="13" t="s">
        <v>409</v>
      </c>
      <c r="B208" s="3" t="s">
        <v>410</v>
      </c>
      <c r="C208" s="34"/>
      <c r="D208" s="34">
        <v>28000</v>
      </c>
      <c r="E208" s="34"/>
      <c r="F208" s="34"/>
      <c r="G208" s="27"/>
      <c r="H208" s="30"/>
    </row>
    <row r="209" spans="1:8" ht="12.75">
      <c r="A209" s="13" t="s">
        <v>360</v>
      </c>
      <c r="B209" s="3" t="s">
        <v>371</v>
      </c>
      <c r="C209" s="34">
        <v>170000</v>
      </c>
      <c r="D209" s="34">
        <v>170000</v>
      </c>
      <c r="E209" s="34">
        <v>0</v>
      </c>
      <c r="F209" s="34"/>
      <c r="G209" s="27"/>
      <c r="H209" s="30"/>
    </row>
    <row r="210" spans="1:8" ht="12.75">
      <c r="A210" s="3" t="s">
        <v>125</v>
      </c>
      <c r="B210" s="3" t="s">
        <v>191</v>
      </c>
      <c r="C210" s="34">
        <v>49000</v>
      </c>
      <c r="D210" s="34">
        <v>44000</v>
      </c>
      <c r="E210" s="34">
        <v>11484.71</v>
      </c>
      <c r="F210" s="34">
        <v>56593.82</v>
      </c>
      <c r="G210" s="27">
        <f t="shared" si="11"/>
        <v>26.101613636363634</v>
      </c>
      <c r="H210" s="30">
        <f t="shared" si="12"/>
        <v>32515.29</v>
      </c>
    </row>
    <row r="211" spans="1:8" ht="12.75">
      <c r="A211" s="3" t="s">
        <v>337</v>
      </c>
      <c r="B211" s="3" t="s">
        <v>370</v>
      </c>
      <c r="C211" s="34">
        <v>6000</v>
      </c>
      <c r="D211" s="34">
        <v>11000</v>
      </c>
      <c r="E211" s="34">
        <v>6314.76</v>
      </c>
      <c r="F211" s="34"/>
      <c r="G211" s="27"/>
      <c r="H211" s="30"/>
    </row>
    <row r="212" spans="1:8" ht="12.75">
      <c r="A212" s="1" t="s">
        <v>65</v>
      </c>
      <c r="B212" s="1" t="s">
        <v>66</v>
      </c>
      <c r="C212" s="33">
        <f>C213+C217+C218+C219+C223+C214+C215+C216+C220+C222+C224+C225+C226+C227+C221</f>
        <v>33490449.2</v>
      </c>
      <c r="D212" s="33">
        <f>D213+D217+D218+D219+D223+D214+D215+D216+D220+D222+D224+D225+D226+D227+D221</f>
        <v>34679032.44</v>
      </c>
      <c r="E212" s="33">
        <f>E213+E217+E218+E219+E223+E214+E215+E216+E220+E222+E224+E225+E226+E227+E221</f>
        <v>11697412.49</v>
      </c>
      <c r="F212" s="33">
        <f>F213+F217+F218+F219+F223+F214+F215+F216+F220+F222+F224+F225+F226+F227</f>
        <v>13801294.860000003</v>
      </c>
      <c r="G212" s="28">
        <f t="shared" si="11"/>
        <v>33.7305041893493</v>
      </c>
      <c r="H212" s="33">
        <f t="shared" si="12"/>
        <v>22981619.949999996</v>
      </c>
    </row>
    <row r="213" spans="1:8" ht="12.75">
      <c r="A213" s="17" t="s">
        <v>132</v>
      </c>
      <c r="B213" s="3" t="s">
        <v>221</v>
      </c>
      <c r="C213" s="35">
        <f>C239</f>
        <v>7283013</v>
      </c>
      <c r="D213" s="35">
        <f>D239</f>
        <v>7283013</v>
      </c>
      <c r="E213" s="35">
        <f>E239</f>
        <v>1627130.21</v>
      </c>
      <c r="F213" s="35">
        <f>F239</f>
        <v>3423072.58</v>
      </c>
      <c r="G213" s="27">
        <f t="shared" si="11"/>
        <v>22.341443163701616</v>
      </c>
      <c r="H213" s="30">
        <f t="shared" si="12"/>
        <v>5655882.79</v>
      </c>
    </row>
    <row r="214" spans="1:8" ht="25.5">
      <c r="A214" s="17" t="s">
        <v>183</v>
      </c>
      <c r="B214" s="3" t="s">
        <v>222</v>
      </c>
      <c r="C214" s="35">
        <f aca="true" t="shared" si="17" ref="C214:D219">C240</f>
        <v>3000</v>
      </c>
      <c r="D214" s="35">
        <f t="shared" si="17"/>
        <v>3000</v>
      </c>
      <c r="E214" s="35">
        <f>E240</f>
        <v>172.5</v>
      </c>
      <c r="F214" s="35">
        <f>F240</f>
        <v>287.5</v>
      </c>
      <c r="G214" s="27">
        <f t="shared" si="11"/>
        <v>5.75</v>
      </c>
      <c r="H214" s="30">
        <f t="shared" si="12"/>
        <v>2827.5</v>
      </c>
    </row>
    <row r="215" spans="1:8" ht="38.25">
      <c r="A215" s="17" t="s">
        <v>185</v>
      </c>
      <c r="B215" s="3" t="s">
        <v>223</v>
      </c>
      <c r="C215" s="35">
        <f t="shared" si="17"/>
        <v>2183917</v>
      </c>
      <c r="D215" s="35">
        <f t="shared" si="17"/>
        <v>2183917</v>
      </c>
      <c r="E215" s="35">
        <f aca="true" t="shared" si="18" ref="E215:F220">E241</f>
        <v>749979.23</v>
      </c>
      <c r="F215" s="35">
        <f t="shared" si="18"/>
        <v>953194.39</v>
      </c>
      <c r="G215" s="27">
        <f t="shared" si="11"/>
        <v>34.34101341763446</v>
      </c>
      <c r="H215" s="30">
        <f t="shared" si="12"/>
        <v>1433937.77</v>
      </c>
    </row>
    <row r="216" spans="1:8" ht="12.75">
      <c r="A216" s="3" t="s">
        <v>114</v>
      </c>
      <c r="B216" s="3" t="s">
        <v>224</v>
      </c>
      <c r="C216" s="35">
        <f t="shared" si="17"/>
        <v>742700</v>
      </c>
      <c r="D216" s="35">
        <f t="shared" si="17"/>
        <v>794283.24</v>
      </c>
      <c r="E216" s="35">
        <f t="shared" si="18"/>
        <v>234887.68</v>
      </c>
      <c r="F216" s="35">
        <f t="shared" si="18"/>
        <v>256111.36</v>
      </c>
      <c r="G216" s="27">
        <f t="shared" si="11"/>
        <v>29.57228204890739</v>
      </c>
      <c r="H216" s="30">
        <f t="shared" si="12"/>
        <v>559395.56</v>
      </c>
    </row>
    <row r="217" spans="1:8" ht="38.25">
      <c r="A217" s="17" t="s">
        <v>217</v>
      </c>
      <c r="B217" s="3" t="s">
        <v>225</v>
      </c>
      <c r="C217" s="35">
        <f t="shared" si="17"/>
        <v>2000</v>
      </c>
      <c r="D217" s="35">
        <f t="shared" si="17"/>
        <v>2000</v>
      </c>
      <c r="E217" s="35">
        <f t="shared" si="18"/>
        <v>0</v>
      </c>
      <c r="F217" s="35">
        <f t="shared" si="18"/>
        <v>0</v>
      </c>
      <c r="G217" s="27">
        <f t="shared" si="11"/>
        <v>0</v>
      </c>
      <c r="H217" s="30">
        <f t="shared" si="12"/>
        <v>2000</v>
      </c>
    </row>
    <row r="218" spans="1:8" ht="12.75">
      <c r="A218" s="3" t="s">
        <v>116</v>
      </c>
      <c r="B218" s="3" t="s">
        <v>226</v>
      </c>
      <c r="C218" s="35">
        <f t="shared" si="17"/>
        <v>250000</v>
      </c>
      <c r="D218" s="35">
        <f t="shared" si="17"/>
        <v>263000</v>
      </c>
      <c r="E218" s="35">
        <f t="shared" si="18"/>
        <v>63885.07</v>
      </c>
      <c r="F218" s="35">
        <f t="shared" si="18"/>
        <v>62363.43</v>
      </c>
      <c r="G218" s="27">
        <f t="shared" si="11"/>
        <v>24.290901140684408</v>
      </c>
      <c r="H218" s="30">
        <f t="shared" si="12"/>
        <v>199114.93</v>
      </c>
    </row>
    <row r="219" spans="1:8" ht="25.5">
      <c r="A219" s="13" t="s">
        <v>119</v>
      </c>
      <c r="B219" s="3" t="s">
        <v>227</v>
      </c>
      <c r="C219" s="35">
        <f t="shared" si="17"/>
        <v>259000</v>
      </c>
      <c r="D219" s="35">
        <f t="shared" si="17"/>
        <v>396000</v>
      </c>
      <c r="E219" s="35">
        <f t="shared" si="18"/>
        <v>134053.8</v>
      </c>
      <c r="F219" s="35">
        <f t="shared" si="18"/>
        <v>45792.66</v>
      </c>
      <c r="G219" s="27">
        <f t="shared" si="11"/>
        <v>33.85196969696969</v>
      </c>
      <c r="H219" s="30">
        <f t="shared" si="12"/>
        <v>261946.2</v>
      </c>
    </row>
    <row r="220" spans="1:8" ht="25.5">
      <c r="A220" s="13" t="s">
        <v>121</v>
      </c>
      <c r="B220" s="3" t="s">
        <v>228</v>
      </c>
      <c r="C220" s="35">
        <f>C246+C229</f>
        <v>754200</v>
      </c>
      <c r="D220" s="35">
        <f>D246+D229</f>
        <v>1117200</v>
      </c>
      <c r="E220" s="35">
        <f t="shared" si="18"/>
        <v>430271.11</v>
      </c>
      <c r="F220" s="35">
        <f t="shared" si="18"/>
        <v>145601.95</v>
      </c>
      <c r="G220" s="27">
        <f t="shared" si="11"/>
        <v>38.51334675975654</v>
      </c>
      <c r="H220" s="30">
        <f t="shared" si="12"/>
        <v>686928.89</v>
      </c>
    </row>
    <row r="221" spans="1:8" ht="12.75">
      <c r="A221" s="13" t="s">
        <v>360</v>
      </c>
      <c r="B221" s="3" t="s">
        <v>362</v>
      </c>
      <c r="C221" s="35">
        <f>C230</f>
        <v>0</v>
      </c>
      <c r="D221" s="35">
        <f>D230</f>
        <v>0</v>
      </c>
      <c r="E221" s="35">
        <f>E230</f>
        <v>0</v>
      </c>
      <c r="F221" s="35"/>
      <c r="G221" s="27"/>
      <c r="H221" s="30"/>
    </row>
    <row r="222" spans="1:8" ht="51">
      <c r="A222" s="17" t="s">
        <v>167</v>
      </c>
      <c r="B222" s="3" t="s">
        <v>229</v>
      </c>
      <c r="C222" s="35">
        <f>C231+C236</f>
        <v>6200000</v>
      </c>
      <c r="D222" s="35">
        <f aca="true" t="shared" si="19" ref="D222:F223">D231+D236</f>
        <v>7024000</v>
      </c>
      <c r="E222" s="35">
        <f t="shared" si="19"/>
        <v>2158728.49</v>
      </c>
      <c r="F222" s="35">
        <f t="shared" si="19"/>
        <v>2702722.15</v>
      </c>
      <c r="G222" s="27">
        <f t="shared" si="11"/>
        <v>30.733606064920277</v>
      </c>
      <c r="H222" s="30">
        <f t="shared" si="12"/>
        <v>4865271.51</v>
      </c>
    </row>
    <row r="223" spans="1:8" ht="12.75">
      <c r="A223" s="17" t="s">
        <v>169</v>
      </c>
      <c r="B223" s="3" t="s">
        <v>230</v>
      </c>
      <c r="C223" s="35">
        <f>C232+C237</f>
        <v>20000</v>
      </c>
      <c r="D223" s="35">
        <f t="shared" si="19"/>
        <v>20000</v>
      </c>
      <c r="E223" s="35">
        <f t="shared" si="19"/>
        <v>0</v>
      </c>
      <c r="F223" s="35">
        <f t="shared" si="19"/>
        <v>0</v>
      </c>
      <c r="G223" s="27">
        <f t="shared" si="11"/>
        <v>0</v>
      </c>
      <c r="H223" s="30">
        <f t="shared" si="12"/>
        <v>20000</v>
      </c>
    </row>
    <row r="224" spans="1:8" ht="51">
      <c r="A224" s="17" t="s">
        <v>155</v>
      </c>
      <c r="B224" s="3" t="s">
        <v>231</v>
      </c>
      <c r="C224" s="35">
        <f>C233</f>
        <v>15750619.2</v>
      </c>
      <c r="D224" s="35">
        <f aca="true" t="shared" si="20" ref="D224:F225">D233</f>
        <v>15550619.2</v>
      </c>
      <c r="E224" s="35">
        <f t="shared" si="20"/>
        <v>6298096.67</v>
      </c>
      <c r="F224" s="35">
        <f t="shared" si="20"/>
        <v>6197027.11</v>
      </c>
      <c r="G224" s="27">
        <f t="shared" si="11"/>
        <v>40.50061665711678</v>
      </c>
      <c r="H224" s="30">
        <f t="shared" si="12"/>
        <v>9252522.53</v>
      </c>
    </row>
    <row r="225" spans="1:8" ht="12.75">
      <c r="A225" s="17" t="s">
        <v>157</v>
      </c>
      <c r="B225" s="3" t="s">
        <v>232</v>
      </c>
      <c r="C225" s="35">
        <f>C234</f>
        <v>0</v>
      </c>
      <c r="D225" s="35">
        <f t="shared" si="20"/>
        <v>0</v>
      </c>
      <c r="E225" s="35">
        <f t="shared" si="20"/>
        <v>0</v>
      </c>
      <c r="F225" s="35">
        <f t="shared" si="20"/>
        <v>0</v>
      </c>
      <c r="G225" s="27" t="e">
        <f t="shared" si="11"/>
        <v>#DIV/0!</v>
      </c>
      <c r="H225" s="30">
        <f t="shared" si="12"/>
        <v>0</v>
      </c>
    </row>
    <row r="226" spans="1:8" ht="12.75">
      <c r="A226" s="3" t="s">
        <v>125</v>
      </c>
      <c r="B226" s="3" t="s">
        <v>233</v>
      </c>
      <c r="C226" s="35">
        <f aca="true" t="shared" si="21" ref="C226:F227">C247</f>
        <v>0</v>
      </c>
      <c r="D226" s="35">
        <f t="shared" si="21"/>
        <v>0</v>
      </c>
      <c r="E226" s="35">
        <f t="shared" si="21"/>
        <v>0</v>
      </c>
      <c r="F226" s="35">
        <f t="shared" si="21"/>
        <v>7837.81</v>
      </c>
      <c r="G226" s="27" t="e">
        <f t="shared" si="11"/>
        <v>#DIV/0!</v>
      </c>
      <c r="H226" s="30">
        <f t="shared" si="12"/>
        <v>0</v>
      </c>
    </row>
    <row r="227" spans="1:8" ht="12.75">
      <c r="A227" s="3" t="s">
        <v>337</v>
      </c>
      <c r="B227" s="3" t="s">
        <v>339</v>
      </c>
      <c r="C227" s="34">
        <f t="shared" si="21"/>
        <v>42000</v>
      </c>
      <c r="D227" s="34">
        <f t="shared" si="21"/>
        <v>42000</v>
      </c>
      <c r="E227" s="34">
        <f t="shared" si="21"/>
        <v>207.73</v>
      </c>
      <c r="F227" s="36">
        <f t="shared" si="21"/>
        <v>7283.92</v>
      </c>
      <c r="G227" s="27">
        <f t="shared" si="11"/>
        <v>0.4945952380952381</v>
      </c>
      <c r="H227" s="30">
        <f t="shared" si="12"/>
        <v>41792.27</v>
      </c>
    </row>
    <row r="228" spans="1:8" ht="12.75">
      <c r="A228" s="23" t="s">
        <v>67</v>
      </c>
      <c r="B228" s="23" t="s">
        <v>68</v>
      </c>
      <c r="C228" s="31">
        <f>C231+C232+C233+C234+C229+C230</f>
        <v>21140619.2</v>
      </c>
      <c r="D228" s="31">
        <f>D231+D232+D233+D234+D229+D230</f>
        <v>21564619.2</v>
      </c>
      <c r="E228" s="31">
        <f>E231+E232+E233+E234+E229+E230</f>
        <v>8158353.97</v>
      </c>
      <c r="F228" s="31">
        <f>F231+F232+F233+F234</f>
        <v>8662251.46</v>
      </c>
      <c r="G228" s="28">
        <f t="shared" si="11"/>
        <v>37.83212629138381</v>
      </c>
      <c r="H228" s="33">
        <f t="shared" si="12"/>
        <v>13406265.23</v>
      </c>
    </row>
    <row r="229" spans="1:8" ht="25.5">
      <c r="A229" s="13" t="s">
        <v>121</v>
      </c>
      <c r="B229" s="3" t="s">
        <v>334</v>
      </c>
      <c r="C229" s="31"/>
      <c r="D229" s="35"/>
      <c r="E229" s="35"/>
      <c r="F229" s="31"/>
      <c r="G229" s="28"/>
      <c r="H229" s="33"/>
    </row>
    <row r="230" spans="1:8" ht="12.75">
      <c r="A230" s="13" t="s">
        <v>360</v>
      </c>
      <c r="B230" s="3" t="s">
        <v>361</v>
      </c>
      <c r="C230" s="35">
        <v>0</v>
      </c>
      <c r="D230" s="35">
        <v>0</v>
      </c>
      <c r="E230" s="35">
        <v>0</v>
      </c>
      <c r="F230" s="31"/>
      <c r="G230" s="28"/>
      <c r="H230" s="33"/>
    </row>
    <row r="231" spans="1:8" ht="51">
      <c r="A231" s="17" t="s">
        <v>167</v>
      </c>
      <c r="B231" s="3" t="s">
        <v>205</v>
      </c>
      <c r="C231" s="3">
        <v>5390000</v>
      </c>
      <c r="D231" s="34">
        <v>6014000</v>
      </c>
      <c r="E231" s="34">
        <v>1860257.3</v>
      </c>
      <c r="F231" s="11">
        <v>2465224.35</v>
      </c>
      <c r="G231" s="27">
        <f>E231/D231*100</f>
        <v>30.932113402061855</v>
      </c>
      <c r="H231" s="30">
        <f>D231-E231</f>
        <v>4153742.7</v>
      </c>
    </row>
    <row r="232" spans="1:8" ht="12.75">
      <c r="A232" s="17" t="s">
        <v>169</v>
      </c>
      <c r="B232" s="3" t="s">
        <v>206</v>
      </c>
      <c r="C232" s="34">
        <v>0</v>
      </c>
      <c r="D232" s="11">
        <v>0</v>
      </c>
      <c r="E232" s="11">
        <v>0</v>
      </c>
      <c r="F232" s="3">
        <v>0</v>
      </c>
      <c r="G232" s="27" t="e">
        <f t="shared" si="11"/>
        <v>#DIV/0!</v>
      </c>
      <c r="H232" s="30">
        <f t="shared" si="12"/>
        <v>0</v>
      </c>
    </row>
    <row r="233" spans="1:8" ht="51">
      <c r="A233" s="17" t="s">
        <v>155</v>
      </c>
      <c r="B233" s="3" t="s">
        <v>207</v>
      </c>
      <c r="C233" s="34">
        <v>15750619.2</v>
      </c>
      <c r="D233" s="11">
        <v>15550619.2</v>
      </c>
      <c r="E233" s="3">
        <v>6298096.67</v>
      </c>
      <c r="F233" s="11">
        <v>6197027.11</v>
      </c>
      <c r="G233" s="27">
        <f t="shared" si="11"/>
        <v>40.50061665711678</v>
      </c>
      <c r="H233" s="30">
        <f t="shared" si="12"/>
        <v>9252522.53</v>
      </c>
    </row>
    <row r="234" spans="1:8" ht="12.75">
      <c r="A234" s="17" t="s">
        <v>157</v>
      </c>
      <c r="B234" s="3" t="s">
        <v>208</v>
      </c>
      <c r="C234" s="3">
        <v>0</v>
      </c>
      <c r="D234" s="11">
        <v>0</v>
      </c>
      <c r="E234" s="11">
        <v>0</v>
      </c>
      <c r="F234" s="3">
        <v>0</v>
      </c>
      <c r="G234" s="27" t="e">
        <f t="shared" si="11"/>
        <v>#DIV/0!</v>
      </c>
      <c r="H234" s="30">
        <f t="shared" si="12"/>
        <v>0</v>
      </c>
    </row>
    <row r="235" spans="1:8" ht="12.75">
      <c r="A235" s="23" t="s">
        <v>69</v>
      </c>
      <c r="B235" s="23" t="s">
        <v>70</v>
      </c>
      <c r="C235" s="31">
        <f>C236+C237</f>
        <v>830000</v>
      </c>
      <c r="D235" s="31">
        <f>D236+D237</f>
        <v>1030000</v>
      </c>
      <c r="E235" s="31">
        <f>E236+E237</f>
        <v>298471.19</v>
      </c>
      <c r="F235" s="31">
        <f>F236+F237</f>
        <v>237497.8</v>
      </c>
      <c r="G235" s="28">
        <f t="shared" si="11"/>
        <v>28.977785436893207</v>
      </c>
      <c r="H235" s="33">
        <f t="shared" si="12"/>
        <v>731528.81</v>
      </c>
    </row>
    <row r="236" spans="1:8" ht="51">
      <c r="A236" s="17" t="s">
        <v>167</v>
      </c>
      <c r="B236" s="3" t="s">
        <v>209</v>
      </c>
      <c r="C236" s="34">
        <v>810000</v>
      </c>
      <c r="D236" s="34">
        <v>1010000</v>
      </c>
      <c r="E236" s="34">
        <v>298471.19</v>
      </c>
      <c r="F236" s="34">
        <v>237497.8</v>
      </c>
      <c r="G236" s="27">
        <f t="shared" si="11"/>
        <v>29.55160297029703</v>
      </c>
      <c r="H236" s="30">
        <f t="shared" si="12"/>
        <v>711528.81</v>
      </c>
    </row>
    <row r="237" spans="1:8" ht="12.75">
      <c r="A237" s="17" t="s">
        <v>169</v>
      </c>
      <c r="B237" s="3" t="s">
        <v>210</v>
      </c>
      <c r="C237" s="34">
        <v>20000</v>
      </c>
      <c r="D237" s="34">
        <v>20000</v>
      </c>
      <c r="E237" s="34">
        <v>0</v>
      </c>
      <c r="F237" s="34">
        <v>0</v>
      </c>
      <c r="G237" s="27">
        <f aca="true" t="shared" si="22" ref="G237:G296">E237/D237*100</f>
        <v>0</v>
      </c>
      <c r="H237" s="30">
        <f aca="true" t="shared" si="23" ref="H237:H296">D237-E237</f>
        <v>20000</v>
      </c>
    </row>
    <row r="238" spans="1:8" ht="25.5">
      <c r="A238" s="24" t="s">
        <v>71</v>
      </c>
      <c r="B238" s="23" t="s">
        <v>72</v>
      </c>
      <c r="C238" s="31">
        <f>C239+C244+C240+C241+C242+C243+C245+C246+C247+C248</f>
        <v>11519830</v>
      </c>
      <c r="D238" s="31">
        <f>D239+D244+D240+D241+D242+D243+D245+D246+D247+D248</f>
        <v>12084413.24</v>
      </c>
      <c r="E238" s="31">
        <f>E239+E244+E240+E241+E242+E243+E245+E246+E247+E248</f>
        <v>3240587.3299999996</v>
      </c>
      <c r="F238" s="31">
        <f>F239+F244+F240+F241+F242+F243+F245+F246+F247+F248</f>
        <v>4901545.600000001</v>
      </c>
      <c r="G238" s="28">
        <f t="shared" si="22"/>
        <v>26.81625715407925</v>
      </c>
      <c r="H238" s="33">
        <f t="shared" si="23"/>
        <v>8843825.91</v>
      </c>
    </row>
    <row r="239" spans="1:8" ht="12.75">
      <c r="A239" s="17" t="s">
        <v>132</v>
      </c>
      <c r="B239" s="3" t="s">
        <v>211</v>
      </c>
      <c r="C239" s="34">
        <v>7283013</v>
      </c>
      <c r="D239" s="34">
        <v>7283013</v>
      </c>
      <c r="E239" s="34">
        <v>1627130.21</v>
      </c>
      <c r="F239" s="34">
        <v>3423072.58</v>
      </c>
      <c r="G239" s="27">
        <f t="shared" si="22"/>
        <v>22.341443163701616</v>
      </c>
      <c r="H239" s="30">
        <f t="shared" si="23"/>
        <v>5655882.79</v>
      </c>
    </row>
    <row r="240" spans="1:8" ht="25.5">
      <c r="A240" s="17" t="s">
        <v>183</v>
      </c>
      <c r="B240" s="3" t="s">
        <v>212</v>
      </c>
      <c r="C240" s="34">
        <v>3000</v>
      </c>
      <c r="D240" s="34">
        <v>3000</v>
      </c>
      <c r="E240" s="34">
        <v>172.5</v>
      </c>
      <c r="F240" s="34">
        <v>287.5</v>
      </c>
      <c r="G240" s="27">
        <f t="shared" si="22"/>
        <v>5.75</v>
      </c>
      <c r="H240" s="30">
        <f t="shared" si="23"/>
        <v>2827.5</v>
      </c>
    </row>
    <row r="241" spans="1:8" ht="38.25">
      <c r="A241" s="17" t="s">
        <v>185</v>
      </c>
      <c r="B241" s="3" t="s">
        <v>213</v>
      </c>
      <c r="C241" s="34">
        <v>2183917</v>
      </c>
      <c r="D241" s="34">
        <v>2183917</v>
      </c>
      <c r="E241" s="34">
        <v>749979.23</v>
      </c>
      <c r="F241" s="34">
        <v>953194.39</v>
      </c>
      <c r="G241" s="27">
        <f t="shared" si="22"/>
        <v>34.34101341763446</v>
      </c>
      <c r="H241" s="30">
        <f t="shared" si="23"/>
        <v>1433937.77</v>
      </c>
    </row>
    <row r="242" spans="1:8" ht="12.75">
      <c r="A242" s="3" t="s">
        <v>114</v>
      </c>
      <c r="B242" s="3" t="s">
        <v>214</v>
      </c>
      <c r="C242" s="34">
        <v>742700</v>
      </c>
      <c r="D242" s="34">
        <v>794283.24</v>
      </c>
      <c r="E242" s="34">
        <v>234887.68</v>
      </c>
      <c r="F242" s="34">
        <v>256111.36</v>
      </c>
      <c r="G242" s="27">
        <f t="shared" si="22"/>
        <v>29.57228204890739</v>
      </c>
      <c r="H242" s="30">
        <f t="shared" si="23"/>
        <v>559395.56</v>
      </c>
    </row>
    <row r="243" spans="1:8" ht="38.25">
      <c r="A243" s="17" t="s">
        <v>217</v>
      </c>
      <c r="B243" s="3" t="s">
        <v>216</v>
      </c>
      <c r="C243" s="34">
        <v>2000</v>
      </c>
      <c r="D243" s="34">
        <v>2000</v>
      </c>
      <c r="E243" s="34">
        <v>0</v>
      </c>
      <c r="F243" s="34">
        <v>0</v>
      </c>
      <c r="G243" s="27">
        <f t="shared" si="22"/>
        <v>0</v>
      </c>
      <c r="H243" s="30">
        <f t="shared" si="23"/>
        <v>2000</v>
      </c>
    </row>
    <row r="244" spans="1:8" ht="12.75">
      <c r="A244" s="3" t="s">
        <v>116</v>
      </c>
      <c r="B244" s="3" t="s">
        <v>215</v>
      </c>
      <c r="C244" s="34">
        <v>250000</v>
      </c>
      <c r="D244" s="34">
        <v>263000</v>
      </c>
      <c r="E244" s="34">
        <v>63885.07</v>
      </c>
      <c r="F244" s="34">
        <v>62363.43</v>
      </c>
      <c r="G244" s="27">
        <f t="shared" si="22"/>
        <v>24.290901140684408</v>
      </c>
      <c r="H244" s="30">
        <f t="shared" si="23"/>
        <v>199114.93</v>
      </c>
    </row>
    <row r="245" spans="1:8" ht="25.5">
      <c r="A245" s="13" t="s">
        <v>119</v>
      </c>
      <c r="B245" s="3" t="s">
        <v>218</v>
      </c>
      <c r="C245" s="3">
        <v>259000</v>
      </c>
      <c r="D245" s="34">
        <v>396000</v>
      </c>
      <c r="E245" s="34">
        <v>134053.8</v>
      </c>
      <c r="F245" s="34">
        <v>45792.66</v>
      </c>
      <c r="G245" s="27">
        <f t="shared" si="22"/>
        <v>33.85196969696969</v>
      </c>
      <c r="H245" s="30">
        <f t="shared" si="23"/>
        <v>261946.2</v>
      </c>
    </row>
    <row r="246" spans="1:8" ht="25.5">
      <c r="A246" s="13" t="s">
        <v>121</v>
      </c>
      <c r="B246" s="3" t="s">
        <v>219</v>
      </c>
      <c r="C246" s="3">
        <v>754200</v>
      </c>
      <c r="D246" s="34">
        <v>1117200</v>
      </c>
      <c r="E246" s="34">
        <v>430271.11</v>
      </c>
      <c r="F246" s="34">
        <v>145601.95</v>
      </c>
      <c r="G246" s="27">
        <f t="shared" si="22"/>
        <v>38.51334675975654</v>
      </c>
      <c r="H246" s="30">
        <f t="shared" si="23"/>
        <v>686928.89</v>
      </c>
    </row>
    <row r="247" spans="1:8" ht="12.75">
      <c r="A247" s="3" t="s">
        <v>125</v>
      </c>
      <c r="B247" s="3" t="s">
        <v>220</v>
      </c>
      <c r="C247" s="3">
        <v>0</v>
      </c>
      <c r="D247" s="34">
        <v>0</v>
      </c>
      <c r="E247" s="34">
        <v>0</v>
      </c>
      <c r="F247" s="34">
        <v>7837.81</v>
      </c>
      <c r="G247" s="27" t="e">
        <f t="shared" si="22"/>
        <v>#DIV/0!</v>
      </c>
      <c r="H247" s="30">
        <f t="shared" si="23"/>
        <v>0</v>
      </c>
    </row>
    <row r="248" spans="1:8" ht="12.75">
      <c r="A248" s="3" t="s">
        <v>337</v>
      </c>
      <c r="B248" s="3" t="s">
        <v>338</v>
      </c>
      <c r="C248" s="3">
        <v>42000</v>
      </c>
      <c r="D248" s="34">
        <v>42000</v>
      </c>
      <c r="E248" s="34">
        <v>207.73</v>
      </c>
      <c r="F248" s="34">
        <v>7283.92</v>
      </c>
      <c r="G248" s="27">
        <f t="shared" si="22"/>
        <v>0.4945952380952381</v>
      </c>
      <c r="H248" s="30">
        <f t="shared" si="23"/>
        <v>41792.27</v>
      </c>
    </row>
    <row r="249" spans="1:8" ht="12.75">
      <c r="A249" s="1" t="s">
        <v>73</v>
      </c>
      <c r="B249" s="1" t="s">
        <v>74</v>
      </c>
      <c r="C249" s="33">
        <f aca="true" t="shared" si="24" ref="C249:F250">C250</f>
        <v>0</v>
      </c>
      <c r="D249" s="33">
        <f t="shared" si="24"/>
        <v>81940</v>
      </c>
      <c r="E249" s="33">
        <f t="shared" si="24"/>
        <v>0</v>
      </c>
      <c r="F249" s="33">
        <f t="shared" si="24"/>
        <v>26000</v>
      </c>
      <c r="G249" s="28">
        <f t="shared" si="22"/>
        <v>0</v>
      </c>
      <c r="H249" s="33">
        <f t="shared" si="23"/>
        <v>81940</v>
      </c>
    </row>
    <row r="250" spans="1:8" ht="12.75">
      <c r="A250" s="23" t="s">
        <v>75</v>
      </c>
      <c r="B250" s="23" t="s">
        <v>76</v>
      </c>
      <c r="C250" s="31">
        <f t="shared" si="24"/>
        <v>0</v>
      </c>
      <c r="D250" s="31">
        <f>D251+D252</f>
        <v>81940</v>
      </c>
      <c r="E250" s="31">
        <f>E251+E252</f>
        <v>0</v>
      </c>
      <c r="F250" s="31">
        <f t="shared" si="24"/>
        <v>26000</v>
      </c>
      <c r="G250" s="28">
        <f t="shared" si="22"/>
        <v>0</v>
      </c>
      <c r="H250" s="33">
        <f t="shared" si="23"/>
        <v>81940</v>
      </c>
    </row>
    <row r="251" spans="1:8" ht="25.5">
      <c r="A251" s="13" t="s">
        <v>121</v>
      </c>
      <c r="B251" s="3" t="s">
        <v>234</v>
      </c>
      <c r="C251" s="36">
        <v>0</v>
      </c>
      <c r="D251" s="35">
        <v>81940</v>
      </c>
      <c r="E251" s="35">
        <v>0</v>
      </c>
      <c r="F251" s="34">
        <v>26000</v>
      </c>
      <c r="G251" s="27">
        <f>E251/D251*100</f>
        <v>0</v>
      </c>
      <c r="H251" s="30">
        <f>D251-E251</f>
        <v>81940</v>
      </c>
    </row>
    <row r="252" spans="1:8" ht="38.25">
      <c r="A252" s="17" t="s">
        <v>161</v>
      </c>
      <c r="B252" s="3" t="s">
        <v>348</v>
      </c>
      <c r="C252" s="36"/>
      <c r="D252" s="35">
        <v>0</v>
      </c>
      <c r="E252" s="35">
        <v>0</v>
      </c>
      <c r="F252" s="35">
        <v>0</v>
      </c>
      <c r="G252" s="27"/>
      <c r="H252" s="30"/>
    </row>
    <row r="253" spans="1:8" ht="12.75">
      <c r="A253" s="1" t="s">
        <v>77</v>
      </c>
      <c r="B253" s="1" t="s">
        <v>78</v>
      </c>
      <c r="C253" s="33">
        <f>C254+C256+C257+C255+C258+C259+C261+C260</f>
        <v>21955085</v>
      </c>
      <c r="D253" s="33">
        <f>D254+D256+D257+D255+D258+D259+D261+D260</f>
        <v>29515466.28</v>
      </c>
      <c r="E253" s="33">
        <f>E254+E256+E257+E255+E258+E259+E261+E260</f>
        <v>7760968.5</v>
      </c>
      <c r="F253" s="33">
        <f>F254+F256+F257+F255+F258+F259</f>
        <v>9282055.68</v>
      </c>
      <c r="G253" s="28">
        <f t="shared" si="22"/>
        <v>26.29458205530338</v>
      </c>
      <c r="H253" s="33">
        <f t="shared" si="23"/>
        <v>21754497.78</v>
      </c>
    </row>
    <row r="254" spans="1:8" ht="12.75">
      <c r="A254" s="17" t="s">
        <v>235</v>
      </c>
      <c r="B254" s="3" t="s">
        <v>247</v>
      </c>
      <c r="C254" s="35">
        <f>C263</f>
        <v>1074200</v>
      </c>
      <c r="D254" s="35">
        <f>D263</f>
        <v>1058709.69</v>
      </c>
      <c r="E254" s="35">
        <f>E263</f>
        <v>450800.02</v>
      </c>
      <c r="F254" s="35">
        <f>F263</f>
        <v>354482.19</v>
      </c>
      <c r="G254" s="27">
        <f t="shared" si="22"/>
        <v>42.58013544770711</v>
      </c>
      <c r="H254" s="30">
        <f t="shared" si="23"/>
        <v>607909.6699999999</v>
      </c>
    </row>
    <row r="255" spans="1:8" ht="25.5">
      <c r="A255" s="17" t="s">
        <v>241</v>
      </c>
      <c r="B255" s="3" t="s">
        <v>248</v>
      </c>
      <c r="C255" s="35">
        <f>C270</f>
        <v>11043800</v>
      </c>
      <c r="D255" s="35">
        <f>D270</f>
        <v>11043800</v>
      </c>
      <c r="E255" s="35">
        <f>E270</f>
        <v>3467448.64</v>
      </c>
      <c r="F255" s="35">
        <f>F270</f>
        <v>3029237.7</v>
      </c>
      <c r="G255" s="27">
        <f>E255/D255*100</f>
        <v>31.397242253572138</v>
      </c>
      <c r="H255" s="30">
        <f>D255-E255</f>
        <v>7576351.359999999</v>
      </c>
    </row>
    <row r="256" spans="1:8" ht="38.25">
      <c r="A256" s="17" t="s">
        <v>237</v>
      </c>
      <c r="B256" s="3" t="s">
        <v>249</v>
      </c>
      <c r="C256" s="35">
        <f aca="true" t="shared" si="25" ref="C256:F257">C265</f>
        <v>150000</v>
      </c>
      <c r="D256" s="35">
        <f t="shared" si="25"/>
        <v>392756.59</v>
      </c>
      <c r="E256" s="35">
        <f t="shared" si="25"/>
        <v>300616</v>
      </c>
      <c r="F256" s="35">
        <f t="shared" si="25"/>
        <v>4851160.93</v>
      </c>
      <c r="G256" s="27">
        <f t="shared" si="22"/>
        <v>76.54002699229056</v>
      </c>
      <c r="H256" s="30">
        <f t="shared" si="23"/>
        <v>92140.59000000003</v>
      </c>
    </row>
    <row r="257" spans="1:8" ht="12.75">
      <c r="A257" s="3" t="s">
        <v>239</v>
      </c>
      <c r="B257" s="3" t="s">
        <v>250</v>
      </c>
      <c r="C257" s="35">
        <f t="shared" si="25"/>
        <v>3227085</v>
      </c>
      <c r="D257" s="35">
        <f t="shared" si="25"/>
        <v>6827200</v>
      </c>
      <c r="E257" s="35">
        <f t="shared" si="25"/>
        <v>1326800</v>
      </c>
      <c r="F257" s="35">
        <f t="shared" si="25"/>
        <v>0</v>
      </c>
      <c r="G257" s="27">
        <f t="shared" si="22"/>
        <v>19.434028591516288</v>
      </c>
      <c r="H257" s="30">
        <f t="shared" si="23"/>
        <v>5500400</v>
      </c>
    </row>
    <row r="258" spans="1:8" ht="25.5">
      <c r="A258" s="17" t="s">
        <v>243</v>
      </c>
      <c r="B258" s="3" t="s">
        <v>251</v>
      </c>
      <c r="C258" s="35">
        <f aca="true" t="shared" si="26" ref="C258:F259">C271</f>
        <v>1384200</v>
      </c>
      <c r="D258" s="35">
        <f t="shared" si="26"/>
        <v>1384200</v>
      </c>
      <c r="E258" s="35">
        <f t="shared" si="26"/>
        <v>0</v>
      </c>
      <c r="F258" s="35">
        <f t="shared" si="26"/>
        <v>32250</v>
      </c>
      <c r="G258" s="27">
        <f t="shared" si="22"/>
        <v>0</v>
      </c>
      <c r="H258" s="30">
        <f t="shared" si="23"/>
        <v>1384200</v>
      </c>
    </row>
    <row r="259" spans="1:8" ht="12.75">
      <c r="A259" s="3" t="s">
        <v>245</v>
      </c>
      <c r="B259" s="3" t="s">
        <v>252</v>
      </c>
      <c r="C259" s="35">
        <f t="shared" si="26"/>
        <v>3530800</v>
      </c>
      <c r="D259" s="35">
        <f t="shared" si="26"/>
        <v>3530800</v>
      </c>
      <c r="E259" s="35">
        <f t="shared" si="26"/>
        <v>1185303.84</v>
      </c>
      <c r="F259" s="35">
        <f t="shared" si="26"/>
        <v>1014924.86</v>
      </c>
      <c r="G259" s="27">
        <f t="shared" si="22"/>
        <v>33.57040444091991</v>
      </c>
      <c r="H259" s="30">
        <f t="shared" si="23"/>
        <v>2345496.16</v>
      </c>
    </row>
    <row r="260" spans="1:8" ht="12.75">
      <c r="A260" s="5" t="s">
        <v>150</v>
      </c>
      <c r="B260" s="3" t="s">
        <v>369</v>
      </c>
      <c r="C260" s="34">
        <f aca="true" t="shared" si="27" ref="C260:E261">C267</f>
        <v>1545000</v>
      </c>
      <c r="D260" s="34">
        <f t="shared" si="27"/>
        <v>5278000</v>
      </c>
      <c r="E260" s="34">
        <f t="shared" si="27"/>
        <v>1030000</v>
      </c>
      <c r="F260" s="35"/>
      <c r="G260" s="27"/>
      <c r="H260" s="30"/>
    </row>
    <row r="261" spans="1:8" ht="12.75">
      <c r="A261" s="3" t="s">
        <v>363</v>
      </c>
      <c r="B261" s="3" t="s">
        <v>365</v>
      </c>
      <c r="C261" s="34">
        <f t="shared" si="27"/>
        <v>0</v>
      </c>
      <c r="D261" s="34">
        <f t="shared" si="27"/>
        <v>0</v>
      </c>
      <c r="E261" s="34">
        <f t="shared" si="27"/>
        <v>0</v>
      </c>
      <c r="F261" s="35"/>
      <c r="G261" s="27"/>
      <c r="H261" s="30"/>
    </row>
    <row r="262" spans="1:8" ht="12.75">
      <c r="A262" s="23" t="s">
        <v>79</v>
      </c>
      <c r="B262" s="23" t="s">
        <v>80</v>
      </c>
      <c r="C262" s="31">
        <f>C263</f>
        <v>1074200</v>
      </c>
      <c r="D262" s="31">
        <f>D263</f>
        <v>1058709.69</v>
      </c>
      <c r="E262" s="31">
        <f>E263</f>
        <v>450800.02</v>
      </c>
      <c r="F262" s="31">
        <f>F263</f>
        <v>354482.19</v>
      </c>
      <c r="G262" s="28">
        <f t="shared" si="22"/>
        <v>42.58013544770711</v>
      </c>
      <c r="H262" s="33">
        <f t="shared" si="23"/>
        <v>607909.6699999999</v>
      </c>
    </row>
    <row r="263" spans="1:8" ht="12.75">
      <c r="A263" s="17" t="s">
        <v>235</v>
      </c>
      <c r="B263" s="3" t="s">
        <v>236</v>
      </c>
      <c r="C263" s="3">
        <v>1074200</v>
      </c>
      <c r="D263" s="34">
        <v>1058709.69</v>
      </c>
      <c r="E263" s="34">
        <v>450800.02</v>
      </c>
      <c r="F263" s="34">
        <v>354482.19</v>
      </c>
      <c r="G263" s="27">
        <f t="shared" si="22"/>
        <v>42.58013544770711</v>
      </c>
      <c r="H263" s="30">
        <f t="shared" si="23"/>
        <v>607909.6699999999</v>
      </c>
    </row>
    <row r="264" spans="1:8" ht="12.75">
      <c r="A264" s="23" t="s">
        <v>81</v>
      </c>
      <c r="B264" s="23" t="s">
        <v>82</v>
      </c>
      <c r="C264" s="31">
        <f>C266+C265</f>
        <v>3377085</v>
      </c>
      <c r="D264" s="31">
        <f>D266+D265+D268+D267</f>
        <v>12497956.59</v>
      </c>
      <c r="E264" s="31">
        <f>E266+E265+E268</f>
        <v>1627416</v>
      </c>
      <c r="F264" s="31">
        <f>F266+F265</f>
        <v>4851160.93</v>
      </c>
      <c r="G264" s="28">
        <f t="shared" si="22"/>
        <v>13.021456653979305</v>
      </c>
      <c r="H264" s="33">
        <f t="shared" si="23"/>
        <v>10870540.59</v>
      </c>
    </row>
    <row r="265" spans="1:8" ht="38.25">
      <c r="A265" s="17" t="s">
        <v>237</v>
      </c>
      <c r="B265" s="3" t="s">
        <v>238</v>
      </c>
      <c r="C265" s="35">
        <v>150000</v>
      </c>
      <c r="D265" s="35">
        <v>392756.59</v>
      </c>
      <c r="E265" s="35">
        <v>300616</v>
      </c>
      <c r="F265" s="34">
        <v>4851160.93</v>
      </c>
      <c r="G265" s="27">
        <f>E265/D265*100</f>
        <v>76.54002699229056</v>
      </c>
      <c r="H265" s="30">
        <f>D265-E265</f>
        <v>92140.59000000003</v>
      </c>
    </row>
    <row r="266" spans="1:8" ht="12.75">
      <c r="A266" s="3" t="s">
        <v>239</v>
      </c>
      <c r="B266" s="3" t="s">
        <v>240</v>
      </c>
      <c r="C266" s="3">
        <v>3227085</v>
      </c>
      <c r="D266" s="34">
        <v>6827200</v>
      </c>
      <c r="E266" s="34">
        <v>1326800</v>
      </c>
      <c r="F266" s="34">
        <v>0</v>
      </c>
      <c r="G266" s="27">
        <f t="shared" si="22"/>
        <v>19.434028591516288</v>
      </c>
      <c r="H266" s="30">
        <f t="shared" si="23"/>
        <v>5500400</v>
      </c>
    </row>
    <row r="267" spans="1:8" ht="12.75">
      <c r="A267" s="5" t="s">
        <v>150</v>
      </c>
      <c r="B267" s="3" t="s">
        <v>368</v>
      </c>
      <c r="C267" s="3">
        <v>1545000</v>
      </c>
      <c r="D267" s="34">
        <v>5278000</v>
      </c>
      <c r="E267" s="34">
        <v>1030000</v>
      </c>
      <c r="F267" s="34"/>
      <c r="G267" s="27">
        <f t="shared" si="22"/>
        <v>19.51496779082986</v>
      </c>
      <c r="H267" s="30">
        <f t="shared" si="23"/>
        <v>4248000</v>
      </c>
    </row>
    <row r="268" spans="1:8" ht="12.75">
      <c r="A268" s="3" t="s">
        <v>363</v>
      </c>
      <c r="B268" s="3" t="s">
        <v>364</v>
      </c>
      <c r="C268" s="3">
        <v>0</v>
      </c>
      <c r="D268" s="34">
        <v>0</v>
      </c>
      <c r="E268" s="34">
        <v>0</v>
      </c>
      <c r="F268" s="34"/>
      <c r="G268" s="27" t="e">
        <f t="shared" si="22"/>
        <v>#DIV/0!</v>
      </c>
      <c r="H268" s="30">
        <f t="shared" si="23"/>
        <v>0</v>
      </c>
    </row>
    <row r="269" spans="1:8" ht="12.75">
      <c r="A269" s="23" t="s">
        <v>83</v>
      </c>
      <c r="B269" s="23" t="s">
        <v>84</v>
      </c>
      <c r="C269" s="31">
        <f>C270+C271+C272</f>
        <v>15958800</v>
      </c>
      <c r="D269" s="31">
        <f>D270+D271+D272</f>
        <v>15958800</v>
      </c>
      <c r="E269" s="31">
        <f>E270+E271+E272</f>
        <v>4652752.48</v>
      </c>
      <c r="F269" s="31">
        <f>F270+F271+F272</f>
        <v>4076412.56</v>
      </c>
      <c r="G269" s="28">
        <f t="shared" si="22"/>
        <v>29.154776549615264</v>
      </c>
      <c r="H269" s="33">
        <f t="shared" si="23"/>
        <v>11306047.52</v>
      </c>
    </row>
    <row r="270" spans="1:8" ht="25.5">
      <c r="A270" s="17" t="s">
        <v>241</v>
      </c>
      <c r="B270" s="3" t="s">
        <v>242</v>
      </c>
      <c r="C270" s="34">
        <v>11043800</v>
      </c>
      <c r="D270" s="34">
        <v>11043800</v>
      </c>
      <c r="E270" s="34">
        <v>3467448.64</v>
      </c>
      <c r="F270" s="34">
        <v>3029237.7</v>
      </c>
      <c r="G270" s="27">
        <f t="shared" si="22"/>
        <v>31.397242253572138</v>
      </c>
      <c r="H270" s="30">
        <f t="shared" si="23"/>
        <v>7576351.359999999</v>
      </c>
    </row>
    <row r="271" spans="1:8" ht="25.5">
      <c r="A271" s="17" t="s">
        <v>243</v>
      </c>
      <c r="B271" s="3" t="s">
        <v>244</v>
      </c>
      <c r="C271" s="34">
        <v>1384200</v>
      </c>
      <c r="D271" s="34">
        <v>1384200</v>
      </c>
      <c r="E271" s="34">
        <v>0</v>
      </c>
      <c r="F271" s="34">
        <v>32250</v>
      </c>
      <c r="G271" s="27">
        <f t="shared" si="22"/>
        <v>0</v>
      </c>
      <c r="H271" s="30">
        <f t="shared" si="23"/>
        <v>1384200</v>
      </c>
    </row>
    <row r="272" spans="1:8" ht="12.75">
      <c r="A272" s="3" t="s">
        <v>245</v>
      </c>
      <c r="B272" s="3" t="s">
        <v>246</v>
      </c>
      <c r="C272" s="3">
        <v>3530800</v>
      </c>
      <c r="D272" s="34">
        <v>3530800</v>
      </c>
      <c r="E272" s="34">
        <v>1185303.84</v>
      </c>
      <c r="F272" s="34">
        <v>1014924.86</v>
      </c>
      <c r="G272" s="27">
        <f t="shared" si="22"/>
        <v>33.57040444091991</v>
      </c>
      <c r="H272" s="30">
        <f t="shared" si="23"/>
        <v>2345496.16</v>
      </c>
    </row>
    <row r="273" spans="1:8" ht="12.75">
      <c r="A273" s="1" t="s">
        <v>85</v>
      </c>
      <c r="B273" s="1" t="s">
        <v>86</v>
      </c>
      <c r="C273" s="33">
        <f>C274+C279+C281+C275+C276+C278+C280+C277</f>
        <v>6316700</v>
      </c>
      <c r="D273" s="33">
        <f>D274+D279+D281+D275+D276+D278+D280+D277</f>
        <v>6644982</v>
      </c>
      <c r="E273" s="33">
        <f>E274+E279+E281+E275+E276+E278+E280+E277</f>
        <v>2567123.0999999996</v>
      </c>
      <c r="F273" s="33">
        <f>F274+F279+F281+F275+F276+F278+F280</f>
        <v>2269484.12</v>
      </c>
      <c r="G273" s="28">
        <f t="shared" si="22"/>
        <v>38.63250645374208</v>
      </c>
      <c r="H273" s="33">
        <f t="shared" si="23"/>
        <v>4077858.9000000004</v>
      </c>
    </row>
    <row r="274" spans="1:8" ht="12.75">
      <c r="A274" s="3" t="s">
        <v>114</v>
      </c>
      <c r="B274" s="3" t="s">
        <v>276</v>
      </c>
      <c r="C274" s="35">
        <f>C289</f>
        <v>610000</v>
      </c>
      <c r="D274" s="35">
        <f aca="true" t="shared" si="28" ref="D274:E276">D289</f>
        <v>610000</v>
      </c>
      <c r="E274" s="35">
        <f t="shared" si="28"/>
        <v>173167.9</v>
      </c>
      <c r="F274" s="35">
        <f>F289</f>
        <v>195062.65</v>
      </c>
      <c r="G274" s="27">
        <f t="shared" si="22"/>
        <v>28.388180327868852</v>
      </c>
      <c r="H274" s="30">
        <f t="shared" si="23"/>
        <v>436832.1</v>
      </c>
    </row>
    <row r="275" spans="1:8" ht="38.25">
      <c r="A275" s="17" t="s">
        <v>217</v>
      </c>
      <c r="B275" s="3" t="s">
        <v>277</v>
      </c>
      <c r="C275" s="35">
        <f>C290</f>
        <v>0</v>
      </c>
      <c r="D275" s="35">
        <f t="shared" si="28"/>
        <v>0</v>
      </c>
      <c r="E275" s="35">
        <f t="shared" si="28"/>
        <v>0</v>
      </c>
      <c r="F275" s="35">
        <f>F290</f>
        <v>0</v>
      </c>
      <c r="G275" s="27" t="e">
        <f t="shared" si="22"/>
        <v>#DIV/0!</v>
      </c>
      <c r="H275" s="30">
        <f t="shared" si="23"/>
        <v>0</v>
      </c>
    </row>
    <row r="276" spans="1:8" ht="12.75">
      <c r="A276" s="3" t="s">
        <v>116</v>
      </c>
      <c r="B276" s="3" t="s">
        <v>278</v>
      </c>
      <c r="C276" s="35">
        <f>C291</f>
        <v>190000</v>
      </c>
      <c r="D276" s="35">
        <f t="shared" si="28"/>
        <v>190000</v>
      </c>
      <c r="E276" s="35">
        <f t="shared" si="28"/>
        <v>92797.77</v>
      </c>
      <c r="F276" s="35">
        <f>F291</f>
        <v>36571</v>
      </c>
      <c r="G276" s="27">
        <f t="shared" si="22"/>
        <v>48.84093157894737</v>
      </c>
      <c r="H276" s="30">
        <f t="shared" si="23"/>
        <v>97202.23</v>
      </c>
    </row>
    <row r="277" spans="1:8" ht="25.5">
      <c r="A277" s="13" t="s">
        <v>119</v>
      </c>
      <c r="B277" s="3" t="s">
        <v>375</v>
      </c>
      <c r="C277" s="35">
        <f>C292</f>
        <v>26000</v>
      </c>
      <c r="D277" s="35">
        <f>D292</f>
        <v>26000</v>
      </c>
      <c r="E277" s="35">
        <f>E292</f>
        <v>5243.04</v>
      </c>
      <c r="F277" s="35"/>
      <c r="G277" s="27"/>
      <c r="H277" s="30"/>
    </row>
    <row r="278" spans="1:8" ht="25.5">
      <c r="A278" s="13" t="s">
        <v>121</v>
      </c>
      <c r="B278" s="3" t="s">
        <v>279</v>
      </c>
      <c r="C278" s="35">
        <f>C283+C287+C293</f>
        <v>480700</v>
      </c>
      <c r="D278" s="35">
        <f>D283+D287+D293</f>
        <v>808982</v>
      </c>
      <c r="E278" s="35">
        <f>E283+E287+E293</f>
        <v>412075.04999999993</v>
      </c>
      <c r="F278" s="35">
        <f>F283+F287+F293</f>
        <v>303549.67</v>
      </c>
      <c r="G278" s="27">
        <f t="shared" si="22"/>
        <v>50.93748068560239</v>
      </c>
      <c r="H278" s="30">
        <f t="shared" si="23"/>
        <v>396906.95000000007</v>
      </c>
    </row>
    <row r="279" spans="1:8" ht="51">
      <c r="A279" s="17" t="s">
        <v>155</v>
      </c>
      <c r="B279" s="3" t="s">
        <v>280</v>
      </c>
      <c r="C279" s="35">
        <f>C284</f>
        <v>5000000</v>
      </c>
      <c r="D279" s="35">
        <f aca="true" t="shared" si="29" ref="D279:F280">D284</f>
        <v>5000000</v>
      </c>
      <c r="E279" s="35">
        <f t="shared" si="29"/>
        <v>1883839.34</v>
      </c>
      <c r="F279" s="35">
        <f t="shared" si="29"/>
        <v>1732965.76</v>
      </c>
      <c r="G279" s="27">
        <f t="shared" si="22"/>
        <v>37.6767868</v>
      </c>
      <c r="H279" s="30">
        <f t="shared" si="23"/>
        <v>3116160.66</v>
      </c>
    </row>
    <row r="280" spans="1:8" ht="12.75">
      <c r="A280" s="17" t="s">
        <v>157</v>
      </c>
      <c r="B280" s="3" t="s">
        <v>350</v>
      </c>
      <c r="C280" s="35">
        <f>C285</f>
        <v>0</v>
      </c>
      <c r="D280" s="35">
        <f t="shared" si="29"/>
        <v>0</v>
      </c>
      <c r="E280" s="35">
        <f t="shared" si="29"/>
        <v>0</v>
      </c>
      <c r="F280" s="35">
        <f t="shared" si="29"/>
        <v>0</v>
      </c>
      <c r="G280" s="27"/>
      <c r="H280" s="30"/>
    </row>
    <row r="281" spans="1:8" ht="12.75">
      <c r="A281" s="3" t="s">
        <v>125</v>
      </c>
      <c r="B281" s="3" t="s">
        <v>281</v>
      </c>
      <c r="C281" s="35">
        <f>C294</f>
        <v>10000</v>
      </c>
      <c r="D281" s="35">
        <f>D294</f>
        <v>10000</v>
      </c>
      <c r="E281" s="35">
        <f>E294</f>
        <v>0</v>
      </c>
      <c r="F281" s="35">
        <f>F294</f>
        <v>1335.04</v>
      </c>
      <c r="G281" s="27">
        <f t="shared" si="22"/>
        <v>0</v>
      </c>
      <c r="H281" s="30">
        <f t="shared" si="23"/>
        <v>10000</v>
      </c>
    </row>
    <row r="282" spans="1:8" ht="12.75">
      <c r="A282" s="23" t="s">
        <v>87</v>
      </c>
      <c r="B282" s="23" t="s">
        <v>88</v>
      </c>
      <c r="C282" s="31">
        <f>C283+C284</f>
        <v>5200000</v>
      </c>
      <c r="D282" s="31">
        <f>D283+D284+D285</f>
        <v>5356000</v>
      </c>
      <c r="E282" s="31">
        <f>E283+E284+E285</f>
        <v>2119662.3000000003</v>
      </c>
      <c r="F282" s="31">
        <f>F283+F284+F285</f>
        <v>1864994.06</v>
      </c>
      <c r="G282" s="28">
        <f t="shared" si="22"/>
        <v>39.575472367438394</v>
      </c>
      <c r="H282" s="33">
        <f t="shared" si="23"/>
        <v>3236337.6999999997</v>
      </c>
    </row>
    <row r="283" spans="1:8" ht="25.5">
      <c r="A283" s="13" t="s">
        <v>121</v>
      </c>
      <c r="B283" s="3" t="s">
        <v>253</v>
      </c>
      <c r="C283" s="3">
        <v>200000</v>
      </c>
      <c r="D283" s="34">
        <v>356000</v>
      </c>
      <c r="E283" s="34">
        <v>235822.96</v>
      </c>
      <c r="F283" s="34">
        <v>132028.3</v>
      </c>
      <c r="G283" s="27">
        <f t="shared" si="22"/>
        <v>66.24240449438203</v>
      </c>
      <c r="H283" s="30">
        <f t="shared" si="23"/>
        <v>120177.04000000001</v>
      </c>
    </row>
    <row r="284" spans="1:8" ht="51">
      <c r="A284" s="17" t="s">
        <v>155</v>
      </c>
      <c r="B284" s="3" t="s">
        <v>254</v>
      </c>
      <c r="C284" s="3">
        <v>5000000</v>
      </c>
      <c r="D284" s="34">
        <v>5000000</v>
      </c>
      <c r="E284" s="34">
        <v>1883839.34</v>
      </c>
      <c r="F284" s="34">
        <v>1732965.76</v>
      </c>
      <c r="G284" s="27">
        <f t="shared" si="22"/>
        <v>37.6767868</v>
      </c>
      <c r="H284" s="30">
        <f t="shared" si="23"/>
        <v>3116160.66</v>
      </c>
    </row>
    <row r="285" spans="1:8" ht="12.75">
      <c r="A285" s="17" t="s">
        <v>157</v>
      </c>
      <c r="B285" s="3" t="s">
        <v>349</v>
      </c>
      <c r="C285" s="3">
        <v>0</v>
      </c>
      <c r="D285" s="34">
        <v>0</v>
      </c>
      <c r="E285" s="34">
        <v>0</v>
      </c>
      <c r="F285" s="34">
        <v>0</v>
      </c>
      <c r="G285" s="27"/>
      <c r="H285" s="30"/>
    </row>
    <row r="286" spans="1:8" ht="12.75">
      <c r="A286" s="23" t="s">
        <v>89</v>
      </c>
      <c r="B286" s="23" t="s">
        <v>90</v>
      </c>
      <c r="C286" s="31">
        <f>C287</f>
        <v>120000</v>
      </c>
      <c r="D286" s="31">
        <f>D287</f>
        <v>276000</v>
      </c>
      <c r="E286" s="31">
        <f>E287</f>
        <v>85542</v>
      </c>
      <c r="F286" s="31">
        <f>F287</f>
        <v>122165</v>
      </c>
      <c r="G286" s="28">
        <f t="shared" si="22"/>
        <v>30.993478260869566</v>
      </c>
      <c r="H286" s="33">
        <f t="shared" si="23"/>
        <v>190458</v>
      </c>
    </row>
    <row r="287" spans="1:8" ht="25.5">
      <c r="A287" s="13" t="s">
        <v>121</v>
      </c>
      <c r="B287" s="3" t="s">
        <v>255</v>
      </c>
      <c r="C287" s="3">
        <v>120000</v>
      </c>
      <c r="D287" s="34">
        <v>276000</v>
      </c>
      <c r="E287" s="34">
        <v>85542</v>
      </c>
      <c r="F287" s="34">
        <v>122165</v>
      </c>
      <c r="G287" s="27">
        <f>E287/D287*100</f>
        <v>30.993478260869566</v>
      </c>
      <c r="H287" s="30">
        <f>D287-E287</f>
        <v>190458</v>
      </c>
    </row>
    <row r="288" spans="1:8" ht="25.5">
      <c r="A288" s="24" t="s">
        <v>91</v>
      </c>
      <c r="B288" s="23" t="s">
        <v>92</v>
      </c>
      <c r="C288" s="31">
        <f>C289+C294+C290+C291+C293+C292</f>
        <v>996700</v>
      </c>
      <c r="D288" s="31">
        <f>D289+D294+D290+D291+D293+D292</f>
        <v>1012982</v>
      </c>
      <c r="E288" s="31">
        <f>E289+E294+E290+E291+E293+E292</f>
        <v>361918.8</v>
      </c>
      <c r="F288" s="31">
        <f>F289+F294+F290+F291+F293</f>
        <v>282325.06</v>
      </c>
      <c r="G288" s="28">
        <f t="shared" si="22"/>
        <v>35.72805834654515</v>
      </c>
      <c r="H288" s="33">
        <f t="shared" si="23"/>
        <v>651063.2</v>
      </c>
    </row>
    <row r="289" spans="1:8" ht="12.75">
      <c r="A289" s="3" t="s">
        <v>114</v>
      </c>
      <c r="B289" s="3" t="s">
        <v>256</v>
      </c>
      <c r="C289" s="34">
        <v>610000</v>
      </c>
      <c r="D289" s="34">
        <v>610000</v>
      </c>
      <c r="E289" s="34">
        <v>173167.9</v>
      </c>
      <c r="F289" s="34">
        <v>195062.65</v>
      </c>
      <c r="G289" s="27">
        <f t="shared" si="22"/>
        <v>28.388180327868852</v>
      </c>
      <c r="H289" s="30">
        <f t="shared" si="23"/>
        <v>436832.1</v>
      </c>
    </row>
    <row r="290" spans="1:8" ht="38.25">
      <c r="A290" s="17" t="s">
        <v>217</v>
      </c>
      <c r="B290" s="3" t="s">
        <v>257</v>
      </c>
      <c r="C290" s="34">
        <v>0</v>
      </c>
      <c r="D290" s="34">
        <v>0</v>
      </c>
      <c r="E290" s="34">
        <v>0</v>
      </c>
      <c r="F290" s="34">
        <v>0</v>
      </c>
      <c r="G290" s="27" t="e">
        <f t="shared" si="22"/>
        <v>#DIV/0!</v>
      </c>
      <c r="H290" s="30">
        <f t="shared" si="23"/>
        <v>0</v>
      </c>
    </row>
    <row r="291" spans="1:8" ht="12.75">
      <c r="A291" s="3" t="s">
        <v>116</v>
      </c>
      <c r="B291" s="3" t="s">
        <v>258</v>
      </c>
      <c r="C291" s="34">
        <v>190000</v>
      </c>
      <c r="D291" s="34">
        <v>190000</v>
      </c>
      <c r="E291" s="34">
        <v>92797.77</v>
      </c>
      <c r="F291" s="34">
        <v>36571</v>
      </c>
      <c r="G291" s="27">
        <f t="shared" si="22"/>
        <v>48.84093157894737</v>
      </c>
      <c r="H291" s="30">
        <f t="shared" si="23"/>
        <v>97202.23</v>
      </c>
    </row>
    <row r="292" spans="1:8" ht="25.5">
      <c r="A292" s="13" t="s">
        <v>119</v>
      </c>
      <c r="B292" s="3" t="s">
        <v>374</v>
      </c>
      <c r="C292" s="34">
        <v>26000</v>
      </c>
      <c r="D292" s="34">
        <v>26000</v>
      </c>
      <c r="E292" s="34">
        <v>5243.04</v>
      </c>
      <c r="F292" s="34"/>
      <c r="G292" s="27">
        <f t="shared" si="22"/>
        <v>20.165538461538464</v>
      </c>
      <c r="H292" s="30">
        <f t="shared" si="23"/>
        <v>20756.96</v>
      </c>
    </row>
    <row r="293" spans="1:8" ht="25.5">
      <c r="A293" s="13" t="s">
        <v>121</v>
      </c>
      <c r="B293" s="3" t="s">
        <v>259</v>
      </c>
      <c r="C293" s="34">
        <v>160700</v>
      </c>
      <c r="D293" s="34">
        <v>176982</v>
      </c>
      <c r="E293" s="34">
        <v>90710.09</v>
      </c>
      <c r="F293" s="34">
        <v>49356.37</v>
      </c>
      <c r="G293" s="27">
        <f t="shared" si="22"/>
        <v>51.25385067407985</v>
      </c>
      <c r="H293" s="30">
        <f t="shared" si="23"/>
        <v>86271.91</v>
      </c>
    </row>
    <row r="294" spans="1:8" ht="12.75">
      <c r="A294" s="3" t="s">
        <v>337</v>
      </c>
      <c r="B294" s="3" t="s">
        <v>381</v>
      </c>
      <c r="C294" s="34">
        <v>10000</v>
      </c>
      <c r="D294" s="34">
        <v>10000</v>
      </c>
      <c r="E294" s="34">
        <v>0</v>
      </c>
      <c r="F294" s="34">
        <v>1335.04</v>
      </c>
      <c r="G294" s="27">
        <f t="shared" si="22"/>
        <v>0</v>
      </c>
      <c r="H294" s="30">
        <f t="shared" si="23"/>
        <v>10000</v>
      </c>
    </row>
    <row r="295" spans="1:8" ht="12.75">
      <c r="A295" s="1" t="s">
        <v>93</v>
      </c>
      <c r="B295" s="1" t="s">
        <v>94</v>
      </c>
      <c r="C295" s="33">
        <f aca="true" t="shared" si="30" ref="C295:F296">C296</f>
        <v>100000</v>
      </c>
      <c r="D295" s="33">
        <f t="shared" si="30"/>
        <v>100000</v>
      </c>
      <c r="E295" s="33">
        <f t="shared" si="30"/>
        <v>0</v>
      </c>
      <c r="F295" s="33">
        <f t="shared" si="30"/>
        <v>0</v>
      </c>
      <c r="G295" s="28">
        <f t="shared" si="22"/>
        <v>0</v>
      </c>
      <c r="H295" s="33">
        <f t="shared" si="23"/>
        <v>100000</v>
      </c>
    </row>
    <row r="296" spans="1:8" ht="12.75">
      <c r="A296" s="23" t="s">
        <v>95</v>
      </c>
      <c r="B296" s="23" t="s">
        <v>96</v>
      </c>
      <c r="C296" s="31">
        <f t="shared" si="30"/>
        <v>100000</v>
      </c>
      <c r="D296" s="31">
        <f t="shared" si="30"/>
        <v>100000</v>
      </c>
      <c r="E296" s="31">
        <f t="shared" si="30"/>
        <v>0</v>
      </c>
      <c r="F296" s="31">
        <f t="shared" si="30"/>
        <v>0</v>
      </c>
      <c r="G296" s="28">
        <f t="shared" si="22"/>
        <v>0</v>
      </c>
      <c r="H296" s="33">
        <f t="shared" si="23"/>
        <v>100000</v>
      </c>
    </row>
    <row r="297" spans="1:8" ht="51">
      <c r="A297" s="17" t="s">
        <v>261</v>
      </c>
      <c r="B297" s="3" t="s">
        <v>262</v>
      </c>
      <c r="C297" s="3">
        <v>100000</v>
      </c>
      <c r="D297" s="34">
        <v>100000</v>
      </c>
      <c r="E297" s="34">
        <v>0</v>
      </c>
      <c r="F297" s="34">
        <v>0</v>
      </c>
      <c r="G297" s="27">
        <f>E297/D297*100</f>
        <v>0</v>
      </c>
      <c r="H297" s="30">
        <f>D297-E297</f>
        <v>100000</v>
      </c>
    </row>
    <row r="298" spans="1:8" ht="51">
      <c r="A298" s="14" t="s">
        <v>97</v>
      </c>
      <c r="B298" s="1" t="s">
        <v>98</v>
      </c>
      <c r="C298" s="33">
        <f>C299+C302</f>
        <v>33041885</v>
      </c>
      <c r="D298" s="33">
        <f>D299+D302</f>
        <v>32984000</v>
      </c>
      <c r="E298" s="33">
        <f>E299+E302</f>
        <v>9682000</v>
      </c>
      <c r="F298" s="33">
        <f>F299+F302</f>
        <v>10535000</v>
      </c>
      <c r="G298" s="28">
        <f>E298/D298*100</f>
        <v>29.353626000485082</v>
      </c>
      <c r="H298" s="33">
        <f>D298-E298</f>
        <v>23302000</v>
      </c>
    </row>
    <row r="299" spans="1:8" ht="38.25">
      <c r="A299" s="14" t="s">
        <v>99</v>
      </c>
      <c r="B299" s="1" t="s">
        <v>100</v>
      </c>
      <c r="C299" s="33">
        <f>C300</f>
        <v>31805000</v>
      </c>
      <c r="D299" s="33">
        <f>D300</f>
        <v>31805000</v>
      </c>
      <c r="E299" s="33">
        <f>E300</f>
        <v>9607000</v>
      </c>
      <c r="F299" s="33">
        <f>F300</f>
        <v>10535000</v>
      </c>
      <c r="G299" s="28">
        <f>E299/D299*100</f>
        <v>30.20594246187706</v>
      </c>
      <c r="H299" s="33">
        <f>D299-E299</f>
        <v>22198000</v>
      </c>
    </row>
    <row r="300" spans="1:8" ht="25.5">
      <c r="A300" s="22" t="s">
        <v>263</v>
      </c>
      <c r="B300" s="3" t="s">
        <v>264</v>
      </c>
      <c r="C300" s="34">
        <v>31805000</v>
      </c>
      <c r="D300" s="34">
        <v>31805000</v>
      </c>
      <c r="E300" s="34">
        <v>9607000</v>
      </c>
      <c r="F300" s="34">
        <v>10535000</v>
      </c>
      <c r="G300" s="27">
        <f>E300/D300*100</f>
        <v>30.20594246187706</v>
      </c>
      <c r="H300" s="30">
        <f>D300-E300</f>
        <v>22198000</v>
      </c>
    </row>
    <row r="301" spans="1:8" s="4" customFormat="1" ht="12.75">
      <c r="A301" s="14" t="s">
        <v>110</v>
      </c>
      <c r="B301" s="1" t="s">
        <v>111</v>
      </c>
      <c r="C301" s="33"/>
      <c r="D301" s="33"/>
      <c r="E301" s="33"/>
      <c r="F301" s="33"/>
      <c r="G301" s="28"/>
      <c r="H301" s="33"/>
    </row>
    <row r="302" spans="1:8" s="4" customFormat="1" ht="12.75">
      <c r="A302" s="14" t="s">
        <v>106</v>
      </c>
      <c r="B302" s="1" t="s">
        <v>367</v>
      </c>
      <c r="C302" s="1">
        <v>1236885</v>
      </c>
      <c r="D302" s="33">
        <v>1179000</v>
      </c>
      <c r="E302" s="33">
        <v>75000</v>
      </c>
      <c r="F302" s="33">
        <v>0</v>
      </c>
      <c r="G302" s="28"/>
      <c r="H302" s="33"/>
    </row>
    <row r="303" spans="1:8" ht="12.75">
      <c r="A303" s="17" t="s">
        <v>101</v>
      </c>
      <c r="B303" s="3"/>
      <c r="C303" s="3">
        <v>0</v>
      </c>
      <c r="D303" s="3">
        <v>-1518055.35</v>
      </c>
      <c r="E303" s="11">
        <v>1028963.79</v>
      </c>
      <c r="F303" s="11">
        <v>-227798.15</v>
      </c>
      <c r="G303" s="3"/>
      <c r="H303" s="3"/>
    </row>
    <row r="304" ht="12.75">
      <c r="D304" t="s">
        <v>103</v>
      </c>
    </row>
    <row r="305" spans="1:7" ht="15">
      <c r="A305" s="37" t="s">
        <v>104</v>
      </c>
      <c r="G305" s="37" t="s">
        <v>105</v>
      </c>
    </row>
    <row r="306" ht="12.75">
      <c r="F306" t="s">
        <v>103</v>
      </c>
    </row>
    <row r="308" ht="12.75">
      <c r="D308" t="s">
        <v>103</v>
      </c>
    </row>
  </sheetData>
  <sheetProtection/>
  <mergeCells count="2">
    <mergeCell ref="D1:F3"/>
    <mergeCell ref="G5:H5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2017-05-10T06:38:11Z</cp:lastPrinted>
  <dcterms:created xsi:type="dcterms:W3CDTF">2005-05-20T13:40:13Z</dcterms:created>
  <dcterms:modified xsi:type="dcterms:W3CDTF">2017-05-10T07:04:27Z</dcterms:modified>
  <cp:category/>
  <cp:version/>
  <cp:contentType/>
  <cp:contentStatus/>
</cp:coreProperties>
</file>