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1340" windowHeight="5430" tabRatio="618" firstSheet="2" activeTab="2"/>
  </bookViews>
  <sheets>
    <sheet name="1 января" sheetId="1" r:id="rId1"/>
    <sheet name="1 февраля" sheetId="2" r:id="rId2"/>
    <sheet name="на 01.11.16." sheetId="3" r:id="rId3"/>
  </sheets>
  <definedNames/>
  <calcPr fullCalcOnLoad="1"/>
</workbook>
</file>

<file path=xl/sharedStrings.xml><?xml version="1.0" encoding="utf-8"?>
<sst xmlns="http://schemas.openxmlformats.org/spreadsheetml/2006/main" count="942" uniqueCount="293">
  <si>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</si>
  <si>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</si>
  <si>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</si>
  <si>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</si>
  <si>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</si>
  <si>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</si>
  <si>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</si>
  <si>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</si>
  <si>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</si>
  <si>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</si>
  <si>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</si>
  <si>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</si>
  <si>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</si>
  <si>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</si>
  <si>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</si>
  <si>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</si>
  <si>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</si>
  <si>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</si>
  <si>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</si>
  <si>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</si>
  <si>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</si>
  <si>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</si>
  <si>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</si>
  <si>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</si>
  <si>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</si>
  <si>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</si>
  <si>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</si>
  <si>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</si>
  <si>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</si>
  <si>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</si>
  <si>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</si>
  <si>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</si>
  <si>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</si>
  <si>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</si>
  <si>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</si>
  <si>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</si>
  <si>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</si>
  <si>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</si>
  <si>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</si>
  <si>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</si>
  <si>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</si>
  <si>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</si>
  <si>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</si>
  <si>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</si>
  <si>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</si>
  <si>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</si>
  <si>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</si>
  <si>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</si>
  <si>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</si>
  <si>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</si>
  <si>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</si>
  <si>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</si>
  <si>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</si>
  <si>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</si>
  <si>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</si>
  <si>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</si>
  <si>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</si>
  <si>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</si>
  <si>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</si>
  <si>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</si>
  <si>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</si>
  <si>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</si>
  <si>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</si>
  <si>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</si>
  <si>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</si>
  <si>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</si>
  <si>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</si>
  <si>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</si>
  <si>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</si>
  <si>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</si>
  <si>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</si>
  <si>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</si>
  <si>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</si>
  <si>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</si>
  <si>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</si>
  <si>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</si>
  <si>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</si>
  <si>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</si>
  <si>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</si>
  <si>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</si>
  <si>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</si>
  <si>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</si>
  <si>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</si>
  <si>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</si>
  <si>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</si>
  <si>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</si>
  <si>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</si>
  <si>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</si>
  <si>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</si>
  <si>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</si>
  <si>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</si>
  <si>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</si>
  <si>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</si>
  <si>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</si>
  <si>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</si>
  <si>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</si>
  <si>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</si>
  <si>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</si>
  <si>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</si>
  <si>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</si>
  <si>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</si>
  <si>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</si>
  <si>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</si>
  <si>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</si>
  <si>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</si>
  <si>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</si>
  <si>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</si>
  <si>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</si>
  <si>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</si>
  <si>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</si>
  <si>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</si>
  <si>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</si>
  <si>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</si>
  <si>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</si>
  <si>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</si>
  <si>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</si>
  <si>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</si>
  <si>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</si>
  <si>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</si>
  <si>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</si>
  <si>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</si>
  <si>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</si>
  <si>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</si>
  <si>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</si>
  <si>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</si>
  <si>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</si>
  <si>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</si>
  <si>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</si>
  <si>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</si>
  <si>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</si>
  <si>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</si>
  <si>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</si>
  <si>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</si>
  <si>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</si>
  <si>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</si>
  <si>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</si>
  <si>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</si>
  <si>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</si>
  <si>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</si>
  <si>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</si>
  <si>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</si>
  <si>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</si>
  <si>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</si>
  <si>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</si>
  <si>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</si>
  <si>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</si>
  <si>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</si>
  <si>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</si>
  <si>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</si>
  <si>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</si>
  <si>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</si>
  <si>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</si>
  <si>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</si>
  <si>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</si>
  <si>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</si>
  <si>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</si>
  <si>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</si>
  <si>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</si>
  <si>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</si>
  <si>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</si>
  <si>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</si>
  <si>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</si>
  <si>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</si>
  <si>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</si>
  <si>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</si>
  <si>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</si>
  <si>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</si>
  <si>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</si>
  <si>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</si>
  <si>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</si>
  <si>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</si>
  <si>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</si>
  <si>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</si>
  <si>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</si>
  <si>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</si>
  <si>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</si>
  <si>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</si>
  <si>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</si>
  <si>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</si>
  <si>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</si>
  <si>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</si>
  <si>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</si>
  <si>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</si>
  <si>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</si>
  <si>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</si>
  <si>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</si>
  <si>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</si>
  <si>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</si>
  <si>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</si>
  <si>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</si>
  <si>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</si>
  <si>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</si>
  <si>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</si>
  <si>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</si>
  <si>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</si>
  <si>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</si>
  <si>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</si>
  <si>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</si>
  <si>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</si>
  <si>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</si>
  <si>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</si>
  <si>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</si>
  <si>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</si>
  <si>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</si>
  <si>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</si>
  <si>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</si>
  <si>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</si>
  <si>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</si>
  <si>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</si>
  <si>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</si>
  <si>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</si>
  <si>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</si>
  <si>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</si>
  <si>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</si>
  <si>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</si>
  <si>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</si>
  <si>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</si>
  <si>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</si>
  <si>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</si>
  <si>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</si>
  <si>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</si>
  <si>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</si>
  <si>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</si>
  <si>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</si>
  <si>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</si>
  <si>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</si>
  <si>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</si>
  <si>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</si>
  <si>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</si>
  <si>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</si>
  <si>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</si>
  <si>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</si>
  <si>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</si>
  <si>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</si>
  <si>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</si>
  <si>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</si>
  <si>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</si>
  <si>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</si>
  <si>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</si>
  <si>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</si>
  <si>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</si>
  <si>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</si>
  <si>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</si>
  <si>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</si>
  <si>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</si>
  <si>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</si>
  <si>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</si>
  <si>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</si>
  <si>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</si>
  <si>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</si>
  <si>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</si>
  <si>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</si>
  <si>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</si>
  <si>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</si>
  <si>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</si>
  <si>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</si>
  <si>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</si>
  <si>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</si>
  <si>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</si>
  <si>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</si>
  <si>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</si>
  <si>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</si>
  <si>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</si>
  <si>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</si>
  <si>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</si>
  <si>
    <t>год</t>
  </si>
  <si>
    <t xml:space="preserve">          на 1 февраля 2016 года</t>
  </si>
  <si>
    <t>на 1 февраля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</si>
  <si>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</si>
  <si>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</si>
  <si>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</si>
  <si>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</si>
  <si>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</si>
  <si>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</si>
  <si>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</si>
  <si>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</si>
  <si>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</si>
  <si>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</si>
  <si>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</si>
  <si>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</si>
  <si>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</si>
  <si>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</si>
  <si>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</si>
  <si>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</si>
  <si>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</si>
  <si>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</si>
  <si>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</si>
  <si>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</si>
  <si>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</si>
  <si>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</si>
  <si>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</si>
  <si>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ноября 2016 года</t>
  </si>
  <si>
    <t>на 1 ноября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</si>
</sst>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9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50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0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61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35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170" fontId="5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4" fillId="0" borderId="24" xfId="0" applyNumberFormat="1" applyFont="1" applyBorder="1" applyAlignment="1">
      <alignment/>
    </xf>
    <xf numFmtId="0" fontId="51" fillId="0" borderId="14" xfId="0" applyFont="1" applyBorder="1" applyAlignment="1">
      <alignment horizontal="distributed" vertical="distributed" wrapText="1"/>
    </xf>
    <xf numFmtId="164" fontId="4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49" fontId="4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49" fontId="4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170" fontId="4" fillId="0" borderId="22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1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170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24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2" fillId="33" borderId="14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12" fillId="0" borderId="12" xfId="0" applyFont="1" applyBorder="1" applyAlignment="1">
      <alignment/>
    </xf>
    <xf numFmtId="170" fontId="12" fillId="33" borderId="2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wrapText="1"/>
    </xf>
    <xf numFmtId="170" fontId="6" fillId="0" borderId="26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22" xfId="0" applyFont="1" applyBorder="1" applyAlignment="1">
      <alignment vertical="distributed" wrapText="1"/>
    </xf>
    <xf numFmtId="0" fontId="52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0" fontId="12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47" xfId="0" applyFont="1" applyBorder="1" applyAlignment="1">
      <alignment wrapText="1"/>
    </xf>
    <xf numFmtId="170" fontId="4" fillId="33" borderId="47" xfId="0" applyNumberFormat="1" applyFont="1" applyFill="1" applyBorder="1" applyAlignment="1">
      <alignment/>
    </xf>
    <xf numFmtId="170" fontId="12" fillId="0" borderId="4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16" xfId="0" applyFont="1" applyBorder="1" applyAlignment="1"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7" xfId="0" applyFont="1" applyBorder="1" applyAlignment="1">
      <alignment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6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2" fillId="0" borderId="56" xfId="0" applyFont="1" applyBorder="1" applyAlignment="1">
      <alignment wrapText="1"/>
    </xf>
    <xf numFmtId="170" fontId="12" fillId="0" borderId="54" xfId="0" applyNumberFormat="1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170" fontId="4" fillId="33" borderId="22" xfId="0" applyNumberFormat="1" applyFont="1" applyFill="1" applyBorder="1" applyAlignment="1">
      <alignment wrapText="1"/>
    </xf>
    <xf numFmtId="170" fontId="4" fillId="33" borderId="14" xfId="0" applyNumberFormat="1" applyFont="1" applyFill="1" applyBorder="1" applyAlignment="1">
      <alignment wrapText="1"/>
    </xf>
    <xf numFmtId="170" fontId="5" fillId="33" borderId="11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 wrapText="1"/>
    </xf>
    <xf numFmtId="170" fontId="12" fillId="33" borderId="18" xfId="0" applyNumberFormat="1" applyFont="1" applyFill="1" applyBorder="1" applyAlignment="1">
      <alignment/>
    </xf>
    <xf numFmtId="170" fontId="12" fillId="33" borderId="14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/>
    </xf>
    <xf numFmtId="170" fontId="12" fillId="33" borderId="47" xfId="0" applyNumberFormat="1" applyFont="1" applyFill="1" applyBorder="1" applyAlignment="1">
      <alignment/>
    </xf>
    <xf numFmtId="170" fontId="12" fillId="33" borderId="18" xfId="0" applyNumberFormat="1" applyFont="1" applyFill="1" applyBorder="1" applyAlignment="1">
      <alignment wrapText="1"/>
    </xf>
    <xf numFmtId="170" fontId="12" fillId="33" borderId="27" xfId="0" applyNumberFormat="1" applyFont="1" applyFill="1" applyBorder="1" applyAlignment="1">
      <alignment/>
    </xf>
    <xf numFmtId="170" fontId="12" fillId="33" borderId="22" xfId="0" applyNumberFormat="1" applyFont="1" applyFill="1" applyBorder="1" applyAlignment="1">
      <alignment wrapText="1"/>
    </xf>
    <xf numFmtId="170" fontId="12" fillId="33" borderId="23" xfId="0" applyNumberFormat="1" applyFont="1" applyFill="1" applyBorder="1" applyAlignment="1">
      <alignment wrapText="1"/>
    </xf>
    <xf numFmtId="170" fontId="5" fillId="33" borderId="23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12" fillId="0" borderId="34" xfId="0" applyFont="1" applyBorder="1" applyAlignment="1">
      <alignment/>
    </xf>
    <xf numFmtId="170" fontId="5" fillId="0" borderId="51" xfId="0" applyNumberFormat="1" applyFont="1" applyBorder="1" applyAlignment="1">
      <alignment/>
    </xf>
    <xf numFmtId="170" fontId="4" fillId="0" borderId="57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70" fontId="5" fillId="0" borderId="58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164" fontId="5" fillId="0" borderId="59" xfId="0" applyNumberFormat="1" applyFont="1" applyBorder="1" applyAlignment="1">
      <alignment/>
    </xf>
    <xf numFmtId="170" fontId="5" fillId="0" borderId="42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60" xfId="0" applyFont="1" applyBorder="1" applyAlignment="1">
      <alignment/>
    </xf>
    <xf numFmtId="170" fontId="4" fillId="0" borderId="60" xfId="0" applyNumberFormat="1" applyFont="1" applyBorder="1" applyAlignment="1">
      <alignment/>
    </xf>
    <xf numFmtId="170" fontId="4" fillId="33" borderId="60" xfId="0" applyNumberFormat="1" applyFont="1" applyFill="1" applyBorder="1" applyAlignment="1">
      <alignment/>
    </xf>
    <xf numFmtId="164" fontId="12" fillId="0" borderId="60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170" fontId="4" fillId="0" borderId="61" xfId="0" applyNumberFormat="1" applyFont="1" applyBorder="1" applyAlignment="1">
      <alignment/>
    </xf>
    <xf numFmtId="170" fontId="4" fillId="33" borderId="61" xfId="0" applyNumberFormat="1" applyFont="1" applyFill="1" applyBorder="1" applyAlignment="1">
      <alignment/>
    </xf>
    <xf numFmtId="164" fontId="12" fillId="0" borderId="61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0" fontId="6" fillId="0" borderId="61" xfId="0" applyFont="1" applyBorder="1" applyAlignment="1">
      <alignment/>
    </xf>
    <xf numFmtId="170" fontId="5" fillId="33" borderId="61" xfId="0" applyNumberFormat="1" applyFont="1" applyFill="1" applyBorder="1" applyAlignment="1">
      <alignment/>
    </xf>
    <xf numFmtId="170" fontId="4" fillId="0" borderId="32" xfId="0" applyNumberFormat="1" applyFont="1" applyBorder="1" applyAlignment="1">
      <alignment wrapText="1"/>
    </xf>
    <xf numFmtId="164" fontId="5" fillId="0" borderId="62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70" fontId="4" fillId="33" borderId="27" xfId="0" applyNumberFormat="1" applyFont="1" applyFill="1" applyBorder="1" applyAlignment="1">
      <alignment wrapText="1"/>
    </xf>
    <xf numFmtId="164" fontId="4" fillId="0" borderId="27" xfId="0" applyNumberFormat="1" applyFont="1" applyBorder="1" applyAlignment="1">
      <alignment/>
    </xf>
    <xf numFmtId="170" fontId="7" fillId="0" borderId="22" xfId="0" applyNumberFormat="1" applyFont="1" applyFill="1" applyBorder="1" applyAlignment="1">
      <alignment/>
    </xf>
    <xf numFmtId="170" fontId="7" fillId="0" borderId="18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170" fontId="7" fillId="0" borderId="23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170" fontId="10" fillId="0" borderId="26" xfId="0" applyNumberFormat="1" applyFont="1" applyFill="1" applyBorder="1" applyAlignment="1">
      <alignment/>
    </xf>
    <xf numFmtId="170" fontId="10" fillId="0" borderId="23" xfId="0" applyNumberFormat="1" applyFont="1" applyFill="1" applyBorder="1" applyAlignment="1">
      <alignment/>
    </xf>
    <xf numFmtId="170" fontId="7" fillId="0" borderId="47" xfId="0" applyNumberFormat="1" applyFont="1" applyFill="1" applyBorder="1" applyAlignment="1">
      <alignment/>
    </xf>
    <xf numFmtId="170" fontId="7" fillId="0" borderId="27" xfId="0" applyNumberFormat="1" applyFont="1" applyFill="1" applyBorder="1" applyAlignment="1">
      <alignment/>
    </xf>
    <xf numFmtId="170" fontId="7" fillId="0" borderId="33" xfId="0" applyNumberFormat="1" applyFont="1" applyFill="1" applyBorder="1" applyAlignment="1">
      <alignment/>
    </xf>
    <xf numFmtId="170" fontId="8" fillId="0" borderId="26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503" t="s">
        <v>108</v>
      </c>
      <c r="J5" s="504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75390625" style="291" customWidth="1"/>
    <col min="6" max="6" width="11.00390625" style="1" hidden="1" customWidth="1"/>
    <col min="7" max="7" width="10.375" style="292" customWidth="1"/>
    <col min="8" max="8" width="6.62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D1" s="290"/>
    </row>
    <row r="2" spans="1:4" ht="11.25" customHeight="1">
      <c r="A2" s="1"/>
      <c r="B2" s="290" t="s">
        <v>0</v>
      </c>
      <c r="D2" s="290"/>
    </row>
    <row r="3" spans="1:7" ht="11.25" customHeight="1">
      <c r="A3" s="1"/>
      <c r="B3" s="290" t="s">
        <v>1</v>
      </c>
      <c r="C3" s="294"/>
      <c r="D3" s="290"/>
      <c r="E3" s="294"/>
      <c r="G3" s="295"/>
    </row>
    <row r="4" spans="1:9" ht="11.25" customHeight="1" thickBot="1">
      <c r="A4" s="1"/>
      <c r="B4" s="290" t="s">
        <v>266</v>
      </c>
      <c r="D4" s="290"/>
      <c r="H4" s="296"/>
      <c r="I4" s="296"/>
    </row>
    <row r="5" spans="1:9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299" t="s">
        <v>3</v>
      </c>
      <c r="F5" s="301"/>
      <c r="G5" s="302" t="s">
        <v>3</v>
      </c>
      <c r="H5" s="505" t="s">
        <v>108</v>
      </c>
      <c r="I5" s="506"/>
    </row>
    <row r="6" spans="1:9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06" t="s">
        <v>267</v>
      </c>
      <c r="F6" s="307" t="s">
        <v>220</v>
      </c>
      <c r="G6" s="306" t="s">
        <v>267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10" t="s">
        <v>265</v>
      </c>
      <c r="D7" s="304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E9+E20+E28+E46+E55+E81+E36+E54+E53+E14+E34</f>
        <v>3938.480409999999</v>
      </c>
      <c r="F8" s="278">
        <f>F9+F20+F28+F46+F55+F81+F36+F54+F53+F14</f>
        <v>0</v>
      </c>
      <c r="G8" s="288">
        <f>G9+G20+G28+G46+G55+G81+G36+G54+G53+G14+G34</f>
        <v>3897.690649999999</v>
      </c>
      <c r="H8" s="315">
        <f>E8/D8*100</f>
        <v>6.768794275205839</v>
      </c>
      <c r="I8" s="316">
        <f>E8-D8</f>
        <v>-54247.36850000001</v>
      </c>
    </row>
    <row r="9" spans="1:9" s="4" customFormat="1" ht="15" customHeight="1" thickBot="1">
      <c r="A9" s="317" t="s">
        <v>12</v>
      </c>
      <c r="B9" s="318" t="s">
        <v>13</v>
      </c>
      <c r="C9" s="319">
        <f>C10</f>
        <v>36440.2293</v>
      </c>
      <c r="D9" s="320">
        <f>D10</f>
        <v>39858</v>
      </c>
      <c r="E9" s="319">
        <f>E10</f>
        <v>2117.33609</v>
      </c>
      <c r="F9" s="321">
        <f>F10</f>
        <v>0</v>
      </c>
      <c r="G9" s="319">
        <f>G10</f>
        <v>1180.5952399999999</v>
      </c>
      <c r="H9" s="315">
        <f aca="true" t="shared" si="0" ref="H9:H68">E9/D9*100</f>
        <v>5.312198529780721</v>
      </c>
      <c r="I9" s="316">
        <f aca="true" t="shared" si="1" ref="I9:I72">E9-D9</f>
        <v>-37740.66391</v>
      </c>
    </row>
    <row r="10" spans="1:9" ht="11.25" customHeight="1" thickBot="1">
      <c r="A10" s="322" t="s">
        <v>14</v>
      </c>
      <c r="B10" s="323" t="s">
        <v>15</v>
      </c>
      <c r="C10" s="282">
        <f>C11+C12+C13</f>
        <v>36440.2293</v>
      </c>
      <c r="D10" s="273">
        <f>D11+D12+D13</f>
        <v>39858</v>
      </c>
      <c r="E10" s="282">
        <f>E11+E12+E13</f>
        <v>2117.33609</v>
      </c>
      <c r="F10" s="273">
        <f>F11+F12+F13</f>
        <v>0</v>
      </c>
      <c r="G10" s="282">
        <f>G11+G12+G13</f>
        <v>1180.5952399999999</v>
      </c>
      <c r="H10" s="315">
        <f t="shared" si="0"/>
        <v>5.312198529780721</v>
      </c>
      <c r="I10" s="316">
        <f t="shared" si="1"/>
        <v>-37740.66391</v>
      </c>
    </row>
    <row r="11" spans="1:9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2089.7749</v>
      </c>
      <c r="F11" s="326"/>
      <c r="G11" s="280">
        <v>1159.66349</v>
      </c>
      <c r="H11" s="315">
        <f t="shared" si="0"/>
        <v>5.305303336100511</v>
      </c>
      <c r="I11" s="316">
        <f t="shared" si="1"/>
        <v>-37300.525100000006</v>
      </c>
    </row>
    <row r="12" spans="1:9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9.68975</v>
      </c>
      <c r="F12" s="328"/>
      <c r="G12" s="281">
        <v>14.85023</v>
      </c>
      <c r="H12" s="315">
        <f t="shared" si="0"/>
        <v>7.558307332293293</v>
      </c>
      <c r="I12" s="316">
        <f t="shared" si="1"/>
        <v>-118.51024999999998</v>
      </c>
    </row>
    <row r="13" spans="1:9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17.87144</v>
      </c>
      <c r="F13" s="326"/>
      <c r="G13" s="280">
        <v>6.08152</v>
      </c>
      <c r="H13" s="315">
        <f t="shared" si="0"/>
        <v>5.264047128129603</v>
      </c>
      <c r="I13" s="316">
        <f t="shared" si="1"/>
        <v>-321.62856</v>
      </c>
    </row>
    <row r="14" spans="1:9" s="3" customFormat="1" ht="11.25" customHeight="1" thickBot="1">
      <c r="A14" s="330" t="s">
        <v>209</v>
      </c>
      <c r="B14" s="331" t="s">
        <v>159</v>
      </c>
      <c r="C14" s="288">
        <f>C15</f>
        <v>22.175279999999997</v>
      </c>
      <c r="D14" s="278">
        <f>D15</f>
        <v>24.86091</v>
      </c>
      <c r="E14" s="288">
        <f>E15</f>
        <v>1.9128200000000002</v>
      </c>
      <c r="F14" s="278">
        <f>F15</f>
        <v>0</v>
      </c>
      <c r="G14" s="288">
        <f>G15</f>
        <v>1.9427599999999998</v>
      </c>
      <c r="H14" s="315">
        <f t="shared" si="0"/>
        <v>7.694086821439764</v>
      </c>
      <c r="I14" s="316">
        <f t="shared" si="1"/>
        <v>-22.94809</v>
      </c>
    </row>
    <row r="15" spans="1:9" ht="11.25" customHeight="1" thickBot="1">
      <c r="A15" s="332" t="s">
        <v>165</v>
      </c>
      <c r="B15" s="333" t="s">
        <v>161</v>
      </c>
      <c r="C15" s="281">
        <f>C16+C17+C18+C19</f>
        <v>22.175279999999997</v>
      </c>
      <c r="D15" s="272">
        <f>D16+D17+D18+D19</f>
        <v>24.86091</v>
      </c>
      <c r="E15" s="281">
        <f>E16+E17+E18+E19</f>
        <v>1.9128200000000002</v>
      </c>
      <c r="F15" s="272">
        <f>F16+F17+F18+F19</f>
        <v>0</v>
      </c>
      <c r="G15" s="281">
        <f>G16+G17+G18+G19</f>
        <v>1.9427599999999998</v>
      </c>
      <c r="H15" s="315">
        <f t="shared" si="0"/>
        <v>7.694086821439764</v>
      </c>
      <c r="I15" s="316">
        <f t="shared" si="1"/>
        <v>-22.94809</v>
      </c>
    </row>
    <row r="16" spans="1:9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0.72644</v>
      </c>
      <c r="F16" s="328"/>
      <c r="G16" s="281">
        <v>0.76044</v>
      </c>
      <c r="H16" s="315">
        <f t="shared" si="0"/>
        <v>8.235067393694806</v>
      </c>
      <c r="I16" s="316">
        <f t="shared" si="1"/>
        <v>-8.09486</v>
      </c>
    </row>
    <row r="17" spans="1:9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0.01176</v>
      </c>
      <c r="F17" s="328"/>
      <c r="G17" s="281">
        <v>0.01604</v>
      </c>
      <c r="H17" s="315">
        <f t="shared" si="0"/>
        <v>8.775464517573315</v>
      </c>
      <c r="I17" s="316">
        <f t="shared" si="1"/>
        <v>-0.12225</v>
      </c>
    </row>
    <row r="18" spans="1:9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1.26869</v>
      </c>
      <c r="F18" s="328"/>
      <c r="G18" s="281">
        <v>1.25522</v>
      </c>
      <c r="H18" s="315">
        <f t="shared" si="0"/>
        <v>6.589419864709891</v>
      </c>
      <c r="I18" s="316">
        <f t="shared" si="1"/>
        <v>-17.984750000000002</v>
      </c>
    </row>
    <row r="19" spans="1:9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-0.09407</v>
      </c>
      <c r="F19" s="337"/>
      <c r="G19" s="282">
        <v>-0.08894</v>
      </c>
      <c r="H19" s="315">
        <f t="shared" si="0"/>
        <v>2.8098714394953164</v>
      </c>
      <c r="I19" s="316">
        <f t="shared" si="1"/>
        <v>3.2537700000000003</v>
      </c>
    </row>
    <row r="20" spans="1:9" s="341" customFormat="1" ht="11.25" customHeight="1" thickBot="1">
      <c r="A20" s="338" t="s">
        <v>16</v>
      </c>
      <c r="B20" s="339" t="s">
        <v>17</v>
      </c>
      <c r="C20" s="288">
        <f>C21+C25+C26+C27</f>
        <v>8851.68404</v>
      </c>
      <c r="D20" s="278">
        <f>D21+D25+D26+D27</f>
        <v>7265.500000000001</v>
      </c>
      <c r="E20" s="288">
        <f>E21+E25+E26+E27</f>
        <v>556.4891700000001</v>
      </c>
      <c r="F20" s="340">
        <f>F21+F25+F26+F27</f>
        <v>0</v>
      </c>
      <c r="G20" s="288">
        <f>G21+G25+G26+G27</f>
        <v>965.40968</v>
      </c>
      <c r="H20" s="315">
        <f t="shared" si="0"/>
        <v>7.65933755419448</v>
      </c>
      <c r="I20" s="316">
        <f t="shared" si="1"/>
        <v>-6709.010830000001</v>
      </c>
    </row>
    <row r="21" spans="1:9" s="341" customFormat="1" ht="11.25" customHeight="1" thickBot="1">
      <c r="A21" s="322" t="s">
        <v>104</v>
      </c>
      <c r="B21" s="342" t="s">
        <v>114</v>
      </c>
      <c r="C21" s="281">
        <f>C22+C23</f>
        <v>4246.50152</v>
      </c>
      <c r="D21" s="272">
        <f>D22+D23</f>
        <v>2800.7000000000003</v>
      </c>
      <c r="E21" s="281">
        <f>E22+E23</f>
        <v>72.88309</v>
      </c>
      <c r="F21" s="272">
        <f>F22+F23</f>
        <v>0</v>
      </c>
      <c r="G21" s="281">
        <f>G22+G23</f>
        <v>40.67066</v>
      </c>
      <c r="H21" s="315">
        <f t="shared" si="0"/>
        <v>2.602316920769807</v>
      </c>
      <c r="I21" s="316">
        <f t="shared" si="1"/>
        <v>-2727.8169100000005</v>
      </c>
    </row>
    <row r="22" spans="1:9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280">
        <v>72.707</v>
      </c>
      <c r="F22" s="346"/>
      <c r="G22" s="280">
        <v>40.67066</v>
      </c>
      <c r="H22" s="315">
        <f t="shared" si="0"/>
        <v>11.833821614583332</v>
      </c>
      <c r="I22" s="316">
        <f t="shared" si="1"/>
        <v>-541.693</v>
      </c>
    </row>
    <row r="23" spans="1:9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282">
        <v>0.17609</v>
      </c>
      <c r="G23" s="282"/>
      <c r="H23" s="315">
        <f t="shared" si="0"/>
        <v>0.008054246901157205</v>
      </c>
      <c r="I23" s="316">
        <f t="shared" si="1"/>
        <v>-2186.1239100000003</v>
      </c>
    </row>
    <row r="24" spans="1:9" ht="11.25" customHeight="1" thickBot="1">
      <c r="A24" s="343" t="s">
        <v>18</v>
      </c>
      <c r="B24" s="348" t="s">
        <v>19</v>
      </c>
      <c r="C24" s="283"/>
      <c r="D24" s="274"/>
      <c r="E24" s="283"/>
      <c r="F24" s="349"/>
      <c r="G24" s="28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476.61456</v>
      </c>
      <c r="F25" s="328"/>
      <c r="G25" s="281">
        <v>723.16963</v>
      </c>
      <c r="H25" s="315">
        <f t="shared" si="0"/>
        <v>13.696214259030432</v>
      </c>
      <c r="I25" s="316">
        <f t="shared" si="1"/>
        <v>-3003.28544</v>
      </c>
    </row>
    <row r="26" spans="1:9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0">
        <v>0.99152</v>
      </c>
      <c r="F26" s="328"/>
      <c r="G26" s="280">
        <v>14.67939</v>
      </c>
      <c r="H26" s="315">
        <f t="shared" si="0"/>
        <v>0.1512385600976205</v>
      </c>
      <c r="I26" s="316">
        <f t="shared" si="1"/>
        <v>-654.60848</v>
      </c>
    </row>
    <row r="27" spans="1:9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3">
        <v>6</v>
      </c>
      <c r="F27" s="337"/>
      <c r="G27" s="283">
        <v>186.89</v>
      </c>
      <c r="H27" s="315">
        <f t="shared" si="0"/>
        <v>1.8220467658669903</v>
      </c>
      <c r="I27" s="316">
        <f t="shared" si="1"/>
        <v>-323.3</v>
      </c>
    </row>
    <row r="28" spans="1:9" ht="11.25" customHeight="1" thickBot="1">
      <c r="A28" s="338" t="s">
        <v>22</v>
      </c>
      <c r="B28" s="339" t="s">
        <v>23</v>
      </c>
      <c r="C28" s="288">
        <f>C30+C32+C33</f>
        <v>1327.13961</v>
      </c>
      <c r="D28" s="278">
        <f>D30+D32+D33</f>
        <v>1234.8</v>
      </c>
      <c r="E28" s="288">
        <f>E30+E32+E33</f>
        <v>39.61061</v>
      </c>
      <c r="F28" s="340">
        <f>F30+F32+F33</f>
        <v>0</v>
      </c>
      <c r="G28" s="288">
        <f>G30+G32+G33</f>
        <v>57.04699</v>
      </c>
      <c r="H28" s="315">
        <f t="shared" si="0"/>
        <v>3.2078563330093943</v>
      </c>
      <c r="I28" s="316">
        <f t="shared" si="1"/>
        <v>-1195.18939</v>
      </c>
    </row>
    <row r="29" spans="1:9" ht="11.25" customHeight="1" thickBot="1">
      <c r="A29" s="322" t="s">
        <v>24</v>
      </c>
      <c r="B29" s="323" t="s">
        <v>25</v>
      </c>
      <c r="C29" s="282"/>
      <c r="D29" s="273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86">
        <f>C31</f>
        <v>1327.13961</v>
      </c>
      <c r="D30" s="273">
        <f>D31</f>
        <v>1234.8</v>
      </c>
      <c r="E30" s="286">
        <f>E31</f>
        <v>39.61061</v>
      </c>
      <c r="F30" s="1">
        <f>F31</f>
        <v>0</v>
      </c>
      <c r="G30" s="286">
        <f>G31</f>
        <v>57.04699</v>
      </c>
      <c r="H30" s="315">
        <f t="shared" si="0"/>
        <v>3.2078563330093943</v>
      </c>
      <c r="I30" s="316">
        <f t="shared" si="1"/>
        <v>-1195.18939</v>
      </c>
    </row>
    <row r="31" spans="1:9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3">
        <v>39.61061</v>
      </c>
      <c r="F31" s="337"/>
      <c r="G31" s="283">
        <v>57.04699</v>
      </c>
      <c r="H31" s="315">
        <f t="shared" si="0"/>
        <v>3.2078563330093943</v>
      </c>
      <c r="I31" s="316">
        <f t="shared" si="1"/>
        <v>-1195.18939</v>
      </c>
    </row>
    <row r="32" spans="1:9" ht="11.25" customHeight="1" thickBot="1">
      <c r="A32" s="355" t="s">
        <v>28</v>
      </c>
      <c r="B32" s="354" t="s">
        <v>184</v>
      </c>
      <c r="C32" s="280"/>
      <c r="D32" s="274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83"/>
      <c r="D33" s="274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0"/>
      <c r="D35" s="361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5">
        <f>C38+C39+C43</f>
        <v>8118.76024</v>
      </c>
      <c r="D36" s="366">
        <f>D38+D39+D43</f>
        <v>6476</v>
      </c>
      <c r="E36" s="365">
        <f>E38+E39+E43</f>
        <v>77.07885</v>
      </c>
      <c r="F36" s="367">
        <f>F38+F39+F43</f>
        <v>0</v>
      </c>
      <c r="G36" s="365">
        <f>G38+G39+G43</f>
        <v>25.168799999999997</v>
      </c>
      <c r="H36" s="315">
        <f t="shared" si="0"/>
        <v>1.190223131562693</v>
      </c>
      <c r="I36" s="316">
        <f t="shared" si="1"/>
        <v>-6398.92115</v>
      </c>
    </row>
    <row r="37" spans="1:9" ht="11.25" customHeight="1" thickBot="1">
      <c r="A37" s="309" t="s">
        <v>142</v>
      </c>
      <c r="B37" s="296" t="s">
        <v>30</v>
      </c>
      <c r="C37" s="360"/>
      <c r="D37" s="368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73.42785</v>
      </c>
      <c r="F38" s="337"/>
      <c r="G38" s="281">
        <v>22.5538</v>
      </c>
      <c r="H38" s="315">
        <f t="shared" si="0"/>
        <v>1.2642536157024795</v>
      </c>
      <c r="I38" s="316">
        <f t="shared" si="1"/>
        <v>-5734.57215</v>
      </c>
    </row>
    <row r="39" spans="1:9" ht="27.75" customHeight="1" thickBot="1">
      <c r="A39" s="370" t="s">
        <v>191</v>
      </c>
      <c r="B39" s="371" t="s">
        <v>190</v>
      </c>
      <c r="C39" s="282">
        <f>C40</f>
        <v>716.06417</v>
      </c>
      <c r="D39" s="273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375"/>
      <c r="D41" s="273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377"/>
      <c r="D42" s="273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81">
        <f>C45</f>
        <v>211.01337</v>
      </c>
      <c r="D43" s="272">
        <f>D45</f>
        <v>184</v>
      </c>
      <c r="E43" s="281">
        <f>E45</f>
        <v>3.651</v>
      </c>
      <c r="F43" s="380">
        <f>F45</f>
        <v>0</v>
      </c>
      <c r="G43" s="281">
        <f>G45</f>
        <v>2.615</v>
      </c>
      <c r="H43" s="315">
        <f t="shared" si="0"/>
        <v>1.9842391304347826</v>
      </c>
      <c r="I43" s="316">
        <f t="shared" si="1"/>
        <v>-180.349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382"/>
      <c r="D44" s="274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3.651</v>
      </c>
      <c r="F45" s="378"/>
      <c r="G45" s="282">
        <v>2.615</v>
      </c>
      <c r="H45" s="315">
        <f t="shared" si="0"/>
        <v>1.9842391304347826</v>
      </c>
      <c r="I45" s="316">
        <f t="shared" si="1"/>
        <v>-180.349</v>
      </c>
    </row>
    <row r="46" spans="1:9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E47+E48+E49+E50+E52+E51</f>
        <v>1101.97972</v>
      </c>
      <c r="F46" s="386"/>
      <c r="G46" s="288">
        <f>G47+G48+G50+G49+G52+G51</f>
        <v>1470.80289</v>
      </c>
      <c r="H46" s="315">
        <f t="shared" si="0"/>
        <v>68.41670888465053</v>
      </c>
      <c r="I46" s="316">
        <f t="shared" si="1"/>
        <v>-508.70828000000006</v>
      </c>
    </row>
    <row r="47" spans="1:9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3.07439</v>
      </c>
      <c r="F47" s="378"/>
      <c r="G47" s="282">
        <v>790.79239</v>
      </c>
      <c r="H47" s="315">
        <f t="shared" si="0"/>
        <v>0.45741070538542455</v>
      </c>
      <c r="I47" s="316">
        <f t="shared" si="1"/>
        <v>-669.05461</v>
      </c>
    </row>
    <row r="48" spans="1:9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0.6561</v>
      </c>
      <c r="F48" s="388"/>
      <c r="G48" s="280">
        <v>5.91895</v>
      </c>
      <c r="H48" s="315"/>
      <c r="I48" s="316">
        <f t="shared" si="1"/>
        <v>0.6561</v>
      </c>
    </row>
    <row r="49" spans="1:9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388"/>
      <c r="G49" s="280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20.86463</v>
      </c>
      <c r="F50" s="388"/>
      <c r="G50" s="280">
        <v>16.37771</v>
      </c>
      <c r="H50" s="315">
        <f t="shared" si="0"/>
        <v>27.331905473027852</v>
      </c>
      <c r="I50" s="316">
        <f t="shared" si="1"/>
        <v>-55.473369999999996</v>
      </c>
    </row>
    <row r="51" spans="1:9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389"/>
      <c r="G51" s="283"/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1077.3846</v>
      </c>
      <c r="F52" s="389"/>
      <c r="G52" s="283">
        <v>657.71384</v>
      </c>
      <c r="H52" s="315">
        <f t="shared" si="0"/>
        <v>124.95457661086893</v>
      </c>
      <c r="I52" s="316">
        <f t="shared" si="1"/>
        <v>215.1636000000001</v>
      </c>
    </row>
    <row r="53" spans="1:10" s="379" customFormat="1" ht="34.5" customHeight="1" thickBot="1">
      <c r="A53" s="391" t="s">
        <v>228</v>
      </c>
      <c r="B53" s="392" t="s">
        <v>119</v>
      </c>
      <c r="C53" s="288"/>
      <c r="D53" s="393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/>
      <c r="F54" s="394"/>
      <c r="G54" s="284">
        <v>133.19262</v>
      </c>
      <c r="H54" s="315">
        <f t="shared" si="0"/>
        <v>0</v>
      </c>
      <c r="I54" s="316">
        <f t="shared" si="1"/>
        <v>-1000</v>
      </c>
    </row>
    <row r="55" spans="1:9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E58+E60+E62+E64+E65+E67+E68+E69+E71+E73+E56+E76+E77+E78</f>
        <v>25.24437</v>
      </c>
      <c r="F55" s="275">
        <f>F58+F60+F62+F64+F65+F67+F68+F69+F71+F73+F56+F76+F77+F78</f>
        <v>0</v>
      </c>
      <c r="G55" s="284">
        <f>G58+G60+G62+G64+G65+G67+G68+G69+G71+G73+G56+G76+G77+G78+G70</f>
        <v>17.60002</v>
      </c>
      <c r="H55" s="315">
        <f t="shared" si="0"/>
        <v>3.5257499999999995</v>
      </c>
      <c r="I55" s="316">
        <f t="shared" si="1"/>
        <v>-690.7556300000001</v>
      </c>
    </row>
    <row r="56" spans="1:9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0.75</v>
      </c>
      <c r="F56" s="328"/>
      <c r="G56" s="281">
        <v>3</v>
      </c>
      <c r="H56" s="315">
        <f t="shared" si="0"/>
        <v>2.4916943521594686</v>
      </c>
      <c r="I56" s="316">
        <f t="shared" si="1"/>
        <v>-29.35</v>
      </c>
    </row>
    <row r="57" spans="1:10" s="3" customFormat="1" ht="11.25" customHeight="1" thickBot="1">
      <c r="A57" s="322" t="s">
        <v>43</v>
      </c>
      <c r="B57" s="323" t="s">
        <v>44</v>
      </c>
      <c r="C57" s="395"/>
      <c r="D57" s="274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82">
        <v>0.6407</v>
      </c>
      <c r="D58" s="272"/>
      <c r="E58" s="282"/>
      <c r="F58" s="337"/>
      <c r="G58" s="282"/>
      <c r="H58" s="315"/>
      <c r="I58" s="316">
        <f t="shared" si="1"/>
        <v>0</v>
      </c>
    </row>
    <row r="59" spans="1:9" ht="11.25" customHeight="1" thickBot="1">
      <c r="A59" s="343" t="s">
        <v>46</v>
      </c>
      <c r="B59" s="348" t="s">
        <v>195</v>
      </c>
      <c r="C59" s="283"/>
      <c r="D59" s="274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</v>
      </c>
      <c r="F60" s="337"/>
      <c r="G60" s="281"/>
      <c r="H60" s="315">
        <f t="shared" si="0"/>
        <v>8.823529411764707</v>
      </c>
      <c r="I60" s="316">
        <f t="shared" si="1"/>
        <v>-31</v>
      </c>
    </row>
    <row r="61" spans="1:9" ht="11.25" customHeight="1" thickBot="1">
      <c r="A61" s="343" t="s">
        <v>64</v>
      </c>
      <c r="B61" s="348" t="s">
        <v>44</v>
      </c>
      <c r="C61" s="282"/>
      <c r="D61" s="273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82"/>
      <c r="D62" s="273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83"/>
      <c r="D63" s="274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81"/>
      <c r="D64" s="272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0"/>
      <c r="F65" s="337"/>
      <c r="G65" s="280"/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83"/>
      <c r="D66" s="274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81">
        <v>80</v>
      </c>
      <c r="D67" s="272">
        <v>95</v>
      </c>
      <c r="E67" s="281"/>
      <c r="F67" s="328"/>
      <c r="G67" s="281"/>
      <c r="H67" s="315">
        <f t="shared" si="0"/>
        <v>0</v>
      </c>
      <c r="I67" s="316">
        <f t="shared" si="1"/>
        <v>-95</v>
      </c>
    </row>
    <row r="68" spans="1:9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0">
        <v>5</v>
      </c>
      <c r="F68" s="328"/>
      <c r="G68" s="280">
        <v>2.5</v>
      </c>
      <c r="H68" s="315">
        <f t="shared" si="0"/>
        <v>31.05590062111801</v>
      </c>
      <c r="I68" s="316">
        <f t="shared" si="1"/>
        <v>-11.100000000000001</v>
      </c>
    </row>
    <row r="69" spans="1:9" ht="11.25" customHeight="1" thickBot="1">
      <c r="A69" s="343" t="s">
        <v>52</v>
      </c>
      <c r="B69" s="348" t="s">
        <v>53</v>
      </c>
      <c r="C69" s="280"/>
      <c r="D69" s="271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82"/>
      <c r="D70" s="273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82"/>
      <c r="D71" s="273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83"/>
      <c r="D72" s="274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81">
        <f>C74+C75</f>
        <v>0</v>
      </c>
      <c r="D73" s="272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aca="true" t="shared" si="2" ref="I73:I136">E73-D73</f>
        <v>0</v>
      </c>
    </row>
    <row r="74" spans="1:9" ht="11.25" customHeight="1" thickBot="1">
      <c r="A74" s="322" t="s">
        <v>173</v>
      </c>
      <c r="B74" s="397" t="s">
        <v>172</v>
      </c>
      <c r="C74" s="282"/>
      <c r="D74" s="273"/>
      <c r="E74" s="282"/>
      <c r="F74" s="337"/>
      <c r="G74" s="282"/>
      <c r="H74" s="315"/>
      <c r="I74" s="316">
        <f t="shared" si="2"/>
        <v>0</v>
      </c>
    </row>
    <row r="75" spans="1:9" ht="11.25" customHeight="1" thickBot="1">
      <c r="A75" s="355" t="s">
        <v>146</v>
      </c>
      <c r="B75" s="398" t="s">
        <v>150</v>
      </c>
      <c r="C75" s="280"/>
      <c r="D75" s="271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80"/>
      <c r="D76" s="271">
        <v>3</v>
      </c>
      <c r="E76" s="280"/>
      <c r="F76" s="326"/>
      <c r="G76" s="280"/>
      <c r="H76" s="315">
        <f aca="true" t="shared" si="3" ref="H76:H136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2</v>
      </c>
      <c r="F77" s="326"/>
      <c r="G77" s="280"/>
      <c r="H77" s="315"/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80">
        <f>C80</f>
        <v>448.22701</v>
      </c>
      <c r="D78" s="271">
        <f>D80</f>
        <v>357.3</v>
      </c>
      <c r="E78" s="280">
        <f>E80</f>
        <v>14.49437</v>
      </c>
      <c r="F78" s="400">
        <f>F80</f>
        <v>0</v>
      </c>
      <c r="G78" s="280">
        <f>G80</f>
        <v>12.10002</v>
      </c>
      <c r="H78" s="315">
        <f t="shared" si="3"/>
        <v>4.0566386789812485</v>
      </c>
      <c r="I78" s="316">
        <f t="shared" si="2"/>
        <v>-342.80563</v>
      </c>
    </row>
    <row r="79" spans="1:9" ht="11.25" customHeight="1" thickBot="1">
      <c r="A79" s="343" t="s">
        <v>61</v>
      </c>
      <c r="B79" s="348" t="s">
        <v>62</v>
      </c>
      <c r="C79" s="283"/>
      <c r="D79" s="274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83">
        <v>448.22701</v>
      </c>
      <c r="D80" s="273">
        <v>357.3</v>
      </c>
      <c r="E80" s="283">
        <v>14.49437</v>
      </c>
      <c r="F80" s="337"/>
      <c r="G80" s="283">
        <v>12.10002</v>
      </c>
      <c r="H80" s="315">
        <f t="shared" si="3"/>
        <v>4.0566386789812485</v>
      </c>
      <c r="I80" s="316">
        <f t="shared" si="2"/>
        <v>-342.80563</v>
      </c>
    </row>
    <row r="81" spans="1:9" ht="11.25" customHeight="1" thickBot="1">
      <c r="A81" s="338" t="s">
        <v>65</v>
      </c>
      <c r="B81" s="339" t="s">
        <v>66</v>
      </c>
      <c r="C81" s="284">
        <f>C82+C83+C84</f>
        <v>1441.30588</v>
      </c>
      <c r="D81" s="275">
        <f>D82+D83+D84</f>
        <v>0</v>
      </c>
      <c r="E81" s="284">
        <f>E82+E83+E84</f>
        <v>18.82878</v>
      </c>
      <c r="F81" s="386">
        <f>F82+F83+F84</f>
        <v>0</v>
      </c>
      <c r="G81" s="284">
        <f>G82+G83+G84</f>
        <v>45.931650000000005</v>
      </c>
      <c r="H81" s="315"/>
      <c r="I81" s="316">
        <f t="shared" si="2"/>
        <v>18.82878</v>
      </c>
    </row>
    <row r="82" spans="1:9" ht="11.25" customHeight="1" thickBot="1">
      <c r="A82" s="322" t="s">
        <v>67</v>
      </c>
      <c r="B82" s="323" t="s">
        <v>68</v>
      </c>
      <c r="C82" s="281">
        <v>21.59315</v>
      </c>
      <c r="D82" s="272"/>
      <c r="E82" s="281">
        <v>18.82878</v>
      </c>
      <c r="F82" s="328"/>
      <c r="G82" s="281">
        <v>12.73165</v>
      </c>
      <c r="H82" s="315"/>
      <c r="I82" s="316">
        <f t="shared" si="2"/>
        <v>18.82878</v>
      </c>
    </row>
    <row r="83" spans="1:9" ht="11.25" customHeight="1" thickBot="1">
      <c r="A83" s="343" t="s">
        <v>217</v>
      </c>
      <c r="B83" s="354" t="s">
        <v>68</v>
      </c>
      <c r="C83" s="280"/>
      <c r="D83" s="271"/>
      <c r="E83" s="280"/>
      <c r="F83" s="326"/>
      <c r="G83" s="280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349"/>
      <c r="G84" s="283">
        <v>33.2</v>
      </c>
      <c r="H84" s="315"/>
      <c r="I84" s="316">
        <f t="shared" si="2"/>
        <v>0</v>
      </c>
    </row>
    <row r="85" spans="1:9" ht="11.25" customHeight="1" thickBot="1">
      <c r="A85" s="401" t="s">
        <v>72</v>
      </c>
      <c r="B85" s="314" t="s">
        <v>73</v>
      </c>
      <c r="C85" s="288">
        <f>C86+C152+C153+C155</f>
        <v>438200.51957999996</v>
      </c>
      <c r="D85" s="278">
        <f>D86+D155+D153+D152</f>
        <v>306118.558</v>
      </c>
      <c r="E85" s="288">
        <f>E86+E152+E153+E155</f>
        <v>20130.17595</v>
      </c>
      <c r="F85" s="288">
        <f>F86+F155+F153+F152</f>
        <v>0</v>
      </c>
      <c r="G85" s="288">
        <f>G86+G155+G153+G152+G154</f>
        <v>17222.3491</v>
      </c>
      <c r="H85" s="315">
        <f t="shared" si="3"/>
        <v>6.57594106071805</v>
      </c>
      <c r="I85" s="316">
        <f t="shared" si="2"/>
        <v>-285988.38205</v>
      </c>
    </row>
    <row r="86" spans="1:9" ht="11.25" customHeight="1" thickBot="1">
      <c r="A86" s="402" t="s">
        <v>130</v>
      </c>
      <c r="B86" s="403" t="s">
        <v>131</v>
      </c>
      <c r="C86" s="365">
        <f>C87+C90+C110+C134</f>
        <v>436466.81667</v>
      </c>
      <c r="D86" s="366">
        <f>D87+D90+D110+D134</f>
        <v>306118.558</v>
      </c>
      <c r="E86" s="365">
        <f>E87+E90+E110+E134</f>
        <v>21451.97595</v>
      </c>
      <c r="F86" s="365">
        <f>F87+F90+F110+F134</f>
        <v>0</v>
      </c>
      <c r="G86" s="365">
        <f>G87+G90+G110+G134</f>
        <v>18488.64619</v>
      </c>
      <c r="H86" s="315">
        <f t="shared" si="3"/>
        <v>7.007734549043576</v>
      </c>
      <c r="I86" s="316">
        <f t="shared" si="2"/>
        <v>-284666.58205</v>
      </c>
    </row>
    <row r="87" spans="1:9" ht="11.25" customHeight="1" thickBot="1">
      <c r="A87" s="401" t="s">
        <v>74</v>
      </c>
      <c r="B87" s="314" t="s">
        <v>75</v>
      </c>
      <c r="C87" s="288">
        <f>C88+C89</f>
        <v>106780</v>
      </c>
      <c r="D87" s="278">
        <f>D88+D89</f>
        <v>108768</v>
      </c>
      <c r="E87" s="288">
        <f>E88+E89</f>
        <v>7614</v>
      </c>
      <c r="F87" s="404">
        <f>F88+F89</f>
        <v>0</v>
      </c>
      <c r="G87" s="288">
        <f>G88+G89</f>
        <v>5125</v>
      </c>
      <c r="H87" s="315">
        <f t="shared" si="3"/>
        <v>7.000220653133274</v>
      </c>
      <c r="I87" s="316">
        <f t="shared" si="2"/>
        <v>-101154</v>
      </c>
    </row>
    <row r="88" spans="1:9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281">
        <v>7614</v>
      </c>
      <c r="G88" s="281">
        <v>5125</v>
      </c>
      <c r="H88" s="315">
        <f t="shared" si="3"/>
        <v>7.000220653133274</v>
      </c>
      <c r="I88" s="316">
        <f t="shared" si="2"/>
        <v>-101154</v>
      </c>
    </row>
    <row r="89" spans="1:9" ht="11.25" customHeight="1" thickBot="1">
      <c r="A89" s="406" t="s">
        <v>121</v>
      </c>
      <c r="B89" s="397" t="s">
        <v>122</v>
      </c>
      <c r="C89" s="282"/>
      <c r="D89" s="407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E92+E94+E98+E95+E97+E96+E91+E93</f>
        <v>200.64</v>
      </c>
      <c r="F90" s="404">
        <f>F92+F94+F98+F95+F97</f>
        <v>0</v>
      </c>
      <c r="G90" s="288">
        <f>G92+G94+G98+G95+G97+G91+G93</f>
        <v>204</v>
      </c>
      <c r="H90" s="315">
        <f t="shared" si="3"/>
        <v>1.1115912641691321</v>
      </c>
      <c r="I90" s="316">
        <f t="shared" si="2"/>
        <v>-17849.16</v>
      </c>
      <c r="J90" s="3"/>
    </row>
    <row r="91" spans="1:10" ht="11.25" customHeight="1" thickBot="1">
      <c r="A91" s="350" t="s">
        <v>256</v>
      </c>
      <c r="B91" s="351" t="s">
        <v>270</v>
      </c>
      <c r="C91" s="281">
        <v>3777.299</v>
      </c>
      <c r="D91" s="405"/>
      <c r="E91" s="281"/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280">
        <v>12875.277</v>
      </c>
      <c r="D92" s="409"/>
      <c r="E92" s="280"/>
      <c r="F92" s="400"/>
      <c r="G92" s="280"/>
      <c r="H92" s="315"/>
      <c r="I92" s="316">
        <f t="shared" si="2"/>
        <v>0</v>
      </c>
      <c r="J92" s="3"/>
    </row>
    <row r="93" spans="1:10" ht="11.25" customHeight="1" thickBot="1">
      <c r="A93" s="350" t="s">
        <v>256</v>
      </c>
      <c r="B93" s="351" t="s">
        <v>258</v>
      </c>
      <c r="C93" s="281">
        <v>27.4</v>
      </c>
      <c r="D93" s="405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281"/>
      <c r="F94" s="380"/>
      <c r="G94" s="281"/>
      <c r="H94" s="315">
        <f t="shared" si="3"/>
        <v>0</v>
      </c>
      <c r="I94" s="316">
        <f t="shared" si="2"/>
        <v>-5137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282"/>
      <c r="D95" s="411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283"/>
      <c r="F97" s="414"/>
      <c r="G97" s="283"/>
      <c r="H97" s="315">
        <f t="shared" si="3"/>
        <v>0</v>
      </c>
      <c r="I97" s="316">
        <f t="shared" si="2"/>
        <v>-3208.9</v>
      </c>
      <c r="J97" s="293"/>
    </row>
    <row r="98" spans="1:9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E100+E101+E104+E99+E103+E105+E102+E107+E108+E109</f>
        <v>200.64</v>
      </c>
      <c r="F98" s="404">
        <f>F100+F101+F104+F99+F103+F102+F105</f>
        <v>0</v>
      </c>
      <c r="G98" s="288">
        <f>G100+G101+G104+G99+G103+G102+G105+G106+G109</f>
        <v>204</v>
      </c>
      <c r="H98" s="315">
        <f t="shared" si="3"/>
        <v>2.0676222961901916</v>
      </c>
      <c r="I98" s="316">
        <f t="shared" si="2"/>
        <v>-9503.26</v>
      </c>
    </row>
    <row r="99" spans="1:9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281"/>
      <c r="D100" s="413"/>
      <c r="E100" s="281"/>
      <c r="F100" s="414"/>
      <c r="G100" s="281"/>
      <c r="H100" s="315"/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280">
        <v>122</v>
      </c>
      <c r="D101" s="409"/>
      <c r="E101" s="280"/>
      <c r="F101" s="349"/>
      <c r="G101" s="280"/>
      <c r="H101" s="315"/>
      <c r="I101" s="316">
        <f t="shared" si="2"/>
        <v>0</v>
      </c>
    </row>
    <row r="102" spans="1:9" ht="27" customHeight="1" thickBot="1">
      <c r="A102" s="343" t="s">
        <v>82</v>
      </c>
      <c r="B102" s="342" t="s">
        <v>229</v>
      </c>
      <c r="C102" s="280"/>
      <c r="D102" s="413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280">
        <v>1438.9</v>
      </c>
      <c r="D103" s="413"/>
      <c r="E103" s="280"/>
      <c r="F103" s="349"/>
      <c r="G103" s="283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283"/>
      <c r="D104" s="413">
        <v>220</v>
      </c>
      <c r="E104" s="283"/>
      <c r="F104" s="349"/>
      <c r="G104" s="360"/>
      <c r="H104" s="315">
        <f t="shared" si="3"/>
        <v>0</v>
      </c>
      <c r="I104" s="316">
        <f t="shared" si="2"/>
        <v>-220</v>
      </c>
    </row>
    <row r="105" spans="1:9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200.64</v>
      </c>
      <c r="F105" s="419"/>
      <c r="G105" s="285">
        <v>204</v>
      </c>
      <c r="H105" s="315">
        <f t="shared" si="3"/>
        <v>8.82360701877831</v>
      </c>
      <c r="I105" s="316">
        <f t="shared" si="2"/>
        <v>-2073.26</v>
      </c>
    </row>
    <row r="106" spans="1:9" ht="12.75" customHeight="1" thickBot="1">
      <c r="A106" s="343" t="s">
        <v>82</v>
      </c>
      <c r="B106" s="418" t="s">
        <v>248</v>
      </c>
      <c r="C106" s="283"/>
      <c r="D106" s="274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419"/>
      <c r="G107" s="283"/>
      <c r="H107" s="315"/>
      <c r="I107" s="316">
        <f t="shared" si="2"/>
        <v>0</v>
      </c>
    </row>
    <row r="108" spans="1:9" ht="12.7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/>
      <c r="F108" s="420"/>
      <c r="G108" s="286"/>
      <c r="H108" s="315">
        <f t="shared" si="3"/>
        <v>0</v>
      </c>
      <c r="I108" s="316">
        <f t="shared" si="2"/>
        <v>-3210</v>
      </c>
    </row>
    <row r="109" spans="1:9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5">
        <f>C114+C111+C112+C113+C130+C131+C129+C128+C127</f>
        <v>180827.95213</v>
      </c>
      <c r="D110" s="366">
        <f>D114+D111+D112+D113+D130+D131+D129</f>
        <v>156106.80000000002</v>
      </c>
      <c r="E110" s="365">
        <f>E114+E111+E112+E113+E130+E131+E129+E128+E127</f>
        <v>13585.544000000002</v>
      </c>
      <c r="F110" s="421">
        <f>F114+F111+F112+F113+F130+F131+F129</f>
        <v>0</v>
      </c>
      <c r="G110" s="365">
        <f>G114+G111+G112+G113+G130+G131+G129+G127</f>
        <v>12699.2576</v>
      </c>
      <c r="H110" s="315">
        <f t="shared" si="3"/>
        <v>8.702724032521324</v>
      </c>
      <c r="I110" s="316">
        <f t="shared" si="2"/>
        <v>-142521.25600000002</v>
      </c>
    </row>
    <row r="111" spans="1:9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282"/>
      <c r="G111" s="282"/>
      <c r="H111" s="315">
        <f t="shared" si="3"/>
        <v>0</v>
      </c>
      <c r="I111" s="316">
        <f t="shared" si="2"/>
        <v>-528</v>
      </c>
    </row>
    <row r="112" spans="1:10" ht="11.25" customHeight="1" thickBot="1">
      <c r="A112" s="355" t="s">
        <v>89</v>
      </c>
      <c r="B112" s="354" t="s">
        <v>272</v>
      </c>
      <c r="C112" s="280">
        <v>1392.7</v>
      </c>
      <c r="D112" s="405">
        <v>1371.6</v>
      </c>
      <c r="E112" s="280"/>
      <c r="F112" s="423"/>
      <c r="G112" s="280"/>
      <c r="H112" s="315">
        <f t="shared" si="3"/>
        <v>0</v>
      </c>
      <c r="I112" s="316">
        <f t="shared" si="2"/>
        <v>-1371.6</v>
      </c>
      <c r="J112" s="3"/>
    </row>
    <row r="113" spans="1:10" ht="21.75" customHeight="1" thickBot="1">
      <c r="A113" s="355" t="s">
        <v>120</v>
      </c>
      <c r="B113" s="344" t="s">
        <v>273</v>
      </c>
      <c r="C113" s="280">
        <v>464.22162</v>
      </c>
      <c r="D113" s="422"/>
      <c r="E113" s="280"/>
      <c r="F113" s="423"/>
      <c r="G113" s="283"/>
      <c r="H113" s="315"/>
      <c r="I113" s="316">
        <f t="shared" si="2"/>
        <v>0</v>
      </c>
      <c r="J113" s="3"/>
    </row>
    <row r="114" spans="1:9" ht="11.25" customHeight="1" thickBot="1">
      <c r="A114" s="401" t="s">
        <v>90</v>
      </c>
      <c r="B114" s="314" t="s">
        <v>91</v>
      </c>
      <c r="C114" s="288">
        <f>C117+C118+C121+C124+C123+C116+C115+C122+C119+C125+C126</f>
        <v>120331.13351</v>
      </c>
      <c r="D114" s="278">
        <f>D117+D118+D121+D124+D123+D116+D115+D122+D119+D125+D126+D120</f>
        <v>117543.3</v>
      </c>
      <c r="E114" s="278">
        <f>E117+E118+E121+E124+E123+E116+E115+E122+E119+E125+E126+E120</f>
        <v>9411.075</v>
      </c>
      <c r="F114" s="404">
        <f>F117+F118+F121+F124+F123+F116+F115+F122+F119+F125+F126</f>
        <v>0</v>
      </c>
      <c r="G114" s="288">
        <f>G117+G118+G121+G124+G123+G116+G115+G122+G119+G125+G126</f>
        <v>10036.7276</v>
      </c>
      <c r="H114" s="315">
        <f t="shared" si="3"/>
        <v>8.006475060679767</v>
      </c>
      <c r="I114" s="316">
        <f t="shared" si="2"/>
        <v>-108132.225</v>
      </c>
    </row>
    <row r="115" spans="1:9" ht="27" customHeight="1" thickBot="1">
      <c r="A115" s="350" t="s">
        <v>90</v>
      </c>
      <c r="B115" s="415" t="s">
        <v>118</v>
      </c>
      <c r="C115" s="281">
        <v>1973.02308</v>
      </c>
      <c r="D115" s="422">
        <v>1384.2</v>
      </c>
      <c r="E115" s="281"/>
      <c r="F115" s="424"/>
      <c r="G115" s="281"/>
      <c r="H115" s="315">
        <f t="shared" si="3"/>
        <v>0</v>
      </c>
      <c r="I115" s="316">
        <f t="shared" si="2"/>
        <v>-1384.2</v>
      </c>
    </row>
    <row r="116" spans="1:9" ht="11.25" customHeight="1" thickBot="1">
      <c r="A116" s="350" t="s">
        <v>90</v>
      </c>
      <c r="B116" s="342" t="s">
        <v>124</v>
      </c>
      <c r="C116" s="281">
        <v>27</v>
      </c>
      <c r="D116" s="422">
        <v>27</v>
      </c>
      <c r="E116" s="281"/>
      <c r="F116" s="424"/>
      <c r="G116" s="281"/>
      <c r="H116" s="315">
        <f t="shared" si="3"/>
        <v>0</v>
      </c>
      <c r="I116" s="316">
        <f t="shared" si="2"/>
        <v>-27</v>
      </c>
    </row>
    <row r="117" spans="1:9" ht="11.25" customHeight="1" thickBot="1">
      <c r="A117" s="350" t="s">
        <v>90</v>
      </c>
      <c r="B117" s="342" t="s">
        <v>200</v>
      </c>
      <c r="C117" s="281">
        <v>7648.8</v>
      </c>
      <c r="D117" s="422">
        <v>5444.6</v>
      </c>
      <c r="E117" s="281">
        <v>296.075</v>
      </c>
      <c r="F117" s="328"/>
      <c r="G117" s="281">
        <v>305.191</v>
      </c>
      <c r="H117" s="315">
        <f t="shared" si="3"/>
        <v>5.4379568747015385</v>
      </c>
      <c r="I117" s="316">
        <f t="shared" si="2"/>
        <v>-5148.525000000001</v>
      </c>
    </row>
    <row r="118" spans="1:9" ht="11.25" customHeight="1" thickBot="1">
      <c r="A118" s="355" t="s">
        <v>90</v>
      </c>
      <c r="B118" s="354" t="s">
        <v>199</v>
      </c>
      <c r="C118" s="280">
        <v>95394.9</v>
      </c>
      <c r="D118" s="409">
        <v>92696.4</v>
      </c>
      <c r="E118" s="280">
        <v>7717</v>
      </c>
      <c r="F118" s="423"/>
      <c r="G118" s="280">
        <v>7942</v>
      </c>
      <c r="H118" s="315">
        <f t="shared" si="3"/>
        <v>8.325026646126494</v>
      </c>
      <c r="I118" s="316">
        <f t="shared" si="2"/>
        <v>-84979.4</v>
      </c>
    </row>
    <row r="119" spans="1:9" ht="11.25" customHeight="1" thickBot="1">
      <c r="A119" s="355" t="s">
        <v>90</v>
      </c>
      <c r="B119" s="354" t="s">
        <v>171</v>
      </c>
      <c r="C119" s="280">
        <v>12989.4</v>
      </c>
      <c r="D119" s="409">
        <v>15653.6</v>
      </c>
      <c r="E119" s="280">
        <v>1398</v>
      </c>
      <c r="F119" s="423"/>
      <c r="G119" s="280">
        <v>1081</v>
      </c>
      <c r="H119" s="315">
        <f t="shared" si="3"/>
        <v>8.930852966729699</v>
      </c>
      <c r="I119" s="316">
        <f t="shared" si="2"/>
        <v>-14255.6</v>
      </c>
    </row>
    <row r="120" spans="1:9" ht="11.25" customHeight="1" thickBot="1">
      <c r="A120" s="355" t="s">
        <v>90</v>
      </c>
      <c r="B120" s="354" t="s">
        <v>268</v>
      </c>
      <c r="C120" s="280"/>
      <c r="D120" s="409">
        <v>1185.9</v>
      </c>
      <c r="E120" s="280"/>
      <c r="F120" s="423"/>
      <c r="G120" s="280"/>
      <c r="H120" s="315">
        <f t="shared" si="3"/>
        <v>0</v>
      </c>
      <c r="I120" s="316">
        <f t="shared" si="2"/>
        <v>-1185.9</v>
      </c>
    </row>
    <row r="121" spans="1:9" ht="11.25" customHeight="1" thickBot="1">
      <c r="A121" s="355" t="s">
        <v>90</v>
      </c>
      <c r="B121" s="354" t="s">
        <v>92</v>
      </c>
      <c r="C121" s="280">
        <v>419.5</v>
      </c>
      <c r="D121" s="409"/>
      <c r="E121" s="280"/>
      <c r="F121" s="423"/>
      <c r="G121" s="280">
        <v>104.875</v>
      </c>
      <c r="H121" s="315"/>
      <c r="I121" s="316">
        <f t="shared" si="2"/>
        <v>0</v>
      </c>
    </row>
    <row r="122" spans="1:9" ht="11.25" customHeight="1" thickBot="1">
      <c r="A122" s="355" t="s">
        <v>90</v>
      </c>
      <c r="B122" s="354" t="s">
        <v>145</v>
      </c>
      <c r="C122" s="280">
        <v>8.71</v>
      </c>
      <c r="D122" s="409"/>
      <c r="E122" s="280"/>
      <c r="F122" s="423"/>
      <c r="G122" s="280">
        <v>0.795</v>
      </c>
      <c r="H122" s="315"/>
      <c r="I122" s="316">
        <f t="shared" si="2"/>
        <v>0</v>
      </c>
    </row>
    <row r="123" spans="1:9" ht="11.25" customHeight="1" thickBot="1">
      <c r="A123" s="355" t="s">
        <v>90</v>
      </c>
      <c r="B123" s="354" t="s">
        <v>93</v>
      </c>
      <c r="C123" s="286">
        <v>1142.5</v>
      </c>
      <c r="D123" s="425">
        <v>1151.6</v>
      </c>
      <c r="E123" s="286"/>
      <c r="F123" s="426"/>
      <c r="G123" s="286">
        <v>551.8666</v>
      </c>
      <c r="H123" s="315">
        <f t="shared" si="3"/>
        <v>0</v>
      </c>
      <c r="I123" s="316">
        <f t="shared" si="2"/>
        <v>-1151.6</v>
      </c>
    </row>
    <row r="124" spans="1:9" ht="11.25" customHeight="1" thickBot="1">
      <c r="A124" s="355" t="s">
        <v>90</v>
      </c>
      <c r="B124" s="354" t="s">
        <v>198</v>
      </c>
      <c r="C124" s="280">
        <v>289.5</v>
      </c>
      <c r="D124" s="409"/>
      <c r="E124" s="280"/>
      <c r="F124" s="423"/>
      <c r="G124" s="280">
        <v>24</v>
      </c>
      <c r="H124" s="315"/>
      <c r="I124" s="316">
        <f t="shared" si="2"/>
        <v>0</v>
      </c>
    </row>
    <row r="125" spans="1:9" ht="40.5" customHeight="1" thickBot="1">
      <c r="A125" s="355" t="s">
        <v>90</v>
      </c>
      <c r="B125" s="344" t="s">
        <v>231</v>
      </c>
      <c r="C125" s="283">
        <v>113.60043</v>
      </c>
      <c r="D125" s="405"/>
      <c r="E125" s="283"/>
      <c r="F125" s="414"/>
      <c r="G125" s="283"/>
      <c r="H125" s="315"/>
      <c r="I125" s="316">
        <f t="shared" si="2"/>
        <v>0</v>
      </c>
    </row>
    <row r="126" spans="1:9" ht="30" customHeight="1" thickBot="1">
      <c r="A126" s="355" t="s">
        <v>90</v>
      </c>
      <c r="B126" s="342" t="s">
        <v>180</v>
      </c>
      <c r="C126" s="283">
        <v>324.2</v>
      </c>
      <c r="D126" s="405"/>
      <c r="E126" s="283"/>
      <c r="F126" s="349"/>
      <c r="G126" s="283">
        <v>27</v>
      </c>
      <c r="H126" s="315"/>
      <c r="I126" s="316">
        <f t="shared" si="2"/>
        <v>0</v>
      </c>
    </row>
    <row r="127" spans="1:9" ht="12.75" customHeight="1" thickBot="1">
      <c r="A127" s="355" t="s">
        <v>94</v>
      </c>
      <c r="B127" s="342" t="s">
        <v>243</v>
      </c>
      <c r="C127" s="283">
        <v>1233</v>
      </c>
      <c r="D127" s="405"/>
      <c r="E127" s="283"/>
      <c r="F127" s="349"/>
      <c r="G127" s="283"/>
      <c r="H127" s="315"/>
      <c r="I127" s="316">
        <f t="shared" si="2"/>
        <v>0</v>
      </c>
    </row>
    <row r="128" spans="1:9" ht="24" customHeight="1" thickBot="1">
      <c r="A128" s="350" t="s">
        <v>237</v>
      </c>
      <c r="B128" s="342" t="s">
        <v>238</v>
      </c>
      <c r="C128" s="283">
        <v>220.3</v>
      </c>
      <c r="D128" s="405"/>
      <c r="E128" s="283"/>
      <c r="F128" s="349"/>
      <c r="G128" s="283"/>
      <c r="H128" s="315"/>
      <c r="I128" s="316">
        <f t="shared" si="2"/>
        <v>0</v>
      </c>
    </row>
    <row r="129" spans="1:9" ht="48" customHeight="1" thickBot="1">
      <c r="A129" s="350" t="s">
        <v>153</v>
      </c>
      <c r="B129" s="342" t="s">
        <v>274</v>
      </c>
      <c r="C129" s="283">
        <v>2925.2</v>
      </c>
      <c r="D129" s="405">
        <v>1195.1</v>
      </c>
      <c r="E129" s="283"/>
      <c r="F129" s="349"/>
      <c r="G129" s="283"/>
      <c r="H129" s="315">
        <f t="shared" si="3"/>
        <v>0</v>
      </c>
      <c r="I129" s="316">
        <f t="shared" si="2"/>
        <v>-1195.1</v>
      </c>
    </row>
    <row r="130" spans="1:9" ht="47.25" customHeight="1" thickBot="1">
      <c r="A130" s="350" t="s">
        <v>153</v>
      </c>
      <c r="B130" s="427" t="s">
        <v>123</v>
      </c>
      <c r="C130" s="283">
        <v>7943.7</v>
      </c>
      <c r="D130" s="428">
        <v>3831.8</v>
      </c>
      <c r="E130" s="283"/>
      <c r="F130" s="349"/>
      <c r="G130" s="283"/>
      <c r="H130" s="315">
        <f t="shared" si="3"/>
        <v>0</v>
      </c>
      <c r="I130" s="316">
        <f t="shared" si="2"/>
        <v>-3831.8</v>
      </c>
    </row>
    <row r="131" spans="1:9" ht="11.25" customHeight="1" thickBot="1">
      <c r="A131" s="401" t="s">
        <v>95</v>
      </c>
      <c r="B131" s="314" t="s">
        <v>96</v>
      </c>
      <c r="C131" s="288">
        <f>C133+C132</f>
        <v>45770.897</v>
      </c>
      <c r="D131" s="278">
        <f>D133+D132</f>
        <v>31637</v>
      </c>
      <c r="E131" s="288">
        <f>E133+E132</f>
        <v>4174.469</v>
      </c>
      <c r="F131" s="404">
        <f>F133+F132</f>
        <v>0</v>
      </c>
      <c r="G131" s="288">
        <f>G133+G132</f>
        <v>2662.5299999999997</v>
      </c>
      <c r="H131" s="315">
        <f t="shared" si="3"/>
        <v>13.194895217624932</v>
      </c>
      <c r="I131" s="316">
        <f t="shared" si="2"/>
        <v>-27462.531</v>
      </c>
    </row>
    <row r="132" spans="1:9" ht="11.25" customHeight="1" thickBot="1">
      <c r="A132" s="406" t="s">
        <v>97</v>
      </c>
      <c r="B132" s="429" t="s">
        <v>232</v>
      </c>
      <c r="C132" s="287">
        <v>11993.897</v>
      </c>
      <c r="D132" s="277"/>
      <c r="E132" s="287">
        <v>1014.469</v>
      </c>
      <c r="F132" s="430"/>
      <c r="G132" s="287">
        <v>975.53</v>
      </c>
      <c r="H132" s="315"/>
      <c r="I132" s="316">
        <f t="shared" si="2"/>
        <v>1014.469</v>
      </c>
    </row>
    <row r="133" spans="1:9" ht="11.25" customHeight="1" thickBot="1">
      <c r="A133" s="431" t="s">
        <v>97</v>
      </c>
      <c r="B133" s="432" t="s">
        <v>98</v>
      </c>
      <c r="C133" s="282">
        <v>33777</v>
      </c>
      <c r="D133" s="273">
        <v>31637</v>
      </c>
      <c r="E133" s="282">
        <v>3160</v>
      </c>
      <c r="G133" s="282">
        <v>1687</v>
      </c>
      <c r="H133" s="315">
        <f t="shared" si="3"/>
        <v>9.988304832948762</v>
      </c>
      <c r="I133" s="316">
        <f t="shared" si="2"/>
        <v>-28477</v>
      </c>
    </row>
    <row r="134" spans="1:9" ht="11.25" customHeight="1" thickBot="1">
      <c r="A134" s="401" t="s">
        <v>99</v>
      </c>
      <c r="B134" s="314" t="s">
        <v>117</v>
      </c>
      <c r="C134" s="288">
        <f>C145+C146+C136+C140+C138+C137+C139+C143+C144+C141+C142</f>
        <v>35634.188559999995</v>
      </c>
      <c r="D134" s="278">
        <f>D145+D146+D136+D140+D138</f>
        <v>23193.958000000002</v>
      </c>
      <c r="E134" s="288">
        <f>E145+E146+E136+E140+E138+E137+E139+E143+E144+E141+E142</f>
        <v>51.79195</v>
      </c>
      <c r="F134" s="404">
        <f>F145+F146+F136+F140+F138+F137+F139+F143+F144</f>
        <v>0</v>
      </c>
      <c r="G134" s="288">
        <f>G135+G139+G141+G145+G146+G140+G143+G144</f>
        <v>460.38859</v>
      </c>
      <c r="H134" s="315">
        <f t="shared" si="3"/>
        <v>0.22329931786545443</v>
      </c>
      <c r="I134" s="316">
        <f t="shared" si="2"/>
        <v>-23142.166050000003</v>
      </c>
    </row>
    <row r="135" spans="1:9" ht="11.25" customHeight="1" thickBot="1">
      <c r="A135" s="401" t="s">
        <v>100</v>
      </c>
      <c r="B135" s="314" t="s">
        <v>117</v>
      </c>
      <c r="C135" s="288">
        <f>C136+C137+C139</f>
        <v>2096.39</v>
      </c>
      <c r="D135" s="278"/>
      <c r="E135" s="288">
        <f>E136+E137+E139</f>
        <v>0</v>
      </c>
      <c r="F135" s="357"/>
      <c r="G135" s="288">
        <f>G136+G137+G138</f>
        <v>0</v>
      </c>
      <c r="H135" s="315"/>
      <c r="I135" s="316">
        <f t="shared" si="2"/>
        <v>0</v>
      </c>
    </row>
    <row r="136" spans="1:9" ht="11.25" customHeight="1" thickBot="1">
      <c r="A136" s="350" t="s">
        <v>100</v>
      </c>
      <c r="B136" s="433" t="s">
        <v>216</v>
      </c>
      <c r="C136" s="281">
        <v>1504</v>
      </c>
      <c r="D136" s="405">
        <v>1479.2</v>
      </c>
      <c r="E136" s="281"/>
      <c r="F136" s="328"/>
      <c r="G136" s="281"/>
      <c r="H136" s="315">
        <f t="shared" si="3"/>
        <v>0</v>
      </c>
      <c r="I136" s="316">
        <f t="shared" si="2"/>
        <v>-1479.2</v>
      </c>
    </row>
    <row r="137" spans="1:9" ht="11.25" customHeight="1" thickBot="1">
      <c r="A137" s="350" t="s">
        <v>100</v>
      </c>
      <c r="B137" s="323" t="s">
        <v>213</v>
      </c>
      <c r="C137" s="281">
        <v>525.69</v>
      </c>
      <c r="D137" s="409"/>
      <c r="E137" s="281"/>
      <c r="F137" s="328"/>
      <c r="G137" s="281"/>
      <c r="H137" s="315"/>
      <c r="I137" s="316">
        <f aca="true" t="shared" si="4" ref="I137:I156">E137-D137</f>
        <v>0</v>
      </c>
    </row>
    <row r="138" spans="1:9" ht="24" customHeight="1" thickBot="1">
      <c r="A138" s="350" t="s">
        <v>100</v>
      </c>
      <c r="B138" s="344" t="s">
        <v>181</v>
      </c>
      <c r="C138" s="281"/>
      <c r="D138" s="409"/>
      <c r="E138" s="281"/>
      <c r="F138" s="328"/>
      <c r="G138" s="281"/>
      <c r="H138" s="315"/>
      <c r="I138" s="316">
        <f t="shared" si="4"/>
        <v>0</v>
      </c>
    </row>
    <row r="139" spans="1:9" ht="11.25" customHeight="1" thickBot="1">
      <c r="A139" s="350" t="s">
        <v>222</v>
      </c>
      <c r="B139" s="354" t="s">
        <v>223</v>
      </c>
      <c r="C139" s="281">
        <v>66.7</v>
      </c>
      <c r="D139" s="409"/>
      <c r="E139" s="281"/>
      <c r="F139" s="328"/>
      <c r="G139" s="281"/>
      <c r="H139" s="315"/>
      <c r="I139" s="316">
        <f t="shared" si="4"/>
        <v>0</v>
      </c>
    </row>
    <row r="140" spans="1:9" ht="11.25" customHeight="1" thickBot="1">
      <c r="A140" s="355" t="s">
        <v>244</v>
      </c>
      <c r="B140" s="418" t="s">
        <v>245</v>
      </c>
      <c r="C140" s="281">
        <v>15.2</v>
      </c>
      <c r="D140" s="434"/>
      <c r="E140" s="281"/>
      <c r="F140" s="328"/>
      <c r="G140" s="281"/>
      <c r="H140" s="315"/>
      <c r="I140" s="316">
        <f t="shared" si="4"/>
        <v>0</v>
      </c>
    </row>
    <row r="141" spans="1:9" ht="24" customHeight="1" thickBot="1">
      <c r="A141" s="355" t="s">
        <v>154</v>
      </c>
      <c r="B141" s="344" t="s">
        <v>155</v>
      </c>
      <c r="C141" s="280">
        <v>100</v>
      </c>
      <c r="D141" s="434"/>
      <c r="E141" s="280"/>
      <c r="F141" s="326"/>
      <c r="G141" s="280"/>
      <c r="H141" s="315"/>
      <c r="I141" s="316">
        <f t="shared" si="4"/>
        <v>0</v>
      </c>
    </row>
    <row r="142" spans="1:9" ht="25.5" customHeight="1" thickBot="1">
      <c r="A142" s="343" t="s">
        <v>156</v>
      </c>
      <c r="B142" s="344" t="s">
        <v>157</v>
      </c>
      <c r="C142" s="283">
        <v>50</v>
      </c>
      <c r="D142" s="435"/>
      <c r="E142" s="283"/>
      <c r="F142" s="349"/>
      <c r="G142" s="283"/>
      <c r="H142" s="315"/>
      <c r="I142" s="316">
        <f t="shared" si="4"/>
        <v>0</v>
      </c>
    </row>
    <row r="143" spans="1:9" ht="11.25" customHeight="1" thickBot="1">
      <c r="A143" s="355" t="s">
        <v>224</v>
      </c>
      <c r="B143" s="397" t="s">
        <v>225</v>
      </c>
      <c r="C143" s="282">
        <v>2555</v>
      </c>
      <c r="D143" s="407"/>
      <c r="E143" s="282"/>
      <c r="F143" s="337"/>
      <c r="G143" s="282"/>
      <c r="H143" s="315"/>
      <c r="I143" s="316">
        <f t="shared" si="4"/>
        <v>0</v>
      </c>
    </row>
    <row r="144" spans="1:9" ht="11.25" customHeight="1" thickBot="1">
      <c r="A144" s="355" t="s">
        <v>226</v>
      </c>
      <c r="B144" s="427" t="s">
        <v>227</v>
      </c>
      <c r="C144" s="282"/>
      <c r="D144" s="407"/>
      <c r="E144" s="282"/>
      <c r="F144" s="337"/>
      <c r="G144" s="282"/>
      <c r="H144" s="315"/>
      <c r="I144" s="316">
        <f t="shared" si="4"/>
        <v>0</v>
      </c>
    </row>
    <row r="145" spans="1:9" ht="11.25" customHeight="1" thickBot="1">
      <c r="A145" s="401" t="s">
        <v>112</v>
      </c>
      <c r="B145" s="436" t="s">
        <v>113</v>
      </c>
      <c r="C145" s="288">
        <v>19179.20326</v>
      </c>
      <c r="D145" s="278">
        <v>21567.358</v>
      </c>
      <c r="E145" s="288">
        <v>45.945</v>
      </c>
      <c r="F145" s="357"/>
      <c r="G145" s="288">
        <v>460.38859</v>
      </c>
      <c r="H145" s="315">
        <f>E145/D145*100</f>
        <v>0.2130302654594967</v>
      </c>
      <c r="I145" s="316">
        <f t="shared" si="4"/>
        <v>-21521.413</v>
      </c>
    </row>
    <row r="146" spans="1:9" ht="11.25" customHeight="1" thickBot="1">
      <c r="A146" s="338" t="s">
        <v>101</v>
      </c>
      <c r="B146" s="339" t="s">
        <v>210</v>
      </c>
      <c r="C146" s="284">
        <f>C149+C147+C150+C148+C151</f>
        <v>11638.3953</v>
      </c>
      <c r="D146" s="275">
        <f>D149+D147+D150</f>
        <v>147.4</v>
      </c>
      <c r="E146" s="284">
        <f>E149+E147+E150+E148+E151</f>
        <v>5.84695</v>
      </c>
      <c r="F146" s="437"/>
      <c r="G146" s="284">
        <f>G149+G147+G150+G148</f>
        <v>0</v>
      </c>
      <c r="H146" s="315">
        <f>E146/D146*100</f>
        <v>3.966723202170963</v>
      </c>
      <c r="I146" s="316">
        <f t="shared" si="4"/>
        <v>-141.55305</v>
      </c>
    </row>
    <row r="147" spans="1:9" ht="24" customHeight="1" thickBot="1">
      <c r="A147" s="350" t="s">
        <v>102</v>
      </c>
      <c r="B147" s="342" t="s">
        <v>233</v>
      </c>
      <c r="C147" s="281">
        <v>10386.9</v>
      </c>
      <c r="D147" s="422"/>
      <c r="E147" s="281"/>
      <c r="F147" s="321"/>
      <c r="G147" s="281"/>
      <c r="H147" s="315"/>
      <c r="I147" s="316">
        <f t="shared" si="4"/>
        <v>0</v>
      </c>
    </row>
    <row r="148" spans="1:9" ht="25.5" customHeight="1" thickBot="1">
      <c r="A148" s="350" t="s">
        <v>102</v>
      </c>
      <c r="B148" s="342" t="s">
        <v>219</v>
      </c>
      <c r="C148" s="281"/>
      <c r="D148" s="422"/>
      <c r="E148" s="281"/>
      <c r="F148" s="321"/>
      <c r="G148" s="281"/>
      <c r="H148" s="315"/>
      <c r="I148" s="316">
        <f t="shared" si="4"/>
        <v>0</v>
      </c>
    </row>
    <row r="149" spans="1:9" ht="11.25" customHeight="1" thickBot="1">
      <c r="A149" s="350" t="s">
        <v>102</v>
      </c>
      <c r="B149" s="351" t="s">
        <v>211</v>
      </c>
      <c r="C149" s="281"/>
      <c r="D149" s="405"/>
      <c r="E149" s="281"/>
      <c r="F149" s="328"/>
      <c r="G149" s="281"/>
      <c r="H149" s="315"/>
      <c r="I149" s="316">
        <f t="shared" si="4"/>
        <v>0</v>
      </c>
    </row>
    <row r="150" spans="1:9" ht="11.25" customHeight="1" thickBot="1">
      <c r="A150" s="350" t="s">
        <v>102</v>
      </c>
      <c r="B150" s="344" t="s">
        <v>218</v>
      </c>
      <c r="C150" s="281">
        <v>82.4953</v>
      </c>
      <c r="D150" s="411">
        <v>147.4</v>
      </c>
      <c r="E150" s="281">
        <v>5.84695</v>
      </c>
      <c r="F150" s="328"/>
      <c r="G150" s="281"/>
      <c r="H150" s="315">
        <f>E150/D150*100</f>
        <v>3.966723202170963</v>
      </c>
      <c r="I150" s="316">
        <f t="shared" si="4"/>
        <v>-141.55305</v>
      </c>
    </row>
    <row r="151" spans="1:9" ht="11.25" customHeight="1" thickBot="1">
      <c r="A151" s="350" t="s">
        <v>102</v>
      </c>
      <c r="B151" s="397" t="s">
        <v>255</v>
      </c>
      <c r="C151" s="281">
        <v>1169</v>
      </c>
      <c r="D151" s="411"/>
      <c r="E151" s="281"/>
      <c r="F151" s="328"/>
      <c r="G151" s="281"/>
      <c r="H151" s="315"/>
      <c r="I151" s="316">
        <f t="shared" si="4"/>
        <v>0</v>
      </c>
    </row>
    <row r="152" spans="1:9" ht="11.25" customHeight="1" thickBot="1">
      <c r="A152" s="438" t="s">
        <v>137</v>
      </c>
      <c r="B152" s="304" t="s">
        <v>132</v>
      </c>
      <c r="C152" s="319">
        <v>3000</v>
      </c>
      <c r="D152" s="439"/>
      <c r="E152" s="319">
        <v>160</v>
      </c>
      <c r="F152" s="328"/>
      <c r="G152" s="319"/>
      <c r="H152" s="315"/>
      <c r="I152" s="316">
        <f t="shared" si="4"/>
        <v>160</v>
      </c>
    </row>
    <row r="153" spans="1:9" ht="11.25" customHeight="1" thickBot="1">
      <c r="A153" s="438" t="s">
        <v>128</v>
      </c>
      <c r="B153" s="440" t="s">
        <v>70</v>
      </c>
      <c r="C153" s="289">
        <f>C154</f>
        <v>3.6</v>
      </c>
      <c r="D153" s="439"/>
      <c r="E153" s="289"/>
      <c r="F153" s="441"/>
      <c r="G153" s="289"/>
      <c r="H153" s="315"/>
      <c r="I153" s="316">
        <f t="shared" si="4"/>
        <v>0</v>
      </c>
    </row>
    <row r="154" spans="1:9" ht="11.25" customHeight="1" thickBot="1">
      <c r="A154" s="343" t="s">
        <v>158</v>
      </c>
      <c r="B154" s="348" t="s">
        <v>197</v>
      </c>
      <c r="C154" s="280">
        <v>3.6</v>
      </c>
      <c r="D154" s="274"/>
      <c r="E154" s="280"/>
      <c r="F154" s="326"/>
      <c r="G154" s="280"/>
      <c r="H154" s="315"/>
      <c r="I154" s="316">
        <f t="shared" si="4"/>
        <v>0</v>
      </c>
    </row>
    <row r="155" spans="1:9" ht="11.25" customHeight="1" thickBot="1">
      <c r="A155" s="438" t="s">
        <v>129</v>
      </c>
      <c r="B155" s="440" t="s">
        <v>71</v>
      </c>
      <c r="C155" s="289">
        <v>-1269.89709</v>
      </c>
      <c r="D155" s="279"/>
      <c r="E155" s="289">
        <v>-1481.8</v>
      </c>
      <c r="F155" s="441"/>
      <c r="G155" s="289">
        <v>-1266.29709</v>
      </c>
      <c r="H155" s="315"/>
      <c r="I155" s="316">
        <f t="shared" si="4"/>
        <v>-1481.8</v>
      </c>
    </row>
    <row r="156" spans="1:9" ht="11.25" customHeight="1" thickBot="1">
      <c r="A156" s="401"/>
      <c r="B156" s="314" t="s">
        <v>103</v>
      </c>
      <c r="C156" s="288">
        <f>C85+C8</f>
        <v>503073.24776999996</v>
      </c>
      <c r="D156" s="278">
        <f>D85+D8</f>
        <v>364304.40691</v>
      </c>
      <c r="E156" s="288">
        <f>E85+E8</f>
        <v>24068.65636</v>
      </c>
      <c r="F156" s="278">
        <f>F85+F8</f>
        <v>0</v>
      </c>
      <c r="G156" s="288">
        <f>G8+G85</f>
        <v>21120.03975</v>
      </c>
      <c r="H156" s="315">
        <f>E156/D156*100</f>
        <v>6.606743125659214</v>
      </c>
      <c r="I156" s="316">
        <f t="shared" si="4"/>
        <v>-340235.75055</v>
      </c>
    </row>
    <row r="157" spans="1:9" ht="11.25" customHeight="1">
      <c r="A157" s="1"/>
      <c r="B157" s="296"/>
      <c r="D157" s="296"/>
      <c r="F157" s="442"/>
      <c r="G157" s="443"/>
      <c r="H157" s="5"/>
      <c r="I157" s="444"/>
    </row>
    <row r="158" spans="1:8" ht="11.25" customHeight="1">
      <c r="A158" s="2" t="s">
        <v>239</v>
      </c>
      <c r="B158" s="2"/>
      <c r="C158" s="222"/>
      <c r="D158" s="6"/>
      <c r="E158" s="222"/>
      <c r="F158" s="5"/>
      <c r="G158" s="222"/>
      <c r="H158" s="2"/>
    </row>
    <row r="159" spans="1:8" ht="11.25" customHeight="1">
      <c r="A159" s="2" t="s">
        <v>206</v>
      </c>
      <c r="B159" s="4"/>
      <c r="C159" s="222"/>
      <c r="D159" s="4"/>
      <c r="E159" s="222" t="s">
        <v>240</v>
      </c>
      <c r="F159" s="164"/>
      <c r="G159" s="445"/>
      <c r="H159" s="2"/>
    </row>
    <row r="160" spans="1:8" ht="11.25" customHeight="1">
      <c r="A160" s="2"/>
      <c r="B160" s="4"/>
      <c r="C160" s="222"/>
      <c r="D160" s="4"/>
      <c r="E160" s="222"/>
      <c r="F160" s="164"/>
      <c r="G160" s="445"/>
      <c r="H160" s="2"/>
    </row>
    <row r="161" spans="1:7" ht="11.25" customHeight="1">
      <c r="A161" s="163" t="s">
        <v>207</v>
      </c>
      <c r="B161" s="2"/>
      <c r="C161" s="223"/>
      <c r="D161" s="2"/>
      <c r="E161" s="223"/>
      <c r="F161" s="3"/>
      <c r="G161" s="223"/>
    </row>
    <row r="162" spans="1:7" ht="11.25" customHeight="1">
      <c r="A162" s="163" t="s">
        <v>208</v>
      </c>
      <c r="C162" s="223"/>
      <c r="D162" s="2"/>
      <c r="E162" s="223"/>
      <c r="F162" s="3"/>
      <c r="G162" s="446"/>
    </row>
    <row r="163" spans="1:6" ht="11.25" customHeight="1">
      <c r="A163" s="1"/>
      <c r="F163" s="29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  <row r="168" ht="11.25" customHeight="1">
      <c r="A168" s="1"/>
    </row>
    <row r="169" ht="11.25" customHeight="1">
      <c r="A169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0"/>
    </row>
    <row r="2" spans="1:4" ht="11.25" customHeight="1">
      <c r="A2" s="1"/>
      <c r="B2" s="290" t="s">
        <v>0</v>
      </c>
      <c r="C2" s="290"/>
      <c r="D2" s="450"/>
    </row>
    <row r="3" spans="1:7" ht="11.25" customHeight="1">
      <c r="A3" s="1"/>
      <c r="B3" s="290" t="s">
        <v>1</v>
      </c>
      <c r="C3" s="290"/>
      <c r="D3" s="450"/>
      <c r="E3" s="294"/>
      <c r="G3" s="295"/>
    </row>
    <row r="4" spans="1:9" ht="11.25" customHeight="1" thickBot="1">
      <c r="A4" s="1"/>
      <c r="B4" s="290" t="s">
        <v>291</v>
      </c>
      <c r="C4" s="290"/>
      <c r="D4" s="450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275</v>
      </c>
      <c r="E5" s="299" t="s">
        <v>3</v>
      </c>
      <c r="F5" s="301"/>
      <c r="G5" s="302" t="s">
        <v>3</v>
      </c>
      <c r="H5" s="505" t="s">
        <v>108</v>
      </c>
      <c r="I5" s="506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292</v>
      </c>
      <c r="F6" s="307" t="s">
        <v>220</v>
      </c>
      <c r="G6" s="306" t="s">
        <v>292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C9+C20+C28+C48+C57+C83+C36+C56+C55+C14</f>
        <v>58185.84891000001</v>
      </c>
      <c r="D8" s="288">
        <f>D9+D20+D28+D48+D57+D83+D36+D56+D55+D14+D46</f>
        <v>64185.84891</v>
      </c>
      <c r="E8" s="288">
        <f>E9+E20+E28+E48+E57+E83+E36+E56+E55+E14+E34</f>
        <v>50155.67141999999</v>
      </c>
      <c r="F8" s="278">
        <f>F9+F20+F28+F48+F57+F83+F36+F56+F55+F14</f>
        <v>0</v>
      </c>
      <c r="G8" s="288">
        <f>G9+G20+G28+G48+G57+G83+G36+G56+G55+G14+G34</f>
        <v>52930.074250000005</v>
      </c>
      <c r="H8" s="315">
        <f>E8/D8*100</f>
        <v>78.14132284879052</v>
      </c>
      <c r="I8" s="316">
        <f>E8-D8</f>
        <v>-14030.17749000001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40561</v>
      </c>
      <c r="E9" s="319">
        <f>E10</f>
        <v>32546.411650000002</v>
      </c>
      <c r="F9" s="321">
        <f>F10</f>
        <v>0</v>
      </c>
      <c r="G9" s="319">
        <f>G10</f>
        <v>28428.55102</v>
      </c>
      <c r="H9" s="315">
        <f aca="true" t="shared" si="0" ref="H9:H70">E9/D9*100</f>
        <v>80.24065395330491</v>
      </c>
      <c r="I9" s="316">
        <f>E9-D9</f>
        <v>-8014.588349999998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40561</v>
      </c>
      <c r="E10" s="282">
        <f>E11+E12+E13</f>
        <v>32546.411650000002</v>
      </c>
      <c r="F10" s="273">
        <f>F11+F12+F13</f>
        <v>0</v>
      </c>
      <c r="G10" s="282">
        <f>G11+G12+G13</f>
        <v>28428.55102</v>
      </c>
      <c r="H10" s="315">
        <f t="shared" si="0"/>
        <v>80.24065395330491</v>
      </c>
      <c r="I10" s="316">
        <f aca="true" t="shared" si="1" ref="I10:I75">E10-D10</f>
        <v>-8014.588349999998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40093.3</v>
      </c>
      <c r="E11" s="280">
        <v>32292.74183</v>
      </c>
      <c r="F11" s="326"/>
      <c r="G11" s="492">
        <v>28033.228</v>
      </c>
      <c r="H11" s="315">
        <f t="shared" si="0"/>
        <v>80.54398572828876</v>
      </c>
      <c r="I11" s="316">
        <f t="shared" si="1"/>
        <v>-7800.558170000004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73.86516</v>
      </c>
      <c r="F12" s="328"/>
      <c r="G12" s="493">
        <v>67.8864</v>
      </c>
      <c r="H12" s="315">
        <f t="shared" si="0"/>
        <v>57.61712948517942</v>
      </c>
      <c r="I12" s="316">
        <f t="shared" si="1"/>
        <v>-54.334839999999986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179.80466</v>
      </c>
      <c r="F13" s="326"/>
      <c r="G13" s="492">
        <v>327.43662</v>
      </c>
      <c r="H13" s="315">
        <f t="shared" si="0"/>
        <v>52.96160824742269</v>
      </c>
      <c r="I13" s="316">
        <f t="shared" si="1"/>
        <v>-159.69534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26.40839</v>
      </c>
      <c r="F14" s="278">
        <f>F15</f>
        <v>0</v>
      </c>
      <c r="G14" s="288">
        <f>G15</f>
        <v>18.8151</v>
      </c>
      <c r="H14" s="315">
        <f t="shared" si="0"/>
        <v>106.22455091145096</v>
      </c>
      <c r="I14" s="316">
        <f t="shared" si="1"/>
        <v>1.5474800000000002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26.40839</v>
      </c>
      <c r="F15" s="272">
        <f>F16+F17+F18+F19</f>
        <v>0</v>
      </c>
      <c r="G15" s="281">
        <f>G16+G17+G18+G19</f>
        <v>18.8151</v>
      </c>
      <c r="H15" s="315">
        <f t="shared" si="0"/>
        <v>106.22455091145096</v>
      </c>
      <c r="I15" s="316">
        <f t="shared" si="1"/>
        <v>1.5474800000000002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8.9556</v>
      </c>
      <c r="F16" s="328"/>
      <c r="G16" s="493">
        <v>6.43051</v>
      </c>
      <c r="H16" s="315">
        <f t="shared" si="0"/>
        <v>101.52245133937174</v>
      </c>
      <c r="I16" s="316">
        <f t="shared" si="1"/>
        <v>0.13429999999999964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0.14095</v>
      </c>
      <c r="F17" s="328"/>
      <c r="G17" s="493">
        <v>0.17581</v>
      </c>
      <c r="H17" s="315">
        <f t="shared" si="0"/>
        <v>105.17871800611896</v>
      </c>
      <c r="I17" s="316">
        <f t="shared" si="1"/>
        <v>0.006940000000000002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18.5917</v>
      </c>
      <c r="F18" s="328"/>
      <c r="G18" s="493">
        <v>12.83219</v>
      </c>
      <c r="H18" s="315">
        <f t="shared" si="0"/>
        <v>96.56300380607308</v>
      </c>
      <c r="I18" s="316">
        <f t="shared" si="1"/>
        <v>-0.6617400000000018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-1.27986</v>
      </c>
      <c r="F19" s="337"/>
      <c r="G19" s="494">
        <v>-0.62341</v>
      </c>
      <c r="H19" s="315">
        <f t="shared" si="0"/>
        <v>38.2294255400497</v>
      </c>
      <c r="I19" s="316">
        <f t="shared" si="1"/>
        <v>2.0679800000000004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10575.586</v>
      </c>
      <c r="E20" s="288">
        <f>E21+E25+E26+E27</f>
        <v>7553.1975600000005</v>
      </c>
      <c r="F20" s="340">
        <f>F21+F25+F26+F27</f>
        <v>0</v>
      </c>
      <c r="G20" s="288">
        <f>G21+G25+G26+G27</f>
        <v>8317.76592</v>
      </c>
      <c r="H20" s="315">
        <f t="shared" si="0"/>
        <v>71.4210783213337</v>
      </c>
      <c r="I20" s="316">
        <f t="shared" si="1"/>
        <v>-3022.388439999999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4482.114</v>
      </c>
      <c r="E21" s="281">
        <f>E22+E23</f>
        <v>3749.36805</v>
      </c>
      <c r="F21" s="272">
        <f>F22+F23</f>
        <v>0</v>
      </c>
      <c r="G21" s="281">
        <f>G22+G23</f>
        <v>4046.92</v>
      </c>
      <c r="H21" s="315">
        <f t="shared" si="0"/>
        <v>83.65177793335913</v>
      </c>
      <c r="I21" s="316">
        <f t="shared" si="1"/>
        <v>-732.7459499999995</v>
      </c>
    </row>
    <row r="22" spans="1:9" s="341" customFormat="1" ht="25.5" customHeight="1" thickBot="1">
      <c r="A22" s="343" t="s">
        <v>105</v>
      </c>
      <c r="B22" s="344" t="s">
        <v>115</v>
      </c>
      <c r="C22" s="345">
        <v>614.4</v>
      </c>
      <c r="D22" s="451">
        <v>1692.685</v>
      </c>
      <c r="E22" s="280">
        <v>1443.42973</v>
      </c>
      <c r="F22" s="346"/>
      <c r="G22" s="492">
        <v>1040.64551</v>
      </c>
      <c r="H22" s="315">
        <f t="shared" si="0"/>
        <v>85.27456260320143</v>
      </c>
      <c r="I22" s="316">
        <f t="shared" si="1"/>
        <v>-249.25526999999988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2">
        <v>2789.429</v>
      </c>
      <c r="E23" s="282">
        <v>2305.93832</v>
      </c>
      <c r="G23" s="494">
        <v>3006.27449</v>
      </c>
      <c r="H23" s="315">
        <f t="shared" si="0"/>
        <v>82.66703759084744</v>
      </c>
      <c r="I23" s="316">
        <f t="shared" si="1"/>
        <v>-483.4906799999999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495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3752.571</v>
      </c>
      <c r="E25" s="281">
        <v>2250.50595</v>
      </c>
      <c r="F25" s="328"/>
      <c r="G25" s="493">
        <v>3227.42613</v>
      </c>
      <c r="H25" s="315">
        <f t="shared" si="0"/>
        <v>59.97237493974132</v>
      </c>
      <c r="I25" s="316">
        <f t="shared" si="1"/>
        <v>-1502.0650499999997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1758.601</v>
      </c>
      <c r="E26" s="280">
        <v>1228.7327</v>
      </c>
      <c r="F26" s="328"/>
      <c r="G26" s="492">
        <v>798.42604</v>
      </c>
      <c r="H26" s="315">
        <f t="shared" si="0"/>
        <v>69.86989658256762</v>
      </c>
      <c r="I26" s="316">
        <f t="shared" si="1"/>
        <v>-529.8683000000001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582.3</v>
      </c>
      <c r="E27" s="283">
        <v>324.59086</v>
      </c>
      <c r="F27" s="337"/>
      <c r="G27" s="495">
        <v>244.99375</v>
      </c>
      <c r="H27" s="315">
        <f t="shared" si="0"/>
        <v>55.742891980079</v>
      </c>
      <c r="I27" s="316">
        <f t="shared" si="1"/>
        <v>-257.70913999999993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1619.567</v>
      </c>
      <c r="E28" s="288">
        <f>E30+E32+E33</f>
        <v>953.35282</v>
      </c>
      <c r="F28" s="340">
        <f>F30+F32+F33</f>
        <v>0</v>
      </c>
      <c r="G28" s="288">
        <f>G30+G32+G33</f>
        <v>1011.61927</v>
      </c>
      <c r="H28" s="315">
        <f t="shared" si="0"/>
        <v>58.86467308854774</v>
      </c>
      <c r="I28" s="316">
        <f t="shared" si="1"/>
        <v>-666.21418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1619.567</v>
      </c>
      <c r="E30" s="286">
        <f>E31</f>
        <v>953.35282</v>
      </c>
      <c r="F30" s="1">
        <f>F31</f>
        <v>0</v>
      </c>
      <c r="G30" s="286">
        <f>G31</f>
        <v>1011.61927</v>
      </c>
      <c r="H30" s="315">
        <f t="shared" si="0"/>
        <v>58.86467308854774</v>
      </c>
      <c r="I30" s="316">
        <f t="shared" si="1"/>
        <v>-666.21418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1619.567</v>
      </c>
      <c r="E31" s="283">
        <v>953.35282</v>
      </c>
      <c r="F31" s="337"/>
      <c r="G31" s="495">
        <v>1011.61927</v>
      </c>
      <c r="H31" s="315">
        <f t="shared" si="0"/>
        <v>58.86467308854774</v>
      </c>
      <c r="I31" s="316">
        <f t="shared" si="1"/>
        <v>-666.21418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3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E38+E39+E43+E46</f>
        <v>3812.2772000000004</v>
      </c>
      <c r="F36" s="367">
        <f>F38+F39+F43</f>
        <v>0</v>
      </c>
      <c r="G36" s="365">
        <f>G38+G39+G43</f>
        <v>5332.9134300000005</v>
      </c>
      <c r="H36" s="315">
        <f t="shared" si="0"/>
        <v>58.10658551845916</v>
      </c>
      <c r="I36" s="316">
        <f t="shared" si="1"/>
        <v>-2748.5577999999996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3314.039</v>
      </c>
      <c r="F38" s="337"/>
      <c r="G38" s="493">
        <v>5027.99369</v>
      </c>
      <c r="H38" s="315"/>
      <c r="I38" s="316">
        <f t="shared" si="1"/>
        <v>-2493.961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336.16435</v>
      </c>
      <c r="F39" s="1">
        <f>F40</f>
        <v>0</v>
      </c>
      <c r="G39" s="282">
        <f>G40</f>
        <v>153.96403</v>
      </c>
      <c r="H39" s="315">
        <f t="shared" si="0"/>
        <v>69.45544421487604</v>
      </c>
      <c r="I39" s="316">
        <f t="shared" si="1"/>
        <v>-147.83565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>
        <v>336.16435</v>
      </c>
      <c r="F40" s="374"/>
      <c r="G40" s="492">
        <v>153.96403</v>
      </c>
      <c r="H40" s="315">
        <f t="shared" si="0"/>
        <v>69.45544421487604</v>
      </c>
      <c r="I40" s="316">
        <f t="shared" si="1"/>
        <v>-147.83565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146.48635</v>
      </c>
      <c r="F43" s="380">
        <f>F45</f>
        <v>0</v>
      </c>
      <c r="G43" s="281">
        <f>G45</f>
        <v>150.95571</v>
      </c>
      <c r="H43" s="315">
        <f t="shared" si="0"/>
        <v>54.48931500734652</v>
      </c>
      <c r="I43" s="316">
        <f t="shared" si="1"/>
        <v>-122.34864999999999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23"/>
      <c r="B45" s="296" t="s">
        <v>37</v>
      </c>
      <c r="C45" s="273">
        <v>184</v>
      </c>
      <c r="D45" s="282">
        <v>268.835</v>
      </c>
      <c r="E45" s="282">
        <v>146.48635</v>
      </c>
      <c r="F45" s="378"/>
      <c r="G45" s="496">
        <v>150.95571</v>
      </c>
      <c r="H45" s="470">
        <f t="shared" si="0"/>
        <v>54.48931500734652</v>
      </c>
      <c r="I45" s="471">
        <f t="shared" si="1"/>
        <v>-122.34864999999999</v>
      </c>
    </row>
    <row r="46" spans="1:9" s="379" customFormat="1" ht="11.25" customHeight="1" thickBot="1">
      <c r="A46" s="352" t="s">
        <v>287</v>
      </c>
      <c r="B46" s="485" t="s">
        <v>288</v>
      </c>
      <c r="C46" s="481"/>
      <c r="D46" s="482">
        <f>D47</f>
        <v>20</v>
      </c>
      <c r="E46" s="486">
        <f>E47</f>
        <v>15.5875</v>
      </c>
      <c r="F46" s="483"/>
      <c r="G46" s="481"/>
      <c r="H46" s="484"/>
      <c r="I46" s="316"/>
    </row>
    <row r="47" spans="1:9" s="379" customFormat="1" ht="11.25" customHeight="1" thickBot="1">
      <c r="A47" s="406" t="s">
        <v>286</v>
      </c>
      <c r="B47" s="476" t="s">
        <v>288</v>
      </c>
      <c r="C47" s="477"/>
      <c r="D47" s="478">
        <v>20</v>
      </c>
      <c r="E47" s="478">
        <v>15.5875</v>
      </c>
      <c r="F47" s="479"/>
      <c r="G47" s="477"/>
      <c r="H47" s="480"/>
      <c r="I47" s="474"/>
    </row>
    <row r="48" spans="1:9" s="379" customFormat="1" ht="11.25" customHeight="1" thickBot="1">
      <c r="A48" s="475" t="s">
        <v>38</v>
      </c>
      <c r="B48" s="472" t="s">
        <v>39</v>
      </c>
      <c r="C48" s="366">
        <f>C49+C50+C51+C52+C54</f>
        <v>1610.688</v>
      </c>
      <c r="D48" s="365">
        <f>D49+D50+D51+D52+D54+D53</f>
        <v>1985.5</v>
      </c>
      <c r="E48" s="365">
        <f>E49+E50+E51+E52+E54+E53</f>
        <v>3122.94552</v>
      </c>
      <c r="F48" s="437"/>
      <c r="G48" s="365">
        <f>G49+G50+G52+G51+G54+G53</f>
        <v>6435.13882</v>
      </c>
      <c r="H48" s="473">
        <f t="shared" si="0"/>
        <v>157.28761118106272</v>
      </c>
      <c r="I48" s="474">
        <f t="shared" si="1"/>
        <v>1137.4455200000002</v>
      </c>
    </row>
    <row r="49" spans="1:9" s="379" customFormat="1" ht="11.25" customHeight="1" thickBot="1">
      <c r="A49" s="343" t="s">
        <v>193</v>
      </c>
      <c r="B49" s="370" t="s">
        <v>151</v>
      </c>
      <c r="C49" s="273">
        <v>672.129</v>
      </c>
      <c r="D49" s="282">
        <v>-784.67531</v>
      </c>
      <c r="E49" s="282">
        <v>-777.9291</v>
      </c>
      <c r="F49" s="378"/>
      <c r="G49" s="494">
        <v>3063.51171</v>
      </c>
      <c r="H49" s="315">
        <f t="shared" si="0"/>
        <v>99.14025458504614</v>
      </c>
      <c r="I49" s="316">
        <f t="shared" si="1"/>
        <v>6.746210000000019</v>
      </c>
    </row>
    <row r="50" spans="1:9" s="379" customFormat="1" ht="11.25" customHeight="1" thickBot="1">
      <c r="A50" s="343" t="s">
        <v>176</v>
      </c>
      <c r="B50" s="387" t="s">
        <v>178</v>
      </c>
      <c r="C50" s="271"/>
      <c r="D50" s="280">
        <v>5.4</v>
      </c>
      <c r="E50" s="280">
        <v>6.07565</v>
      </c>
      <c r="F50" s="388"/>
      <c r="G50" s="492">
        <v>17.62044</v>
      </c>
      <c r="H50" s="315">
        <f t="shared" si="0"/>
        <v>112.51203703703703</v>
      </c>
      <c r="I50" s="316">
        <f t="shared" si="1"/>
        <v>0.6756500000000001</v>
      </c>
    </row>
    <row r="51" spans="1:9" s="379" customFormat="1" ht="11.25" customHeight="1" thickBot="1">
      <c r="A51" s="343" t="s">
        <v>214</v>
      </c>
      <c r="B51" s="387" t="s">
        <v>215</v>
      </c>
      <c r="C51" s="271"/>
      <c r="D51" s="280"/>
      <c r="E51" s="280"/>
      <c r="F51" s="388"/>
      <c r="G51" s="492"/>
      <c r="H51" s="315"/>
      <c r="I51" s="316">
        <f t="shared" si="1"/>
        <v>0</v>
      </c>
    </row>
    <row r="52" spans="1:9" s="379" customFormat="1" ht="11.25" customHeight="1" thickBot="1">
      <c r="A52" s="343" t="s">
        <v>177</v>
      </c>
      <c r="B52" s="372" t="s">
        <v>179</v>
      </c>
      <c r="C52" s="271">
        <v>76.338</v>
      </c>
      <c r="D52" s="280">
        <v>151.652</v>
      </c>
      <c r="E52" s="280">
        <v>178.83733</v>
      </c>
      <c r="F52" s="388"/>
      <c r="G52" s="492">
        <v>109.46194</v>
      </c>
      <c r="H52" s="315">
        <f t="shared" si="0"/>
        <v>117.92612692216392</v>
      </c>
      <c r="I52" s="316">
        <f t="shared" si="1"/>
        <v>27.18533000000002</v>
      </c>
    </row>
    <row r="53" spans="1:9" s="379" customFormat="1" ht="11.25" customHeight="1" thickBot="1">
      <c r="A53" s="343" t="s">
        <v>202</v>
      </c>
      <c r="B53" s="370" t="s">
        <v>203</v>
      </c>
      <c r="C53" s="274"/>
      <c r="D53" s="283">
        <v>0.9</v>
      </c>
      <c r="E53" s="283"/>
      <c r="F53" s="389"/>
      <c r="G53" s="495">
        <v>1E-05</v>
      </c>
      <c r="H53" s="315">
        <f t="shared" si="0"/>
        <v>0</v>
      </c>
      <c r="I53" s="316">
        <f t="shared" si="1"/>
        <v>-0.9</v>
      </c>
    </row>
    <row r="54" spans="1:9" s="379" customFormat="1" ht="23.25" customHeight="1" thickBot="1">
      <c r="A54" s="343" t="s">
        <v>204</v>
      </c>
      <c r="B54" s="390" t="s">
        <v>205</v>
      </c>
      <c r="C54" s="274">
        <v>862.221</v>
      </c>
      <c r="D54" s="283">
        <v>2612.22331</v>
      </c>
      <c r="E54" s="283">
        <v>3715.96164</v>
      </c>
      <c r="F54" s="389"/>
      <c r="G54" s="495">
        <v>3244.54472</v>
      </c>
      <c r="H54" s="315">
        <f t="shared" si="0"/>
        <v>142.25283212865904</v>
      </c>
      <c r="I54" s="316">
        <f t="shared" si="1"/>
        <v>1103.7383300000001</v>
      </c>
    </row>
    <row r="55" spans="1:10" s="379" customFormat="1" ht="34.5" customHeight="1" thickBot="1">
      <c r="A55" s="391" t="s">
        <v>228</v>
      </c>
      <c r="B55" s="392" t="s">
        <v>119</v>
      </c>
      <c r="C55" s="393"/>
      <c r="D55" s="454"/>
      <c r="E55" s="288"/>
      <c r="F55" s="357"/>
      <c r="G55" s="288"/>
      <c r="H55" s="315"/>
      <c r="I55" s="316">
        <f t="shared" si="1"/>
        <v>0</v>
      </c>
      <c r="J55" s="293"/>
    </row>
    <row r="56" spans="1:9" s="3" customFormat="1" ht="11.25" customHeight="1" thickBot="1">
      <c r="A56" s="338" t="s">
        <v>143</v>
      </c>
      <c r="B56" s="339" t="s">
        <v>40</v>
      </c>
      <c r="C56" s="275">
        <v>1000</v>
      </c>
      <c r="D56" s="284">
        <v>1603</v>
      </c>
      <c r="E56" s="284">
        <v>1220.01777</v>
      </c>
      <c r="F56" s="394"/>
      <c r="G56" s="497">
        <v>1140.17354</v>
      </c>
      <c r="H56" s="315">
        <f t="shared" si="0"/>
        <v>76.10840736119775</v>
      </c>
      <c r="I56" s="316">
        <f t="shared" si="1"/>
        <v>-382.9822300000001</v>
      </c>
    </row>
    <row r="57" spans="1:9" ht="11.25" customHeight="1" thickBot="1">
      <c r="A57" s="338" t="s">
        <v>41</v>
      </c>
      <c r="B57" s="339" t="s">
        <v>42</v>
      </c>
      <c r="C57" s="275">
        <f>C60+C62+C64+C66+C67+C69+C70+C71+C73+C75+C82+C58+C78</f>
        <v>716.0000000000001</v>
      </c>
      <c r="D57" s="284">
        <f>D60+D62+D64+D66+D67+D69+D70+D71+D73+D75+D82+D58+D78+D79</f>
        <v>1079.5</v>
      </c>
      <c r="E57" s="284">
        <f>E60+E62+E64+E66+E67+E69+E70+E71+E73+E75+E58+E78+E79+E80</f>
        <v>887.2676200000001</v>
      </c>
      <c r="F57" s="275">
        <f>F60+F62+F64+F66+F67+F69+F70+F71+F73+F75+F58+F78+F79+F80</f>
        <v>0</v>
      </c>
      <c r="G57" s="284">
        <f>G60+G62+G64+G66+G67+G69+G70+G71+G73+G75+G58+G78+G79+G80+G72</f>
        <v>813.07634</v>
      </c>
      <c r="H57" s="315">
        <f t="shared" si="0"/>
        <v>82.19246132468736</v>
      </c>
      <c r="I57" s="316">
        <f t="shared" si="1"/>
        <v>-192.23237999999992</v>
      </c>
    </row>
    <row r="58" spans="1:9" ht="11.25" customHeight="1" thickBot="1">
      <c r="A58" s="350" t="s">
        <v>144</v>
      </c>
      <c r="B58" s="351" t="s">
        <v>194</v>
      </c>
      <c r="C58" s="272">
        <v>30.1</v>
      </c>
      <c r="D58" s="281">
        <v>75</v>
      </c>
      <c r="E58" s="281">
        <v>48.12461</v>
      </c>
      <c r="F58" s="328"/>
      <c r="G58" s="493">
        <v>40.7895</v>
      </c>
      <c r="H58" s="315">
        <f t="shared" si="0"/>
        <v>64.16614666666666</v>
      </c>
      <c r="I58" s="316">
        <f t="shared" si="1"/>
        <v>-26.875390000000003</v>
      </c>
    </row>
    <row r="59" spans="1:10" s="3" customFormat="1" ht="11.25" customHeight="1" thickBot="1">
      <c r="A59" s="322" t="s">
        <v>43</v>
      </c>
      <c r="B59" s="323" t="s">
        <v>44</v>
      </c>
      <c r="C59" s="274"/>
      <c r="D59" s="283"/>
      <c r="E59" s="395"/>
      <c r="F59" s="396"/>
      <c r="G59" s="498"/>
      <c r="H59" s="315"/>
      <c r="I59" s="316">
        <f t="shared" si="1"/>
        <v>0</v>
      </c>
      <c r="J59" s="293"/>
    </row>
    <row r="60" spans="2:9" ht="11.25" customHeight="1" thickBot="1">
      <c r="B60" s="323" t="s">
        <v>45</v>
      </c>
      <c r="C60" s="272"/>
      <c r="D60" s="281">
        <v>2</v>
      </c>
      <c r="E60" s="282">
        <v>0.955</v>
      </c>
      <c r="F60" s="337"/>
      <c r="G60" s="494">
        <v>-0.6093</v>
      </c>
      <c r="H60" s="315"/>
      <c r="I60" s="316">
        <f t="shared" si="1"/>
        <v>-1.045</v>
      </c>
    </row>
    <row r="61" spans="1:9" ht="11.25" customHeight="1" thickBot="1">
      <c r="A61" s="343" t="s">
        <v>46</v>
      </c>
      <c r="B61" s="348" t="s">
        <v>195</v>
      </c>
      <c r="C61" s="274"/>
      <c r="D61" s="283"/>
      <c r="E61" s="283"/>
      <c r="F61" s="349"/>
      <c r="G61" s="495"/>
      <c r="H61" s="315"/>
      <c r="I61" s="316">
        <f t="shared" si="1"/>
        <v>0</v>
      </c>
    </row>
    <row r="62" spans="1:9" ht="11.25" customHeight="1" thickBot="1">
      <c r="A62" s="350"/>
      <c r="B62" s="351" t="s">
        <v>47</v>
      </c>
      <c r="C62" s="272">
        <v>34</v>
      </c>
      <c r="D62" s="281">
        <v>90</v>
      </c>
      <c r="E62" s="281">
        <v>48</v>
      </c>
      <c r="F62" s="337"/>
      <c r="G62" s="493">
        <v>37</v>
      </c>
      <c r="H62" s="315">
        <f t="shared" si="0"/>
        <v>53.333333333333336</v>
      </c>
      <c r="I62" s="316">
        <f t="shared" si="1"/>
        <v>-42</v>
      </c>
    </row>
    <row r="63" spans="1:9" ht="11.25" customHeight="1" thickBot="1">
      <c r="A63" s="343" t="s">
        <v>64</v>
      </c>
      <c r="B63" s="348" t="s">
        <v>44</v>
      </c>
      <c r="C63" s="273"/>
      <c r="D63" s="282"/>
      <c r="E63" s="282"/>
      <c r="F63" s="337"/>
      <c r="G63" s="282"/>
      <c r="H63" s="315"/>
      <c r="I63" s="316">
        <f t="shared" si="1"/>
        <v>0</v>
      </c>
    </row>
    <row r="64" spans="1:9" ht="11.25" customHeight="1" thickBot="1">
      <c r="A64" s="350"/>
      <c r="B64" s="351" t="s">
        <v>196</v>
      </c>
      <c r="C64" s="273">
        <v>9.5</v>
      </c>
      <c r="D64" s="282">
        <v>9.5</v>
      </c>
      <c r="E64" s="282">
        <v>10</v>
      </c>
      <c r="F64" s="337"/>
      <c r="G64" s="282"/>
      <c r="H64" s="315">
        <f t="shared" si="0"/>
        <v>105.26315789473684</v>
      </c>
      <c r="I64" s="316">
        <f t="shared" si="1"/>
        <v>0.5</v>
      </c>
    </row>
    <row r="65" spans="1:9" ht="11.25" customHeight="1" thickBot="1">
      <c r="A65" s="322" t="s">
        <v>252</v>
      </c>
      <c r="B65" s="323" t="s">
        <v>221</v>
      </c>
      <c r="C65" s="274"/>
      <c r="D65" s="283"/>
      <c r="E65" s="283"/>
      <c r="F65" s="337"/>
      <c r="G65" s="283"/>
      <c r="H65" s="315"/>
      <c r="I65" s="316">
        <f t="shared" si="1"/>
        <v>0</v>
      </c>
    </row>
    <row r="66" spans="2:9" ht="11.25" customHeight="1" thickBot="1">
      <c r="B66" s="351"/>
      <c r="C66" s="272"/>
      <c r="D66" s="281"/>
      <c r="E66" s="281"/>
      <c r="F66" s="337"/>
      <c r="G66" s="281"/>
      <c r="H66" s="315"/>
      <c r="I66" s="316">
        <f t="shared" si="1"/>
        <v>0</v>
      </c>
    </row>
    <row r="67" spans="1:9" ht="11.25" customHeight="1" thickBot="1">
      <c r="A67" s="343" t="s">
        <v>125</v>
      </c>
      <c r="B67" s="348" t="s">
        <v>127</v>
      </c>
      <c r="C67" s="274">
        <v>171</v>
      </c>
      <c r="D67" s="283">
        <v>10</v>
      </c>
      <c r="E67" s="280"/>
      <c r="F67" s="337"/>
      <c r="G67" s="492">
        <v>170</v>
      </c>
      <c r="H67" s="315">
        <f t="shared" si="0"/>
        <v>0</v>
      </c>
      <c r="I67" s="316">
        <f t="shared" si="1"/>
        <v>-10</v>
      </c>
    </row>
    <row r="68" spans="1:9" ht="11.25" customHeight="1" thickBot="1">
      <c r="A68" s="343" t="s">
        <v>48</v>
      </c>
      <c r="B68" s="348" t="s">
        <v>49</v>
      </c>
      <c r="C68" s="274"/>
      <c r="D68" s="283"/>
      <c r="E68" s="283"/>
      <c r="F68" s="349"/>
      <c r="G68" s="495"/>
      <c r="H68" s="315"/>
      <c r="I68" s="316">
        <f t="shared" si="1"/>
        <v>0</v>
      </c>
    </row>
    <row r="69" spans="1:9" ht="11.25" customHeight="1" thickBot="1">
      <c r="A69" s="350"/>
      <c r="B69" s="351" t="s">
        <v>50</v>
      </c>
      <c r="C69" s="272">
        <v>95</v>
      </c>
      <c r="D69" s="281">
        <v>125</v>
      </c>
      <c r="E69" s="281">
        <v>73</v>
      </c>
      <c r="F69" s="328"/>
      <c r="G69" s="493">
        <v>80</v>
      </c>
      <c r="H69" s="315">
        <f t="shared" si="0"/>
        <v>58.4</v>
      </c>
      <c r="I69" s="316">
        <f t="shared" si="1"/>
        <v>-52</v>
      </c>
    </row>
    <row r="70" spans="1:9" ht="11.25" customHeight="1" thickBot="1">
      <c r="A70" s="343" t="s">
        <v>51</v>
      </c>
      <c r="B70" s="348" t="s">
        <v>126</v>
      </c>
      <c r="C70" s="274">
        <v>16.1</v>
      </c>
      <c r="D70" s="283">
        <v>180</v>
      </c>
      <c r="E70" s="280">
        <v>140.1</v>
      </c>
      <c r="F70" s="328"/>
      <c r="G70" s="492">
        <v>80.059</v>
      </c>
      <c r="H70" s="315">
        <f t="shared" si="0"/>
        <v>77.83333333333333</v>
      </c>
      <c r="I70" s="316">
        <f t="shared" si="1"/>
        <v>-39.900000000000006</v>
      </c>
    </row>
    <row r="71" spans="1:9" ht="11.25" customHeight="1" thickBot="1">
      <c r="A71" s="343" t="s">
        <v>52</v>
      </c>
      <c r="B71" s="348" t="s">
        <v>53</v>
      </c>
      <c r="C71" s="271"/>
      <c r="D71" s="280"/>
      <c r="E71" s="280"/>
      <c r="F71" s="326"/>
      <c r="G71" s="280"/>
      <c r="H71" s="315"/>
      <c r="I71" s="316">
        <f t="shared" si="1"/>
        <v>0</v>
      </c>
    </row>
    <row r="72" spans="1:9" ht="11.25" customHeight="1" thickBot="1">
      <c r="A72" s="343" t="s">
        <v>54</v>
      </c>
      <c r="B72" s="348" t="s">
        <v>49</v>
      </c>
      <c r="C72" s="273"/>
      <c r="D72" s="282"/>
      <c r="E72" s="282"/>
      <c r="F72" s="337"/>
      <c r="G72" s="282"/>
      <c r="H72" s="315"/>
      <c r="I72" s="316">
        <f t="shared" si="1"/>
        <v>0</v>
      </c>
    </row>
    <row r="73" spans="2:9" ht="11.25" customHeight="1" thickBot="1">
      <c r="B73" s="323" t="s">
        <v>55</v>
      </c>
      <c r="C73" s="273"/>
      <c r="D73" s="282">
        <v>2</v>
      </c>
      <c r="E73" s="282">
        <v>2.5</v>
      </c>
      <c r="F73" s="337"/>
      <c r="G73" s="282"/>
      <c r="H73" s="315"/>
      <c r="I73" s="316">
        <f t="shared" si="1"/>
        <v>0.5</v>
      </c>
    </row>
    <row r="74" spans="1:9" ht="11.25" customHeight="1" thickBot="1">
      <c r="A74" s="343" t="s">
        <v>56</v>
      </c>
      <c r="B74" s="348" t="s">
        <v>57</v>
      </c>
      <c r="C74" s="274"/>
      <c r="D74" s="283"/>
      <c r="E74" s="283"/>
      <c r="F74" s="337"/>
      <c r="G74" s="283"/>
      <c r="H74" s="315"/>
      <c r="I74" s="316">
        <f t="shared" si="1"/>
        <v>0</v>
      </c>
    </row>
    <row r="75" spans="1:9" ht="11.25" customHeight="1" thickBot="1">
      <c r="A75" s="350"/>
      <c r="B75" s="351" t="s">
        <v>58</v>
      </c>
      <c r="C75" s="272">
        <f>C76+C77</f>
        <v>0</v>
      </c>
      <c r="D75" s="281">
        <f>D76+D77</f>
        <v>0</v>
      </c>
      <c r="E75" s="281">
        <f>E76+E77</f>
        <v>0</v>
      </c>
      <c r="F75" s="380">
        <f>F76+F77</f>
        <v>0</v>
      </c>
      <c r="G75" s="281">
        <f>G76+G77</f>
        <v>0</v>
      </c>
      <c r="H75" s="315"/>
      <c r="I75" s="316">
        <f t="shared" si="1"/>
        <v>0</v>
      </c>
    </row>
    <row r="76" spans="1:9" ht="11.25" customHeight="1" thickBot="1">
      <c r="A76" s="322" t="s">
        <v>173</v>
      </c>
      <c r="B76" s="397" t="s">
        <v>172</v>
      </c>
      <c r="C76" s="273"/>
      <c r="D76" s="282"/>
      <c r="E76" s="282"/>
      <c r="F76" s="337"/>
      <c r="G76" s="282"/>
      <c r="H76" s="315"/>
      <c r="I76" s="316">
        <f aca="true" t="shared" si="2" ref="I76:I142">E76-D76</f>
        <v>0</v>
      </c>
    </row>
    <row r="77" spans="1:9" ht="11.25" customHeight="1" thickBot="1">
      <c r="A77" s="355" t="s">
        <v>146</v>
      </c>
      <c r="B77" s="398" t="s">
        <v>150</v>
      </c>
      <c r="C77" s="271"/>
      <c r="D77" s="280"/>
      <c r="E77" s="280"/>
      <c r="F77" s="326"/>
      <c r="G77" s="280"/>
      <c r="H77" s="315"/>
      <c r="I77" s="316">
        <f t="shared" si="2"/>
        <v>0</v>
      </c>
    </row>
    <row r="78" spans="1:9" ht="11.25" customHeight="1" thickBot="1">
      <c r="A78" s="355" t="s">
        <v>136</v>
      </c>
      <c r="B78" s="399" t="s">
        <v>174</v>
      </c>
      <c r="C78" s="271">
        <v>3</v>
      </c>
      <c r="D78" s="280">
        <v>3</v>
      </c>
      <c r="E78" s="280"/>
      <c r="F78" s="326"/>
      <c r="G78" s="280"/>
      <c r="H78" s="315">
        <f aca="true" t="shared" si="3" ref="H78:H143">E78/D78*100</f>
        <v>0</v>
      </c>
      <c r="I78" s="316">
        <f t="shared" si="2"/>
        <v>-3</v>
      </c>
    </row>
    <row r="79" spans="1:9" ht="11.25" customHeight="1" thickBot="1">
      <c r="A79" s="355" t="s">
        <v>182</v>
      </c>
      <c r="B79" s="399" t="s">
        <v>174</v>
      </c>
      <c r="C79" s="271"/>
      <c r="D79" s="280">
        <v>25</v>
      </c>
      <c r="E79" s="280">
        <v>21</v>
      </c>
      <c r="F79" s="326"/>
      <c r="G79" s="492">
        <v>50</v>
      </c>
      <c r="H79" s="315">
        <f t="shared" si="3"/>
        <v>84</v>
      </c>
      <c r="I79" s="316">
        <f t="shared" si="2"/>
        <v>-4</v>
      </c>
    </row>
    <row r="80" spans="1:9" ht="11.25" customHeight="1" thickBot="1">
      <c r="A80" s="355" t="s">
        <v>59</v>
      </c>
      <c r="B80" s="354" t="s">
        <v>60</v>
      </c>
      <c r="C80" s="271">
        <f>C82</f>
        <v>357.3</v>
      </c>
      <c r="D80" s="280">
        <f>D82</f>
        <v>558</v>
      </c>
      <c r="E80" s="280">
        <f>E82</f>
        <v>543.58801</v>
      </c>
      <c r="F80" s="400">
        <f>F82</f>
        <v>0</v>
      </c>
      <c r="G80" s="492">
        <f>G82</f>
        <v>355.83714</v>
      </c>
      <c r="H80" s="315">
        <f t="shared" si="3"/>
        <v>97.41720609318998</v>
      </c>
      <c r="I80" s="316">
        <f t="shared" si="2"/>
        <v>-14.411989999999946</v>
      </c>
    </row>
    <row r="81" spans="1:9" ht="11.25" customHeight="1" thickBot="1">
      <c r="A81" s="343" t="s">
        <v>61</v>
      </c>
      <c r="B81" s="348" t="s">
        <v>62</v>
      </c>
      <c r="C81" s="274"/>
      <c r="D81" s="283"/>
      <c r="E81" s="283"/>
      <c r="F81" s="349"/>
      <c r="G81" s="495"/>
      <c r="H81" s="315"/>
      <c r="I81" s="316">
        <f t="shared" si="2"/>
        <v>0</v>
      </c>
    </row>
    <row r="82" spans="2:9" ht="11.25" customHeight="1" thickBot="1">
      <c r="B82" s="323" t="s">
        <v>63</v>
      </c>
      <c r="C82" s="273">
        <v>357.3</v>
      </c>
      <c r="D82" s="282">
        <v>558</v>
      </c>
      <c r="E82" s="283">
        <v>543.58801</v>
      </c>
      <c r="F82" s="337"/>
      <c r="G82" s="495">
        <v>355.83714</v>
      </c>
      <c r="H82" s="315">
        <f t="shared" si="3"/>
        <v>97.41720609318998</v>
      </c>
      <c r="I82" s="316">
        <f t="shared" si="2"/>
        <v>-14.411989999999946</v>
      </c>
    </row>
    <row r="83" spans="1:9" ht="11.25" customHeight="1" thickBot="1">
      <c r="A83" s="338" t="s">
        <v>65</v>
      </c>
      <c r="B83" s="339" t="s">
        <v>66</v>
      </c>
      <c r="C83" s="275">
        <f>C84+C85+C86</f>
        <v>0</v>
      </c>
      <c r="D83" s="284">
        <f>D84+D85+D86</f>
        <v>156</v>
      </c>
      <c r="E83" s="284">
        <f>E84+E85+E86</f>
        <v>33.792890000000014</v>
      </c>
      <c r="F83" s="386">
        <f>F84+F85+F86</f>
        <v>0</v>
      </c>
      <c r="G83" s="284">
        <f>G84+G85+G86</f>
        <v>1432.0208100000002</v>
      </c>
      <c r="H83" s="315"/>
      <c r="I83" s="316">
        <f t="shared" si="2"/>
        <v>-122.20710999999999</v>
      </c>
    </row>
    <row r="84" spans="1:9" ht="11.25" customHeight="1" thickBot="1">
      <c r="A84" s="322" t="s">
        <v>67</v>
      </c>
      <c r="B84" s="323" t="s">
        <v>68</v>
      </c>
      <c r="C84" s="272"/>
      <c r="D84" s="281"/>
      <c r="E84" s="281">
        <v>-121.55045</v>
      </c>
      <c r="F84" s="328"/>
      <c r="G84" s="493">
        <v>19.15558</v>
      </c>
      <c r="H84" s="315"/>
      <c r="I84" s="316">
        <f t="shared" si="2"/>
        <v>-121.55045</v>
      </c>
    </row>
    <row r="85" spans="1:9" ht="11.25" customHeight="1" thickBot="1">
      <c r="A85" s="343" t="s">
        <v>217</v>
      </c>
      <c r="B85" s="354" t="s">
        <v>68</v>
      </c>
      <c r="C85" s="271"/>
      <c r="D85" s="280"/>
      <c r="E85" s="280"/>
      <c r="F85" s="326"/>
      <c r="G85" s="492"/>
      <c r="H85" s="315"/>
      <c r="I85" s="316">
        <f t="shared" si="2"/>
        <v>0</v>
      </c>
    </row>
    <row r="86" spans="1:9" ht="11.25" customHeight="1" thickBot="1">
      <c r="A86" s="343" t="s">
        <v>69</v>
      </c>
      <c r="B86" s="348" t="s">
        <v>66</v>
      </c>
      <c r="C86" s="274"/>
      <c r="D86" s="283">
        <v>156</v>
      </c>
      <c r="E86" s="283">
        <v>155.34334</v>
      </c>
      <c r="F86" s="349"/>
      <c r="G86" s="495">
        <v>1412.86523</v>
      </c>
      <c r="H86" s="315"/>
      <c r="I86" s="316">
        <f t="shared" si="2"/>
        <v>-0.656659999999988</v>
      </c>
    </row>
    <row r="87" spans="1:9" ht="11.25" customHeight="1" thickBot="1">
      <c r="A87" s="401" t="s">
        <v>72</v>
      </c>
      <c r="B87" s="314" t="s">
        <v>73</v>
      </c>
      <c r="C87" s="278">
        <f>C88+C164+C162+C161</f>
        <v>306118.558</v>
      </c>
      <c r="D87" s="288">
        <f>D88+D164+D162+D161</f>
        <v>358703.33579999994</v>
      </c>
      <c r="E87" s="288">
        <f>E88+E161+E162+E164+E163</f>
        <v>297509.23301</v>
      </c>
      <c r="F87" s="288">
        <f>F88+F164+F162+F161</f>
        <v>0</v>
      </c>
      <c r="G87" s="288">
        <f>G88+G164+G162+G161</f>
        <v>320863.9549</v>
      </c>
      <c r="H87" s="315">
        <f t="shared" si="3"/>
        <v>82.94019132732025</v>
      </c>
      <c r="I87" s="316">
        <f t="shared" si="2"/>
        <v>-61194.10278999992</v>
      </c>
    </row>
    <row r="88" spans="1:9" ht="11.25" customHeight="1" thickBot="1">
      <c r="A88" s="402" t="s">
        <v>130</v>
      </c>
      <c r="B88" s="403" t="s">
        <v>131</v>
      </c>
      <c r="C88" s="366">
        <f>C89+C92+C113+C143</f>
        <v>306118.558</v>
      </c>
      <c r="D88" s="365">
        <f>D89+D92+D113+D143</f>
        <v>354522.33579999994</v>
      </c>
      <c r="E88" s="365">
        <f>E89+E92+E113+E143</f>
        <v>293340.97856</v>
      </c>
      <c r="F88" s="365">
        <f>F89+F92+F113+F143</f>
        <v>0</v>
      </c>
      <c r="G88" s="365">
        <f>G89+G92+G113+G143</f>
        <v>319130.25199</v>
      </c>
      <c r="H88" s="315">
        <f t="shared" si="3"/>
        <v>82.74259445404456</v>
      </c>
      <c r="I88" s="316">
        <f t="shared" si="2"/>
        <v>-61181.357239999925</v>
      </c>
    </row>
    <row r="89" spans="1:9" ht="11.25" customHeight="1" thickBot="1">
      <c r="A89" s="401" t="s">
        <v>74</v>
      </c>
      <c r="B89" s="314" t="s">
        <v>75</v>
      </c>
      <c r="C89" s="278">
        <f>C90+C91</f>
        <v>108768</v>
      </c>
      <c r="D89" s="288">
        <f>D90+D91</f>
        <v>108768</v>
      </c>
      <c r="E89" s="288">
        <f>E90+E91</f>
        <v>91300</v>
      </c>
      <c r="F89" s="404">
        <f>F90+F91</f>
        <v>0</v>
      </c>
      <c r="G89" s="288">
        <f>G90+G91</f>
        <v>97345</v>
      </c>
      <c r="H89" s="315">
        <f t="shared" si="3"/>
        <v>83.94012944983818</v>
      </c>
      <c r="I89" s="316">
        <f t="shared" si="2"/>
        <v>-17468</v>
      </c>
    </row>
    <row r="90" spans="1:9" ht="11.25" customHeight="1" thickBot="1">
      <c r="A90" s="350" t="s">
        <v>76</v>
      </c>
      <c r="B90" s="351" t="s">
        <v>77</v>
      </c>
      <c r="C90" s="405">
        <v>108768</v>
      </c>
      <c r="D90" s="455">
        <v>108768</v>
      </c>
      <c r="E90" s="281">
        <v>91300</v>
      </c>
      <c r="G90" s="493">
        <v>97345</v>
      </c>
      <c r="H90" s="315">
        <f t="shared" si="3"/>
        <v>83.94012944983818</v>
      </c>
      <c r="I90" s="316">
        <f t="shared" si="2"/>
        <v>-17468</v>
      </c>
    </row>
    <row r="91" spans="1:9" ht="11.25" customHeight="1" thickBot="1">
      <c r="A91" s="406" t="s">
        <v>121</v>
      </c>
      <c r="B91" s="397" t="s">
        <v>122</v>
      </c>
      <c r="C91" s="407"/>
      <c r="D91" s="456"/>
      <c r="E91" s="282"/>
      <c r="G91" s="282"/>
      <c r="H91" s="315"/>
      <c r="I91" s="316">
        <f t="shared" si="2"/>
        <v>0</v>
      </c>
    </row>
    <row r="92" spans="1:10" ht="11.25" customHeight="1" thickBot="1">
      <c r="A92" s="401" t="s">
        <v>78</v>
      </c>
      <c r="B92" s="314" t="s">
        <v>79</v>
      </c>
      <c r="C92" s="278">
        <f>C94+C96+C101+C97+C100+C98</f>
        <v>18049.8</v>
      </c>
      <c r="D92" s="288">
        <f>D94+D96+D101+D97+D100+D98+D93+D99</f>
        <v>28511.4</v>
      </c>
      <c r="E92" s="288">
        <f>E94+E96+E101+E97+E100+E98+E93+E95+E99</f>
        <v>20854.979150000003</v>
      </c>
      <c r="F92" s="404">
        <f>F94+F96+F101+F97+F100</f>
        <v>0</v>
      </c>
      <c r="G92" s="288">
        <f>G94+G96+G101+G97+G100+G93+G95+G98</f>
        <v>47293.01223</v>
      </c>
      <c r="H92" s="315">
        <f t="shared" si="3"/>
        <v>73.14610699579818</v>
      </c>
      <c r="I92" s="316">
        <f t="shared" si="2"/>
        <v>-7656.420849999999</v>
      </c>
      <c r="J92" s="3"/>
    </row>
    <row r="93" spans="1:10" ht="11.25" customHeight="1" thickBot="1">
      <c r="A93" s="350" t="s">
        <v>256</v>
      </c>
      <c r="B93" s="351" t="s">
        <v>270</v>
      </c>
      <c r="C93" s="405"/>
      <c r="D93" s="455">
        <v>1300.2</v>
      </c>
      <c r="E93" s="281">
        <v>1300.2</v>
      </c>
      <c r="F93" s="408"/>
      <c r="G93" s="493">
        <v>3777.299</v>
      </c>
      <c r="H93" s="315"/>
      <c r="I93" s="316">
        <f t="shared" si="2"/>
        <v>0</v>
      </c>
      <c r="J93" s="3"/>
    </row>
    <row r="94" spans="1:10" ht="11.25" customHeight="1" thickBot="1">
      <c r="A94" s="355" t="s">
        <v>257</v>
      </c>
      <c r="B94" s="354" t="s">
        <v>80</v>
      </c>
      <c r="C94" s="409"/>
      <c r="D94" s="457">
        <v>4956.6</v>
      </c>
      <c r="E94" s="280">
        <v>4956.6</v>
      </c>
      <c r="F94" s="400"/>
      <c r="G94" s="492">
        <v>3748.508</v>
      </c>
      <c r="H94" s="315">
        <f t="shared" si="3"/>
        <v>100</v>
      </c>
      <c r="I94" s="316">
        <f t="shared" si="2"/>
        <v>0</v>
      </c>
      <c r="J94" s="3"/>
    </row>
    <row r="95" spans="1:10" ht="11.25" customHeight="1" thickBot="1">
      <c r="A95" s="350" t="s">
        <v>256</v>
      </c>
      <c r="B95" s="351" t="s">
        <v>258</v>
      </c>
      <c r="C95" s="405"/>
      <c r="D95" s="455"/>
      <c r="E95" s="281"/>
      <c r="F95" s="408"/>
      <c r="G95" s="281"/>
      <c r="H95" s="315"/>
      <c r="I95" s="316">
        <f t="shared" si="2"/>
        <v>0</v>
      </c>
      <c r="J95" s="3"/>
    </row>
    <row r="96" spans="1:10" s="3" customFormat="1" ht="11.25" customHeight="1" thickBot="1">
      <c r="A96" s="350" t="s">
        <v>111</v>
      </c>
      <c r="B96" s="351" t="s">
        <v>81</v>
      </c>
      <c r="C96" s="405">
        <v>5137</v>
      </c>
      <c r="D96" s="455">
        <v>6064</v>
      </c>
      <c r="E96" s="281">
        <v>1563.951</v>
      </c>
      <c r="F96" s="380"/>
      <c r="G96" s="493">
        <v>15435</v>
      </c>
      <c r="H96" s="315">
        <f t="shared" si="3"/>
        <v>25.790748680738783</v>
      </c>
      <c r="I96" s="316">
        <f t="shared" si="2"/>
        <v>-4500.049</v>
      </c>
      <c r="J96" s="293"/>
    </row>
    <row r="97" spans="1:10" s="3" customFormat="1" ht="11.25" customHeight="1" thickBot="1">
      <c r="A97" s="410" t="s">
        <v>135</v>
      </c>
      <c r="B97" s="348" t="s">
        <v>133</v>
      </c>
      <c r="C97" s="411"/>
      <c r="D97" s="377"/>
      <c r="E97" s="282"/>
      <c r="F97" s="1"/>
      <c r="G97" s="282"/>
      <c r="H97" s="315"/>
      <c r="I97" s="316">
        <f t="shared" si="2"/>
        <v>0</v>
      </c>
      <c r="J97" s="293"/>
    </row>
    <row r="98" spans="1:10" s="3" customFormat="1" ht="11.25" customHeight="1" thickBot="1">
      <c r="A98" s="412" t="s">
        <v>246</v>
      </c>
      <c r="B98" s="354" t="s">
        <v>247</v>
      </c>
      <c r="C98" s="413"/>
      <c r="D98" s="382"/>
      <c r="E98" s="283"/>
      <c r="F98" s="414"/>
      <c r="G98" s="495">
        <v>15362.16523</v>
      </c>
      <c r="H98" s="315"/>
      <c r="I98" s="316">
        <f t="shared" si="2"/>
        <v>0</v>
      </c>
      <c r="J98" s="293"/>
    </row>
    <row r="99" spans="1:10" s="3" customFormat="1" ht="11.25" customHeight="1" thickBot="1">
      <c r="A99" s="412" t="s">
        <v>284</v>
      </c>
      <c r="B99" s="354" t="s">
        <v>285</v>
      </c>
      <c r="C99" s="413"/>
      <c r="D99" s="382">
        <v>3317.8</v>
      </c>
      <c r="E99" s="283">
        <v>995.4</v>
      </c>
      <c r="F99" s="414"/>
      <c r="G99" s="283"/>
      <c r="H99" s="315"/>
      <c r="I99" s="316"/>
      <c r="J99" s="293"/>
    </row>
    <row r="100" spans="1:10" s="3" customFormat="1" ht="11.25" customHeight="1" thickBot="1">
      <c r="A100" s="412" t="s">
        <v>170</v>
      </c>
      <c r="B100" s="354" t="s">
        <v>84</v>
      </c>
      <c r="C100" s="413">
        <v>3208.9</v>
      </c>
      <c r="D100" s="382">
        <v>3221.9</v>
      </c>
      <c r="E100" s="283">
        <v>3221.9</v>
      </c>
      <c r="F100" s="414"/>
      <c r="G100" s="495">
        <v>3276</v>
      </c>
      <c r="H100" s="315">
        <f t="shared" si="3"/>
        <v>100</v>
      </c>
      <c r="I100" s="316">
        <f t="shared" si="2"/>
        <v>0</v>
      </c>
      <c r="J100" s="293"/>
    </row>
    <row r="101" spans="1:9" ht="11.25" customHeight="1" thickBot="1">
      <c r="A101" s="401" t="s">
        <v>82</v>
      </c>
      <c r="B101" s="314" t="s">
        <v>83</v>
      </c>
      <c r="C101" s="278">
        <f>C103+C104+C107+C102+C106+C108+C105+C111</f>
        <v>9703.9</v>
      </c>
      <c r="D101" s="288">
        <f>D103+D104+D107+D102+D106+D108+D105+D111</f>
        <v>9650.9</v>
      </c>
      <c r="E101" s="288">
        <f>E103+E104+E107+E102+E106+E108+E105+E110+E111+E112</f>
        <v>8816.92815</v>
      </c>
      <c r="F101" s="404">
        <f>F103+F104+F107+F102+F106+F105+F108</f>
        <v>0</v>
      </c>
      <c r="G101" s="288">
        <f>G103+G104+G107+G102+G106+G105+G108+G109+G112+G110</f>
        <v>5694.04</v>
      </c>
      <c r="H101" s="315">
        <f t="shared" si="3"/>
        <v>91.35861059590297</v>
      </c>
      <c r="I101" s="316">
        <f t="shared" si="2"/>
        <v>-833.9718499999999</v>
      </c>
    </row>
    <row r="102" spans="1:9" ht="24.75" customHeight="1" thickBot="1">
      <c r="A102" s="350" t="s">
        <v>82</v>
      </c>
      <c r="B102" s="415" t="s">
        <v>212</v>
      </c>
      <c r="C102" s="417">
        <v>4000</v>
      </c>
      <c r="D102" s="458">
        <v>4000</v>
      </c>
      <c r="E102" s="416">
        <v>4000</v>
      </c>
      <c r="F102" s="328"/>
      <c r="G102" s="499">
        <v>2097</v>
      </c>
      <c r="H102" s="315">
        <f t="shared" si="3"/>
        <v>100</v>
      </c>
      <c r="I102" s="316">
        <f t="shared" si="2"/>
        <v>0</v>
      </c>
    </row>
    <row r="103" spans="1:9" ht="11.25" customHeight="1" thickBot="1">
      <c r="A103" s="343" t="s">
        <v>82</v>
      </c>
      <c r="B103" s="348" t="s">
        <v>186</v>
      </c>
      <c r="C103" s="413"/>
      <c r="D103" s="382"/>
      <c r="E103" s="281"/>
      <c r="F103" s="414"/>
      <c r="G103" s="281"/>
      <c r="H103" s="315" t="e">
        <f t="shared" si="3"/>
        <v>#DIV/0!</v>
      </c>
      <c r="I103" s="316">
        <f t="shared" si="2"/>
        <v>0</v>
      </c>
    </row>
    <row r="104" spans="1:9" ht="11.25" customHeight="1" thickBot="1">
      <c r="A104" s="343" t="s">
        <v>82</v>
      </c>
      <c r="B104" s="354" t="s">
        <v>85</v>
      </c>
      <c r="C104" s="409"/>
      <c r="D104" s="457"/>
      <c r="E104" s="280"/>
      <c r="F104" s="349"/>
      <c r="G104" s="492">
        <v>108.5</v>
      </c>
      <c r="H104" s="315"/>
      <c r="I104" s="316">
        <f t="shared" si="2"/>
        <v>0</v>
      </c>
    </row>
    <row r="105" spans="1:9" ht="24" customHeight="1" thickBot="1">
      <c r="A105" s="343" t="s">
        <v>82</v>
      </c>
      <c r="B105" s="342" t="s">
        <v>229</v>
      </c>
      <c r="C105" s="413"/>
      <c r="D105" s="382"/>
      <c r="E105" s="280"/>
      <c r="F105" s="349"/>
      <c r="G105" s="280"/>
      <c r="H105" s="315"/>
      <c r="I105" s="316">
        <f t="shared" si="2"/>
        <v>0</v>
      </c>
    </row>
    <row r="106" spans="1:9" ht="11.25" customHeight="1" thickBot="1">
      <c r="A106" s="343" t="s">
        <v>82</v>
      </c>
      <c r="B106" s="342" t="s">
        <v>241</v>
      </c>
      <c r="C106" s="413"/>
      <c r="D106" s="382"/>
      <c r="E106" s="280"/>
      <c r="F106" s="349"/>
      <c r="G106" s="492">
        <v>1438.9</v>
      </c>
      <c r="H106" s="315"/>
      <c r="I106" s="316">
        <f t="shared" si="2"/>
        <v>0</v>
      </c>
    </row>
    <row r="107" spans="1:9" ht="11.25" customHeight="1" thickBot="1">
      <c r="A107" s="343" t="s">
        <v>82</v>
      </c>
      <c r="B107" s="351" t="s">
        <v>187</v>
      </c>
      <c r="C107" s="413">
        <v>220</v>
      </c>
      <c r="D107" s="382">
        <v>1045</v>
      </c>
      <c r="E107" s="283">
        <v>709.74415</v>
      </c>
      <c r="F107" s="349"/>
      <c r="G107" s="360"/>
      <c r="H107" s="315">
        <f t="shared" si="3"/>
        <v>67.9181004784689</v>
      </c>
      <c r="I107" s="316">
        <f t="shared" si="2"/>
        <v>-335.25585</v>
      </c>
    </row>
    <row r="108" spans="1:9" ht="24.75" customHeight="1" thickBot="1">
      <c r="A108" s="343" t="s">
        <v>82</v>
      </c>
      <c r="B108" s="418" t="s">
        <v>230</v>
      </c>
      <c r="C108" s="274">
        <v>2273.9</v>
      </c>
      <c r="D108" s="283">
        <v>2273.9</v>
      </c>
      <c r="E108" s="283">
        <v>1775.184</v>
      </c>
      <c r="F108" s="419"/>
      <c r="G108" s="495">
        <v>1839.52</v>
      </c>
      <c r="H108" s="315">
        <f t="shared" si="3"/>
        <v>78.06781300848762</v>
      </c>
      <c r="I108" s="316">
        <f t="shared" si="2"/>
        <v>-498.7160000000001</v>
      </c>
    </row>
    <row r="109" spans="1:9" ht="12.75" customHeight="1" thickBot="1">
      <c r="A109" s="343" t="s">
        <v>82</v>
      </c>
      <c r="B109" s="418" t="s">
        <v>248</v>
      </c>
      <c r="C109" s="274"/>
      <c r="D109" s="283"/>
      <c r="E109" s="283"/>
      <c r="F109" s="419"/>
      <c r="G109" s="283"/>
      <c r="H109" s="315"/>
      <c r="I109" s="316">
        <f t="shared" si="2"/>
        <v>0</v>
      </c>
    </row>
    <row r="110" spans="1:9" ht="23.25" customHeight="1" thickBot="1">
      <c r="A110" s="355" t="s">
        <v>82</v>
      </c>
      <c r="B110" s="418" t="s">
        <v>249</v>
      </c>
      <c r="C110" s="274"/>
      <c r="D110" s="283"/>
      <c r="E110" s="283"/>
      <c r="F110" s="419"/>
      <c r="G110" s="495">
        <v>210.12</v>
      </c>
      <c r="H110" s="315"/>
      <c r="I110" s="316">
        <f t="shared" si="2"/>
        <v>0</v>
      </c>
    </row>
    <row r="111" spans="1:9" ht="25.5" customHeight="1" thickBot="1">
      <c r="A111" s="355" t="s">
        <v>82</v>
      </c>
      <c r="B111" s="344" t="s">
        <v>251</v>
      </c>
      <c r="C111" s="276">
        <v>3210</v>
      </c>
      <c r="D111" s="286">
        <v>2332</v>
      </c>
      <c r="E111" s="286">
        <v>2332</v>
      </c>
      <c r="F111" s="420"/>
      <c r="G111" s="286"/>
      <c r="H111" s="315">
        <f t="shared" si="3"/>
        <v>100</v>
      </c>
      <c r="I111" s="316">
        <f t="shared" si="2"/>
        <v>0</v>
      </c>
    </row>
    <row r="112" spans="1:9" ht="12.75" customHeight="1" thickBot="1">
      <c r="A112" s="355" t="s">
        <v>82</v>
      </c>
      <c r="B112" s="344" t="s">
        <v>259</v>
      </c>
      <c r="C112" s="276"/>
      <c r="D112" s="286"/>
      <c r="E112" s="286"/>
      <c r="F112" s="420"/>
      <c r="G112" s="286"/>
      <c r="H112" s="315"/>
      <c r="I112" s="316">
        <f t="shared" si="2"/>
        <v>0</v>
      </c>
    </row>
    <row r="113" spans="1:9" ht="11.25" customHeight="1" thickBot="1">
      <c r="A113" s="402" t="s">
        <v>86</v>
      </c>
      <c r="B113" s="403" t="s">
        <v>87</v>
      </c>
      <c r="C113" s="366">
        <f>C118+C114+C116+C117+C138+C140+C137+C115</f>
        <v>156106.80000000002</v>
      </c>
      <c r="D113" s="365">
        <f>D118+D114+D116+D117+D138+D140+D137+D115+D134+D135+D133+D139+D136</f>
        <v>177074.8</v>
      </c>
      <c r="E113" s="365">
        <f>E118+E114+E116+E117+E138+E140+E137+E135+E133+E134+E139+E136</f>
        <v>148701.31579000002</v>
      </c>
      <c r="F113" s="421">
        <f>F118+F114+F116+F117+F138+F140+F137</f>
        <v>0</v>
      </c>
      <c r="G113" s="365">
        <f>G118+G114+G116+G117+G138+G140+G137+G133+G135</f>
        <v>145257.96348</v>
      </c>
      <c r="H113" s="315">
        <f t="shared" si="3"/>
        <v>83.976554422199</v>
      </c>
      <c r="I113" s="316">
        <f t="shared" si="2"/>
        <v>-28373.484209999966</v>
      </c>
    </row>
    <row r="114" spans="1:9" ht="14.25" customHeight="1" thickBot="1">
      <c r="A114" s="350" t="s">
        <v>88</v>
      </c>
      <c r="B114" s="342" t="s">
        <v>271</v>
      </c>
      <c r="C114" s="422">
        <v>528</v>
      </c>
      <c r="D114" s="459">
        <v>669.5</v>
      </c>
      <c r="E114" s="282">
        <v>558.0314</v>
      </c>
      <c r="G114" s="494">
        <v>512.13</v>
      </c>
      <c r="H114" s="315">
        <f t="shared" si="3"/>
        <v>83.3504705003734</v>
      </c>
      <c r="I114" s="316">
        <f t="shared" si="2"/>
        <v>-111.46860000000004</v>
      </c>
    </row>
    <row r="115" spans="1:9" ht="24.75" customHeight="1" thickBot="1">
      <c r="A115" s="350" t="s">
        <v>276</v>
      </c>
      <c r="B115" s="447" t="s">
        <v>277</v>
      </c>
      <c r="C115" s="448"/>
      <c r="D115" s="459">
        <v>3.9</v>
      </c>
      <c r="E115" s="282"/>
      <c r="G115" s="282"/>
      <c r="H115" s="315">
        <f t="shared" si="3"/>
        <v>0</v>
      </c>
      <c r="I115" s="316">
        <f t="shared" si="2"/>
        <v>-3.9</v>
      </c>
    </row>
    <row r="116" spans="1:10" ht="11.25" customHeight="1" thickBot="1">
      <c r="A116" s="355" t="s">
        <v>89</v>
      </c>
      <c r="B116" s="354" t="s">
        <v>272</v>
      </c>
      <c r="C116" s="405">
        <v>1371.6</v>
      </c>
      <c r="D116" s="455">
        <v>1371.6</v>
      </c>
      <c r="E116" s="280">
        <v>1079.638</v>
      </c>
      <c r="F116" s="423"/>
      <c r="G116" s="492">
        <v>1248.2</v>
      </c>
      <c r="H116" s="315">
        <f t="shared" si="3"/>
        <v>78.71376494604841</v>
      </c>
      <c r="I116" s="316">
        <f t="shared" si="2"/>
        <v>-291.962</v>
      </c>
      <c r="J116" s="3"/>
    </row>
    <row r="117" spans="1:10" ht="23.25" customHeight="1" thickBot="1">
      <c r="A117" s="355" t="s">
        <v>120</v>
      </c>
      <c r="B117" s="344" t="s">
        <v>273</v>
      </c>
      <c r="C117" s="422"/>
      <c r="D117" s="459">
        <v>318</v>
      </c>
      <c r="E117" s="280">
        <v>178.3955</v>
      </c>
      <c r="F117" s="423"/>
      <c r="G117" s="492">
        <v>364.1868</v>
      </c>
      <c r="H117" s="315">
        <f t="shared" si="3"/>
        <v>56.09921383647799</v>
      </c>
      <c r="I117" s="316">
        <f t="shared" si="2"/>
        <v>-139.6045</v>
      </c>
      <c r="J117" s="3"/>
    </row>
    <row r="118" spans="1:9" ht="11.25" customHeight="1" thickBot="1">
      <c r="A118" s="401" t="s">
        <v>90</v>
      </c>
      <c r="B118" s="314" t="s">
        <v>91</v>
      </c>
      <c r="C118" s="278">
        <f>C121+C122+C127+C130+C129+C120+C119+C128+C123+C131+C132+C124</f>
        <v>117543.3</v>
      </c>
      <c r="D118" s="288">
        <f>D121+D122+D127+D130+D129+D120+D119+D128+D123+D131+D132+D124+D125+D126</f>
        <v>118212.2</v>
      </c>
      <c r="E118" s="278">
        <f>E121+E122+E127+E130+E129+E120+E119+E128+E123+E131+E132+E124+E125+E126</f>
        <v>99159.89302000002</v>
      </c>
      <c r="F118" s="404">
        <f>F121+F122+F127+F130+F129+F120+F119+F128+F123+F131+F132</f>
        <v>0</v>
      </c>
      <c r="G118" s="288">
        <f>G121+G122+G127+G130+G129+G120+G119+G128+G123+G131+G132</f>
        <v>100907.33988</v>
      </c>
      <c r="H118" s="315">
        <f t="shared" si="3"/>
        <v>83.88296048969566</v>
      </c>
      <c r="I118" s="316">
        <f t="shared" si="2"/>
        <v>-19052.30697999998</v>
      </c>
    </row>
    <row r="119" spans="1:9" ht="25.5" customHeight="1" thickBot="1">
      <c r="A119" s="350" t="s">
        <v>90</v>
      </c>
      <c r="B119" s="415" t="s">
        <v>118</v>
      </c>
      <c r="C119" s="422">
        <v>1384.2</v>
      </c>
      <c r="D119" s="459">
        <v>1384.2</v>
      </c>
      <c r="E119" s="281">
        <v>1383.8573</v>
      </c>
      <c r="F119" s="424"/>
      <c r="G119" s="493">
        <v>1973.02308</v>
      </c>
      <c r="H119" s="315">
        <f t="shared" si="3"/>
        <v>99.97524201704955</v>
      </c>
      <c r="I119" s="316">
        <f t="shared" si="2"/>
        <v>-0.3427000000001499</v>
      </c>
    </row>
    <row r="120" spans="1:9" ht="11.25" customHeight="1" thickBot="1">
      <c r="A120" s="350" t="s">
        <v>90</v>
      </c>
      <c r="B120" s="342" t="s">
        <v>124</v>
      </c>
      <c r="C120" s="422">
        <v>27</v>
      </c>
      <c r="D120" s="459">
        <v>27</v>
      </c>
      <c r="E120" s="281"/>
      <c r="F120" s="424"/>
      <c r="G120" s="493"/>
      <c r="H120" s="315">
        <f t="shared" si="3"/>
        <v>0</v>
      </c>
      <c r="I120" s="316">
        <f t="shared" si="2"/>
        <v>-27</v>
      </c>
    </row>
    <row r="121" spans="1:9" ht="11.25" customHeight="1" thickBot="1">
      <c r="A121" s="350" t="s">
        <v>90</v>
      </c>
      <c r="B121" s="342" t="s">
        <v>200</v>
      </c>
      <c r="C121" s="422">
        <v>5444.6</v>
      </c>
      <c r="D121" s="459">
        <v>5596</v>
      </c>
      <c r="E121" s="281">
        <v>4940.77366</v>
      </c>
      <c r="F121" s="328"/>
      <c r="G121" s="493">
        <v>6423.0968</v>
      </c>
      <c r="H121" s="315">
        <f t="shared" si="3"/>
        <v>88.29116619013581</v>
      </c>
      <c r="I121" s="316">
        <f t="shared" si="2"/>
        <v>-655.2263400000002</v>
      </c>
    </row>
    <row r="122" spans="1:9" ht="11.25" customHeight="1" thickBot="1">
      <c r="A122" s="355" t="s">
        <v>90</v>
      </c>
      <c r="B122" s="354" t="s">
        <v>199</v>
      </c>
      <c r="C122" s="409">
        <v>92696.4</v>
      </c>
      <c r="D122" s="457">
        <v>92696.4</v>
      </c>
      <c r="E122" s="280">
        <v>77239</v>
      </c>
      <c r="F122" s="423"/>
      <c r="G122" s="492">
        <v>79488</v>
      </c>
      <c r="H122" s="315">
        <f t="shared" si="3"/>
        <v>83.3247030089626</v>
      </c>
      <c r="I122" s="316">
        <f t="shared" si="2"/>
        <v>-15457.399999999994</v>
      </c>
    </row>
    <row r="123" spans="1:9" ht="11.25" customHeight="1" thickBot="1">
      <c r="A123" s="355" t="s">
        <v>90</v>
      </c>
      <c r="B123" s="354" t="s">
        <v>171</v>
      </c>
      <c r="C123" s="409">
        <v>15653.6</v>
      </c>
      <c r="D123" s="457">
        <v>15653.6</v>
      </c>
      <c r="E123" s="280">
        <v>13463</v>
      </c>
      <c r="F123" s="423"/>
      <c r="G123" s="492">
        <v>10823</v>
      </c>
      <c r="H123" s="315">
        <f t="shared" si="3"/>
        <v>86.00577502938621</v>
      </c>
      <c r="I123" s="316">
        <f t="shared" si="2"/>
        <v>-2190.6000000000004</v>
      </c>
    </row>
    <row r="124" spans="1:9" ht="11.25" customHeight="1" thickBot="1">
      <c r="A124" s="355" t="s">
        <v>90</v>
      </c>
      <c r="B124" s="354" t="s">
        <v>268</v>
      </c>
      <c r="C124" s="409">
        <v>1185.9</v>
      </c>
      <c r="D124" s="457">
        <v>1186.7</v>
      </c>
      <c r="E124" s="280">
        <v>1002.07214</v>
      </c>
      <c r="F124" s="423"/>
      <c r="G124" s="492"/>
      <c r="H124" s="315">
        <f t="shared" si="3"/>
        <v>84.44190949692424</v>
      </c>
      <c r="I124" s="316">
        <f t="shared" si="2"/>
        <v>-184.62786000000006</v>
      </c>
    </row>
    <row r="125" spans="1:9" ht="11.25" customHeight="1" thickBot="1">
      <c r="A125" s="355" t="s">
        <v>90</v>
      </c>
      <c r="B125" s="354" t="s">
        <v>280</v>
      </c>
      <c r="C125" s="409"/>
      <c r="D125" s="457">
        <v>416.2</v>
      </c>
      <c r="E125" s="280">
        <v>346.83332</v>
      </c>
      <c r="F125" s="423"/>
      <c r="G125" s="280"/>
      <c r="H125" s="315">
        <f t="shared" si="3"/>
        <v>83.33333012974532</v>
      </c>
      <c r="I125" s="316">
        <f t="shared" si="2"/>
        <v>-69.36667999999997</v>
      </c>
    </row>
    <row r="126" spans="1:9" ht="24.75" customHeight="1" thickBot="1">
      <c r="A126" s="355" t="s">
        <v>90</v>
      </c>
      <c r="B126" s="344" t="s">
        <v>281</v>
      </c>
      <c r="C126" s="409"/>
      <c r="D126" s="457">
        <v>100.5</v>
      </c>
      <c r="E126" s="280">
        <v>100.5</v>
      </c>
      <c r="F126" s="423"/>
      <c r="G126" s="280"/>
      <c r="H126" s="315">
        <f t="shared" si="3"/>
        <v>100</v>
      </c>
      <c r="I126" s="316">
        <f t="shared" si="2"/>
        <v>0</v>
      </c>
    </row>
    <row r="127" spans="1:9" ht="11.25" customHeight="1" thickBot="1">
      <c r="A127" s="355" t="s">
        <v>90</v>
      </c>
      <c r="B127" s="354" t="s">
        <v>92</v>
      </c>
      <c r="C127" s="409"/>
      <c r="D127" s="457"/>
      <c r="E127" s="280"/>
      <c r="F127" s="423"/>
      <c r="G127" s="38">
        <v>419.5</v>
      </c>
      <c r="H127" s="315"/>
      <c r="I127" s="316">
        <f t="shared" si="2"/>
        <v>0</v>
      </c>
    </row>
    <row r="128" spans="1:9" ht="11.25" customHeight="1" thickBot="1">
      <c r="A128" s="355" t="s">
        <v>90</v>
      </c>
      <c r="B128" s="354" t="s">
        <v>145</v>
      </c>
      <c r="C128" s="409"/>
      <c r="D128" s="457"/>
      <c r="E128" s="280"/>
      <c r="F128" s="423"/>
      <c r="G128" s="492">
        <v>7.92</v>
      </c>
      <c r="H128" s="315"/>
      <c r="I128" s="316">
        <f t="shared" si="2"/>
        <v>0</v>
      </c>
    </row>
    <row r="129" spans="1:9" ht="11.25" customHeight="1" thickBot="1">
      <c r="A129" s="355" t="s">
        <v>90</v>
      </c>
      <c r="B129" s="354" t="s">
        <v>93</v>
      </c>
      <c r="C129" s="425">
        <v>1151.6</v>
      </c>
      <c r="D129" s="460">
        <v>1151.6</v>
      </c>
      <c r="E129" s="286">
        <v>683.8566</v>
      </c>
      <c r="F129" s="426"/>
      <c r="G129" s="500">
        <v>1142.5</v>
      </c>
      <c r="H129" s="315">
        <f t="shared" si="3"/>
        <v>59.3831712400139</v>
      </c>
      <c r="I129" s="316">
        <f t="shared" si="2"/>
        <v>-467.74339999999995</v>
      </c>
    </row>
    <row r="130" spans="1:9" ht="11.25" customHeight="1" thickBot="1">
      <c r="A130" s="355" t="s">
        <v>90</v>
      </c>
      <c r="B130" s="354" t="s">
        <v>198</v>
      </c>
      <c r="C130" s="409"/>
      <c r="D130" s="457"/>
      <c r="E130" s="280"/>
      <c r="F130" s="423"/>
      <c r="G130" s="492">
        <v>241</v>
      </c>
      <c r="H130" s="315"/>
      <c r="I130" s="316">
        <f t="shared" si="2"/>
        <v>0</v>
      </c>
    </row>
    <row r="131" spans="1:9" ht="36" customHeight="1" thickBot="1">
      <c r="A131" s="355" t="s">
        <v>90</v>
      </c>
      <c r="B131" s="344" t="s">
        <v>231</v>
      </c>
      <c r="C131" s="405"/>
      <c r="D131" s="455"/>
      <c r="E131" s="283"/>
      <c r="F131" s="414"/>
      <c r="G131" s="495">
        <v>119.3</v>
      </c>
      <c r="H131" s="315"/>
      <c r="I131" s="316">
        <f t="shared" si="2"/>
        <v>0</v>
      </c>
    </row>
    <row r="132" spans="1:9" ht="24" customHeight="1" thickBot="1">
      <c r="A132" s="355" t="s">
        <v>90</v>
      </c>
      <c r="B132" s="342" t="s">
        <v>180</v>
      </c>
      <c r="C132" s="405"/>
      <c r="D132" s="455"/>
      <c r="E132" s="283"/>
      <c r="F132" s="349"/>
      <c r="G132" s="495">
        <v>270</v>
      </c>
      <c r="H132" s="315"/>
      <c r="I132" s="316">
        <f t="shared" si="2"/>
        <v>0</v>
      </c>
    </row>
    <row r="133" spans="1:9" ht="12.75" customHeight="1" thickBot="1">
      <c r="A133" s="355" t="s">
        <v>94</v>
      </c>
      <c r="B133" s="342" t="s">
        <v>243</v>
      </c>
      <c r="C133" s="405"/>
      <c r="D133" s="455">
        <v>1207.9</v>
      </c>
      <c r="E133" s="283">
        <v>750</v>
      </c>
      <c r="F133" s="349"/>
      <c r="G133" s="495">
        <v>1025</v>
      </c>
      <c r="H133" s="315">
        <f t="shared" si="3"/>
        <v>62.09123271794022</v>
      </c>
      <c r="I133" s="316">
        <f t="shared" si="2"/>
        <v>-457.9000000000001</v>
      </c>
    </row>
    <row r="134" spans="1:9" ht="26.25" customHeight="1" thickBot="1">
      <c r="A134" s="350" t="s">
        <v>278</v>
      </c>
      <c r="B134" s="342" t="s">
        <v>279</v>
      </c>
      <c r="C134" s="405"/>
      <c r="D134" s="455">
        <v>5108</v>
      </c>
      <c r="E134" s="283">
        <v>4987.3</v>
      </c>
      <c r="F134" s="349"/>
      <c r="G134" s="274"/>
      <c r="H134" s="315">
        <f t="shared" si="3"/>
        <v>97.63703993735318</v>
      </c>
      <c r="I134" s="316">
        <f t="shared" si="2"/>
        <v>-120.69999999999982</v>
      </c>
    </row>
    <row r="135" spans="1:9" ht="24" customHeight="1" thickBot="1">
      <c r="A135" s="350" t="s">
        <v>237</v>
      </c>
      <c r="B135" s="342" t="s">
        <v>238</v>
      </c>
      <c r="C135" s="405"/>
      <c r="D135" s="455">
        <v>128.3</v>
      </c>
      <c r="E135" s="283">
        <v>128.20608</v>
      </c>
      <c r="F135" s="349"/>
      <c r="G135" s="495">
        <v>204.744</v>
      </c>
      <c r="H135" s="315">
        <f t="shared" si="3"/>
        <v>99.92679657053777</v>
      </c>
      <c r="I135" s="316">
        <f t="shared" si="2"/>
        <v>-0.09392000000002554</v>
      </c>
    </row>
    <row r="136" spans="1:9" ht="17.25" customHeight="1" thickBot="1">
      <c r="A136" s="350" t="s">
        <v>289</v>
      </c>
      <c r="B136" s="342" t="s">
        <v>290</v>
      </c>
      <c r="C136" s="405"/>
      <c r="D136" s="455">
        <v>68.6</v>
      </c>
      <c r="E136" s="283">
        <v>68.6</v>
      </c>
      <c r="F136" s="349"/>
      <c r="G136" s="73"/>
      <c r="H136" s="315">
        <f>E136/D136*100</f>
        <v>100</v>
      </c>
      <c r="I136" s="316">
        <f>E136-D136</f>
        <v>0</v>
      </c>
    </row>
    <row r="137" spans="1:9" ht="48" customHeight="1" thickBot="1">
      <c r="A137" s="350" t="s">
        <v>153</v>
      </c>
      <c r="B137" s="342" t="s">
        <v>274</v>
      </c>
      <c r="C137" s="405">
        <v>1195.1</v>
      </c>
      <c r="D137" s="455">
        <v>1235.2</v>
      </c>
      <c r="E137" s="283">
        <v>1235.2</v>
      </c>
      <c r="F137" s="349"/>
      <c r="G137" s="283"/>
      <c r="H137" s="315">
        <f t="shared" si="3"/>
        <v>100</v>
      </c>
      <c r="I137" s="316">
        <f t="shared" si="2"/>
        <v>0</v>
      </c>
    </row>
    <row r="138" spans="1:9" ht="47.25" customHeight="1" thickBot="1">
      <c r="A138" s="350" t="s">
        <v>153</v>
      </c>
      <c r="B138" s="427" t="s">
        <v>123</v>
      </c>
      <c r="C138" s="428">
        <v>3831.8</v>
      </c>
      <c r="D138" s="452">
        <v>3791.7</v>
      </c>
      <c r="E138" s="283">
        <v>3791.7</v>
      </c>
      <c r="F138" s="349"/>
      <c r="G138" s="495">
        <v>2825.8828</v>
      </c>
      <c r="H138" s="315">
        <f t="shared" si="3"/>
        <v>100</v>
      </c>
      <c r="I138" s="316">
        <f t="shared" si="2"/>
        <v>0</v>
      </c>
    </row>
    <row r="139" spans="1:9" ht="27" customHeight="1" thickBot="1">
      <c r="A139" s="350" t="s">
        <v>282</v>
      </c>
      <c r="B139" s="427" t="s">
        <v>283</v>
      </c>
      <c r="C139" s="487"/>
      <c r="D139" s="490">
        <v>566.4</v>
      </c>
      <c r="E139" s="286">
        <v>481.446</v>
      </c>
      <c r="F139" s="491"/>
      <c r="G139" s="276"/>
      <c r="H139" s="488">
        <f t="shared" si="3"/>
        <v>85.00105932203391</v>
      </c>
      <c r="I139" s="316">
        <f t="shared" si="2"/>
        <v>-84.95399999999995</v>
      </c>
    </row>
    <row r="140" spans="1:9" ht="11.25" customHeight="1" thickBot="1">
      <c r="A140" s="401" t="s">
        <v>95</v>
      </c>
      <c r="B140" s="465" t="s">
        <v>96</v>
      </c>
      <c r="C140" s="467">
        <f>C142+C141</f>
        <v>31637</v>
      </c>
      <c r="D140" s="365">
        <f>D142+D141</f>
        <v>44393.5</v>
      </c>
      <c r="E140" s="365">
        <f>E142+E141</f>
        <v>36282.90579</v>
      </c>
      <c r="F140" s="489">
        <f>F142+F141</f>
        <v>0</v>
      </c>
      <c r="G140" s="365">
        <f>G142+G141</f>
        <v>38170.479999999996</v>
      </c>
      <c r="H140" s="315">
        <f t="shared" si="3"/>
        <v>81.73022129365785</v>
      </c>
      <c r="I140" s="316">
        <f t="shared" si="2"/>
        <v>-8110.594210000003</v>
      </c>
    </row>
    <row r="141" spans="1:9" ht="11.25" customHeight="1" thickBot="1">
      <c r="A141" s="406" t="s">
        <v>97</v>
      </c>
      <c r="B141" s="429" t="s">
        <v>232</v>
      </c>
      <c r="C141" s="468"/>
      <c r="D141" s="287">
        <v>12756.5</v>
      </c>
      <c r="E141" s="287">
        <v>10231.207</v>
      </c>
      <c r="F141" s="430"/>
      <c r="G141" s="501">
        <v>10050.48</v>
      </c>
      <c r="H141" s="315">
        <f t="shared" si="3"/>
        <v>80.20387253557011</v>
      </c>
      <c r="I141" s="316">
        <f t="shared" si="2"/>
        <v>-2525.2929999999997</v>
      </c>
    </row>
    <row r="142" spans="1:9" ht="11.25" customHeight="1" thickBot="1">
      <c r="A142" s="431" t="s">
        <v>97</v>
      </c>
      <c r="B142" s="466" t="s">
        <v>98</v>
      </c>
      <c r="C142" s="469">
        <v>31637</v>
      </c>
      <c r="D142" s="282">
        <v>31637</v>
      </c>
      <c r="E142" s="282">
        <v>26051.69879</v>
      </c>
      <c r="G142" s="494">
        <v>28120</v>
      </c>
      <c r="H142" s="315">
        <f t="shared" si="3"/>
        <v>82.34566738312733</v>
      </c>
      <c r="I142" s="316">
        <f t="shared" si="2"/>
        <v>-5585.301210000001</v>
      </c>
    </row>
    <row r="143" spans="1:9" ht="11.25" customHeight="1" thickBot="1">
      <c r="A143" s="401" t="s">
        <v>99</v>
      </c>
      <c r="B143" s="314" t="s">
        <v>117</v>
      </c>
      <c r="C143" s="278">
        <f>C154+C155+C145+C149+C147</f>
        <v>23193.958000000002</v>
      </c>
      <c r="D143" s="288">
        <f>D154+D155+D145+D149+D147+D150+D151+D148</f>
        <v>40168.1358</v>
      </c>
      <c r="E143" s="288">
        <f>E154+E155+E145+E149+E147+E146+E148+E152+E153+E150+E151</f>
        <v>32484.68362</v>
      </c>
      <c r="F143" s="404">
        <f>F154+F155+F145+F149+F147+F146+F148+F152+F153</f>
        <v>0</v>
      </c>
      <c r="G143" s="288">
        <f>G144+G148+G150+G154+G155+G149+G152+G153+G151</f>
        <v>29234.276280000002</v>
      </c>
      <c r="H143" s="315">
        <f t="shared" si="3"/>
        <v>80.87177304354762</v>
      </c>
      <c r="I143" s="316">
        <f aca="true" t="shared" si="4" ref="I143:I165">E143-D143</f>
        <v>-7683.452179999997</v>
      </c>
    </row>
    <row r="144" spans="1:9" ht="11.25" customHeight="1" thickBot="1">
      <c r="A144" s="401" t="s">
        <v>100</v>
      </c>
      <c r="B144" s="314" t="s">
        <v>117</v>
      </c>
      <c r="C144" s="278"/>
      <c r="D144" s="288"/>
      <c r="E144" s="288">
        <f>E145+E146+E148</f>
        <v>1479.2</v>
      </c>
      <c r="F144" s="357"/>
      <c r="G144" s="288">
        <f>G145+G146+G147</f>
        <v>2029.69</v>
      </c>
      <c r="H144" s="315"/>
      <c r="I144" s="316">
        <f t="shared" si="4"/>
        <v>1479.2</v>
      </c>
    </row>
    <row r="145" spans="1:9" ht="11.25" customHeight="1" thickBot="1">
      <c r="A145" s="350" t="s">
        <v>100</v>
      </c>
      <c r="B145" s="433" t="s">
        <v>216</v>
      </c>
      <c r="C145" s="405">
        <v>1479.2</v>
      </c>
      <c r="D145" s="455">
        <v>1479.2</v>
      </c>
      <c r="E145" s="281">
        <v>1479.2</v>
      </c>
      <c r="F145" s="328"/>
      <c r="G145" s="493">
        <v>1504</v>
      </c>
      <c r="H145" s="315">
        <f>E145/D145*100</f>
        <v>100</v>
      </c>
      <c r="I145" s="316">
        <f t="shared" si="4"/>
        <v>0</v>
      </c>
    </row>
    <row r="146" spans="1:9" ht="11.25" customHeight="1" thickBot="1">
      <c r="A146" s="350" t="s">
        <v>100</v>
      </c>
      <c r="B146" s="323" t="s">
        <v>213</v>
      </c>
      <c r="C146" s="409"/>
      <c r="D146" s="457"/>
      <c r="E146" s="281"/>
      <c r="F146" s="328"/>
      <c r="G146" s="493">
        <v>525.69</v>
      </c>
      <c r="H146" s="315"/>
      <c r="I146" s="316">
        <f t="shared" si="4"/>
        <v>0</v>
      </c>
    </row>
    <row r="147" spans="1:9" ht="24" customHeight="1" thickBot="1">
      <c r="A147" s="350" t="s">
        <v>100</v>
      </c>
      <c r="B147" s="344" t="s">
        <v>181</v>
      </c>
      <c r="C147" s="409"/>
      <c r="D147" s="457"/>
      <c r="E147" s="281"/>
      <c r="F147" s="328"/>
      <c r="G147" s="281"/>
      <c r="H147" s="315"/>
      <c r="I147" s="316">
        <f t="shared" si="4"/>
        <v>0</v>
      </c>
    </row>
    <row r="148" spans="1:9" ht="11.25" customHeight="1" thickBot="1">
      <c r="A148" s="350" t="s">
        <v>222</v>
      </c>
      <c r="B148" s="354" t="s">
        <v>223</v>
      </c>
      <c r="C148" s="409"/>
      <c r="D148" s="457">
        <v>60.8</v>
      </c>
      <c r="E148" s="281"/>
      <c r="F148" s="328"/>
      <c r="G148" s="281"/>
      <c r="H148" s="315"/>
      <c r="I148" s="316">
        <f t="shared" si="4"/>
        <v>-60.8</v>
      </c>
    </row>
    <row r="149" spans="1:9" ht="11.25" customHeight="1" thickBot="1">
      <c r="A149" s="355" t="s">
        <v>244</v>
      </c>
      <c r="B149" s="418" t="s">
        <v>245</v>
      </c>
      <c r="C149" s="434"/>
      <c r="D149" s="461">
        <v>13.6</v>
      </c>
      <c r="E149" s="281"/>
      <c r="F149" s="328"/>
      <c r="G149" s="493">
        <v>15.2</v>
      </c>
      <c r="H149" s="315"/>
      <c r="I149" s="316">
        <f t="shared" si="4"/>
        <v>-13.6</v>
      </c>
    </row>
    <row r="150" spans="1:9" ht="24" customHeight="1" thickBot="1">
      <c r="A150" s="355" t="s">
        <v>154</v>
      </c>
      <c r="B150" s="344" t="s">
        <v>155</v>
      </c>
      <c r="C150" s="434"/>
      <c r="D150" s="461">
        <v>100</v>
      </c>
      <c r="E150" s="280">
        <v>100</v>
      </c>
      <c r="F150" s="326"/>
      <c r="G150" s="271">
        <v>100</v>
      </c>
      <c r="H150" s="315"/>
      <c r="I150" s="316">
        <f t="shared" si="4"/>
        <v>0</v>
      </c>
    </row>
    <row r="151" spans="1:9" ht="25.5" customHeight="1" thickBot="1">
      <c r="A151" s="343" t="s">
        <v>156</v>
      </c>
      <c r="B151" s="344" t="s">
        <v>157</v>
      </c>
      <c r="C151" s="435"/>
      <c r="D151" s="462">
        <v>100</v>
      </c>
      <c r="E151" s="283">
        <v>100</v>
      </c>
      <c r="F151" s="349"/>
      <c r="G151" s="274">
        <v>50</v>
      </c>
      <c r="H151" s="315"/>
      <c r="I151" s="316">
        <f t="shared" si="4"/>
        <v>0</v>
      </c>
    </row>
    <row r="152" spans="1:9" ht="11.25" customHeight="1" thickBot="1">
      <c r="A152" s="355" t="s">
        <v>224</v>
      </c>
      <c r="B152" s="397" t="s">
        <v>225</v>
      </c>
      <c r="C152" s="407"/>
      <c r="D152" s="456"/>
      <c r="E152" s="282"/>
      <c r="F152" s="337"/>
      <c r="G152" s="34">
        <v>2555</v>
      </c>
      <c r="H152" s="315"/>
      <c r="I152" s="316">
        <f t="shared" si="4"/>
        <v>0</v>
      </c>
    </row>
    <row r="153" spans="1:9" ht="11.25" customHeight="1" thickBot="1">
      <c r="A153" s="355" t="s">
        <v>226</v>
      </c>
      <c r="B153" s="427" t="s">
        <v>227</v>
      </c>
      <c r="C153" s="407"/>
      <c r="D153" s="456"/>
      <c r="E153" s="282"/>
      <c r="F153" s="337"/>
      <c r="G153" s="282"/>
      <c r="H153" s="315"/>
      <c r="I153" s="316">
        <f t="shared" si="4"/>
        <v>0</v>
      </c>
    </row>
    <row r="154" spans="1:9" ht="11.25" customHeight="1" thickBot="1">
      <c r="A154" s="401" t="s">
        <v>112</v>
      </c>
      <c r="B154" s="436" t="s">
        <v>113</v>
      </c>
      <c r="C154" s="278">
        <v>21567.358</v>
      </c>
      <c r="D154" s="288">
        <v>27671.4358</v>
      </c>
      <c r="E154" s="288">
        <v>23014.79409</v>
      </c>
      <c r="F154" s="357"/>
      <c r="G154" s="502">
        <v>15636.08774</v>
      </c>
      <c r="H154" s="315">
        <f>E154/D154*100</f>
        <v>83.17166574348846</v>
      </c>
      <c r="I154" s="316">
        <f t="shared" si="4"/>
        <v>-4656.64171</v>
      </c>
    </row>
    <row r="155" spans="1:9" ht="11.25" customHeight="1" thickBot="1">
      <c r="A155" s="338" t="s">
        <v>101</v>
      </c>
      <c r="B155" s="339" t="s">
        <v>210</v>
      </c>
      <c r="C155" s="275">
        <f>C158+C156+C159</f>
        <v>147.4</v>
      </c>
      <c r="D155" s="284">
        <f>D158+D156+D159</f>
        <v>10743.1</v>
      </c>
      <c r="E155" s="284">
        <f>E158+E156+E159+E157+E160</f>
        <v>7790.68953</v>
      </c>
      <c r="F155" s="437"/>
      <c r="G155" s="284">
        <f>G158+G156+G159+G157</f>
        <v>8848.29854</v>
      </c>
      <c r="H155" s="315">
        <f>E155/D155*100</f>
        <v>72.51807699825935</v>
      </c>
      <c r="I155" s="316">
        <f t="shared" si="4"/>
        <v>-2952.4104700000007</v>
      </c>
    </row>
    <row r="156" spans="1:9" ht="24" customHeight="1" thickBot="1">
      <c r="A156" s="350" t="s">
        <v>102</v>
      </c>
      <c r="B156" s="342" t="s">
        <v>233</v>
      </c>
      <c r="C156" s="422"/>
      <c r="D156" s="459">
        <v>10595.7</v>
      </c>
      <c r="E156" s="281">
        <v>7774.37048</v>
      </c>
      <c r="F156" s="321"/>
      <c r="G156" s="493">
        <v>8769.5</v>
      </c>
      <c r="H156" s="315">
        <f>E156/D156*100</f>
        <v>73.37288220693299</v>
      </c>
      <c r="I156" s="316">
        <f t="shared" si="4"/>
        <v>-2821.329520000001</v>
      </c>
    </row>
    <row r="157" spans="1:9" ht="25.5" customHeight="1" thickBot="1">
      <c r="A157" s="350" t="s">
        <v>102</v>
      </c>
      <c r="B157" s="342" t="s">
        <v>219</v>
      </c>
      <c r="C157" s="422"/>
      <c r="D157" s="459"/>
      <c r="E157" s="281"/>
      <c r="F157" s="321"/>
      <c r="G157" s="281"/>
      <c r="H157" s="315"/>
      <c r="I157" s="316">
        <f t="shared" si="4"/>
        <v>0</v>
      </c>
    </row>
    <row r="158" spans="1:9" ht="11.25" customHeight="1" thickBot="1">
      <c r="A158" s="350" t="s">
        <v>102</v>
      </c>
      <c r="B158" s="351" t="s">
        <v>211</v>
      </c>
      <c r="C158" s="405"/>
      <c r="D158" s="455"/>
      <c r="E158" s="281"/>
      <c r="F158" s="328"/>
      <c r="G158" s="281"/>
      <c r="H158" s="315"/>
      <c r="I158" s="316">
        <f t="shared" si="4"/>
        <v>0</v>
      </c>
    </row>
    <row r="159" spans="1:9" ht="11.25" customHeight="1" thickBot="1">
      <c r="A159" s="350" t="s">
        <v>102</v>
      </c>
      <c r="B159" s="344" t="s">
        <v>218</v>
      </c>
      <c r="C159" s="411">
        <v>147.4</v>
      </c>
      <c r="D159" s="377">
        <v>147.4</v>
      </c>
      <c r="E159" s="281">
        <v>16.31905</v>
      </c>
      <c r="F159" s="328"/>
      <c r="G159" s="493">
        <v>78.79854</v>
      </c>
      <c r="H159" s="315">
        <f>E159/D159*100</f>
        <v>11.071268656716418</v>
      </c>
      <c r="I159" s="316">
        <f t="shared" si="4"/>
        <v>-131.08095</v>
      </c>
    </row>
    <row r="160" spans="1:9" ht="11.25" customHeight="1" thickBot="1">
      <c r="A160" s="350" t="s">
        <v>102</v>
      </c>
      <c r="B160" s="397" t="s">
        <v>255</v>
      </c>
      <c r="C160" s="411"/>
      <c r="D160" s="377"/>
      <c r="E160" s="281"/>
      <c r="F160" s="328"/>
      <c r="G160" s="281"/>
      <c r="H160" s="315"/>
      <c r="I160" s="316">
        <f t="shared" si="4"/>
        <v>0</v>
      </c>
    </row>
    <row r="161" spans="1:9" ht="11.25" customHeight="1" thickBot="1">
      <c r="A161" s="438" t="s">
        <v>137</v>
      </c>
      <c r="B161" s="449" t="s">
        <v>132</v>
      </c>
      <c r="C161" s="439"/>
      <c r="D161" s="463">
        <v>4181</v>
      </c>
      <c r="E161" s="319">
        <v>4180.25445</v>
      </c>
      <c r="F161" s="328"/>
      <c r="G161" s="24">
        <v>3000</v>
      </c>
      <c r="H161" s="315">
        <f>E161/D161*100</f>
        <v>99.98216814159294</v>
      </c>
      <c r="I161" s="316">
        <f t="shared" si="4"/>
        <v>-0.7455499999996391</v>
      </c>
    </row>
    <row r="162" spans="1:9" ht="11.25" customHeight="1" thickBot="1">
      <c r="A162" s="438" t="s">
        <v>128</v>
      </c>
      <c r="B162" s="440" t="s">
        <v>70</v>
      </c>
      <c r="C162" s="439"/>
      <c r="D162" s="463"/>
      <c r="E162" s="289"/>
      <c r="F162" s="441"/>
      <c r="G162" s="289">
        <f>G163</f>
        <v>3.6</v>
      </c>
      <c r="H162" s="315"/>
      <c r="I162" s="316">
        <f t="shared" si="4"/>
        <v>0</v>
      </c>
    </row>
    <row r="163" spans="1:9" ht="11.25" customHeight="1" thickBot="1">
      <c r="A163" s="343" t="s">
        <v>158</v>
      </c>
      <c r="B163" s="348" t="s">
        <v>197</v>
      </c>
      <c r="C163" s="274"/>
      <c r="D163" s="283"/>
      <c r="E163" s="280">
        <v>27.3398</v>
      </c>
      <c r="F163" s="326"/>
      <c r="G163" s="280">
        <v>3.6</v>
      </c>
      <c r="H163" s="315"/>
      <c r="I163" s="316">
        <f t="shared" si="4"/>
        <v>27.3398</v>
      </c>
    </row>
    <row r="164" spans="1:9" ht="11.25" customHeight="1" thickBot="1">
      <c r="A164" s="438" t="s">
        <v>129</v>
      </c>
      <c r="B164" s="440" t="s">
        <v>71</v>
      </c>
      <c r="C164" s="279"/>
      <c r="D164" s="289"/>
      <c r="E164" s="289">
        <v>-39.3398</v>
      </c>
      <c r="F164" s="441"/>
      <c r="G164" s="29">
        <v>-1269.89709</v>
      </c>
      <c r="H164" s="315"/>
      <c r="I164" s="316">
        <f t="shared" si="4"/>
        <v>-39.3398</v>
      </c>
    </row>
    <row r="165" spans="1:9" ht="11.25" customHeight="1" thickBot="1">
      <c r="A165" s="401"/>
      <c r="B165" s="314" t="s">
        <v>103</v>
      </c>
      <c r="C165" s="278">
        <f>C87+C8</f>
        <v>364304.40691</v>
      </c>
      <c r="D165" s="288">
        <f>D87+D8</f>
        <v>422889.18470999994</v>
      </c>
      <c r="E165" s="288">
        <f>E87+E8</f>
        <v>347664.90443</v>
      </c>
      <c r="F165" s="278">
        <f>F87+F8</f>
        <v>0</v>
      </c>
      <c r="G165" s="288">
        <f>G8+G87</f>
        <v>373794.02915</v>
      </c>
      <c r="H165" s="315">
        <f>E165/D165*100</f>
        <v>82.21182215109482</v>
      </c>
      <c r="I165" s="316">
        <f t="shared" si="4"/>
        <v>-75224.28027999995</v>
      </c>
    </row>
    <row r="166" spans="1:9" ht="11.25" customHeight="1">
      <c r="A166" s="1"/>
      <c r="B166" s="296"/>
      <c r="C166" s="296"/>
      <c r="D166" s="464"/>
      <c r="F166" s="442"/>
      <c r="G166" s="443"/>
      <c r="H166" s="5"/>
      <c r="I166" s="444"/>
    </row>
    <row r="167" spans="1:8" ht="11.25" customHeight="1">
      <c r="A167" s="2" t="s">
        <v>239</v>
      </c>
      <c r="B167" s="2"/>
      <c r="C167" s="6"/>
      <c r="D167" s="244"/>
      <c r="E167" s="222"/>
      <c r="F167" s="5"/>
      <c r="G167" s="222"/>
      <c r="H167" s="2"/>
    </row>
    <row r="168" spans="1:8" ht="11.25" customHeight="1">
      <c r="A168" s="2" t="s">
        <v>206</v>
      </c>
      <c r="B168" s="4"/>
      <c r="C168" s="4"/>
      <c r="D168" s="245"/>
      <c r="E168" s="222" t="s">
        <v>240</v>
      </c>
      <c r="F168" s="164"/>
      <c r="G168" s="445"/>
      <c r="H168" s="2"/>
    </row>
    <row r="169" spans="1:8" ht="11.25" customHeight="1">
      <c r="A169" s="2"/>
      <c r="B169" s="4"/>
      <c r="C169" s="4"/>
      <c r="D169" s="245"/>
      <c r="E169" s="222"/>
      <c r="F169" s="164"/>
      <c r="G169" s="445"/>
      <c r="H169" s="2"/>
    </row>
    <row r="170" spans="1:7" ht="11.25" customHeight="1">
      <c r="A170" s="163" t="s">
        <v>207</v>
      </c>
      <c r="B170" s="2"/>
      <c r="C170" s="2"/>
      <c r="D170" s="246"/>
      <c r="E170" s="223"/>
      <c r="F170" s="3"/>
      <c r="G170" s="223"/>
    </row>
    <row r="171" spans="1:7" ht="11.25" customHeight="1">
      <c r="A171" s="163" t="s">
        <v>208</v>
      </c>
      <c r="C171" s="2"/>
      <c r="D171" s="246"/>
      <c r="E171" s="223"/>
      <c r="F171" s="3"/>
      <c r="G171" s="446"/>
    </row>
    <row r="172" spans="1:6" ht="11.25" customHeight="1">
      <c r="A172" s="1"/>
      <c r="F172" s="291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2016-11-14T10:48:53Z</cp:lastPrinted>
  <dcterms:created xsi:type="dcterms:W3CDTF">2005-05-20T13:40:13Z</dcterms:created>
  <dcterms:modified xsi:type="dcterms:W3CDTF">2016-11-15T13:42:37Z</dcterms:modified>
  <cp:category/>
  <cp:version/>
  <cp:contentType/>
  <cp:contentStatus/>
</cp:coreProperties>
</file>