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21" firstSheet="11" activeTab="11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на 1 февраля" sheetId="12" r:id="rId12"/>
  </sheets>
  <definedNames/>
  <calcPr fullCalcOnLoad="1"/>
</workbook>
</file>

<file path=xl/sharedStrings.xml><?xml version="1.0" encoding="utf-8"?>
<sst xmlns="http://schemas.openxmlformats.org/spreadsheetml/2006/main" count="4973" uniqueCount="435">
  <si>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</si>
  <si>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</si>
  <si>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</si>
  <si>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</si>
  <si>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</si>
  <si>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</si>
  <si>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</si>
  <si>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</si>
  <si>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</si>
  <si>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</si>
  <si>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</si>
  <si>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</si>
  <si>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</si>
  <si>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</si>
  <si>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</si>
  <si>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</si>
  <si>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</si>
  <si>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</si>
  <si>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</si>
  <si>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</si>
  <si>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</si>
  <si>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</si>
  <si>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</si>
  <si>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</si>
  <si>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</si>
  <si>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</si>
  <si>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</si>
  <si>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</si>
  <si>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</si>
  <si>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</si>
  <si>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</si>
  <si>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</si>
  <si>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</si>
  <si>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</si>
  <si>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</si>
  <si>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</si>
  <si>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</si>
  <si>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</si>
  <si>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</si>
  <si>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</si>
  <si>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</si>
  <si>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</si>
  <si>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</si>
  <si>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</si>
  <si>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</si>
  <si>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</si>
  <si>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</si>
  <si>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</si>
  <si>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</si>
  <si>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</si>
  <si>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</si>
  <si>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</si>
  <si>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</si>
  <si>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</si>
  <si>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</si>
  <si>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</si>
  <si>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</si>
  <si>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</si>
  <si>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</si>
  <si>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</si>
  <si>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</si>
  <si>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</si>
  <si>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</si>
  <si>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</si>
  <si>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</si>
  <si>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</si>
  <si>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</si>
  <si>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</si>
  <si>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</si>
  <si>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</si>
  <si>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</si>
  <si>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</si>
  <si>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</si>
  <si>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</si>
  <si>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</si>
  <si>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</si>
  <si>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</si>
  <si>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</si>
  <si>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</si>
  <si>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</si>
  <si>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</si>
  <si>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</si>
  <si>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</si>
  <si>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</si>
  <si>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</si>
  <si>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</si>
  <si>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</si>
  <si>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</si>
  <si>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</si>
  <si>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</si>
  <si>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</si>
  <si>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</si>
  <si>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</si>
  <si>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</si>
  <si>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</si>
  <si>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</si>
  <si>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</si>
  <si>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</si>
  <si>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</si>
  <si>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</si>
  <si>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</si>
  <si>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</si>
  <si>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</si>
  <si>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</si>
  <si>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</si>
  <si>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</si>
  <si>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</si>
  <si>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</si>
  <si>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</si>
  <si>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</si>
  <si>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</si>
  <si>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</si>
  <si>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</si>
  <si>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</si>
  <si>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</si>
  <si>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</si>
  <si>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</si>
  <si>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</si>
  <si>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</si>
  <si>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</si>
  <si>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</si>
  <si>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</si>
  <si>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</si>
  <si>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</si>
  <si>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</si>
  <si>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</si>
  <si>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</si>
  <si>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</si>
  <si>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</si>
  <si>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</si>
  <si>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</si>
  <si>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</si>
  <si>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</si>
  <si>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</si>
  <si>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</si>
  <si>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</si>
  <si>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</si>
  <si>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</si>
  <si>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</si>
  <si>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</si>
  <si>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</si>
  <si>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</si>
  <si>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</si>
  <si>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</si>
  <si>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</si>
  <si>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</si>
  <si>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</si>
  <si>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</si>
  <si>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</si>
  <si>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</si>
  <si>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</si>
  <si>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</si>
  <si>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</si>
  <si>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</si>
  <si>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</si>
  <si>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</si>
  <si>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</si>
  <si>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</si>
  <si>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</si>
  <si>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</si>
  <si>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</si>
  <si>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</si>
  <si>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</si>
  <si>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</si>
  <si>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</si>
  <si>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</si>
  <si>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</si>
  <si>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</si>
  <si>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</si>
  <si>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</si>
  <si>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</si>
  <si>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</si>
  <si>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</si>
  <si>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</si>
  <si>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</si>
  <si>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</si>
  <si>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</si>
  <si>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</si>
  <si>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</si>
  <si>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</si>
  <si>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</si>
  <si>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</si>
  <si>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</si>
  <si>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</si>
  <si>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</si>
  <si>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</si>
  <si>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</si>
  <si>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</si>
  <si>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</si>
  <si>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</si>
  <si>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</si>
  <si>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</si>
  <si>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</si>
  <si>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</si>
  <si>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</si>
  <si>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</si>
  <si>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</si>
  <si>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</si>
  <si>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</si>
  <si>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</si>
  <si>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</si>
  <si>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</si>
  <si>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</si>
  <si>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</si>
  <si>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</si>
  <si>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</si>
  <si>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</si>
  <si>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</si>
  <si>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</si>
  <si>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</si>
  <si>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</si>
  <si>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</si>
  <si>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</si>
  <si>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</si>
  <si>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</si>
  <si>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</si>
  <si>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</si>
  <si>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</si>
  <si>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</si>
  <si>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</si>
  <si>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</si>
  <si>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</si>
  <si>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</si>
  <si>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</si>
  <si>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</si>
  <si>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</si>
  <si>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</si>
  <si>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</si>
  <si>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</si>
  <si>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</si>
  <si>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</si>
  <si>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</si>
  <si>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</si>
  <si>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</si>
  <si>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</si>
  <si>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</si>
  <si>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</si>
  <si>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</si>
  <si>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</si>
  <si>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</si>
  <si>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</si>
  <si>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</si>
  <si>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</si>
  <si>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</si>
  <si>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</si>
  <si>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</si>
  <si>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</si>
  <si>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</si>
  <si>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</si>
  <si>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</si>
  <si>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</si>
  <si>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</si>
  <si>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</si>
  <si>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</si>
  <si>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</si>
  <si>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</si>
  <si>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</si>
  <si>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</si>
  <si>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</si>
  <si>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</si>
  <si>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</si>
  <si>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</si>
  <si>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</si>
  <si>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</si>
  <si>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</si>
  <si>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</si>
  <si>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</si>
  <si>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</si>
  <si>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</si>
  <si>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</si>
  <si>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</si>
  <si>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</si>
  <si>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</si>
  <si>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</si>
  <si>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</si>
  <si>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</si>
  <si>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</si>
  <si>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</si>
  <si>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</si>
  <si>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</si>
  <si>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</si>
  <si>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</si>
  <si>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</si>
  <si>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</si>
  <si>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</si>
  <si>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</si>
  <si>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</si>
  <si>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</si>
  <si>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</si>
  <si>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</si>
  <si>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</si>
  <si>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</si>
  <si>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</si>
  <si>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</si>
  <si>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</si>
  <si>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</si>
  <si>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</si>
  <si>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</si>
  <si>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</si>
  <si>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</si>
  <si>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</si>
  <si>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</si>
  <si>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</si>
  <si>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</si>
  <si>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</si>
  <si>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</si>
  <si>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</si>
  <si>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</si>
  <si>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</si>
  <si>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</si>
  <si>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</si>
  <si>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</si>
  <si>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</si>
  <si>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</si>
  <si>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</si>
  <si>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</si>
  <si>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</si>
  <si>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</si>
  <si>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</si>
  <si>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</si>
  <si>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</si>
  <si>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</si>
  <si>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</si>
  <si>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</si>
  <si>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</si>
  <si>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</si>
  <si>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</si>
  <si>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</si>
  <si>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</si>
  <si>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</si>
  <si>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</si>
  <si>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</si>
  <si>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</si>
  <si>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</si>
  <si>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</si>
  <si>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</si>
  <si>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</si>
  <si>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</si>
  <si>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</si>
  <si>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</si>
  <si>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</si>
  <si>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</si>
  <si>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</si>
  <si>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</si>
  <si>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</si>
  <si>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</si>
  <si>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</si>
  <si>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</si>
  <si>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</si>
  <si>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</si>
  <si>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</si>
  <si>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</si>
  <si>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</si>
  <si>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</si>
  <si>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</si>
  <si>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</si>
  <si>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</si>
  <si>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</si>
  <si>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</si>
  <si>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</si>
  <si>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</si>
  <si>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</si>
  <si>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</si>
  <si>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</si>
  <si>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</si>
  <si>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</si>
  <si>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</si>
  <si>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</si>
  <si>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</si>
  <si>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</si>
  <si>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</si>
  <si>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</si>
  <si>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</si>
  <si>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</si>
  <si>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</si>
  <si>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</si>
  <si>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</si>
  <si>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</si>
  <si>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</si>
  <si>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</si>
  <si>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</si>
  <si>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</si>
  <si>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</si>
  <si>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</si>
  <si>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</si>
  <si>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</si>
  <si>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</si>
  <si>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</si>
  <si>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</si>
  <si>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</si>
  <si>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</si>
  <si>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</si>
  <si>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</si>
  <si>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</si>
  <si>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</si>
  <si>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</si>
  <si>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</si>
  <si>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Зам.начальника финансового отдела</t>
  </si>
  <si>
    <t>администрации Александровского района</t>
  </si>
  <si>
    <t>Горбатовская С.В.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</si>
  <si>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</si>
  <si>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</si>
  <si>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</si>
  <si>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</si>
  <si>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Субсидии на кап.ремонтаобъектов ком.ифрастр.</t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</si>
  <si>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</si>
  <si>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</si>
  <si>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</si>
  <si>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</si>
  <si>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</si>
  <si>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</si>
  <si>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</si>
  <si>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Содействие в создании условий для обеспечения образовательного поцесса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</si>
  <si>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</si>
  <si>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</si>
  <si>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</si>
  <si>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</si>
  <si>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</si>
  <si>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</si>
  <si>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</si>
  <si>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Субс.на поддержку учрежд.доп.образования детей сферы культуры и искусства в рамках подпрогр."Культура и искусство"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</si>
  <si>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</si>
  <si>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</si>
  <si>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</si>
  <si>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</si>
  <si>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</si>
  <si>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</si>
  <si>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</si>
  <si>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</si>
  <si>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</si>
  <si>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</si>
  <si>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</si>
  <si>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</si>
  <si>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</si>
  <si>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 xml:space="preserve">         на 01 февраля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</si>
</sst>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2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3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2" xfId="53" applyNumberFormat="1" applyFont="1" applyBorder="1" applyAlignment="1">
      <alignment/>
      <protection/>
    </xf>
    <xf numFmtId="0" fontId="3" fillId="0" borderId="12" xfId="53" applyFont="1" applyBorder="1" applyAlignment="1">
      <alignment horizontal="distributed" vertical="distributed" wrapText="1"/>
      <protection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165" fontId="4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170" fontId="5" fillId="0" borderId="13" xfId="0" applyNumberFormat="1" applyFont="1" applyBorder="1" applyAlignment="1">
      <alignment/>
    </xf>
    <xf numFmtId="170" fontId="5" fillId="0" borderId="26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38" xfId="0" applyFont="1" applyBorder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170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6" fillId="0" borderId="34" xfId="0" applyFont="1" applyBorder="1" applyAlignment="1">
      <alignment horizontal="left"/>
    </xf>
    <xf numFmtId="170" fontId="4" fillId="0" borderId="49" xfId="0" applyNumberFormat="1" applyFont="1" applyBorder="1" applyAlignment="1">
      <alignment/>
    </xf>
    <xf numFmtId="170" fontId="5" fillId="0" borderId="19" xfId="0" applyNumberFormat="1" applyFont="1" applyBorder="1" applyAlignment="1">
      <alignment/>
    </xf>
    <xf numFmtId="170" fontId="3" fillId="0" borderId="5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5" fillId="0" borderId="51" xfId="0" applyNumberFormat="1" applyFont="1" applyBorder="1" applyAlignment="1">
      <alignment/>
    </xf>
    <xf numFmtId="170" fontId="4" fillId="0" borderId="51" xfId="0" applyNumberFormat="1" applyFont="1" applyBorder="1" applyAlignment="1">
      <alignment/>
    </xf>
    <xf numFmtId="170" fontId="3" fillId="0" borderId="28" xfId="0" applyNumberFormat="1" applyFont="1" applyBorder="1" applyAlignment="1">
      <alignment/>
    </xf>
    <xf numFmtId="170" fontId="8" fillId="0" borderId="19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170" fontId="4" fillId="0" borderId="34" xfId="0" applyNumberFormat="1" applyFont="1" applyBorder="1" applyAlignment="1">
      <alignment/>
    </xf>
    <xf numFmtId="164" fontId="4" fillId="0" borderId="47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348" t="s">
        <v>194</v>
      </c>
      <c r="H5" s="34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350" t="s">
        <v>194</v>
      </c>
      <c r="H5" s="35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352" t="s">
        <v>194</v>
      </c>
      <c r="H44" s="35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352" t="s">
        <v>194</v>
      </c>
      <c r="H96" s="35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352" t="s">
        <v>194</v>
      </c>
      <c r="H152" s="35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352" t="s">
        <v>194</v>
      </c>
      <c r="H195" s="351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350" t="s">
        <v>194</v>
      </c>
      <c r="H5" s="35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352" t="s">
        <v>194</v>
      </c>
      <c r="H44" s="35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352" t="s">
        <v>194</v>
      </c>
      <c r="H96" s="35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352" t="s">
        <v>194</v>
      </c>
      <c r="H152" s="35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352" t="s">
        <v>194</v>
      </c>
      <c r="H197" s="351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PageLayoutView="0" workbookViewId="0" topLeftCell="A1">
      <selection activeCell="F163" sqref="F163"/>
    </sheetView>
  </sheetViews>
  <sheetFormatPr defaultColWidth="9.00390625" defaultRowHeight="12.75"/>
  <cols>
    <col min="1" max="1" width="25.125" style="34" customWidth="1"/>
    <col min="2" max="2" width="69.375" style="1" customWidth="1"/>
    <col min="3" max="3" width="10.25390625" style="1" customWidth="1"/>
    <col min="4" max="5" width="12.75390625" style="4" customWidth="1"/>
    <col min="6" max="6" width="9.625" style="1" customWidth="1"/>
    <col min="7" max="7" width="9.00390625" style="4" customWidth="1"/>
    <col min="8" max="16384" width="9.125" style="4" customWidth="1"/>
  </cols>
  <sheetData>
    <row r="1" spans="1:5" ht="12.75">
      <c r="A1" s="1"/>
      <c r="B1" s="2" t="s">
        <v>403</v>
      </c>
      <c r="C1" s="2"/>
      <c r="D1" s="3"/>
      <c r="E1" s="3"/>
    </row>
    <row r="2" spans="1:5" ht="12">
      <c r="A2" s="1"/>
      <c r="B2" s="2" t="s">
        <v>1</v>
      </c>
      <c r="C2" s="2"/>
      <c r="D2" s="2"/>
      <c r="E2" s="2"/>
    </row>
    <row r="3" spans="1:7" ht="12">
      <c r="A3" s="1"/>
      <c r="B3" s="2" t="s">
        <v>2</v>
      </c>
      <c r="C3" s="2"/>
      <c r="D3" s="2"/>
      <c r="E3" s="2"/>
      <c r="G3" s="1"/>
    </row>
    <row r="4" spans="1:7" ht="12" customHeight="1" thickBot="1">
      <c r="A4" s="1"/>
      <c r="B4" s="2" t="s">
        <v>434</v>
      </c>
      <c r="C4" s="2"/>
      <c r="D4" s="3"/>
      <c r="E4" s="3"/>
      <c r="F4" s="172"/>
      <c r="G4" s="172"/>
    </row>
    <row r="5" spans="1:7" s="9" customFormat="1" ht="12.75" thickBot="1">
      <c r="A5" s="175" t="s">
        <v>4</v>
      </c>
      <c r="B5" s="178"/>
      <c r="C5" s="175" t="s">
        <v>238</v>
      </c>
      <c r="D5" s="175" t="s">
        <v>5</v>
      </c>
      <c r="E5" s="175" t="s">
        <v>5</v>
      </c>
      <c r="F5" s="350" t="s">
        <v>194</v>
      </c>
      <c r="G5" s="351"/>
    </row>
    <row r="6" spans="1:7" s="9" customFormat="1" ht="12">
      <c r="A6" s="176" t="s">
        <v>6</v>
      </c>
      <c r="B6" s="176" t="s">
        <v>7</v>
      </c>
      <c r="C6" s="176" t="s">
        <v>239</v>
      </c>
      <c r="D6" s="189" t="s">
        <v>258</v>
      </c>
      <c r="E6" s="189" t="s">
        <v>258</v>
      </c>
      <c r="F6" s="175"/>
      <c r="G6" s="178"/>
    </row>
    <row r="7" spans="1:7" ht="12.75" thickBot="1">
      <c r="A7" s="177" t="s">
        <v>9</v>
      </c>
      <c r="B7" s="179"/>
      <c r="C7" s="177" t="s">
        <v>8</v>
      </c>
      <c r="D7" s="177">
        <v>2015</v>
      </c>
      <c r="E7" s="177">
        <v>2014</v>
      </c>
      <c r="F7" s="176" t="s">
        <v>10</v>
      </c>
      <c r="G7" s="323" t="s">
        <v>11</v>
      </c>
    </row>
    <row r="8" spans="1:7" s="5" customFormat="1" ht="12">
      <c r="A8" s="15" t="s">
        <v>12</v>
      </c>
      <c r="B8" s="307" t="s">
        <v>264</v>
      </c>
      <c r="C8" s="180">
        <f>C9+C21+C35+C42+C59+C70+C101+C43+C69+C32+C68+C15+C67</f>
        <v>63629.600000000006</v>
      </c>
      <c r="D8" s="281">
        <f>D9+D21+D35+D42+D59+D70+D101+D43+D69+D32+D68+D15+D67</f>
        <v>5265.38982</v>
      </c>
      <c r="E8" s="271">
        <f>E9+E21+E35+E42+E59+E70+E101+E43+E69+E32+E68+E15+E67</f>
        <v>5045.53803</v>
      </c>
      <c r="F8" s="17">
        <f>D8/C8*100</f>
        <v>8.27506352389454</v>
      </c>
      <c r="G8" s="88">
        <f>D8-C8</f>
        <v>-58364.21018000001</v>
      </c>
    </row>
    <row r="9" spans="1:7" s="25" customFormat="1" ht="12">
      <c r="A9" s="145" t="s">
        <v>13</v>
      </c>
      <c r="B9" s="306" t="s">
        <v>265</v>
      </c>
      <c r="C9" s="59">
        <f>C10</f>
        <v>28820</v>
      </c>
      <c r="D9" s="253">
        <f>D10</f>
        <v>1413.1332</v>
      </c>
      <c r="E9" s="337">
        <f>E10</f>
        <v>2142.42371</v>
      </c>
      <c r="F9" s="17">
        <f aca="true" t="shared" si="0" ref="F9:F43">D9/C9*100</f>
        <v>4.903307425399028</v>
      </c>
      <c r="G9" s="88">
        <f aca="true" t="shared" si="1" ref="G9:G72">D9-C9</f>
        <v>-27406.8668</v>
      </c>
    </row>
    <row r="10" spans="1:7" ht="12">
      <c r="A10" s="34" t="s">
        <v>14</v>
      </c>
      <c r="B10" s="34" t="s">
        <v>15</v>
      </c>
      <c r="C10" s="63">
        <f>C11+C12+C13+C14</f>
        <v>28820</v>
      </c>
      <c r="D10" s="258">
        <f>D11+D12+D13+D14</f>
        <v>1413.1332</v>
      </c>
      <c r="E10" s="260">
        <f>E11+E12+E13+E14</f>
        <v>2142.42371</v>
      </c>
      <c r="F10" s="17">
        <f t="shared" si="0"/>
        <v>4.903307425399028</v>
      </c>
      <c r="G10" s="88">
        <f t="shared" si="1"/>
        <v>-27406.8668</v>
      </c>
    </row>
    <row r="11" spans="1:7" ht="24">
      <c r="A11" s="154" t="s">
        <v>285</v>
      </c>
      <c r="B11" s="157" t="s">
        <v>299</v>
      </c>
      <c r="C11" s="48">
        <v>27996.5</v>
      </c>
      <c r="D11" s="259">
        <v>1388.0786</v>
      </c>
      <c r="E11" s="264">
        <v>2084.41763</v>
      </c>
      <c r="F11" s="17">
        <f t="shared" si="0"/>
        <v>4.958043326844427</v>
      </c>
      <c r="G11" s="88">
        <f t="shared" si="1"/>
        <v>-26608.4214</v>
      </c>
    </row>
    <row r="12" spans="1:7" ht="60">
      <c r="A12" s="154" t="s">
        <v>286</v>
      </c>
      <c r="B12" s="158" t="s">
        <v>300</v>
      </c>
      <c r="C12" s="34">
        <v>343</v>
      </c>
      <c r="D12" s="260">
        <v>17.77523</v>
      </c>
      <c r="E12" s="260">
        <v>19.62869</v>
      </c>
      <c r="F12" s="17">
        <f>D12/C12*100</f>
        <v>5.182282798833819</v>
      </c>
      <c r="G12" s="88">
        <f t="shared" si="1"/>
        <v>-325.22477</v>
      </c>
    </row>
    <row r="13" spans="1:7" ht="27" customHeight="1">
      <c r="A13" s="154" t="s">
        <v>287</v>
      </c>
      <c r="B13" s="159" t="s">
        <v>301</v>
      </c>
      <c r="C13" s="27">
        <v>480.5</v>
      </c>
      <c r="D13" s="261">
        <v>7.27937</v>
      </c>
      <c r="E13" s="261">
        <v>38.37739</v>
      </c>
      <c r="F13" s="17">
        <f t="shared" si="0"/>
        <v>1.5149573361082207</v>
      </c>
      <c r="G13" s="88">
        <f t="shared" si="1"/>
        <v>-473.22063</v>
      </c>
    </row>
    <row r="14" spans="1:7" ht="50.25" customHeight="1" thickBot="1">
      <c r="A14" s="298" t="s">
        <v>288</v>
      </c>
      <c r="B14" s="299" t="s">
        <v>298</v>
      </c>
      <c r="C14" s="156"/>
      <c r="D14" s="121"/>
      <c r="E14" s="261"/>
      <c r="F14" s="17"/>
      <c r="G14" s="88">
        <f t="shared" si="1"/>
        <v>0</v>
      </c>
    </row>
    <row r="15" spans="1:7" ht="24" customHeight="1" thickBot="1">
      <c r="A15" s="302" t="s">
        <v>359</v>
      </c>
      <c r="B15" s="303" t="s">
        <v>358</v>
      </c>
      <c r="C15" s="102">
        <f>C16</f>
        <v>7385.300000000001</v>
      </c>
      <c r="D15" s="245">
        <f>D16</f>
        <v>723.1050099999999</v>
      </c>
      <c r="E15" s="274">
        <f>E16</f>
        <v>823.18946</v>
      </c>
      <c r="F15" s="17">
        <f t="shared" si="0"/>
        <v>9.791139290211634</v>
      </c>
      <c r="G15" s="88">
        <f t="shared" si="1"/>
        <v>-6662.194990000001</v>
      </c>
    </row>
    <row r="16" spans="1:7" ht="21.75" customHeight="1">
      <c r="A16" s="300" t="s">
        <v>360</v>
      </c>
      <c r="B16" s="232" t="s">
        <v>361</v>
      </c>
      <c r="C16" s="131">
        <f>C17+C18+C19+C20</f>
        <v>7385.300000000001</v>
      </c>
      <c r="D16" s="131">
        <f>D17+D18+D19+D20</f>
        <v>723.1050099999999</v>
      </c>
      <c r="E16" s="36">
        <f>E17+E18+E19+E20</f>
        <v>823.18946</v>
      </c>
      <c r="F16" s="17">
        <f t="shared" si="0"/>
        <v>9.791139290211634</v>
      </c>
      <c r="G16" s="88">
        <f t="shared" si="1"/>
        <v>-6662.194990000001</v>
      </c>
    </row>
    <row r="17" spans="1:7" ht="19.5" customHeight="1">
      <c r="A17" s="300" t="s">
        <v>362</v>
      </c>
      <c r="B17" s="301" t="s">
        <v>366</v>
      </c>
      <c r="C17" s="112">
        <v>2258.5</v>
      </c>
      <c r="D17" s="259">
        <v>283.03765</v>
      </c>
      <c r="E17" s="264">
        <v>381.40002</v>
      </c>
      <c r="F17" s="17">
        <f t="shared" si="0"/>
        <v>12.532107593535532</v>
      </c>
      <c r="G17" s="88">
        <f t="shared" si="1"/>
        <v>-1975.46235</v>
      </c>
    </row>
    <row r="18" spans="1:7" ht="18" customHeight="1">
      <c r="A18" s="300" t="s">
        <v>363</v>
      </c>
      <c r="B18" s="301" t="s">
        <v>367</v>
      </c>
      <c r="C18" s="112">
        <v>84.1</v>
      </c>
      <c r="D18" s="259">
        <v>5.97107</v>
      </c>
      <c r="E18" s="264">
        <v>5.23597</v>
      </c>
      <c r="F18" s="17">
        <f t="shared" si="0"/>
        <v>7.0999643281807385</v>
      </c>
      <c r="G18" s="88">
        <f t="shared" si="1"/>
        <v>-78.12893</v>
      </c>
    </row>
    <row r="19" spans="1:7" ht="15.75" customHeight="1">
      <c r="A19" s="300" t="s">
        <v>364</v>
      </c>
      <c r="B19" s="301" t="s">
        <v>368</v>
      </c>
      <c r="C19" s="112">
        <v>4947.1</v>
      </c>
      <c r="D19" s="259">
        <v>467.19727</v>
      </c>
      <c r="E19" s="264">
        <v>436.54664</v>
      </c>
      <c r="F19" s="17">
        <f t="shared" si="0"/>
        <v>9.44386145418528</v>
      </c>
      <c r="G19" s="88">
        <f t="shared" si="1"/>
        <v>-4479.902730000001</v>
      </c>
    </row>
    <row r="20" spans="1:7" ht="12" customHeight="1">
      <c r="A20" s="300" t="s">
        <v>365</v>
      </c>
      <c r="B20" s="301" t="s">
        <v>369</v>
      </c>
      <c r="C20" s="112">
        <v>95.6</v>
      </c>
      <c r="D20" s="259">
        <v>-33.10098</v>
      </c>
      <c r="E20" s="264">
        <v>0.00683</v>
      </c>
      <c r="F20" s="17">
        <f t="shared" si="0"/>
        <v>-34.624456066945605</v>
      </c>
      <c r="G20" s="88">
        <f t="shared" si="1"/>
        <v>-128.70098</v>
      </c>
    </row>
    <row r="21" spans="1:7" s="47" customFormat="1" ht="12">
      <c r="A21" s="45" t="s">
        <v>16</v>
      </c>
      <c r="B21" s="45" t="s">
        <v>17</v>
      </c>
      <c r="C21" s="165">
        <f>C22+C27+C29+C31</f>
        <v>5980.8</v>
      </c>
      <c r="D21" s="254">
        <f>D22+D27+D29+D31</f>
        <v>971.7008599999999</v>
      </c>
      <c r="E21" s="257">
        <f>E22+E27+E29+E31</f>
        <v>1000.04295</v>
      </c>
      <c r="F21" s="17">
        <f>D21/C21*100</f>
        <v>16.247004748528624</v>
      </c>
      <c r="G21" s="88">
        <f t="shared" si="1"/>
        <v>-5009.09914</v>
      </c>
    </row>
    <row r="22" spans="1:7" s="47" customFormat="1" ht="23.25" customHeight="1">
      <c r="A22" s="48" t="s">
        <v>198</v>
      </c>
      <c r="B22" s="49" t="s">
        <v>195</v>
      </c>
      <c r="C22" s="50">
        <f>C23+C24</f>
        <v>2972.8</v>
      </c>
      <c r="D22" s="262">
        <f>D23+D24</f>
        <v>40.67066</v>
      </c>
      <c r="E22" s="270">
        <f>E23+E24</f>
        <v>214.63804</v>
      </c>
      <c r="F22" s="17">
        <f t="shared" si="0"/>
        <v>1.368092707212056</v>
      </c>
      <c r="G22" s="88">
        <f t="shared" si="1"/>
        <v>-2932.1293400000004</v>
      </c>
    </row>
    <row r="23" spans="1:7" s="47" customFormat="1" ht="24" customHeight="1">
      <c r="A23" s="48" t="s">
        <v>373</v>
      </c>
      <c r="B23" s="49" t="s">
        <v>196</v>
      </c>
      <c r="C23" s="49">
        <v>880.7</v>
      </c>
      <c r="D23" s="262">
        <v>40.67066</v>
      </c>
      <c r="E23" s="270">
        <v>56.76652</v>
      </c>
      <c r="F23" s="17">
        <f t="shared" si="0"/>
        <v>4.617992505961166</v>
      </c>
      <c r="G23" s="88">
        <f t="shared" si="1"/>
        <v>-840.02934</v>
      </c>
    </row>
    <row r="24" spans="1:7" s="47" customFormat="1" ht="24">
      <c r="A24" s="48" t="s">
        <v>374</v>
      </c>
      <c r="B24" s="49" t="s">
        <v>197</v>
      </c>
      <c r="C24" s="49">
        <v>2092.1</v>
      </c>
      <c r="D24" s="262"/>
      <c r="E24" s="270">
        <v>157.87152</v>
      </c>
      <c r="F24" s="17">
        <f t="shared" si="0"/>
        <v>0</v>
      </c>
      <c r="G24" s="88">
        <f t="shared" si="1"/>
        <v>-2092.1</v>
      </c>
    </row>
    <row r="25" spans="1:7" s="47" customFormat="1" ht="36">
      <c r="A25" s="48" t="s">
        <v>375</v>
      </c>
      <c r="B25" s="49" t="s">
        <v>376</v>
      </c>
      <c r="C25" s="49"/>
      <c r="D25" s="262"/>
      <c r="E25" s="270"/>
      <c r="F25" s="17"/>
      <c r="G25" s="88">
        <f t="shared" si="1"/>
        <v>0</v>
      </c>
    </row>
    <row r="26" spans="1:7" ht="12">
      <c r="A26" s="27" t="s">
        <v>18</v>
      </c>
      <c r="B26" s="27" t="s">
        <v>19</v>
      </c>
      <c r="C26" s="27"/>
      <c r="D26" s="261"/>
      <c r="E26" s="261"/>
      <c r="F26" s="17"/>
      <c r="G26" s="88">
        <f t="shared" si="1"/>
        <v>0</v>
      </c>
    </row>
    <row r="27" spans="1:7" ht="12">
      <c r="A27" s="13"/>
      <c r="B27" s="13" t="s">
        <v>20</v>
      </c>
      <c r="C27" s="13">
        <v>2239.2</v>
      </c>
      <c r="D27" s="263">
        <v>723.16963</v>
      </c>
      <c r="E27" s="263">
        <v>667.38491</v>
      </c>
      <c r="F27" s="17">
        <f t="shared" si="0"/>
        <v>32.29589272954627</v>
      </c>
      <c r="G27" s="88">
        <f t="shared" si="1"/>
        <v>-1516.03037</v>
      </c>
    </row>
    <row r="28" spans="1:7" ht="24">
      <c r="A28" s="48" t="s">
        <v>377</v>
      </c>
      <c r="B28" s="54" t="s">
        <v>378</v>
      </c>
      <c r="C28" s="13"/>
      <c r="D28" s="263"/>
      <c r="E28" s="263"/>
      <c r="F28" s="17"/>
      <c r="G28" s="88">
        <f t="shared" si="1"/>
        <v>0</v>
      </c>
    </row>
    <row r="29" spans="1:7" ht="12">
      <c r="A29" s="13" t="s">
        <v>21</v>
      </c>
      <c r="B29" s="13" t="s">
        <v>22</v>
      </c>
      <c r="C29" s="13">
        <v>563.3</v>
      </c>
      <c r="D29" s="264">
        <v>20.97057</v>
      </c>
      <c r="E29" s="264">
        <v>26.987</v>
      </c>
      <c r="F29" s="17">
        <f t="shared" si="0"/>
        <v>3.7228066749511806</v>
      </c>
      <c r="G29" s="88">
        <f t="shared" si="1"/>
        <v>-542.32943</v>
      </c>
    </row>
    <row r="30" spans="1:7" ht="12">
      <c r="A30" s="13" t="s">
        <v>379</v>
      </c>
      <c r="B30" s="13" t="s">
        <v>380</v>
      </c>
      <c r="C30" s="13"/>
      <c r="D30" s="264"/>
      <c r="E30" s="264"/>
      <c r="F30" s="17"/>
      <c r="G30" s="88">
        <f t="shared" si="1"/>
        <v>0</v>
      </c>
    </row>
    <row r="31" spans="1:7" ht="12">
      <c r="A31" s="13" t="s">
        <v>302</v>
      </c>
      <c r="B31" s="13" t="s">
        <v>303</v>
      </c>
      <c r="C31" s="13">
        <v>205.5</v>
      </c>
      <c r="D31" s="264">
        <v>186.89</v>
      </c>
      <c r="E31" s="264">
        <v>91.033</v>
      </c>
      <c r="F31" s="17">
        <f>D31/C31*100</f>
        <v>90.94403892944038</v>
      </c>
      <c r="G31" s="88">
        <f t="shared" si="1"/>
        <v>-18.610000000000014</v>
      </c>
    </row>
    <row r="32" spans="1:7" ht="12">
      <c r="A32" s="15" t="s">
        <v>23</v>
      </c>
      <c r="B32" s="12" t="s">
        <v>24</v>
      </c>
      <c r="C32" s="57">
        <f>C33+C34</f>
        <v>8346</v>
      </c>
      <c r="D32" s="255">
        <f>D33+D34</f>
        <v>401.34066</v>
      </c>
      <c r="E32" s="255">
        <f>E33+E34</f>
        <v>378.84485</v>
      </c>
      <c r="F32" s="17">
        <f t="shared" si="0"/>
        <v>4.808778576563624</v>
      </c>
      <c r="G32" s="88">
        <f t="shared" si="1"/>
        <v>-7944.65934</v>
      </c>
    </row>
    <row r="33" spans="1:8" ht="12">
      <c r="A33" s="34" t="s">
        <v>381</v>
      </c>
      <c r="B33" s="34" t="s">
        <v>26</v>
      </c>
      <c r="C33" s="34">
        <v>1115</v>
      </c>
      <c r="D33" s="121">
        <v>32.23944</v>
      </c>
      <c r="E33" s="261">
        <v>13.66398</v>
      </c>
      <c r="F33" s="17">
        <f t="shared" si="0"/>
        <v>2.8914295964125563</v>
      </c>
      <c r="G33" s="88">
        <f t="shared" si="1"/>
        <v>-1082.76056</v>
      </c>
      <c r="H33" s="47"/>
    </row>
    <row r="34" spans="1:7" ht="12">
      <c r="A34" s="58" t="s">
        <v>29</v>
      </c>
      <c r="B34" s="58" t="s">
        <v>30</v>
      </c>
      <c r="C34" s="58">
        <v>7231</v>
      </c>
      <c r="D34" s="259">
        <v>369.10122</v>
      </c>
      <c r="E34" s="264">
        <v>365.18087</v>
      </c>
      <c r="F34" s="17">
        <f t="shared" si="0"/>
        <v>5.104428433135113</v>
      </c>
      <c r="G34" s="88">
        <f t="shared" si="1"/>
        <v>-6861.8987799999995</v>
      </c>
    </row>
    <row r="35" spans="1:7" ht="12">
      <c r="A35" s="26" t="s">
        <v>31</v>
      </c>
      <c r="B35" s="6" t="s">
        <v>32</v>
      </c>
      <c r="C35" s="59">
        <f>C37+C39+C40</f>
        <v>1058.4379999999999</v>
      </c>
      <c r="D35" s="253">
        <f>D37+D39+D40</f>
        <v>61.48699</v>
      </c>
      <c r="E35" s="337">
        <f>E37+E39+E40</f>
        <v>57.530409999999996</v>
      </c>
      <c r="F35" s="17">
        <f>D35/C35*100</f>
        <v>5.8092198125917625</v>
      </c>
      <c r="G35" s="88">
        <f t="shared" si="1"/>
        <v>-996.9510099999999</v>
      </c>
    </row>
    <row r="36" spans="1:7" ht="12">
      <c r="A36" s="27" t="s">
        <v>33</v>
      </c>
      <c r="B36" s="27" t="s">
        <v>34</v>
      </c>
      <c r="C36" s="27"/>
      <c r="D36" s="261"/>
      <c r="E36" s="261"/>
      <c r="F36" s="17"/>
      <c r="G36" s="88">
        <f t="shared" si="1"/>
        <v>0</v>
      </c>
    </row>
    <row r="37" spans="2:7" ht="12">
      <c r="B37" s="34" t="s">
        <v>35</v>
      </c>
      <c r="C37" s="35">
        <f>C38</f>
        <v>1034.793</v>
      </c>
      <c r="D37" s="260">
        <f>D38</f>
        <v>57.04699</v>
      </c>
      <c r="E37" s="260">
        <f>E38</f>
        <v>57.13041</v>
      </c>
      <c r="F37" s="17">
        <f t="shared" si="0"/>
        <v>5.5128890512402</v>
      </c>
      <c r="G37" s="88">
        <f t="shared" si="1"/>
        <v>-977.7460099999998</v>
      </c>
    </row>
    <row r="38" spans="1:7" ht="12">
      <c r="A38" s="27" t="s">
        <v>36</v>
      </c>
      <c r="B38" s="58" t="s">
        <v>37</v>
      </c>
      <c r="C38" s="58">
        <v>1034.793</v>
      </c>
      <c r="D38" s="121">
        <v>57.04699</v>
      </c>
      <c r="E38" s="261">
        <v>57.13041</v>
      </c>
      <c r="F38" s="17">
        <f t="shared" si="0"/>
        <v>5.5128890512402</v>
      </c>
      <c r="G38" s="88">
        <f t="shared" si="1"/>
        <v>-977.7460099999998</v>
      </c>
    </row>
    <row r="39" spans="1:7" ht="12">
      <c r="A39" s="27" t="s">
        <v>38</v>
      </c>
      <c r="B39" s="27" t="s">
        <v>39</v>
      </c>
      <c r="C39" s="27">
        <v>20.6</v>
      </c>
      <c r="D39" s="264">
        <v>4.44</v>
      </c>
      <c r="E39" s="264">
        <v>0.4</v>
      </c>
      <c r="F39" s="17">
        <f t="shared" si="0"/>
        <v>21.553398058252426</v>
      </c>
      <c r="G39" s="88">
        <f t="shared" si="1"/>
        <v>-16.16</v>
      </c>
    </row>
    <row r="40" spans="1:7" ht="12">
      <c r="A40" s="27"/>
      <c r="B40" s="27" t="s">
        <v>314</v>
      </c>
      <c r="C40" s="27">
        <v>3.045</v>
      </c>
      <c r="D40" s="261"/>
      <c r="E40" s="261"/>
      <c r="F40" s="17">
        <f t="shared" si="0"/>
        <v>0</v>
      </c>
      <c r="G40" s="88">
        <f t="shared" si="1"/>
        <v>-3.045</v>
      </c>
    </row>
    <row r="41" spans="1:8" ht="12">
      <c r="A41" s="26" t="s">
        <v>40</v>
      </c>
      <c r="B41" s="14" t="s">
        <v>41</v>
      </c>
      <c r="C41" s="64"/>
      <c r="D41" s="265"/>
      <c r="E41" s="265"/>
      <c r="F41" s="17"/>
      <c r="G41" s="88">
        <f t="shared" si="1"/>
        <v>0</v>
      </c>
      <c r="H41" s="9"/>
    </row>
    <row r="42" spans="1:8" ht="12.75" thickBot="1">
      <c r="A42" s="15"/>
      <c r="B42" s="308" t="s">
        <v>42</v>
      </c>
      <c r="C42" s="46"/>
      <c r="D42" s="257"/>
      <c r="E42" s="257"/>
      <c r="F42" s="17"/>
      <c r="G42" s="88">
        <f t="shared" si="1"/>
        <v>0</v>
      </c>
      <c r="H42" s="9"/>
    </row>
    <row r="43" spans="1:7" ht="24.75" thickBot="1">
      <c r="A43" s="100" t="s">
        <v>63</v>
      </c>
      <c r="B43" s="315" t="s">
        <v>203</v>
      </c>
      <c r="C43" s="42">
        <f>C46+C50+C53</f>
        <v>6297</v>
      </c>
      <c r="D43" s="316">
        <f>D46+D50+D53</f>
        <v>26.79592</v>
      </c>
      <c r="E43" s="284">
        <f>E46+E50+E53</f>
        <v>159.36119000000002</v>
      </c>
      <c r="F43" s="17">
        <f t="shared" si="0"/>
        <v>0.42553469906304586</v>
      </c>
      <c r="G43" s="88">
        <f t="shared" si="1"/>
        <v>-6270.20408</v>
      </c>
    </row>
    <row r="44" spans="2:7" ht="0.75" customHeight="1">
      <c r="B44" s="74"/>
      <c r="C44" s="74"/>
      <c r="D44" s="66">
        <f>D46+D53+D58+D48+D57</f>
        <v>50.976839999999996</v>
      </c>
      <c r="E44" s="66">
        <f>E46+E53+E58+E48+E57</f>
        <v>311.55651</v>
      </c>
      <c r="F44" s="17" t="e">
        <f>D44/C44*100</f>
        <v>#DIV/0!</v>
      </c>
      <c r="G44" s="88">
        <f t="shared" si="1"/>
        <v>50.976839999999996</v>
      </c>
    </row>
    <row r="45" spans="1:7" ht="12">
      <c r="A45" s="27" t="s">
        <v>64</v>
      </c>
      <c r="B45" s="27" t="s">
        <v>65</v>
      </c>
      <c r="C45" s="27"/>
      <c r="D45" s="28"/>
      <c r="E45" s="28"/>
      <c r="F45" s="17"/>
      <c r="G45" s="88">
        <f t="shared" si="1"/>
        <v>0</v>
      </c>
    </row>
    <row r="46" spans="2:7" ht="13.5" customHeight="1">
      <c r="B46" s="34" t="s">
        <v>66</v>
      </c>
      <c r="C46" s="35">
        <f>C48</f>
        <v>5669</v>
      </c>
      <c r="D46" s="260">
        <f>D48</f>
        <v>22.5538</v>
      </c>
      <c r="E46" s="260">
        <f>E48</f>
        <v>152.19532</v>
      </c>
      <c r="F46" s="17">
        <f>D46/C46*100</f>
        <v>0.39784441700476275</v>
      </c>
      <c r="G46" s="88">
        <f t="shared" si="1"/>
        <v>-5646.4462</v>
      </c>
    </row>
    <row r="47" spans="1:7" ht="12">
      <c r="A47" s="27" t="s">
        <v>267</v>
      </c>
      <c r="B47" s="27" t="s">
        <v>65</v>
      </c>
      <c r="C47" s="27"/>
      <c r="D47" s="261"/>
      <c r="E47" s="261"/>
      <c r="F47" s="17"/>
      <c r="G47" s="88">
        <f t="shared" si="1"/>
        <v>0</v>
      </c>
    </row>
    <row r="48" spans="2:7" ht="15" customHeight="1">
      <c r="B48" s="34" t="s">
        <v>67</v>
      </c>
      <c r="C48" s="34">
        <v>5669</v>
      </c>
      <c r="D48" s="260">
        <v>22.5538</v>
      </c>
      <c r="E48" s="260">
        <v>152.19532</v>
      </c>
      <c r="F48" s="17">
        <f>D48/C48*100</f>
        <v>0.39784441700476275</v>
      </c>
      <c r="G48" s="88">
        <f t="shared" si="1"/>
        <v>-5646.4462</v>
      </c>
    </row>
    <row r="49" spans="1:7" ht="12">
      <c r="A49" s="27" t="s">
        <v>277</v>
      </c>
      <c r="B49" s="27" t="s">
        <v>65</v>
      </c>
      <c r="C49" s="27"/>
      <c r="D49" s="261"/>
      <c r="E49" s="261"/>
      <c r="F49" s="17"/>
      <c r="G49" s="88">
        <f t="shared" si="1"/>
        <v>0</v>
      </c>
    </row>
    <row r="50" spans="2:7" ht="15" customHeight="1">
      <c r="B50" s="34" t="s">
        <v>67</v>
      </c>
      <c r="C50" s="34">
        <v>307</v>
      </c>
      <c r="D50" s="260"/>
      <c r="E50" s="260"/>
      <c r="F50" s="17">
        <f>D50/C50*100</f>
        <v>0</v>
      </c>
      <c r="G50" s="88">
        <f t="shared" si="1"/>
        <v>-307</v>
      </c>
    </row>
    <row r="51" spans="1:8" ht="12">
      <c r="A51" s="27" t="s">
        <v>68</v>
      </c>
      <c r="B51" s="27" t="s">
        <v>69</v>
      </c>
      <c r="C51" s="27"/>
      <c r="D51" s="266"/>
      <c r="E51" s="266"/>
      <c r="F51" s="17"/>
      <c r="G51" s="88">
        <f t="shared" si="1"/>
        <v>0</v>
      </c>
      <c r="H51" s="47"/>
    </row>
    <row r="52" spans="1:8" ht="12">
      <c r="A52" s="75"/>
      <c r="B52" s="34" t="s">
        <v>70</v>
      </c>
      <c r="C52" s="34"/>
      <c r="D52" s="267"/>
      <c r="E52" s="267"/>
      <c r="F52" s="17"/>
      <c r="G52" s="88">
        <f t="shared" si="1"/>
        <v>0</v>
      </c>
      <c r="H52" s="77"/>
    </row>
    <row r="53" spans="1:8" s="47" customFormat="1" ht="12">
      <c r="A53" s="75"/>
      <c r="B53" s="34" t="s">
        <v>71</v>
      </c>
      <c r="C53" s="76">
        <f>C55+C57</f>
        <v>321</v>
      </c>
      <c r="D53" s="267">
        <f>D55+D57</f>
        <v>4.24212</v>
      </c>
      <c r="E53" s="267">
        <f>E55+E57</f>
        <v>7.16587</v>
      </c>
      <c r="F53" s="17">
        <f>D53/C53*100</f>
        <v>1.3215327102803738</v>
      </c>
      <c r="G53" s="88">
        <f t="shared" si="1"/>
        <v>-316.75788</v>
      </c>
      <c r="H53" s="77"/>
    </row>
    <row r="54" spans="1:7" s="77" customFormat="1" ht="12">
      <c r="A54" s="27" t="s">
        <v>72</v>
      </c>
      <c r="B54" s="27" t="s">
        <v>73</v>
      </c>
      <c r="C54" s="27"/>
      <c r="D54" s="268"/>
      <c r="E54" s="268"/>
      <c r="F54" s="17"/>
      <c r="G54" s="88">
        <f t="shared" si="1"/>
        <v>0</v>
      </c>
    </row>
    <row r="55" spans="1:7" s="77" customFormat="1" ht="15.75" customHeight="1">
      <c r="A55" s="68"/>
      <c r="B55" s="13" t="s">
        <v>74</v>
      </c>
      <c r="C55" s="34">
        <v>321</v>
      </c>
      <c r="D55" s="269">
        <v>2.615</v>
      </c>
      <c r="E55" s="269">
        <v>7.16587</v>
      </c>
      <c r="F55" s="17">
        <f>D55/C55*100</f>
        <v>0.8146417445482868</v>
      </c>
      <c r="G55" s="88">
        <f t="shared" si="1"/>
        <v>-318.385</v>
      </c>
    </row>
    <row r="56" spans="1:7" s="77" customFormat="1" ht="12">
      <c r="A56" s="27" t="s">
        <v>75</v>
      </c>
      <c r="B56" s="27" t="s">
        <v>73</v>
      </c>
      <c r="C56" s="27"/>
      <c r="D56" s="267"/>
      <c r="E56" s="267"/>
      <c r="F56" s="17"/>
      <c r="G56" s="88">
        <f t="shared" si="1"/>
        <v>0</v>
      </c>
    </row>
    <row r="57" spans="1:7" s="77" customFormat="1" ht="14.25" customHeight="1">
      <c r="A57" s="68"/>
      <c r="B57" s="13" t="s">
        <v>76</v>
      </c>
      <c r="C57" s="13"/>
      <c r="D57" s="267">
        <v>1.62712</v>
      </c>
      <c r="E57" s="267"/>
      <c r="F57" s="17"/>
      <c r="G57" s="88">
        <f t="shared" si="1"/>
        <v>1.62712</v>
      </c>
    </row>
    <row r="58" spans="1:7" s="77" customFormat="1" ht="17.25" customHeight="1" thickBot="1">
      <c r="A58" s="27" t="s">
        <v>77</v>
      </c>
      <c r="B58" s="27" t="s">
        <v>78</v>
      </c>
      <c r="C58" s="34"/>
      <c r="D58" s="268"/>
      <c r="E58" s="268"/>
      <c r="F58" s="17"/>
      <c r="G58" s="88">
        <f t="shared" si="1"/>
        <v>0</v>
      </c>
    </row>
    <row r="59" spans="1:7" s="77" customFormat="1" ht="15" customHeight="1" thickBot="1">
      <c r="A59" s="72" t="s">
        <v>79</v>
      </c>
      <c r="B59" s="309" t="s">
        <v>80</v>
      </c>
      <c r="C59" s="43">
        <f>C61+C62+C63+C64+C66</f>
        <v>3760.5</v>
      </c>
      <c r="D59" s="316">
        <f>D61+D62+D64+D63+D65+D66</f>
        <v>1470.80289</v>
      </c>
      <c r="E59" s="284">
        <f>E61+E62+E64+E63+E65+E66</f>
        <v>392.19444</v>
      </c>
      <c r="F59" s="17">
        <f>D59/C59*100</f>
        <v>39.11189708815317</v>
      </c>
      <c r="G59" s="88">
        <f t="shared" si="1"/>
        <v>-2289.69711</v>
      </c>
    </row>
    <row r="60" spans="1:7" s="77" customFormat="1" ht="15" customHeight="1">
      <c r="A60" s="34" t="s">
        <v>384</v>
      </c>
      <c r="B60" s="34" t="s">
        <v>82</v>
      </c>
      <c r="C60" s="34"/>
      <c r="D60" s="267"/>
      <c r="E60" s="267"/>
      <c r="F60" s="17"/>
      <c r="G60" s="88">
        <f t="shared" si="1"/>
        <v>0</v>
      </c>
    </row>
    <row r="61" spans="1:7" s="77" customFormat="1" ht="12.75" customHeight="1">
      <c r="A61" s="75"/>
      <c r="B61" s="34" t="s">
        <v>83</v>
      </c>
      <c r="C61" s="34">
        <v>3440.5</v>
      </c>
      <c r="D61" s="267">
        <v>790.79239</v>
      </c>
      <c r="E61" s="267">
        <v>376.79282</v>
      </c>
      <c r="F61" s="17">
        <f>D61/C61*100</f>
        <v>22.98481005667781</v>
      </c>
      <c r="G61" s="88">
        <f>D61-C61</f>
        <v>-2649.70761</v>
      </c>
    </row>
    <row r="62" spans="1:7" s="77" customFormat="1" ht="19.5" customHeight="1">
      <c r="A62" s="27" t="s">
        <v>385</v>
      </c>
      <c r="B62" s="54" t="s">
        <v>387</v>
      </c>
      <c r="C62" s="48">
        <v>18</v>
      </c>
      <c r="D62" s="262">
        <v>5.91895</v>
      </c>
      <c r="E62" s="270">
        <v>2.70824</v>
      </c>
      <c r="F62" s="17">
        <f>D62/C62*100</f>
        <v>32.88305555555555</v>
      </c>
      <c r="G62" s="88">
        <f t="shared" si="1"/>
        <v>-12.081050000000001</v>
      </c>
    </row>
    <row r="63" spans="1:7" s="77" customFormat="1" ht="15" customHeight="1">
      <c r="A63" s="27" t="s">
        <v>405</v>
      </c>
      <c r="B63" s="54" t="s">
        <v>406</v>
      </c>
      <c r="C63" s="48">
        <v>1</v>
      </c>
      <c r="D63" s="262"/>
      <c r="E63" s="270"/>
      <c r="F63" s="17">
        <f>D63/C63*100</f>
        <v>0</v>
      </c>
      <c r="G63" s="88">
        <f t="shared" si="1"/>
        <v>-1</v>
      </c>
    </row>
    <row r="64" spans="1:7" s="77" customFormat="1" ht="20.25" customHeight="1">
      <c r="A64" s="27" t="s">
        <v>386</v>
      </c>
      <c r="B64" s="48" t="s">
        <v>388</v>
      </c>
      <c r="C64" s="48">
        <v>300</v>
      </c>
      <c r="D64" s="262">
        <v>16.37771</v>
      </c>
      <c r="E64" s="270">
        <v>12.69338</v>
      </c>
      <c r="F64" s="17">
        <f>D64/C64*100</f>
        <v>5.459236666666667</v>
      </c>
      <c r="G64" s="88">
        <f t="shared" si="1"/>
        <v>-283.62229</v>
      </c>
    </row>
    <row r="65" spans="1:7" s="77" customFormat="1" ht="20.25" customHeight="1">
      <c r="A65" s="48" t="s">
        <v>394</v>
      </c>
      <c r="B65" s="48" t="s">
        <v>395</v>
      </c>
      <c r="C65" s="48"/>
      <c r="D65" s="262"/>
      <c r="E65" s="270"/>
      <c r="F65" s="17"/>
      <c r="G65" s="88">
        <f t="shared" si="1"/>
        <v>0</v>
      </c>
    </row>
    <row r="66" spans="1:7" s="77" customFormat="1" ht="27.75" customHeight="1" thickBot="1">
      <c r="A66" s="48" t="s">
        <v>409</v>
      </c>
      <c r="B66" s="326" t="s">
        <v>396</v>
      </c>
      <c r="C66" s="48">
        <v>1</v>
      </c>
      <c r="D66" s="262">
        <v>657.71384</v>
      </c>
      <c r="E66" s="270"/>
      <c r="F66" s="17">
        <f aca="true" t="shared" si="2" ref="F66:F73">D66/C66*100</f>
        <v>65771.384</v>
      </c>
      <c r="G66" s="88">
        <f t="shared" si="1"/>
        <v>656.71384</v>
      </c>
    </row>
    <row r="67" spans="1:7" s="77" customFormat="1" ht="12.75" thickBot="1">
      <c r="A67" s="72" t="s">
        <v>407</v>
      </c>
      <c r="B67" s="317" t="s">
        <v>408</v>
      </c>
      <c r="C67" s="318">
        <v>104.5</v>
      </c>
      <c r="D67" s="274"/>
      <c r="E67" s="274"/>
      <c r="F67" s="17">
        <f t="shared" si="2"/>
        <v>0</v>
      </c>
      <c r="G67" s="88">
        <f t="shared" si="1"/>
        <v>-104.5</v>
      </c>
    </row>
    <row r="68" spans="1:8" s="77" customFormat="1" ht="35.25" customHeight="1" thickBot="1">
      <c r="A68" s="72" t="s">
        <v>304</v>
      </c>
      <c r="B68" s="315" t="s">
        <v>210</v>
      </c>
      <c r="C68" s="319"/>
      <c r="D68" s="274"/>
      <c r="E68" s="274"/>
      <c r="F68" s="17"/>
      <c r="G68" s="88">
        <f t="shared" si="1"/>
        <v>0</v>
      </c>
      <c r="H68" s="4"/>
    </row>
    <row r="69" spans="1:7" s="9" customFormat="1" ht="12.75" thickBot="1">
      <c r="A69" s="72" t="s">
        <v>289</v>
      </c>
      <c r="B69" s="317" t="s">
        <v>94</v>
      </c>
      <c r="C69" s="319">
        <v>800</v>
      </c>
      <c r="D69" s="274">
        <v>133.19262</v>
      </c>
      <c r="E69" s="274">
        <v>38.36803</v>
      </c>
      <c r="F69" s="17">
        <f t="shared" si="2"/>
        <v>16.6490775</v>
      </c>
      <c r="G69" s="88">
        <f t="shared" si="1"/>
        <v>-666.80738</v>
      </c>
    </row>
    <row r="70" spans="1:7" ht="12.75" thickBot="1">
      <c r="A70" s="72" t="s">
        <v>95</v>
      </c>
      <c r="B70" s="309" t="s">
        <v>96</v>
      </c>
      <c r="C70" s="43">
        <f>C72+C75+C87+C92+C96+C85+C81+C84+C94+C80+C95+C93+C91+C82+C99+C73</f>
        <v>1077.0620000000001</v>
      </c>
      <c r="D70" s="316">
        <f>D72+D75+D87+D92+D96+D85+D81+D84+D94+D80+D95+D93+D91+D73+D83+D100+D77</f>
        <v>17.900019999999998</v>
      </c>
      <c r="E70" s="284">
        <f>E72+E75+E87+E92+E96+E85+E81+E84+E94+E80+E95+E93+E91+E73+E83+E100+E77</f>
        <v>35.769999999999996</v>
      </c>
      <c r="F70" s="17">
        <f t="shared" si="2"/>
        <v>1.6619303252737534</v>
      </c>
      <c r="G70" s="88">
        <f t="shared" si="1"/>
        <v>-1059.16198</v>
      </c>
    </row>
    <row r="71" spans="1:8" s="9" customFormat="1" ht="12">
      <c r="A71" s="34" t="s">
        <v>279</v>
      </c>
      <c r="B71" s="34" t="s">
        <v>97</v>
      </c>
      <c r="C71" s="34"/>
      <c r="D71" s="320"/>
      <c r="E71" s="320"/>
      <c r="F71" s="17"/>
      <c r="G71" s="88">
        <f t="shared" si="1"/>
        <v>0</v>
      </c>
      <c r="H71" s="4"/>
    </row>
    <row r="72" spans="2:7" ht="12">
      <c r="B72" s="34" t="s">
        <v>98</v>
      </c>
      <c r="C72" s="34">
        <v>30.5</v>
      </c>
      <c r="D72" s="260">
        <v>3</v>
      </c>
      <c r="E72" s="260">
        <v>3.35</v>
      </c>
      <c r="F72" s="17">
        <f t="shared" si="2"/>
        <v>9.836065573770492</v>
      </c>
      <c r="G72" s="88">
        <f t="shared" si="1"/>
        <v>-27.5</v>
      </c>
    </row>
    <row r="73" spans="1:7" ht="12">
      <c r="A73" s="48" t="s">
        <v>389</v>
      </c>
      <c r="B73" s="54" t="s">
        <v>390</v>
      </c>
      <c r="C73" s="48">
        <v>2.2</v>
      </c>
      <c r="D73" s="259"/>
      <c r="E73" s="264"/>
      <c r="F73" s="17">
        <f t="shared" si="2"/>
        <v>0</v>
      </c>
      <c r="G73" s="88">
        <f>D73-C73</f>
        <v>-2.2</v>
      </c>
    </row>
    <row r="74" spans="1:7" ht="12">
      <c r="A74" s="27" t="s">
        <v>99</v>
      </c>
      <c r="B74" s="27" t="s">
        <v>100</v>
      </c>
      <c r="C74" s="27"/>
      <c r="D74" s="261"/>
      <c r="E74" s="261"/>
      <c r="F74" s="17"/>
      <c r="G74" s="88">
        <f>D74-C74</f>
        <v>0</v>
      </c>
    </row>
    <row r="75" spans="1:7" ht="12">
      <c r="A75" s="13"/>
      <c r="B75" s="13" t="s">
        <v>101</v>
      </c>
      <c r="C75" s="13">
        <v>18.5</v>
      </c>
      <c r="D75" s="263"/>
      <c r="E75" s="263"/>
      <c r="F75" s="17">
        <f>D75/C75*100</f>
        <v>0</v>
      </c>
      <c r="G75" s="88">
        <f>D75-C75</f>
        <v>-18.5</v>
      </c>
    </row>
    <row r="76" spans="1:7" ht="12">
      <c r="A76" s="34" t="s">
        <v>413</v>
      </c>
      <c r="B76" s="34" t="s">
        <v>414</v>
      </c>
      <c r="C76" s="34"/>
      <c r="D76" s="260"/>
      <c r="E76" s="260"/>
      <c r="F76" s="17"/>
      <c r="G76" s="88">
        <f>D76-C76</f>
        <v>0</v>
      </c>
    </row>
    <row r="77" spans="2:7" ht="12">
      <c r="B77" s="13"/>
      <c r="C77" s="34"/>
      <c r="D77" s="260"/>
      <c r="E77" s="260"/>
      <c r="F77" s="17"/>
      <c r="G77" s="88">
        <f>D77-C77</f>
        <v>0</v>
      </c>
    </row>
    <row r="78" spans="1:7" ht="12">
      <c r="A78" s="27" t="s">
        <v>105</v>
      </c>
      <c r="B78" s="27" t="s">
        <v>103</v>
      </c>
      <c r="C78" s="27"/>
      <c r="D78" s="261"/>
      <c r="E78" s="261"/>
      <c r="F78" s="17"/>
      <c r="G78" s="88">
        <f aca="true" t="shared" si="3" ref="G78:G98">D78-C78</f>
        <v>0</v>
      </c>
    </row>
    <row r="79" spans="2:7" ht="12">
      <c r="B79" s="34" t="s">
        <v>106</v>
      </c>
      <c r="C79" s="34"/>
      <c r="D79" s="260"/>
      <c r="E79" s="260"/>
      <c r="F79" s="17"/>
      <c r="G79" s="88">
        <f t="shared" si="3"/>
        <v>0</v>
      </c>
    </row>
    <row r="80" spans="2:7" ht="12">
      <c r="B80" s="34" t="s">
        <v>93</v>
      </c>
      <c r="C80" s="34"/>
      <c r="D80" s="260"/>
      <c r="E80" s="260"/>
      <c r="F80" s="17"/>
      <c r="G80" s="88">
        <f t="shared" si="3"/>
        <v>0</v>
      </c>
    </row>
    <row r="81" spans="1:7" ht="12" customHeight="1">
      <c r="A81" s="27" t="s">
        <v>226</v>
      </c>
      <c r="B81" s="58" t="s">
        <v>227</v>
      </c>
      <c r="C81" s="58">
        <v>300.2</v>
      </c>
      <c r="D81" s="259"/>
      <c r="E81" s="264"/>
      <c r="F81" s="17">
        <f>D81/C81*100</f>
        <v>0</v>
      </c>
      <c r="G81" s="88">
        <f t="shared" si="3"/>
        <v>-300.2</v>
      </c>
    </row>
    <row r="82" spans="1:7" ht="12">
      <c r="A82" s="27" t="s">
        <v>107</v>
      </c>
      <c r="B82" s="27" t="s">
        <v>108</v>
      </c>
      <c r="C82" s="27">
        <v>312</v>
      </c>
      <c r="D82" s="261"/>
      <c r="E82" s="261"/>
      <c r="F82" s="17">
        <f>D82/C82*100</f>
        <v>0</v>
      </c>
      <c r="G82" s="88">
        <f t="shared" si="3"/>
        <v>-312</v>
      </c>
    </row>
    <row r="83" spans="1:7" ht="12">
      <c r="A83" s="13"/>
      <c r="B83" s="13" t="s">
        <v>109</v>
      </c>
      <c r="C83" s="37"/>
      <c r="D83" s="263"/>
      <c r="E83" s="263"/>
      <c r="F83" s="17"/>
      <c r="G83" s="88">
        <f t="shared" si="3"/>
        <v>0</v>
      </c>
    </row>
    <row r="84" spans="1:7" ht="15.75" customHeight="1">
      <c r="A84" s="27" t="s">
        <v>110</v>
      </c>
      <c r="B84" s="27" t="s">
        <v>111</v>
      </c>
      <c r="C84" s="28">
        <v>34.7</v>
      </c>
      <c r="D84" s="259">
        <v>2.5</v>
      </c>
      <c r="E84" s="264">
        <v>2.3</v>
      </c>
      <c r="F84" s="17">
        <f>D84/C84*100</f>
        <v>7.204610951008646</v>
      </c>
      <c r="G84" s="88">
        <f t="shared" si="3"/>
        <v>-32.2</v>
      </c>
    </row>
    <row r="85" spans="1:7" ht="12.75" customHeight="1">
      <c r="A85" s="27" t="s">
        <v>112</v>
      </c>
      <c r="B85" s="27" t="s">
        <v>225</v>
      </c>
      <c r="C85" s="28"/>
      <c r="D85" s="121"/>
      <c r="E85" s="261"/>
      <c r="F85" s="17"/>
      <c r="G85" s="88">
        <f t="shared" si="3"/>
        <v>0</v>
      </c>
    </row>
    <row r="86" spans="1:7" ht="12">
      <c r="A86" s="27" t="s">
        <v>113</v>
      </c>
      <c r="B86" s="27" t="s">
        <v>108</v>
      </c>
      <c r="C86" s="28"/>
      <c r="D86" s="261"/>
      <c r="E86" s="261"/>
      <c r="F86" s="17"/>
      <c r="G86" s="88">
        <f t="shared" si="3"/>
        <v>0</v>
      </c>
    </row>
    <row r="87" spans="2:7" ht="12">
      <c r="B87" s="34" t="s">
        <v>114</v>
      </c>
      <c r="C87" s="35"/>
      <c r="D87" s="260"/>
      <c r="E87" s="260"/>
      <c r="F87" s="17"/>
      <c r="G87" s="88">
        <f t="shared" si="3"/>
        <v>0</v>
      </c>
    </row>
    <row r="88" spans="6:7" ht="12" hidden="1">
      <c r="F88" s="17"/>
      <c r="G88" s="88">
        <f t="shared" si="3"/>
        <v>0</v>
      </c>
    </row>
    <row r="89" spans="6:7" ht="12" hidden="1">
      <c r="F89" s="17"/>
      <c r="G89" s="88">
        <f t="shared" si="3"/>
        <v>0</v>
      </c>
    </row>
    <row r="90" spans="6:7" ht="12" hidden="1">
      <c r="F90" s="17"/>
      <c r="G90" s="88">
        <f t="shared" si="3"/>
        <v>0</v>
      </c>
    </row>
    <row r="91" spans="1:7" ht="12">
      <c r="A91" s="13" t="s">
        <v>115</v>
      </c>
      <c r="B91" s="13" t="s">
        <v>116</v>
      </c>
      <c r="C91" s="37"/>
      <c r="D91" s="55"/>
      <c r="E91" s="37"/>
      <c r="F91" s="17"/>
      <c r="G91" s="88">
        <f t="shared" si="3"/>
        <v>0</v>
      </c>
    </row>
    <row r="92" spans="1:7" ht="12" hidden="1">
      <c r="A92" s="58"/>
      <c r="B92" s="58" t="s">
        <v>117</v>
      </c>
      <c r="C92" s="38"/>
      <c r="D92" s="52"/>
      <c r="E92" s="38"/>
      <c r="F92" s="17" t="e">
        <f>D92/C92*100</f>
        <v>#DIV/0!</v>
      </c>
      <c r="G92" s="88">
        <f t="shared" si="3"/>
        <v>0</v>
      </c>
    </row>
    <row r="93" spans="1:7" ht="24">
      <c r="A93" s="48" t="s">
        <v>312</v>
      </c>
      <c r="B93" s="54" t="s">
        <v>426</v>
      </c>
      <c r="C93" s="38">
        <v>20</v>
      </c>
      <c r="D93" s="259"/>
      <c r="E93" s="264">
        <v>20</v>
      </c>
      <c r="F93" s="17">
        <f>D93/C93*100</f>
        <v>0</v>
      </c>
      <c r="G93" s="88">
        <f t="shared" si="3"/>
        <v>-20</v>
      </c>
    </row>
    <row r="94" spans="1:7" ht="24" customHeight="1">
      <c r="A94" s="48" t="s">
        <v>305</v>
      </c>
      <c r="B94" s="166" t="s">
        <v>307</v>
      </c>
      <c r="C94" s="48"/>
      <c r="D94" s="259"/>
      <c r="E94" s="264"/>
      <c r="F94" s="17"/>
      <c r="G94" s="88">
        <f t="shared" si="3"/>
        <v>0</v>
      </c>
    </row>
    <row r="95" spans="1:7" ht="23.25" customHeight="1">
      <c r="A95" s="48" t="s">
        <v>306</v>
      </c>
      <c r="B95" s="167" t="s">
        <v>308</v>
      </c>
      <c r="C95" s="48"/>
      <c r="D95" s="272"/>
      <c r="E95" s="338"/>
      <c r="F95" s="17"/>
      <c r="G95" s="88">
        <f t="shared" si="3"/>
        <v>0</v>
      </c>
    </row>
    <row r="96" spans="1:7" ht="12">
      <c r="A96" s="34" t="s">
        <v>118</v>
      </c>
      <c r="B96" s="34" t="s">
        <v>119</v>
      </c>
      <c r="C96" s="55">
        <f>C98</f>
        <v>310.762</v>
      </c>
      <c r="D96" s="273">
        <f>D98</f>
        <v>12.40002</v>
      </c>
      <c r="E96" s="339">
        <f>E98</f>
        <v>10.12</v>
      </c>
      <c r="F96" s="17">
        <f>D96/C96*100</f>
        <v>3.9901982867918213</v>
      </c>
      <c r="G96" s="88">
        <f t="shared" si="3"/>
        <v>-298.36198</v>
      </c>
    </row>
    <row r="97" spans="1:7" ht="12">
      <c r="A97" s="27" t="s">
        <v>325</v>
      </c>
      <c r="B97" s="27" t="s">
        <v>121</v>
      </c>
      <c r="C97" s="27"/>
      <c r="D97" s="261"/>
      <c r="E97" s="261"/>
      <c r="F97" s="17"/>
      <c r="G97" s="88">
        <f t="shared" si="3"/>
        <v>0</v>
      </c>
    </row>
    <row r="98" spans="2:7" ht="12">
      <c r="B98" s="34" t="s">
        <v>122</v>
      </c>
      <c r="C98" s="34">
        <v>310.762</v>
      </c>
      <c r="D98" s="260">
        <v>12.40002</v>
      </c>
      <c r="E98" s="260">
        <v>10.12</v>
      </c>
      <c r="F98" s="17">
        <f>D98/C98*100</f>
        <v>3.9901982867918213</v>
      </c>
      <c r="G98" s="88">
        <f t="shared" si="3"/>
        <v>-298.36198</v>
      </c>
    </row>
    <row r="99" spans="1:7" ht="12">
      <c r="A99" s="27" t="s">
        <v>123</v>
      </c>
      <c r="B99" s="27" t="s">
        <v>97</v>
      </c>
      <c r="C99" s="27">
        <v>48.2</v>
      </c>
      <c r="D99" s="261"/>
      <c r="E99" s="261"/>
      <c r="F99" s="17">
        <f>D99/C99*100</f>
        <v>0</v>
      </c>
      <c r="G99" s="88">
        <f>D99-C99</f>
        <v>-48.2</v>
      </c>
    </row>
    <row r="100" spans="2:7" ht="12.75" thickBot="1">
      <c r="B100" s="34" t="s">
        <v>124</v>
      </c>
      <c r="C100" s="34"/>
      <c r="D100" s="260"/>
      <c r="E100" s="260"/>
      <c r="F100" s="17"/>
      <c r="G100" s="88">
        <f aca="true" t="shared" si="4" ref="G100:G134">D100-C100</f>
        <v>0</v>
      </c>
    </row>
    <row r="101" spans="1:7" ht="12.75" thickBot="1">
      <c r="A101" s="72" t="s">
        <v>125</v>
      </c>
      <c r="B101" s="309" t="s">
        <v>126</v>
      </c>
      <c r="C101" s="42">
        <f>C104+C105</f>
        <v>0</v>
      </c>
      <c r="D101" s="321">
        <f>D102+D103+D104+D105</f>
        <v>45.931650000000005</v>
      </c>
      <c r="E101" s="340">
        <f>E102+E103+E104+E105</f>
        <v>17.812990000000003</v>
      </c>
      <c r="F101" s="17"/>
      <c r="G101" s="88">
        <f t="shared" si="4"/>
        <v>45.931650000000005</v>
      </c>
    </row>
    <row r="102" spans="1:7" ht="12">
      <c r="A102" s="34" t="s">
        <v>127</v>
      </c>
      <c r="B102" s="34" t="s">
        <v>128</v>
      </c>
      <c r="C102" s="34"/>
      <c r="D102" s="263">
        <v>12.73165</v>
      </c>
      <c r="E102" s="263">
        <v>-3.78701</v>
      </c>
      <c r="F102" s="17"/>
      <c r="G102" s="88">
        <f t="shared" si="4"/>
        <v>12.73165</v>
      </c>
    </row>
    <row r="103" spans="1:7" ht="12">
      <c r="A103" s="27" t="s">
        <v>309</v>
      </c>
      <c r="B103" s="58" t="s">
        <v>128</v>
      </c>
      <c r="C103" s="58"/>
      <c r="D103" s="264"/>
      <c r="E103" s="264"/>
      <c r="F103" s="17"/>
      <c r="G103" s="88">
        <f t="shared" si="4"/>
        <v>0</v>
      </c>
    </row>
    <row r="104" spans="1:7" ht="12">
      <c r="A104" s="27" t="s">
        <v>280</v>
      </c>
      <c r="B104" s="58" t="s">
        <v>129</v>
      </c>
      <c r="C104" s="58"/>
      <c r="D104" s="259"/>
      <c r="E104" s="264"/>
      <c r="F104" s="17"/>
      <c r="G104" s="88">
        <f t="shared" si="4"/>
        <v>0</v>
      </c>
    </row>
    <row r="105" spans="1:7" ht="21" customHeight="1" thickBot="1">
      <c r="A105" s="27" t="s">
        <v>319</v>
      </c>
      <c r="B105" s="27" t="s">
        <v>126</v>
      </c>
      <c r="C105" s="27"/>
      <c r="D105" s="121">
        <v>33.2</v>
      </c>
      <c r="E105" s="261">
        <v>21.6</v>
      </c>
      <c r="F105" s="17"/>
      <c r="G105" s="88">
        <f t="shared" si="4"/>
        <v>33.2</v>
      </c>
    </row>
    <row r="106" spans="1:7" ht="12.75" thickBot="1">
      <c r="A106" s="72" t="s">
        <v>134</v>
      </c>
      <c r="B106" s="309" t="s">
        <v>135</v>
      </c>
      <c r="C106" s="96">
        <f>C107</f>
        <v>300218.60000000003</v>
      </c>
      <c r="D106" s="274">
        <f>D107+D176</f>
        <v>16761.96051</v>
      </c>
      <c r="E106" s="274">
        <f>E107+E176+E171</f>
        <v>16753.699660000002</v>
      </c>
      <c r="F106" s="17">
        <f>D106/C106*100</f>
        <v>5.583251840492228</v>
      </c>
      <c r="G106" s="88">
        <f t="shared" si="4"/>
        <v>-283456.63949000003</v>
      </c>
    </row>
    <row r="107" spans="1:7" ht="12.75" thickBot="1">
      <c r="A107" s="100" t="s">
        <v>232</v>
      </c>
      <c r="B107" s="309" t="s">
        <v>233</v>
      </c>
      <c r="C107" s="73">
        <f>C108+C111+C133+C158</f>
        <v>300218.60000000003</v>
      </c>
      <c r="D107" s="245">
        <f>D108+D111+D133+D158</f>
        <v>18028.2576</v>
      </c>
      <c r="E107" s="274">
        <f>E108+E111+E133+E158</f>
        <v>16884.716</v>
      </c>
      <c r="F107" s="17">
        <f>D107/C107*100</f>
        <v>6.0050435249514855</v>
      </c>
      <c r="G107" s="88">
        <f t="shared" si="4"/>
        <v>-282190.3424</v>
      </c>
    </row>
    <row r="108" spans="1:7" ht="12.75" thickBot="1">
      <c r="A108" s="72" t="s">
        <v>136</v>
      </c>
      <c r="B108" s="309" t="s">
        <v>137</v>
      </c>
      <c r="C108" s="102">
        <f>C109+C110</f>
        <v>106780</v>
      </c>
      <c r="D108" s="102">
        <f>D109+D110</f>
        <v>5125</v>
      </c>
      <c r="E108" s="274">
        <f>E109+E110</f>
        <v>4846</v>
      </c>
      <c r="F108" s="17">
        <f>D108/C108*100</f>
        <v>4.79958793781607</v>
      </c>
      <c r="G108" s="88">
        <f t="shared" si="4"/>
        <v>-101655</v>
      </c>
    </row>
    <row r="109" spans="1:7" ht="12">
      <c r="A109" s="34" t="s">
        <v>138</v>
      </c>
      <c r="B109" s="68" t="s">
        <v>139</v>
      </c>
      <c r="C109" s="68">
        <v>106780</v>
      </c>
      <c r="D109" s="269">
        <v>5125</v>
      </c>
      <c r="E109" s="263">
        <v>4846</v>
      </c>
      <c r="F109" s="17">
        <f>D109/C109*100</f>
        <v>4.79958793781607</v>
      </c>
      <c r="G109" s="88">
        <f t="shared" si="4"/>
        <v>-101655</v>
      </c>
    </row>
    <row r="110" spans="1:7" ht="24.75" customHeight="1" thickBot="1">
      <c r="A110" s="91" t="s">
        <v>218</v>
      </c>
      <c r="B110" s="103" t="s">
        <v>219</v>
      </c>
      <c r="C110" s="103"/>
      <c r="D110" s="258"/>
      <c r="E110" s="260"/>
      <c r="F110" s="17"/>
      <c r="G110" s="88">
        <f t="shared" si="4"/>
        <v>0</v>
      </c>
    </row>
    <row r="111" spans="1:8" ht="12.75" thickBot="1">
      <c r="A111" s="72" t="s">
        <v>140</v>
      </c>
      <c r="B111" s="310" t="s">
        <v>141</v>
      </c>
      <c r="C111" s="106">
        <f>C116+C117+C120+C112+C115+C118+C119</f>
        <v>7878.7</v>
      </c>
      <c r="D111" s="248">
        <f>D116+D117+D120+D112+D115+D118+D119+D113+D114</f>
        <v>204</v>
      </c>
      <c r="E111" s="341">
        <f>E116+E117+E120+E112+E115+E118+E119+E113+E114</f>
        <v>0</v>
      </c>
      <c r="F111" s="17">
        <f>D111/C111*100</f>
        <v>2.5892596494345512</v>
      </c>
      <c r="G111" s="88">
        <f t="shared" si="4"/>
        <v>-7674.7</v>
      </c>
      <c r="H111" s="9"/>
    </row>
    <row r="112" spans="1:8" ht="12">
      <c r="A112" s="13" t="s">
        <v>415</v>
      </c>
      <c r="B112" s="68" t="s">
        <v>427</v>
      </c>
      <c r="C112" s="109"/>
      <c r="D112" s="275"/>
      <c r="E112" s="342"/>
      <c r="F112" s="17"/>
      <c r="G112" s="88">
        <f t="shared" si="4"/>
        <v>0</v>
      </c>
      <c r="H112" s="9"/>
    </row>
    <row r="113" spans="1:8" ht="12">
      <c r="A113" s="13" t="s">
        <v>415</v>
      </c>
      <c r="B113" s="68" t="s">
        <v>418</v>
      </c>
      <c r="C113" s="68"/>
      <c r="D113" s="136"/>
      <c r="E113" s="263"/>
      <c r="F113" s="17"/>
      <c r="G113" s="88">
        <f t="shared" si="4"/>
        <v>0</v>
      </c>
      <c r="H113" s="9"/>
    </row>
    <row r="114" spans="1:8" ht="12">
      <c r="A114" s="13" t="s">
        <v>415</v>
      </c>
      <c r="B114" s="68" t="s">
        <v>419</v>
      </c>
      <c r="C114" s="68"/>
      <c r="D114" s="136"/>
      <c r="E114" s="263"/>
      <c r="F114" s="17"/>
      <c r="G114" s="88">
        <f t="shared" si="4"/>
        <v>0</v>
      </c>
      <c r="H114" s="9"/>
    </row>
    <row r="115" spans="1:8" ht="12">
      <c r="A115" s="13" t="s">
        <v>416</v>
      </c>
      <c r="B115" s="68" t="s">
        <v>143</v>
      </c>
      <c r="C115" s="68"/>
      <c r="D115" s="259"/>
      <c r="E115" s="264"/>
      <c r="F115" s="17"/>
      <c r="G115" s="88">
        <f t="shared" si="4"/>
        <v>0</v>
      </c>
      <c r="H115" s="9"/>
    </row>
    <row r="116" spans="1:8" ht="12">
      <c r="A116" s="34" t="s">
        <v>417</v>
      </c>
      <c r="B116" s="75" t="s">
        <v>145</v>
      </c>
      <c r="C116" s="75"/>
      <c r="D116" s="258"/>
      <c r="E116" s="260"/>
      <c r="F116" s="17"/>
      <c r="G116" s="88">
        <f t="shared" si="4"/>
        <v>0</v>
      </c>
      <c r="H116" s="9"/>
    </row>
    <row r="117" spans="1:7" ht="12">
      <c r="A117" s="58" t="s">
        <v>148</v>
      </c>
      <c r="B117" s="67" t="s">
        <v>149</v>
      </c>
      <c r="C117" s="67"/>
      <c r="D117" s="259"/>
      <c r="E117" s="264"/>
      <c r="F117" s="17"/>
      <c r="G117" s="88">
        <f t="shared" si="4"/>
        <v>0</v>
      </c>
    </row>
    <row r="118" spans="1:7" ht="12">
      <c r="A118" s="13" t="s">
        <v>241</v>
      </c>
      <c r="B118" s="68" t="s">
        <v>237</v>
      </c>
      <c r="C118" s="68"/>
      <c r="D118" s="136"/>
      <c r="E118" s="263"/>
      <c r="F118" s="17"/>
      <c r="G118" s="88">
        <f t="shared" si="4"/>
        <v>0</v>
      </c>
    </row>
    <row r="119" spans="1:8" s="9" customFormat="1" ht="13.5" thickBot="1">
      <c r="A119" s="13" t="s">
        <v>370</v>
      </c>
      <c r="B119" s="304" t="s">
        <v>153</v>
      </c>
      <c r="C119" s="114">
        <v>3276</v>
      </c>
      <c r="D119" s="136"/>
      <c r="E119" s="263"/>
      <c r="F119" s="17">
        <f>D119/C119*100</f>
        <v>0</v>
      </c>
      <c r="G119" s="88">
        <f t="shared" si="4"/>
        <v>-3276</v>
      </c>
      <c r="H119" s="4"/>
    </row>
    <row r="120" spans="1:7" ht="12.75" thickBot="1">
      <c r="A120" s="72" t="s">
        <v>151</v>
      </c>
      <c r="B120" s="311" t="s">
        <v>152</v>
      </c>
      <c r="C120" s="116">
        <f>C122+C123+C124+C125+C126+C121+C127+C130+C129</f>
        <v>4602.7</v>
      </c>
      <c r="D120" s="248">
        <f>D122+D123+D124+D125+D126+D121+D127+D130+D129</f>
        <v>204</v>
      </c>
      <c r="E120" s="341">
        <f>E122+E123+E124+E125+E126+E121+E127+E130+E129</f>
        <v>0</v>
      </c>
      <c r="F120" s="17">
        <f>D120/C120*100</f>
        <v>4.4321811110869715</v>
      </c>
      <c r="G120" s="88">
        <f t="shared" si="4"/>
        <v>-4398.7</v>
      </c>
    </row>
    <row r="121" spans="1:7" ht="24.75" customHeight="1">
      <c r="A121" s="13" t="s">
        <v>151</v>
      </c>
      <c r="B121" s="132" t="s">
        <v>420</v>
      </c>
      <c r="C121" s="68"/>
      <c r="D121" s="136"/>
      <c r="E121" s="263"/>
      <c r="F121" s="17"/>
      <c r="G121" s="88">
        <f t="shared" si="4"/>
        <v>0</v>
      </c>
    </row>
    <row r="122" spans="1:7" ht="12">
      <c r="A122" s="27" t="s">
        <v>151</v>
      </c>
      <c r="B122" s="79" t="s">
        <v>154</v>
      </c>
      <c r="C122" s="79"/>
      <c r="D122" s="121"/>
      <c r="E122" s="261"/>
      <c r="F122" s="52"/>
      <c r="G122" s="88">
        <f t="shared" si="4"/>
        <v>0</v>
      </c>
    </row>
    <row r="123" spans="1:7" ht="12">
      <c r="A123" s="27" t="s">
        <v>151</v>
      </c>
      <c r="B123" s="67" t="s">
        <v>155</v>
      </c>
      <c r="C123" s="67">
        <v>219.6</v>
      </c>
      <c r="D123" s="259"/>
      <c r="E123" s="264"/>
      <c r="F123" s="52"/>
      <c r="G123" s="88">
        <f t="shared" si="4"/>
        <v>-219.6</v>
      </c>
    </row>
    <row r="124" spans="1:7" ht="12">
      <c r="A124" s="27" t="s">
        <v>151</v>
      </c>
      <c r="B124" s="79" t="s">
        <v>404</v>
      </c>
      <c r="C124" s="67"/>
      <c r="D124" s="259"/>
      <c r="E124" s="264"/>
      <c r="F124" s="52"/>
      <c r="G124" s="88">
        <f t="shared" si="4"/>
        <v>0</v>
      </c>
    </row>
    <row r="125" spans="1:7" ht="12" hidden="1">
      <c r="A125" s="27" t="s">
        <v>151</v>
      </c>
      <c r="B125" s="79" t="s">
        <v>251</v>
      </c>
      <c r="C125" s="79"/>
      <c r="D125" s="121"/>
      <c r="E125" s="261"/>
      <c r="F125" s="52"/>
      <c r="G125" s="88">
        <f t="shared" si="4"/>
        <v>0</v>
      </c>
    </row>
    <row r="126" spans="1:7" ht="12">
      <c r="A126" s="27" t="s">
        <v>151</v>
      </c>
      <c r="B126" s="79" t="s">
        <v>290</v>
      </c>
      <c r="C126" s="67"/>
      <c r="D126" s="259"/>
      <c r="E126" s="264"/>
      <c r="F126" s="52"/>
      <c r="G126" s="88">
        <f t="shared" si="4"/>
        <v>0</v>
      </c>
    </row>
    <row r="127" spans="1:7" ht="12">
      <c r="A127" s="27" t="s">
        <v>151</v>
      </c>
      <c r="B127" s="79" t="s">
        <v>266</v>
      </c>
      <c r="C127" s="160"/>
      <c r="D127" s="121"/>
      <c r="E127" s="261"/>
      <c r="F127" s="17"/>
      <c r="G127" s="88">
        <f t="shared" si="4"/>
        <v>0</v>
      </c>
    </row>
    <row r="128" spans="1:7" ht="12" hidden="1">
      <c r="A128" s="27" t="s">
        <v>151</v>
      </c>
      <c r="B128" s="114" t="s">
        <v>331</v>
      </c>
      <c r="C128" s="123"/>
      <c r="D128" s="121"/>
      <c r="E128" s="261"/>
      <c r="F128" s="17"/>
      <c r="G128" s="88">
        <f t="shared" si="4"/>
        <v>0</v>
      </c>
    </row>
    <row r="129" spans="1:8" ht="13.5" customHeight="1">
      <c r="A129" s="27" t="s">
        <v>151</v>
      </c>
      <c r="B129" s="114" t="s">
        <v>429</v>
      </c>
      <c r="C129" s="123">
        <v>2321.5</v>
      </c>
      <c r="D129" s="121">
        <v>204</v>
      </c>
      <c r="E129" s="261"/>
      <c r="F129" s="17"/>
      <c r="G129" s="88">
        <f t="shared" si="4"/>
        <v>-2117.5</v>
      </c>
      <c r="H129" s="1"/>
    </row>
    <row r="130" spans="1:8" s="232" customFormat="1" ht="13.5" thickBot="1">
      <c r="A130" s="228" t="s">
        <v>151</v>
      </c>
      <c r="B130" s="229" t="s">
        <v>428</v>
      </c>
      <c r="C130" s="233">
        <v>2061.6</v>
      </c>
      <c r="D130" s="276"/>
      <c r="E130" s="343"/>
      <c r="F130" s="234"/>
      <c r="G130" s="88">
        <f t="shared" si="4"/>
        <v>-2061.6</v>
      </c>
      <c r="H130" s="231"/>
    </row>
    <row r="131" spans="1:8" s="232" customFormat="1" ht="13.5" hidden="1" thickBot="1">
      <c r="A131" s="228" t="s">
        <v>151</v>
      </c>
      <c r="B131" s="164" t="s">
        <v>342</v>
      </c>
      <c r="C131" s="237"/>
      <c r="D131" s="277"/>
      <c r="E131" s="344"/>
      <c r="F131" s="239"/>
      <c r="G131" s="88">
        <f t="shared" si="4"/>
        <v>0</v>
      </c>
      <c r="H131" s="240"/>
    </row>
    <row r="132" spans="1:8" ht="12.75" hidden="1" thickBot="1">
      <c r="A132" s="27" t="s">
        <v>151</v>
      </c>
      <c r="B132" s="79" t="s">
        <v>333</v>
      </c>
      <c r="C132" s="114"/>
      <c r="D132" s="121"/>
      <c r="E132" s="261"/>
      <c r="F132" s="17"/>
      <c r="G132" s="88">
        <f t="shared" si="4"/>
        <v>0</v>
      </c>
      <c r="H132" s="1"/>
    </row>
    <row r="133" spans="1:8" ht="12.75" thickBot="1">
      <c r="A133" s="72" t="s">
        <v>157</v>
      </c>
      <c r="B133" s="312" t="s">
        <v>158</v>
      </c>
      <c r="C133" s="243">
        <f>C134+C138+C140+C139+C153+C154+C152</f>
        <v>174204.7</v>
      </c>
      <c r="D133" s="243">
        <f>D134+D138+D140+D139+D153+D154+D152</f>
        <v>12699.2576</v>
      </c>
      <c r="E133" s="345">
        <f>E134+E138+E140+E139+E153+E154+E152</f>
        <v>12038.716000000002</v>
      </c>
      <c r="F133" s="17">
        <f>D133/C133*100</f>
        <v>7.289847862887741</v>
      </c>
      <c r="G133" s="88">
        <f t="shared" si="4"/>
        <v>-161505.4424</v>
      </c>
      <c r="H133" s="1"/>
    </row>
    <row r="134" spans="1:7" ht="12">
      <c r="A134" s="58" t="s">
        <v>159</v>
      </c>
      <c r="B134" s="67" t="s">
        <v>160</v>
      </c>
      <c r="C134" s="67">
        <v>537.3</v>
      </c>
      <c r="D134" s="264"/>
      <c r="E134" s="264"/>
      <c r="F134" s="52"/>
      <c r="G134" s="88">
        <f t="shared" si="4"/>
        <v>-537.3</v>
      </c>
    </row>
    <row r="135" spans="1:7" s="9" customFormat="1" ht="12" customHeight="1" hidden="1">
      <c r="A135" s="183" t="s">
        <v>4</v>
      </c>
      <c r="B135" s="323"/>
      <c r="C135" s="183" t="s">
        <v>238</v>
      </c>
      <c r="D135" s="314"/>
      <c r="E135" s="314"/>
      <c r="F135" s="353"/>
      <c r="G135" s="353"/>
    </row>
    <row r="136" spans="1:7" s="9" customFormat="1" ht="12" customHeight="1" hidden="1">
      <c r="A136" s="183" t="s">
        <v>6</v>
      </c>
      <c r="B136" s="176" t="s">
        <v>7</v>
      </c>
      <c r="C136" s="183" t="s">
        <v>239</v>
      </c>
      <c r="D136" s="187"/>
      <c r="E136" s="187"/>
      <c r="F136" s="173"/>
      <c r="G136" s="7"/>
    </row>
    <row r="137" spans="1:7" ht="12.75" customHeight="1" hidden="1">
      <c r="A137" s="184" t="s">
        <v>9</v>
      </c>
      <c r="B137" s="179"/>
      <c r="C137" s="184" t="s">
        <v>8</v>
      </c>
      <c r="D137" s="188"/>
      <c r="E137" s="188"/>
      <c r="F137" s="173"/>
      <c r="G137" s="7"/>
    </row>
    <row r="138" spans="1:8" ht="12">
      <c r="A138" s="58" t="s">
        <v>162</v>
      </c>
      <c r="B138" s="67" t="s">
        <v>163</v>
      </c>
      <c r="C138" s="68">
        <v>1386.8</v>
      </c>
      <c r="D138" s="259"/>
      <c r="E138" s="264"/>
      <c r="F138" s="52"/>
      <c r="G138" s="89"/>
      <c r="H138" s="9"/>
    </row>
    <row r="139" spans="1:8" ht="24.75" customHeight="1" thickBot="1">
      <c r="A139" s="58" t="s">
        <v>213</v>
      </c>
      <c r="B139" s="134" t="s">
        <v>382</v>
      </c>
      <c r="C139" s="132">
        <v>168.1</v>
      </c>
      <c r="D139" s="259"/>
      <c r="E139" s="264"/>
      <c r="F139" s="52"/>
      <c r="G139" s="88">
        <f aca="true" t="shared" si="5" ref="G139:G177">D139-C139</f>
        <v>-168.1</v>
      </c>
      <c r="H139" s="9"/>
    </row>
    <row r="140" spans="1:7" ht="12.75" thickBot="1">
      <c r="A140" s="100" t="s">
        <v>168</v>
      </c>
      <c r="B140" s="309" t="s">
        <v>169</v>
      </c>
      <c r="C140" s="128">
        <f>C141+C142+C143+C144+C146+C147+C148+C149+C145+C150+C151</f>
        <v>120258.9</v>
      </c>
      <c r="D140" s="128">
        <f>D141+D142+D143+D144+D146+D147+D148+D149+D145+D150+D151</f>
        <v>10036.7276</v>
      </c>
      <c r="E140" s="345">
        <f>E141+E142+E143+E144+E146+E147+E148+E149+E145+E150</f>
        <v>9523.716000000002</v>
      </c>
      <c r="F140" s="17">
        <f>D140/C140*100</f>
        <v>8.345933315538392</v>
      </c>
      <c r="G140" s="88">
        <f t="shared" si="5"/>
        <v>-110222.1724</v>
      </c>
    </row>
    <row r="141" spans="1:7" ht="11.25" customHeight="1">
      <c r="A141" s="13" t="s">
        <v>168</v>
      </c>
      <c r="B141" s="132" t="s">
        <v>224</v>
      </c>
      <c r="C141" s="161">
        <v>27</v>
      </c>
      <c r="D141" s="136"/>
      <c r="E141" s="263"/>
      <c r="F141" s="17"/>
      <c r="G141" s="88">
        <f t="shared" si="5"/>
        <v>-27</v>
      </c>
    </row>
    <row r="142" spans="1:7" ht="24" customHeight="1">
      <c r="A142" s="13" t="s">
        <v>168</v>
      </c>
      <c r="B142" s="132" t="s">
        <v>212</v>
      </c>
      <c r="C142" s="132">
        <v>1973.2</v>
      </c>
      <c r="D142" s="136"/>
      <c r="E142" s="263"/>
      <c r="F142" s="17"/>
      <c r="G142" s="88">
        <f t="shared" si="5"/>
        <v>-1973.2</v>
      </c>
    </row>
    <row r="143" spans="1:7" ht="12">
      <c r="A143" s="13" t="s">
        <v>168</v>
      </c>
      <c r="B143" s="68" t="s">
        <v>170</v>
      </c>
      <c r="C143" s="68">
        <v>7282.9</v>
      </c>
      <c r="D143" s="136">
        <v>305.191</v>
      </c>
      <c r="E143" s="263">
        <v>301.808</v>
      </c>
      <c r="F143" s="17">
        <f>D143/C143*100</f>
        <v>4.190514767469002</v>
      </c>
      <c r="G143" s="88">
        <f t="shared" si="5"/>
        <v>-6977.709</v>
      </c>
    </row>
    <row r="144" spans="1:7" ht="12">
      <c r="A144" s="58" t="s">
        <v>168</v>
      </c>
      <c r="B144" s="67" t="s">
        <v>171</v>
      </c>
      <c r="C144" s="67">
        <v>95394.9</v>
      </c>
      <c r="D144" s="259">
        <v>7942</v>
      </c>
      <c r="E144" s="264">
        <v>8100</v>
      </c>
      <c r="F144" s="17">
        <f aca="true" t="shared" si="6" ref="F144:F177">D144/C144*100</f>
        <v>8.325392657259457</v>
      </c>
      <c r="G144" s="88">
        <f t="shared" si="5"/>
        <v>-87452.9</v>
      </c>
    </row>
    <row r="145" spans="1:7" ht="12">
      <c r="A145" s="58" t="s">
        <v>168</v>
      </c>
      <c r="B145" s="67" t="s">
        <v>371</v>
      </c>
      <c r="C145" s="67">
        <v>12989.4</v>
      </c>
      <c r="D145" s="259">
        <v>1081</v>
      </c>
      <c r="E145" s="264">
        <v>992</v>
      </c>
      <c r="F145" s="17">
        <f t="shared" si="6"/>
        <v>8.322170385083222</v>
      </c>
      <c r="G145" s="88">
        <f t="shared" si="5"/>
        <v>-11908.4</v>
      </c>
    </row>
    <row r="146" spans="1:7" ht="12">
      <c r="A146" s="58" t="s">
        <v>168</v>
      </c>
      <c r="B146" s="67" t="s">
        <v>173</v>
      </c>
      <c r="C146" s="67">
        <v>419.5</v>
      </c>
      <c r="D146" s="259">
        <v>104.875</v>
      </c>
      <c r="E146" s="264">
        <v>104.85</v>
      </c>
      <c r="F146" s="17">
        <f t="shared" si="6"/>
        <v>25</v>
      </c>
      <c r="G146" s="88">
        <f t="shared" si="5"/>
        <v>-314.625</v>
      </c>
    </row>
    <row r="147" spans="1:7" ht="12">
      <c r="A147" s="58" t="s">
        <v>168</v>
      </c>
      <c r="B147" s="67" t="s">
        <v>174</v>
      </c>
      <c r="C147" s="67">
        <v>1405.6</v>
      </c>
      <c r="D147" s="259">
        <v>551.8666</v>
      </c>
      <c r="E147" s="264"/>
      <c r="F147" s="17">
        <f t="shared" si="6"/>
        <v>39.261994877632326</v>
      </c>
      <c r="G147" s="88">
        <f t="shared" si="5"/>
        <v>-853.7334</v>
      </c>
    </row>
    <row r="148" spans="1:9" ht="12">
      <c r="A148" s="58" t="s">
        <v>168</v>
      </c>
      <c r="B148" s="67" t="s">
        <v>372</v>
      </c>
      <c r="C148" s="67">
        <v>289.5</v>
      </c>
      <c r="D148" s="259">
        <v>24</v>
      </c>
      <c r="E148" s="264">
        <v>24</v>
      </c>
      <c r="F148" s="17">
        <f t="shared" si="6"/>
        <v>8.290155440414509</v>
      </c>
      <c r="G148" s="88">
        <f t="shared" si="5"/>
        <v>-265.5</v>
      </c>
      <c r="I148" s="1"/>
    </row>
    <row r="149" spans="1:7" ht="12.75">
      <c r="A149" s="58" t="s">
        <v>168</v>
      </c>
      <c r="B149" s="162" t="s">
        <v>292</v>
      </c>
      <c r="C149" s="68">
        <v>9.5</v>
      </c>
      <c r="D149" s="121">
        <v>0.795</v>
      </c>
      <c r="E149" s="261">
        <v>1.058</v>
      </c>
      <c r="F149" s="17">
        <f t="shared" si="6"/>
        <v>8.368421052631579</v>
      </c>
      <c r="G149" s="88">
        <f t="shared" si="5"/>
        <v>-8.705</v>
      </c>
    </row>
    <row r="150" spans="1:7" ht="25.5">
      <c r="A150" s="58" t="s">
        <v>168</v>
      </c>
      <c r="B150" s="313" t="s">
        <v>383</v>
      </c>
      <c r="C150" s="68">
        <v>324.2</v>
      </c>
      <c r="D150" s="121">
        <v>27</v>
      </c>
      <c r="E150" s="261"/>
      <c r="F150" s="17">
        <f t="shared" si="6"/>
        <v>8.328192473781616</v>
      </c>
      <c r="G150" s="88">
        <f t="shared" si="5"/>
        <v>-297.2</v>
      </c>
    </row>
    <row r="151" spans="1:7" ht="25.5">
      <c r="A151" s="58" t="s">
        <v>168</v>
      </c>
      <c r="B151" s="313" t="s">
        <v>430</v>
      </c>
      <c r="C151" s="68">
        <v>143.2</v>
      </c>
      <c r="D151" s="121"/>
      <c r="E151" s="261"/>
      <c r="F151" s="17">
        <f t="shared" si="6"/>
        <v>0</v>
      </c>
      <c r="G151" s="88">
        <f t="shared" si="5"/>
        <v>-143.2</v>
      </c>
    </row>
    <row r="152" spans="1:7" ht="36">
      <c r="A152" s="48" t="s">
        <v>317</v>
      </c>
      <c r="B152" s="132" t="s">
        <v>391</v>
      </c>
      <c r="C152" s="68">
        <v>1326.3</v>
      </c>
      <c r="D152" s="121"/>
      <c r="E152" s="261"/>
      <c r="F152" s="17">
        <f t="shared" si="6"/>
        <v>0</v>
      </c>
      <c r="G152" s="88">
        <f t="shared" si="5"/>
        <v>-1326.3</v>
      </c>
    </row>
    <row r="153" spans="1:7" ht="36.75" thickBot="1">
      <c r="A153" s="48" t="s">
        <v>317</v>
      </c>
      <c r="B153" s="132" t="s">
        <v>223</v>
      </c>
      <c r="C153" s="132">
        <v>3411.2</v>
      </c>
      <c r="D153" s="121"/>
      <c r="E153" s="261"/>
      <c r="F153" s="17">
        <f t="shared" si="6"/>
        <v>0</v>
      </c>
      <c r="G153" s="88">
        <f t="shared" si="5"/>
        <v>-3411.2</v>
      </c>
    </row>
    <row r="154" spans="1:7" ht="15" customHeight="1" thickBot="1">
      <c r="A154" s="322" t="s">
        <v>182</v>
      </c>
      <c r="B154" s="309" t="s">
        <v>183</v>
      </c>
      <c r="C154" s="336">
        <f>C157+C155+C156</f>
        <v>47116.100000000006</v>
      </c>
      <c r="D154" s="336">
        <f>D157+D155+D156</f>
        <v>2662.5299999999997</v>
      </c>
      <c r="E154" s="346">
        <f>E157+E155+E156</f>
        <v>2515</v>
      </c>
      <c r="F154" s="17">
        <f t="shared" si="6"/>
        <v>5.650998278720012</v>
      </c>
      <c r="G154" s="88">
        <f t="shared" si="5"/>
        <v>-44453.57000000001</v>
      </c>
    </row>
    <row r="155" spans="1:7" ht="15" customHeight="1" thickBot="1">
      <c r="A155" s="139" t="s">
        <v>184</v>
      </c>
      <c r="B155" s="140" t="s">
        <v>431</v>
      </c>
      <c r="C155" s="259">
        <v>11789.3</v>
      </c>
      <c r="D155" s="282">
        <v>975.53</v>
      </c>
      <c r="E155" s="255">
        <v>900</v>
      </c>
      <c r="F155" s="17">
        <f t="shared" si="6"/>
        <v>8.274706725590155</v>
      </c>
      <c r="G155" s="88">
        <f t="shared" si="5"/>
        <v>-10813.769999999999</v>
      </c>
    </row>
    <row r="156" spans="1:7" ht="15" customHeight="1" thickBot="1">
      <c r="A156" s="139" t="s">
        <v>184</v>
      </c>
      <c r="B156" s="335" t="s">
        <v>432</v>
      </c>
      <c r="C156" s="259">
        <v>1549.8</v>
      </c>
      <c r="D156" s="282"/>
      <c r="E156" s="255"/>
      <c r="F156" s="17">
        <f t="shared" si="6"/>
        <v>0</v>
      </c>
      <c r="G156" s="88">
        <f t="shared" si="5"/>
        <v>-1549.8</v>
      </c>
    </row>
    <row r="157" spans="1:7" ht="15" customHeight="1" thickBot="1">
      <c r="A157" s="139" t="s">
        <v>184</v>
      </c>
      <c r="B157" s="140" t="s">
        <v>393</v>
      </c>
      <c r="C157" s="53">
        <v>33777</v>
      </c>
      <c r="D157" s="259">
        <v>1687</v>
      </c>
      <c r="E157" s="264">
        <v>1615</v>
      </c>
      <c r="F157" s="17">
        <f t="shared" si="6"/>
        <v>4.99452290019836</v>
      </c>
      <c r="G157" s="88">
        <f t="shared" si="5"/>
        <v>-32090</v>
      </c>
    </row>
    <row r="158" spans="1:7" ht="12.75" thickBot="1">
      <c r="A158" s="72" t="s">
        <v>186</v>
      </c>
      <c r="B158" s="309" t="s">
        <v>206</v>
      </c>
      <c r="C158" s="251">
        <f>C159+C166+C162+C161</f>
        <v>11355.2</v>
      </c>
      <c r="D158" s="251">
        <f>D159+D166+D162+D163+D164+D165+D160+D161</f>
        <v>0</v>
      </c>
      <c r="E158" s="347">
        <f>E159+E166+E162+E163+E164+E165+E160+E161</f>
        <v>0</v>
      </c>
      <c r="F158" s="17">
        <f t="shared" si="6"/>
        <v>0</v>
      </c>
      <c r="G158" s="88">
        <f t="shared" si="5"/>
        <v>-11355.2</v>
      </c>
    </row>
    <row r="159" spans="1:7" ht="12">
      <c r="A159" s="34" t="s">
        <v>188</v>
      </c>
      <c r="B159" s="75" t="s">
        <v>410</v>
      </c>
      <c r="C159" s="75"/>
      <c r="D159" s="258"/>
      <c r="E159" s="260"/>
      <c r="F159" s="17"/>
      <c r="G159" s="88">
        <f t="shared" si="5"/>
        <v>0</v>
      </c>
    </row>
    <row r="160" spans="1:7" ht="24">
      <c r="A160" s="48" t="s">
        <v>188</v>
      </c>
      <c r="B160" s="49" t="s">
        <v>392</v>
      </c>
      <c r="C160" s="53"/>
      <c r="D160" s="259"/>
      <c r="E160" s="264"/>
      <c r="F160" s="17"/>
      <c r="G160" s="88">
        <f t="shared" si="5"/>
        <v>0</v>
      </c>
    </row>
    <row r="161" spans="1:7" ht="24">
      <c r="A161" s="48" t="s">
        <v>188</v>
      </c>
      <c r="B161" s="174" t="s">
        <v>433</v>
      </c>
      <c r="C161" s="130">
        <v>11265.2</v>
      </c>
      <c r="D161" s="136"/>
      <c r="E161" s="263"/>
      <c r="F161" s="17">
        <f>D161/C161*100</f>
        <v>0</v>
      </c>
      <c r="G161" s="88">
        <f t="shared" si="5"/>
        <v>-11265.2</v>
      </c>
    </row>
    <row r="162" spans="1:7" ht="12">
      <c r="A162" s="34" t="s">
        <v>357</v>
      </c>
      <c r="B162" s="132" t="s">
        <v>421</v>
      </c>
      <c r="C162" s="49"/>
      <c r="D162" s="259"/>
      <c r="E162" s="264"/>
      <c r="F162" s="17"/>
      <c r="G162" s="88">
        <f t="shared" si="5"/>
        <v>0</v>
      </c>
    </row>
    <row r="163" spans="1:7" ht="12">
      <c r="A163" s="48" t="s">
        <v>352</v>
      </c>
      <c r="B163" s="49" t="s">
        <v>354</v>
      </c>
      <c r="C163" s="49"/>
      <c r="D163" s="259"/>
      <c r="E163" s="264"/>
      <c r="F163" s="17"/>
      <c r="G163" s="88">
        <f t="shared" si="5"/>
        <v>0</v>
      </c>
    </row>
    <row r="164" spans="1:7" ht="12">
      <c r="A164" s="48" t="s">
        <v>422</v>
      </c>
      <c r="B164" s="103" t="s">
        <v>423</v>
      </c>
      <c r="C164" s="144"/>
      <c r="D164" s="258"/>
      <c r="E164" s="260"/>
      <c r="F164" s="17"/>
      <c r="G164" s="88">
        <f t="shared" si="5"/>
        <v>0</v>
      </c>
    </row>
    <row r="165" spans="1:7" ht="12.75" thickBot="1">
      <c r="A165" s="48" t="s">
        <v>424</v>
      </c>
      <c r="B165" s="103" t="s">
        <v>425</v>
      </c>
      <c r="C165" s="144"/>
      <c r="D165" s="258"/>
      <c r="E165" s="260"/>
      <c r="F165" s="17"/>
      <c r="G165" s="88">
        <f t="shared" si="5"/>
        <v>0</v>
      </c>
    </row>
    <row r="166" spans="1:7" ht="12.75" thickBot="1">
      <c r="A166" s="100" t="s">
        <v>189</v>
      </c>
      <c r="B166" s="309" t="s">
        <v>346</v>
      </c>
      <c r="C166" s="73">
        <f>C168+C167</f>
        <v>90</v>
      </c>
      <c r="D166" s="245">
        <f>D168+D169+D167</f>
        <v>0</v>
      </c>
      <c r="E166" s="274">
        <f>E168+E169+E167</f>
        <v>0</v>
      </c>
      <c r="F166" s="17">
        <f t="shared" si="6"/>
        <v>0</v>
      </c>
      <c r="G166" s="88">
        <f t="shared" si="5"/>
        <v>-90</v>
      </c>
    </row>
    <row r="167" spans="1:7" ht="12">
      <c r="A167" s="48" t="s">
        <v>190</v>
      </c>
      <c r="B167" s="132" t="s">
        <v>411</v>
      </c>
      <c r="C167" s="132">
        <v>90</v>
      </c>
      <c r="D167" s="55"/>
      <c r="E167" s="37"/>
      <c r="F167" s="17">
        <f t="shared" si="6"/>
        <v>0</v>
      </c>
      <c r="G167" s="88">
        <f t="shared" si="5"/>
        <v>-90</v>
      </c>
    </row>
    <row r="168" spans="1:7" ht="12">
      <c r="A168" s="13" t="s">
        <v>190</v>
      </c>
      <c r="B168" s="132" t="s">
        <v>402</v>
      </c>
      <c r="C168" s="132"/>
      <c r="D168" s="55"/>
      <c r="E168" s="37"/>
      <c r="F168" s="17"/>
      <c r="G168" s="88">
        <f t="shared" si="5"/>
        <v>0</v>
      </c>
    </row>
    <row r="169" spans="1:7" ht="12.75">
      <c r="A169" s="13" t="s">
        <v>190</v>
      </c>
      <c r="B169" s="241" t="s">
        <v>412</v>
      </c>
      <c r="C169" s="132"/>
      <c r="D169" s="136"/>
      <c r="E169" s="263"/>
      <c r="F169" s="17"/>
      <c r="G169" s="88">
        <f t="shared" si="5"/>
        <v>0</v>
      </c>
    </row>
    <row r="170" spans="1:7" ht="12.75" thickBot="1">
      <c r="A170" s="34" t="s">
        <v>270</v>
      </c>
      <c r="B170" s="103" t="s">
        <v>271</v>
      </c>
      <c r="C170" s="103"/>
      <c r="D170" s="258"/>
      <c r="E170" s="260"/>
      <c r="F170" s="17"/>
      <c r="G170" s="88">
        <f t="shared" si="5"/>
        <v>0</v>
      </c>
    </row>
    <row r="171" spans="1:7" ht="12.75" thickBot="1">
      <c r="A171" s="72" t="s">
        <v>320</v>
      </c>
      <c r="B171" s="317" t="s">
        <v>256</v>
      </c>
      <c r="C171" s="41"/>
      <c r="D171" s="245"/>
      <c r="E171" s="274">
        <v>9</v>
      </c>
      <c r="F171" s="17"/>
      <c r="G171" s="88">
        <f t="shared" si="5"/>
        <v>0</v>
      </c>
    </row>
    <row r="172" spans="1:7" ht="12.75" thickBot="1">
      <c r="A172" s="72" t="s">
        <v>320</v>
      </c>
      <c r="B172" s="317"/>
      <c r="C172" s="41"/>
      <c r="D172" s="245"/>
      <c r="E172" s="274"/>
      <c r="F172" s="17"/>
      <c r="G172" s="88">
        <f t="shared" si="5"/>
        <v>0</v>
      </c>
    </row>
    <row r="173" spans="1:7" ht="12.75" thickBot="1">
      <c r="A173" s="40" t="s">
        <v>228</v>
      </c>
      <c r="B173" s="309" t="s">
        <v>131</v>
      </c>
      <c r="C173" s="41"/>
      <c r="D173" s="245"/>
      <c r="E173" s="274">
        <f>E174</f>
        <v>0</v>
      </c>
      <c r="F173" s="17"/>
      <c r="G173" s="88">
        <f t="shared" si="5"/>
        <v>0</v>
      </c>
    </row>
    <row r="174" spans="1:9" ht="12.75" thickBot="1">
      <c r="A174" s="34" t="s">
        <v>229</v>
      </c>
      <c r="B174" s="34" t="s">
        <v>211</v>
      </c>
      <c r="C174" s="34"/>
      <c r="D174" s="258"/>
      <c r="E174" s="260"/>
      <c r="F174" s="17"/>
      <c r="G174" s="88">
        <f t="shared" si="5"/>
        <v>0</v>
      </c>
      <c r="I174" s="314"/>
    </row>
    <row r="175" spans="1:7" ht="12.75" thickBot="1">
      <c r="A175" s="40" t="s">
        <v>230</v>
      </c>
      <c r="B175" s="309" t="s">
        <v>132</v>
      </c>
      <c r="C175" s="41"/>
      <c r="D175" s="245">
        <f>D176</f>
        <v>-1266.29709</v>
      </c>
      <c r="E175" s="274">
        <f>E176</f>
        <v>-140.01634</v>
      </c>
      <c r="F175" s="17"/>
      <c r="G175" s="88">
        <f t="shared" si="5"/>
        <v>-1266.29709</v>
      </c>
    </row>
    <row r="176" spans="1:7" ht="12.75" thickBot="1">
      <c r="A176" s="92" t="s">
        <v>231</v>
      </c>
      <c r="B176" s="92" t="s">
        <v>133</v>
      </c>
      <c r="C176" s="92"/>
      <c r="D176" s="136">
        <v>-1266.29709</v>
      </c>
      <c r="E176" s="263">
        <v>-140.01634</v>
      </c>
      <c r="F176" s="17"/>
      <c r="G176" s="88">
        <f t="shared" si="5"/>
        <v>-1266.29709</v>
      </c>
    </row>
    <row r="177" spans="1:7" ht="12.75" thickBot="1">
      <c r="A177" s="72"/>
      <c r="B177" s="137" t="s">
        <v>191</v>
      </c>
      <c r="C177" s="305">
        <f>C107+C8+C171</f>
        <v>363848.20000000007</v>
      </c>
      <c r="D177" s="305">
        <f>D8+D106</f>
        <v>22027.35033</v>
      </c>
      <c r="E177" s="278">
        <f>E8+E106</f>
        <v>21799.23769</v>
      </c>
      <c r="F177" s="17">
        <f t="shared" si="6"/>
        <v>6.053994586203807</v>
      </c>
      <c r="G177" s="88">
        <f t="shared" si="5"/>
        <v>-341820.8496700001</v>
      </c>
    </row>
    <row r="178" spans="1:7" ht="12">
      <c r="A178" s="5"/>
      <c r="B178" s="5"/>
      <c r="C178" s="327"/>
      <c r="D178" s="328"/>
      <c r="E178" s="328"/>
      <c r="F178" s="329"/>
      <c r="G178" s="148"/>
    </row>
    <row r="179" spans="1:7" ht="12.75">
      <c r="A179" s="240" t="s">
        <v>397</v>
      </c>
      <c r="B179" s="240"/>
      <c r="C179" s="331"/>
      <c r="D179" s="332"/>
      <c r="E179" s="332"/>
      <c r="F179" s="329"/>
      <c r="G179" s="148"/>
    </row>
    <row r="180" spans="1:6" ht="12.75">
      <c r="A180" s="240" t="s">
        <v>398</v>
      </c>
      <c r="B180" s="333"/>
      <c r="C180" s="333"/>
      <c r="D180" s="334"/>
      <c r="E180" s="334" t="s">
        <v>399</v>
      </c>
      <c r="F180" s="148"/>
    </row>
    <row r="181" spans="1:6" ht="12.75">
      <c r="A181" s="240"/>
      <c r="B181" s="333"/>
      <c r="C181" s="333"/>
      <c r="D181" s="334"/>
      <c r="E181" s="334"/>
      <c r="F181" s="148"/>
    </row>
    <row r="182" spans="1:6" ht="12" hidden="1">
      <c r="A182" s="1"/>
      <c r="B182" s="146"/>
      <c r="C182" s="146"/>
      <c r="D182" s="147"/>
      <c r="E182" s="147"/>
      <c r="F182" s="148"/>
    </row>
    <row r="183" spans="1:5" ht="12">
      <c r="A183" s="330" t="s">
        <v>400</v>
      </c>
      <c r="B183" s="5"/>
      <c r="C183" s="5"/>
      <c r="D183" s="324"/>
      <c r="E183" s="324"/>
    </row>
    <row r="184" spans="1:6" ht="12">
      <c r="A184" s="330" t="s">
        <v>401</v>
      </c>
      <c r="C184" s="5"/>
      <c r="D184" s="9"/>
      <c r="E184" s="9"/>
      <c r="F184" s="4"/>
    </row>
    <row r="185" ht="12">
      <c r="A185" s="1"/>
    </row>
    <row r="186" ht="12.75"/>
    <row r="187" spans="4:5" ht="12.75">
      <c r="D187" s="325"/>
      <c r="E187" s="325"/>
    </row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</sheetData>
  <sheetProtection/>
  <mergeCells count="2">
    <mergeCell ref="F5:G5"/>
    <mergeCell ref="F135:G1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348" t="s">
        <v>194</v>
      </c>
      <c r="H5" s="34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348" t="s">
        <v>194</v>
      </c>
      <c r="H5" s="34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348" t="s">
        <v>194</v>
      </c>
      <c r="H5" s="34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348" t="s">
        <v>194</v>
      </c>
      <c r="H44" s="349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348" t="s">
        <v>194</v>
      </c>
      <c r="H96" s="349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348" t="s">
        <v>194</v>
      </c>
      <c r="H148" s="349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348" t="s">
        <v>194</v>
      </c>
      <c r="H191" s="349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348" t="s">
        <v>194</v>
      </c>
      <c r="H5" s="34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348" t="s">
        <v>194</v>
      </c>
      <c r="H44" s="349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348" t="s">
        <v>194</v>
      </c>
      <c r="H96" s="349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348" t="s">
        <v>194</v>
      </c>
      <c r="H148" s="349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348" t="s">
        <v>194</v>
      </c>
      <c r="H191" s="349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350" t="s">
        <v>194</v>
      </c>
      <c r="H5" s="35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352" t="s">
        <v>194</v>
      </c>
      <c r="H44" s="35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352" t="s">
        <v>194</v>
      </c>
      <c r="H96" s="35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352" t="s">
        <v>194</v>
      </c>
      <c r="H148" s="351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352" t="s">
        <v>194</v>
      </c>
      <c r="H191" s="351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350" t="s">
        <v>194</v>
      </c>
      <c r="H5" s="35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352" t="s">
        <v>194</v>
      </c>
      <c r="H44" s="35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352" t="s">
        <v>194</v>
      </c>
      <c r="H96" s="35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352" t="s">
        <v>194</v>
      </c>
      <c r="H148" s="351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352" t="s">
        <v>194</v>
      </c>
      <c r="H191" s="351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350" t="s">
        <v>194</v>
      </c>
      <c r="H5" s="35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352" t="s">
        <v>194</v>
      </c>
      <c r="H44" s="35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352" t="s">
        <v>194</v>
      </c>
      <c r="H96" s="35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352" t="s">
        <v>194</v>
      </c>
      <c r="H150" s="351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352" t="s">
        <v>194</v>
      </c>
      <c r="H193" s="351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350" t="s">
        <v>194</v>
      </c>
      <c r="H5" s="35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352" t="s">
        <v>194</v>
      </c>
      <c r="H44" s="35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352" t="s">
        <v>194</v>
      </c>
      <c r="H96" s="35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352" t="s">
        <v>194</v>
      </c>
      <c r="H152" s="35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352" t="s">
        <v>194</v>
      </c>
      <c r="H195" s="351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2014-12-10T05:58:16Z</cp:lastPrinted>
  <dcterms:created xsi:type="dcterms:W3CDTF">2005-05-20T13:40:13Z</dcterms:created>
  <dcterms:modified xsi:type="dcterms:W3CDTF">2015-02-11T09:37:59Z</dcterms:modified>
  <cp:category/>
  <cp:version/>
  <cp:contentType/>
  <cp:contentStatus/>
</cp:coreProperties>
</file>