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970" tabRatio="618" activeTab="0"/>
  </bookViews>
  <sheets>
    <sheet name="1 ноября" sheetId="1" r:id="rId1"/>
  </sheets>
  <definedNames/>
  <calcPr fullCalcOnLoad="1"/>
</workbook>
</file>

<file path=xl/sharedStrings.xml><?xml version="1.0" encoding="utf-8"?>
<sst xmlns="http://schemas.openxmlformats.org/spreadsheetml/2006/main" count="303" uniqueCount="262">
  <si>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</si>
  <si>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</si>
  <si>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</si>
  <si>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</si>
  <si>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</si>
  <si>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</si>
  <si>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</si>
  <si>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</si>
  <si>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</si>
  <si>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</si>
  <si>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</si>
  <si>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</si>
  <si>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</si>
  <si>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</si>
  <si>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</si>
  <si>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</si>
  <si>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</si>
  <si>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</si>
  <si>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</si>
  <si>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</si>
  <si>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</si>
  <si>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</si>
  <si>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</si>
  <si>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</si>
  <si>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</si>
  <si>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</si>
  <si>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</si>
  <si>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</si>
  <si>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</si>
  <si>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</si>
  <si>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</si>
  <si>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</si>
  <si>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</si>
  <si>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</si>
  <si>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</si>
  <si>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</si>
  <si>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</si>
  <si>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</si>
  <si>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</si>
  <si>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</si>
  <si>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</si>
  <si>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</si>
  <si>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</si>
  <si>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</si>
  <si>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</si>
  <si>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</si>
  <si>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</si>
  <si>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</si>
  <si>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</si>
  <si>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</si>
  <si>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</si>
  <si>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</si>
  <si>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</si>
  <si>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</si>
  <si>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</si>
  <si>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</si>
  <si>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</si>
  <si>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</si>
  <si>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</si>
  <si>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</si>
  <si>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</si>
  <si>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</si>
  <si>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</si>
  <si>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</si>
  <si>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</si>
  <si>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</si>
  <si>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</si>
  <si>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</si>
  <si>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</si>
  <si>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</si>
  <si>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</si>
  <si>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</si>
  <si>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</si>
  <si>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</si>
  <si>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</si>
  <si>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</si>
  <si>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</si>
  <si>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</si>
  <si>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</si>
  <si>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</si>
  <si>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111 2 02 02008 05 0000 151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</si>
  <si>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</si>
  <si>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</si>
  <si>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</si>
  <si>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</si>
  <si>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</si>
  <si>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</si>
  <si>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</si>
  <si>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</si>
  <si>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</si>
  <si>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</si>
  <si>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</si>
  <si>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</si>
  <si>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</si>
  <si>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</si>
  <si>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</si>
  <si>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</si>
  <si>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</si>
  <si>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</si>
  <si>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</si>
  <si>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</si>
  <si>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</si>
  <si>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</si>
  <si>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</si>
  <si>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</si>
  <si>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</si>
  <si>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</si>
  <si>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</si>
  <si>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</si>
  <si>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</si>
  <si>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</si>
  <si>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</si>
  <si>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</si>
  <si>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</si>
  <si>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</si>
  <si>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</si>
  <si>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</si>
  <si>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</si>
  <si>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</si>
  <si>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</si>
  <si>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</si>
  <si>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</si>
  <si>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</si>
  <si>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</si>
  <si>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</si>
  <si>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</si>
  <si>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</si>
  <si>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</si>
  <si>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</si>
  <si>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</si>
  <si>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</si>
  <si>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</si>
  <si>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</si>
  <si>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</si>
  <si>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</si>
  <si>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</si>
  <si>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</si>
  <si>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</si>
  <si>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</si>
  <si>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</si>
  <si>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</si>
  <si>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</si>
  <si>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</si>
  <si>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000  1  01  02040  01  0000  110</t>
  </si>
  <si>
    <t>Налог на доходы физических лиц 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ст.227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</si>
  <si>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</si>
  <si>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</si>
  <si>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</si>
  <si>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</si>
  <si>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</si>
  <si>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</si>
  <si>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</si>
  <si>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</si>
  <si>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</si>
  <si>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</si>
  <si>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</si>
  <si>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</si>
  <si>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111 2 02 02051 05 0000 151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</si>
  <si>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</si>
  <si>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</si>
  <si>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</si>
  <si>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</si>
  <si>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</si>
  <si>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</si>
  <si>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</si>
  <si>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</si>
  <si>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</si>
  <si>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</si>
  <si>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</si>
  <si>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</si>
  <si>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</si>
  <si>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</si>
  <si>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</si>
  <si>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</si>
  <si>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</si>
  <si>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</si>
  <si>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</si>
  <si>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</si>
  <si>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</si>
  <si>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уточн.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</si>
  <si>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</si>
  <si>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</si>
  <si>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</si>
  <si>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</si>
  <si>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</si>
  <si>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</si>
  <si>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</si>
  <si>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</si>
  <si>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</si>
  <si>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</si>
  <si>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</si>
  <si>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</si>
  <si>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</si>
  <si>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</si>
  <si>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</si>
  <si>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</si>
  <si>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</si>
  <si>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</si>
  <si>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</si>
  <si>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</si>
  <si>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</si>
  <si>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</si>
  <si>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</si>
  <si>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</si>
  <si>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</si>
  <si>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</si>
  <si>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</si>
  <si>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</si>
  <si>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</si>
  <si>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</si>
  <si>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</si>
  <si>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</si>
  <si>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</si>
  <si>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</si>
  <si>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</si>
  <si>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</si>
  <si>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</si>
  <si>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</si>
  <si>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</si>
  <si>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</si>
  <si>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</si>
  <si>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</si>
  <si>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</si>
  <si>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</si>
  <si>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</si>
  <si>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</si>
  <si>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</si>
  <si>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</si>
  <si>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</si>
  <si>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</si>
  <si>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</si>
  <si>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</si>
  <si>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</si>
  <si>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</si>
  <si>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</si>
  <si>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ЗАГС Ф</t>
  </si>
  <si>
    <t>Субвенции на осущ. полном. по перв.воин. Учету Ф</t>
  </si>
  <si>
    <t>Субвенц. на выплату пособия при всех формах устройства детей,лишен.родит.попечения в семью Ф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</si>
  <si>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</si>
  <si>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</si>
  <si>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</si>
  <si>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r>
      <rPr>
        <sz val="7.5"/>
        <rFont val="Times New Roman"/>
        <family val="1"/>
      </rPr>
      <t xml:space="preserve">   СПРАВКА ОБ ИСПОЛНЕНИИ</t>
    </r>
    <r>
      <rPr>
        <b/>
        <sz val="7.5"/>
        <rFont val="Times New Roman"/>
        <family val="1"/>
      </rPr>
      <t xml:space="preserve"> РАЙОННОГО </t>
    </r>
    <r>
      <rPr>
        <sz val="7.5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</si>
  <si>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7.5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</si>
  <si>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7.5"/>
        <rFont val="Times New Roman"/>
        <family val="1"/>
      </rPr>
      <t>Ф</t>
    </r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</si>
  <si>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</si>
  <si>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</si>
  <si>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</si>
  <si>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</si>
  <si>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</si>
  <si>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2014 год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</si>
  <si>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</si>
  <si>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</si>
  <si>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</si>
  <si>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</si>
  <si>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</si>
  <si>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</si>
  <si>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</si>
  <si>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Налог на доходы  по дополнительному нормативу (46,71%)</t>
  </si>
  <si>
    <t xml:space="preserve">          на 1 ноября 2015 года</t>
  </si>
  <si>
    <t>на 1 ноября</t>
  </si>
  <si>
    <t>Субс.на соф.расх.по подгот.документов для внесения в гос.кадастр недвижимости</t>
  </si>
  <si>
    <t>000 1 16 180005 00 0000 140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</si>
</sst>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u val="single"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7.5"/>
      <color theme="1"/>
      <name val="Times New Roman"/>
      <family val="1"/>
    </font>
    <font>
      <i/>
      <sz val="7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15" xfId="0" applyFont="1" applyBorder="1" applyAlignment="1">
      <alignment/>
    </xf>
    <xf numFmtId="170" fontId="11" fillId="0" borderId="18" xfId="0" applyNumberFormat="1" applyFont="1" applyBorder="1" applyAlignment="1">
      <alignment/>
    </xf>
    <xf numFmtId="164" fontId="11" fillId="0" borderId="19" xfId="0" applyNumberFormat="1" applyFont="1" applyBorder="1" applyAlignment="1">
      <alignment/>
    </xf>
    <xf numFmtId="1" fontId="11" fillId="0" borderId="2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21" xfId="0" applyFont="1" applyBorder="1" applyAlignment="1">
      <alignment/>
    </xf>
    <xf numFmtId="170" fontId="11" fillId="0" borderId="22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14" xfId="0" applyFont="1" applyBorder="1" applyAlignment="1">
      <alignment/>
    </xf>
    <xf numFmtId="164" fontId="10" fillId="0" borderId="14" xfId="0" applyNumberFormat="1" applyFont="1" applyBorder="1" applyAlignment="1">
      <alignment/>
    </xf>
    <xf numFmtId="170" fontId="10" fillId="0" borderId="14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23" xfId="0" applyFont="1" applyBorder="1" applyAlignment="1">
      <alignment/>
    </xf>
    <xf numFmtId="0" fontId="14" fillId="0" borderId="22" xfId="0" applyFont="1" applyBorder="1" applyAlignment="1">
      <alignment/>
    </xf>
    <xf numFmtId="170" fontId="10" fillId="0" borderId="22" xfId="0" applyNumberFormat="1" applyFont="1" applyBorder="1" applyAlignment="1">
      <alignment/>
    </xf>
    <xf numFmtId="164" fontId="10" fillId="0" borderId="24" xfId="0" applyNumberFormat="1" applyFont="1" applyBorder="1" applyAlignment="1">
      <alignment/>
    </xf>
    <xf numFmtId="49" fontId="10" fillId="0" borderId="21" xfId="53" applyNumberFormat="1" applyFont="1" applyBorder="1" applyAlignment="1">
      <alignment/>
      <protection/>
    </xf>
    <xf numFmtId="0" fontId="12" fillId="0" borderId="22" xfId="53" applyFont="1" applyBorder="1" applyAlignment="1">
      <alignment horizontal="distributed" wrapText="1"/>
      <protection/>
    </xf>
    <xf numFmtId="164" fontId="10" fillId="0" borderId="22" xfId="0" applyNumberFormat="1" applyFont="1" applyBorder="1" applyAlignment="1">
      <alignment/>
    </xf>
    <xf numFmtId="0" fontId="50" fillId="0" borderId="14" xfId="0" applyFont="1" applyBorder="1" applyAlignment="1">
      <alignment horizontal="distributed" vertical="distributed" wrapText="1"/>
    </xf>
    <xf numFmtId="164" fontId="10" fillId="0" borderId="18" xfId="0" applyNumberFormat="1" applyFont="1" applyBorder="1" applyAlignment="1">
      <alignment/>
    </xf>
    <xf numFmtId="170" fontId="10" fillId="0" borderId="18" xfId="0" applyNumberFormat="1" applyFont="1" applyBorder="1" applyAlignment="1">
      <alignment/>
    </xf>
    <xf numFmtId="164" fontId="10" fillId="0" borderId="17" xfId="0" applyNumberFormat="1" applyFont="1" applyBorder="1" applyAlignment="1">
      <alignment/>
    </xf>
    <xf numFmtId="0" fontId="12" fillId="0" borderId="22" xfId="53" applyFont="1" applyBorder="1" applyAlignment="1">
      <alignment horizontal="distributed" vertical="distributed" wrapText="1"/>
      <protection/>
    </xf>
    <xf numFmtId="49" fontId="10" fillId="0" borderId="10" xfId="53" applyNumberFormat="1" applyFont="1" applyBorder="1" applyAlignment="1">
      <alignment/>
      <protection/>
    </xf>
    <xf numFmtId="0" fontId="12" fillId="0" borderId="23" xfId="53" applyFont="1" applyBorder="1" applyAlignment="1">
      <alignment horizontal="distributed" vertical="distributed" wrapText="1"/>
      <protection/>
    </xf>
    <xf numFmtId="164" fontId="10" fillId="0" borderId="0" xfId="0" applyNumberFormat="1" applyFont="1" applyBorder="1" applyAlignment="1">
      <alignment/>
    </xf>
    <xf numFmtId="49" fontId="11" fillId="0" borderId="25" xfId="53" applyNumberFormat="1" applyFont="1" applyBorder="1" applyAlignment="1">
      <alignment/>
      <protection/>
    </xf>
    <xf numFmtId="0" fontId="11" fillId="0" borderId="26" xfId="53" applyFont="1" applyBorder="1" applyAlignment="1">
      <alignment horizontal="center" vertical="distributed" wrapText="1"/>
      <protection/>
    </xf>
    <xf numFmtId="164" fontId="11" fillId="0" borderId="26" xfId="0" applyNumberFormat="1" applyFont="1" applyBorder="1" applyAlignment="1">
      <alignment/>
    </xf>
    <xf numFmtId="165" fontId="11" fillId="0" borderId="26" xfId="0" applyNumberFormat="1" applyFont="1" applyBorder="1" applyAlignment="1">
      <alignment/>
    </xf>
    <xf numFmtId="170" fontId="11" fillId="0" borderId="26" xfId="0" applyNumberFormat="1" applyFont="1" applyBorder="1" applyAlignment="1">
      <alignment/>
    </xf>
    <xf numFmtId="49" fontId="10" fillId="0" borderId="15" xfId="53" applyNumberFormat="1" applyFont="1" applyBorder="1" applyAlignment="1">
      <alignment/>
      <protection/>
    </xf>
    <xf numFmtId="0" fontId="12" fillId="0" borderId="14" xfId="0" applyFont="1" applyBorder="1" applyAlignment="1">
      <alignment horizontal="left"/>
    </xf>
    <xf numFmtId="0" fontId="12" fillId="0" borderId="22" xfId="53" applyFont="1" applyBorder="1" applyAlignment="1">
      <alignment horizontal="left" vertical="distributed" wrapText="1"/>
      <protection/>
    </xf>
    <xf numFmtId="165" fontId="10" fillId="0" borderId="18" xfId="0" applyNumberFormat="1" applyFont="1" applyBorder="1" applyAlignment="1">
      <alignment/>
    </xf>
    <xf numFmtId="49" fontId="10" fillId="0" borderId="13" xfId="53" applyNumberFormat="1" applyFont="1" applyBorder="1" applyAlignment="1">
      <alignment/>
      <protection/>
    </xf>
    <xf numFmtId="0" fontId="12" fillId="0" borderId="23" xfId="53" applyFont="1" applyBorder="1" applyAlignment="1">
      <alignment horizontal="left" vertical="distributed" wrapText="1"/>
      <protection/>
    </xf>
    <xf numFmtId="165" fontId="10" fillId="0" borderId="14" xfId="0" applyNumberFormat="1" applyFont="1" applyBorder="1" applyAlignment="1">
      <alignment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 horizontal="center"/>
    </xf>
    <xf numFmtId="0" fontId="11" fillId="0" borderId="26" xfId="0" applyFont="1" applyBorder="1" applyAlignment="1">
      <alignment/>
    </xf>
    <xf numFmtId="0" fontId="13" fillId="0" borderId="0" xfId="0" applyFont="1" applyAlignment="1">
      <alignment/>
    </xf>
    <xf numFmtId="0" fontId="12" fillId="0" borderId="18" xfId="0" applyFont="1" applyBorder="1" applyAlignment="1">
      <alignment wrapText="1"/>
    </xf>
    <xf numFmtId="0" fontId="10" fillId="0" borderId="18" xfId="0" applyFont="1" applyBorder="1" applyAlignment="1">
      <alignment/>
    </xf>
    <xf numFmtId="0" fontId="10" fillId="0" borderId="10" xfId="0" applyFont="1" applyBorder="1" applyAlignment="1">
      <alignment/>
    </xf>
    <xf numFmtId="0" fontId="12" fillId="0" borderId="22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164" fontId="13" fillId="0" borderId="24" xfId="0" applyNumberFormat="1" applyFont="1" applyBorder="1" applyAlignment="1">
      <alignment/>
    </xf>
    <xf numFmtId="0" fontId="10" fillId="0" borderId="14" xfId="0" applyFont="1" applyBorder="1" applyAlignment="1">
      <alignment wrapText="1"/>
    </xf>
    <xf numFmtId="0" fontId="10" fillId="0" borderId="23" xfId="0" applyFont="1" applyBorder="1" applyAlignment="1">
      <alignment/>
    </xf>
    <xf numFmtId="170" fontId="10" fillId="0" borderId="23" xfId="0" applyNumberFormat="1" applyFont="1" applyBorder="1" applyAlignment="1">
      <alignment/>
    </xf>
    <xf numFmtId="164" fontId="10" fillId="0" borderId="12" xfId="0" applyNumberFormat="1" applyFont="1" applyBorder="1" applyAlignment="1">
      <alignment/>
    </xf>
    <xf numFmtId="0" fontId="10" fillId="0" borderId="15" xfId="0" applyFont="1" applyBorder="1" applyAlignment="1">
      <alignment/>
    </xf>
    <xf numFmtId="0" fontId="12" fillId="0" borderId="18" xfId="0" applyFont="1" applyBorder="1" applyAlignment="1">
      <alignment/>
    </xf>
    <xf numFmtId="0" fontId="10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0" fillId="0" borderId="14" xfId="0" applyFont="1" applyBorder="1" applyAlignment="1">
      <alignment/>
    </xf>
    <xf numFmtId="170" fontId="10" fillId="0" borderId="27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1" xfId="0" applyFont="1" applyBorder="1" applyAlignment="1">
      <alignment/>
    </xf>
    <xf numFmtId="170" fontId="10" fillId="0" borderId="11" xfId="0" applyNumberFormat="1" applyFont="1" applyBorder="1" applyAlignment="1">
      <alignment/>
    </xf>
    <xf numFmtId="164" fontId="10" fillId="0" borderId="28" xfId="0" applyNumberFormat="1" applyFont="1" applyBorder="1" applyAlignment="1">
      <alignment/>
    </xf>
    <xf numFmtId="0" fontId="13" fillId="0" borderId="29" xfId="0" applyFont="1" applyBorder="1" applyAlignment="1">
      <alignment/>
    </xf>
    <xf numFmtId="170" fontId="11" fillId="0" borderId="16" xfId="0" applyNumberFormat="1" applyFont="1" applyBorder="1" applyAlignment="1">
      <alignment/>
    </xf>
    <xf numFmtId="0" fontId="12" fillId="0" borderId="14" xfId="0" applyFont="1" applyBorder="1" applyAlignment="1">
      <alignment wrapText="1"/>
    </xf>
    <xf numFmtId="0" fontId="10" fillId="0" borderId="27" xfId="0" applyFont="1" applyBorder="1" applyAlignment="1">
      <alignment/>
    </xf>
    <xf numFmtId="0" fontId="12" fillId="0" borderId="27" xfId="0" applyFont="1" applyBorder="1" applyAlignment="1">
      <alignment wrapText="1"/>
    </xf>
    <xf numFmtId="164" fontId="13" fillId="0" borderId="0" xfId="0" applyNumberFormat="1" applyFont="1" applyBorder="1" applyAlignment="1">
      <alignment/>
    </xf>
    <xf numFmtId="170" fontId="12" fillId="0" borderId="14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70" fontId="12" fillId="0" borderId="23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2" fillId="0" borderId="24" xfId="0" applyNumberFormat="1" applyFont="1" applyBorder="1" applyAlignment="1">
      <alignment/>
    </xf>
    <xf numFmtId="164" fontId="12" fillId="0" borderId="12" xfId="0" applyNumberFormat="1" applyFont="1" applyBorder="1" applyAlignment="1">
      <alignment/>
    </xf>
    <xf numFmtId="0" fontId="10" fillId="0" borderId="23" xfId="0" applyFont="1" applyBorder="1" applyAlignment="1">
      <alignment wrapText="1"/>
    </xf>
    <xf numFmtId="0" fontId="13" fillId="0" borderId="25" xfId="0" applyFont="1" applyBorder="1" applyAlignment="1">
      <alignment vertical="top"/>
    </xf>
    <xf numFmtId="0" fontId="13" fillId="0" borderId="26" xfId="0" applyFont="1" applyBorder="1" applyAlignment="1">
      <alignment horizontal="center" wrapText="1"/>
    </xf>
    <xf numFmtId="0" fontId="13" fillId="0" borderId="26" xfId="0" applyFont="1" applyBorder="1" applyAlignment="1">
      <alignment wrapText="1"/>
    </xf>
    <xf numFmtId="164" fontId="11" fillId="0" borderId="30" xfId="0" applyNumberFormat="1" applyFont="1" applyBorder="1" applyAlignment="1">
      <alignment/>
    </xf>
    <xf numFmtId="0" fontId="13" fillId="0" borderId="26" xfId="0" applyFont="1" applyBorder="1" applyAlignment="1">
      <alignment/>
    </xf>
    <xf numFmtId="170" fontId="13" fillId="0" borderId="26" xfId="0" applyNumberFormat="1" applyFont="1" applyBorder="1" applyAlignment="1">
      <alignment/>
    </xf>
    <xf numFmtId="164" fontId="12" fillId="0" borderId="30" xfId="0" applyNumberFormat="1" applyFont="1" applyBorder="1" applyAlignment="1">
      <alignment/>
    </xf>
    <xf numFmtId="1" fontId="13" fillId="0" borderId="12" xfId="0" applyNumberFormat="1" applyFont="1" applyBorder="1" applyAlignment="1">
      <alignment/>
    </xf>
    <xf numFmtId="0" fontId="12" fillId="0" borderId="22" xfId="0" applyFont="1" applyBorder="1" applyAlignment="1">
      <alignment vertical="distributed" wrapText="1"/>
    </xf>
    <xf numFmtId="0" fontId="51" fillId="0" borderId="22" xfId="0" applyFont="1" applyBorder="1" applyAlignment="1">
      <alignment vertical="distributed" wrapText="1"/>
    </xf>
    <xf numFmtId="2" fontId="10" fillId="0" borderId="24" xfId="0" applyNumberFormat="1" applyFont="1" applyBorder="1" applyAlignment="1">
      <alignment/>
    </xf>
    <xf numFmtId="164" fontId="13" fillId="0" borderId="26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31" xfId="0" applyFont="1" applyBorder="1" applyAlignment="1">
      <alignment/>
    </xf>
    <xf numFmtId="2" fontId="11" fillId="0" borderId="26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0" fontId="10" fillId="0" borderId="32" xfId="0" applyFont="1" applyBorder="1" applyAlignment="1">
      <alignment/>
    </xf>
    <xf numFmtId="2" fontId="12" fillId="0" borderId="14" xfId="0" applyNumberFormat="1" applyFont="1" applyBorder="1" applyAlignment="1">
      <alignment wrapText="1"/>
    </xf>
    <xf numFmtId="2" fontId="10" fillId="0" borderId="17" xfId="0" applyNumberFormat="1" applyFont="1" applyBorder="1" applyAlignment="1">
      <alignment/>
    </xf>
    <xf numFmtId="2" fontId="12" fillId="0" borderId="22" xfId="0" applyNumberFormat="1" applyFont="1" applyBorder="1" applyAlignment="1">
      <alignment/>
    </xf>
    <xf numFmtId="0" fontId="10" fillId="0" borderId="13" xfId="0" applyFont="1" applyFill="1" applyBorder="1" applyAlignment="1">
      <alignment/>
    </xf>
    <xf numFmtId="2" fontId="12" fillId="0" borderId="14" xfId="0" applyNumberFormat="1" applyFont="1" applyBorder="1" applyAlignment="1">
      <alignment/>
    </xf>
    <xf numFmtId="0" fontId="10" fillId="0" borderId="10" xfId="0" applyFont="1" applyFill="1" applyBorder="1" applyAlignment="1">
      <alignment/>
    </xf>
    <xf numFmtId="2" fontId="12" fillId="0" borderId="23" xfId="0" applyNumberFormat="1" applyFont="1" applyBorder="1" applyAlignment="1">
      <alignment/>
    </xf>
    <xf numFmtId="0" fontId="10" fillId="0" borderId="12" xfId="0" applyFont="1" applyBorder="1" applyAlignment="1">
      <alignment/>
    </xf>
    <xf numFmtId="43" fontId="10" fillId="0" borderId="23" xfId="0" applyNumberFormat="1" applyFont="1" applyBorder="1" applyAlignment="1">
      <alignment/>
    </xf>
    <xf numFmtId="2" fontId="11" fillId="0" borderId="12" xfId="0" applyNumberFormat="1" applyFont="1" applyBorder="1" applyAlignment="1">
      <alignment/>
    </xf>
    <xf numFmtId="0" fontId="12" fillId="0" borderId="32" xfId="0" applyFont="1" applyBorder="1" applyAlignment="1">
      <alignment/>
    </xf>
    <xf numFmtId="43" fontId="10" fillId="0" borderId="27" xfId="0" applyNumberFormat="1" applyFont="1" applyBorder="1" applyAlignment="1">
      <alignment/>
    </xf>
    <xf numFmtId="2" fontId="11" fillId="0" borderId="27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2" fontId="12" fillId="0" borderId="18" xfId="0" applyNumberFormat="1" applyFont="1" applyBorder="1" applyAlignment="1">
      <alignment wrapText="1"/>
    </xf>
    <xf numFmtId="0" fontId="10" fillId="0" borderId="24" xfId="0" applyFont="1" applyBorder="1" applyAlignment="1">
      <alignment/>
    </xf>
    <xf numFmtId="2" fontId="11" fillId="0" borderId="17" xfId="0" applyNumberFormat="1" applyFont="1" applyBorder="1" applyAlignment="1">
      <alignment/>
    </xf>
    <xf numFmtId="0" fontId="12" fillId="0" borderId="27" xfId="0" applyFont="1" applyBorder="1" applyAlignment="1">
      <alignment/>
    </xf>
    <xf numFmtId="2" fontId="12" fillId="0" borderId="27" xfId="0" applyNumberFormat="1" applyFont="1" applyBorder="1" applyAlignment="1">
      <alignment/>
    </xf>
    <xf numFmtId="2" fontId="10" fillId="0" borderId="18" xfId="0" applyNumberFormat="1" applyFont="1" applyBorder="1" applyAlignment="1">
      <alignment wrapText="1"/>
    </xf>
    <xf numFmtId="2" fontId="10" fillId="0" borderId="33" xfId="0" applyNumberFormat="1" applyFont="1" applyBorder="1" applyAlignment="1">
      <alignment/>
    </xf>
    <xf numFmtId="170" fontId="10" fillId="0" borderId="33" xfId="0" applyNumberFormat="1" applyFont="1" applyBorder="1" applyAlignment="1">
      <alignment/>
    </xf>
    <xf numFmtId="164" fontId="11" fillId="0" borderId="33" xfId="0" applyNumberFormat="1" applyFont="1" applyBorder="1" applyAlignment="1">
      <alignment/>
    </xf>
    <xf numFmtId="0" fontId="10" fillId="0" borderId="34" xfId="0" applyFont="1" applyBorder="1" applyAlignment="1">
      <alignment/>
    </xf>
    <xf numFmtId="164" fontId="11" fillId="0" borderId="27" xfId="0" applyNumberFormat="1" applyFont="1" applyBorder="1" applyAlignment="1">
      <alignment/>
    </xf>
    <xf numFmtId="0" fontId="12" fillId="0" borderId="11" xfId="0" applyFont="1" applyBorder="1" applyAlignment="1">
      <alignment/>
    </xf>
    <xf numFmtId="2" fontId="10" fillId="0" borderId="14" xfId="0" applyNumberFormat="1" applyFont="1" applyBorder="1" applyAlignment="1">
      <alignment/>
    </xf>
    <xf numFmtId="0" fontId="12" fillId="0" borderId="23" xfId="0" applyFont="1" applyBorder="1" applyAlignment="1">
      <alignment wrapText="1"/>
    </xf>
    <xf numFmtId="2" fontId="12" fillId="0" borderId="22" xfId="0" applyNumberFormat="1" applyFont="1" applyBorder="1" applyAlignment="1">
      <alignment wrapText="1"/>
    </xf>
    <xf numFmtId="0" fontId="11" fillId="0" borderId="26" xfId="0" applyFont="1" applyBorder="1" applyAlignment="1">
      <alignment horizontal="center" wrapText="1"/>
    </xf>
    <xf numFmtId="2" fontId="13" fillId="0" borderId="26" xfId="0" applyNumberFormat="1" applyFont="1" applyBorder="1" applyAlignment="1">
      <alignment/>
    </xf>
    <xf numFmtId="164" fontId="13" fillId="0" borderId="29" xfId="0" applyNumberFormat="1" applyFont="1" applyBorder="1" applyAlignment="1">
      <alignment/>
    </xf>
    <xf numFmtId="164" fontId="11" fillId="0" borderId="17" xfId="0" applyNumberFormat="1" applyFont="1" applyBorder="1" applyAlignment="1">
      <alignment/>
    </xf>
    <xf numFmtId="0" fontId="11" fillId="0" borderId="21" xfId="0" applyFont="1" applyBorder="1" applyAlignment="1">
      <alignment/>
    </xf>
    <xf numFmtId="2" fontId="11" fillId="0" borderId="23" xfId="0" applyNumberFormat="1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/>
    </xf>
    <xf numFmtId="2" fontId="10" fillId="0" borderId="23" xfId="0" applyNumberFormat="1" applyFont="1" applyBorder="1" applyAlignment="1">
      <alignment/>
    </xf>
    <xf numFmtId="2" fontId="11" fillId="0" borderId="22" xfId="0" applyNumberFormat="1" applyFont="1" applyBorder="1" applyAlignment="1">
      <alignment/>
    </xf>
    <xf numFmtId="164" fontId="11" fillId="0" borderId="35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11" fillId="0" borderId="36" xfId="0" applyNumberFormat="1" applyFont="1" applyBorder="1" applyAlignment="1">
      <alignment/>
    </xf>
    <xf numFmtId="1" fontId="11" fillId="0" borderId="37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13" fillId="0" borderId="18" xfId="0" applyFont="1" applyBorder="1" applyAlignment="1">
      <alignment horizontal="center"/>
    </xf>
    <xf numFmtId="164" fontId="11" fillId="0" borderId="18" xfId="0" applyNumberFormat="1" applyFont="1" applyBorder="1" applyAlignment="1">
      <alignment/>
    </xf>
    <xf numFmtId="164" fontId="11" fillId="0" borderId="38" xfId="0" applyNumberFormat="1" applyFont="1" applyBorder="1" applyAlignment="1">
      <alignment/>
    </xf>
    <xf numFmtId="164" fontId="11" fillId="0" borderId="39" xfId="0" applyNumberFormat="1" applyFont="1" applyBorder="1" applyAlignment="1">
      <alignment/>
    </xf>
    <xf numFmtId="1" fontId="11" fillId="0" borderId="40" xfId="0" applyNumberFormat="1" applyFont="1" applyBorder="1" applyAlignment="1">
      <alignment/>
    </xf>
    <xf numFmtId="164" fontId="11" fillId="0" borderId="41" xfId="0" applyNumberFormat="1" applyFont="1" applyBorder="1" applyAlignment="1">
      <alignment/>
    </xf>
    <xf numFmtId="1" fontId="11" fillId="0" borderId="42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/>
    </xf>
    <xf numFmtId="2" fontId="12" fillId="0" borderId="43" xfId="0" applyNumberFormat="1" applyFont="1" applyBorder="1" applyAlignment="1">
      <alignment wrapText="1"/>
    </xf>
    <xf numFmtId="170" fontId="14" fillId="0" borderId="22" xfId="0" applyNumberFormat="1" applyFont="1" applyBorder="1" applyAlignment="1">
      <alignment/>
    </xf>
    <xf numFmtId="170" fontId="10" fillId="0" borderId="22" xfId="0" applyNumberFormat="1" applyFont="1" applyBorder="1" applyAlignment="1">
      <alignment wrapText="1"/>
    </xf>
    <xf numFmtId="170" fontId="10" fillId="0" borderId="14" xfId="0" applyNumberFormat="1" applyFont="1" applyBorder="1" applyAlignment="1">
      <alignment wrapText="1"/>
    </xf>
    <xf numFmtId="170" fontId="11" fillId="0" borderId="11" xfId="0" applyNumberFormat="1" applyFont="1" applyBorder="1" applyAlignment="1">
      <alignment/>
    </xf>
    <xf numFmtId="170" fontId="13" fillId="0" borderId="26" xfId="0" applyNumberFormat="1" applyFont="1" applyBorder="1" applyAlignment="1">
      <alignment wrapText="1"/>
    </xf>
    <xf numFmtId="170" fontId="12" fillId="0" borderId="18" xfId="0" applyNumberFormat="1" applyFont="1" applyBorder="1" applyAlignment="1">
      <alignment/>
    </xf>
    <xf numFmtId="170" fontId="12" fillId="0" borderId="14" xfId="0" applyNumberFormat="1" applyFont="1" applyBorder="1" applyAlignment="1">
      <alignment wrapText="1"/>
    </xf>
    <xf numFmtId="170" fontId="12" fillId="0" borderId="22" xfId="0" applyNumberFormat="1" applyFont="1" applyBorder="1" applyAlignment="1">
      <alignment/>
    </xf>
    <xf numFmtId="170" fontId="12" fillId="0" borderId="18" xfId="0" applyNumberFormat="1" applyFont="1" applyBorder="1" applyAlignment="1">
      <alignment wrapText="1"/>
    </xf>
    <xf numFmtId="170" fontId="12" fillId="0" borderId="27" xfId="0" applyNumberFormat="1" applyFont="1" applyBorder="1" applyAlignment="1">
      <alignment/>
    </xf>
    <xf numFmtId="170" fontId="10" fillId="0" borderId="18" xfId="0" applyNumberFormat="1" applyFont="1" applyBorder="1" applyAlignment="1">
      <alignment wrapText="1"/>
    </xf>
    <xf numFmtId="170" fontId="12" fillId="0" borderId="22" xfId="0" applyNumberFormat="1" applyFont="1" applyBorder="1" applyAlignment="1">
      <alignment wrapText="1"/>
    </xf>
    <xf numFmtId="170" fontId="12" fillId="0" borderId="23" xfId="0" applyNumberFormat="1" applyFont="1" applyBorder="1" applyAlignment="1">
      <alignment wrapText="1"/>
    </xf>
    <xf numFmtId="170" fontId="11" fillId="0" borderId="23" xfId="0" applyNumberFormat="1" applyFont="1" applyBorder="1" applyAlignment="1">
      <alignment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46" xfId="0" applyFont="1" applyBorder="1" applyAlignment="1">
      <alignment/>
    </xf>
    <xf numFmtId="164" fontId="11" fillId="0" borderId="47" xfId="0" applyNumberFormat="1" applyFont="1" applyBorder="1" applyAlignment="1">
      <alignment/>
    </xf>
    <xf numFmtId="170" fontId="10" fillId="0" borderId="16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24" xfId="0" applyFont="1" applyBorder="1" applyAlignment="1">
      <alignment wrapText="1"/>
    </xf>
    <xf numFmtId="0" fontId="12" fillId="0" borderId="48" xfId="0" applyFont="1" applyBorder="1" applyAlignment="1">
      <alignment wrapText="1"/>
    </xf>
    <xf numFmtId="0" fontId="12" fillId="0" borderId="49" xfId="0" applyFont="1" applyBorder="1" applyAlignment="1">
      <alignment/>
    </xf>
    <xf numFmtId="0" fontId="12" fillId="0" borderId="48" xfId="0" applyFont="1" applyBorder="1" applyAlignment="1">
      <alignment/>
    </xf>
    <xf numFmtId="2" fontId="12" fillId="0" borderId="50" xfId="0" applyNumberFormat="1" applyFont="1" applyBorder="1" applyAlignment="1">
      <alignment/>
    </xf>
    <xf numFmtId="170" fontId="12" fillId="0" borderId="50" xfId="0" applyNumberFormat="1" applyFont="1" applyBorder="1" applyAlignment="1">
      <alignment/>
    </xf>
    <xf numFmtId="1" fontId="11" fillId="0" borderId="27" xfId="0" applyNumberFormat="1" applyFont="1" applyBorder="1" applyAlignment="1">
      <alignment/>
    </xf>
    <xf numFmtId="2" fontId="11" fillId="0" borderId="16" xfId="0" applyNumberFormat="1" applyFont="1" applyBorder="1" applyAlignment="1">
      <alignment/>
    </xf>
    <xf numFmtId="164" fontId="10" fillId="0" borderId="51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0" fillId="0" borderId="11" xfId="0" applyFont="1" applyBorder="1" applyAlignment="1">
      <alignment/>
    </xf>
    <xf numFmtId="164" fontId="11" fillId="0" borderId="52" xfId="0" applyNumberFormat="1" applyFont="1" applyBorder="1" applyAlignment="1">
      <alignment/>
    </xf>
    <xf numFmtId="170" fontId="11" fillId="0" borderId="31" xfId="0" applyNumberFormat="1" applyFont="1" applyBorder="1" applyAlignment="1">
      <alignment/>
    </xf>
    <xf numFmtId="2" fontId="11" fillId="0" borderId="29" xfId="0" applyNumberFormat="1" applyFont="1" applyBorder="1" applyAlignment="1">
      <alignment/>
    </xf>
    <xf numFmtId="0" fontId="11" fillId="0" borderId="31" xfId="0" applyFont="1" applyBorder="1" applyAlignment="1">
      <alignment horizontal="center"/>
    </xf>
    <xf numFmtId="170" fontId="10" fillId="0" borderId="0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 horizontal="center"/>
    </xf>
    <xf numFmtId="170" fontId="11" fillId="0" borderId="11" xfId="0" applyNumberFormat="1" applyFont="1" applyFill="1" applyBorder="1" applyAlignment="1">
      <alignment horizontal="center"/>
    </xf>
    <xf numFmtId="170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170" fontId="11" fillId="0" borderId="26" xfId="0" applyNumberFormat="1" applyFont="1" applyFill="1" applyBorder="1" applyAlignment="1">
      <alignment/>
    </xf>
    <xf numFmtId="170" fontId="11" fillId="0" borderId="18" xfId="0" applyNumberFormat="1" applyFont="1" applyFill="1" applyBorder="1" applyAlignment="1">
      <alignment/>
    </xf>
    <xf numFmtId="170" fontId="10" fillId="0" borderId="14" xfId="0" applyNumberFormat="1" applyFont="1" applyFill="1" applyBorder="1" applyAlignment="1">
      <alignment/>
    </xf>
    <xf numFmtId="170" fontId="10" fillId="0" borderId="22" xfId="0" applyNumberFormat="1" applyFont="1" applyFill="1" applyBorder="1" applyAlignment="1">
      <alignment/>
    </xf>
    <xf numFmtId="170" fontId="10" fillId="0" borderId="18" xfId="0" applyNumberFormat="1" applyFont="1" applyFill="1" applyBorder="1" applyAlignment="1">
      <alignment/>
    </xf>
    <xf numFmtId="170" fontId="10" fillId="0" borderId="23" xfId="0" applyNumberFormat="1" applyFont="1" applyFill="1" applyBorder="1" applyAlignment="1">
      <alignment/>
    </xf>
    <xf numFmtId="170" fontId="10" fillId="0" borderId="27" xfId="0" applyNumberFormat="1" applyFont="1" applyFill="1" applyBorder="1" applyAlignment="1">
      <alignment/>
    </xf>
    <xf numFmtId="170" fontId="10" fillId="0" borderId="11" xfId="0" applyNumberFormat="1" applyFont="1" applyFill="1" applyBorder="1" applyAlignment="1">
      <alignment/>
    </xf>
    <xf numFmtId="170" fontId="11" fillId="0" borderId="16" xfId="0" applyNumberFormat="1" applyFont="1" applyFill="1" applyBorder="1" applyAlignment="1">
      <alignment/>
    </xf>
    <xf numFmtId="170" fontId="13" fillId="0" borderId="14" xfId="0" applyNumberFormat="1" applyFont="1" applyFill="1" applyBorder="1" applyAlignment="1">
      <alignment/>
    </xf>
    <xf numFmtId="170" fontId="12" fillId="0" borderId="14" xfId="0" applyNumberFormat="1" applyFont="1" applyFill="1" applyBorder="1" applyAlignment="1">
      <alignment/>
    </xf>
    <xf numFmtId="170" fontId="12" fillId="0" borderId="23" xfId="0" applyNumberFormat="1" applyFont="1" applyFill="1" applyBorder="1" applyAlignment="1">
      <alignment/>
    </xf>
    <xf numFmtId="170" fontId="10" fillId="0" borderId="16" xfId="0" applyNumberFormat="1" applyFont="1" applyFill="1" applyBorder="1" applyAlignment="1">
      <alignment/>
    </xf>
    <xf numFmtId="170" fontId="13" fillId="0" borderId="26" xfId="0" applyNumberFormat="1" applyFont="1" applyFill="1" applyBorder="1" applyAlignment="1">
      <alignment/>
    </xf>
    <xf numFmtId="170" fontId="13" fillId="0" borderId="23" xfId="0" applyNumberFormat="1" applyFont="1" applyFill="1" applyBorder="1" applyAlignment="1">
      <alignment/>
    </xf>
    <xf numFmtId="170" fontId="10" fillId="0" borderId="50" xfId="0" applyNumberFormat="1" applyFont="1" applyFill="1" applyBorder="1" applyAlignment="1">
      <alignment/>
    </xf>
    <xf numFmtId="170" fontId="10" fillId="0" borderId="33" xfId="0" applyNumberFormat="1" applyFont="1" applyFill="1" applyBorder="1" applyAlignment="1">
      <alignment/>
    </xf>
    <xf numFmtId="170" fontId="11" fillId="0" borderId="22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Alignment="1">
      <alignment/>
    </xf>
    <xf numFmtId="1" fontId="11" fillId="0" borderId="53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70" fontId="4" fillId="0" borderId="22" xfId="0" applyNumberFormat="1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23" xfId="0" applyNumberFormat="1" applyFont="1" applyFill="1" applyBorder="1" applyAlignment="1">
      <alignment/>
    </xf>
    <xf numFmtId="170" fontId="4" fillId="0" borderId="27" xfId="0" applyNumberFormat="1" applyFont="1" applyFill="1" applyBorder="1" applyAlignment="1">
      <alignment/>
    </xf>
    <xf numFmtId="170" fontId="9" fillId="0" borderId="22" xfId="0" applyNumberFormat="1" applyFont="1" applyFill="1" applyBorder="1" applyAlignment="1">
      <alignment/>
    </xf>
    <xf numFmtId="170" fontId="9" fillId="0" borderId="23" xfId="0" applyNumberFormat="1" applyFont="1" applyFill="1" applyBorder="1" applyAlignment="1">
      <alignment/>
    </xf>
    <xf numFmtId="170" fontId="8" fillId="0" borderId="26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25" xfId="0" applyFont="1" applyBorder="1" applyAlignment="1">
      <alignment horizontal="center"/>
    </xf>
    <xf numFmtId="0" fontId="11" fillId="0" borderId="54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6"/>
  <sheetViews>
    <sheetView tabSelected="1" zoomScale="112" zoomScaleNormal="112" zoomScalePageLayoutView="0" workbookViewId="0" topLeftCell="A1">
      <selection activeCell="D153" sqref="D153"/>
    </sheetView>
  </sheetViews>
  <sheetFormatPr defaultColWidth="9.00390625" defaultRowHeight="12.75"/>
  <cols>
    <col min="1" max="1" width="18.25390625" style="31" customWidth="1"/>
    <col min="2" max="2" width="60.125" style="7" customWidth="1"/>
    <col min="3" max="4" width="11.125" style="7" customWidth="1"/>
    <col min="5" max="5" width="11.625" style="7" customWidth="1"/>
    <col min="6" max="6" width="11.75390625" style="215" customWidth="1"/>
    <col min="7" max="7" width="11.00390625" style="7" hidden="1" customWidth="1"/>
    <col min="8" max="8" width="10.375" style="241" customWidth="1"/>
    <col min="9" max="9" width="6.625" style="7" customWidth="1"/>
    <col min="10" max="10" width="6.875" style="7" customWidth="1"/>
    <col min="11" max="16384" width="9.125" style="9" customWidth="1"/>
  </cols>
  <sheetData>
    <row r="1" spans="1:5" ht="11.25" customHeight="1">
      <c r="A1" s="7"/>
      <c r="B1" s="8" t="s">
        <v>241</v>
      </c>
      <c r="C1" s="8"/>
      <c r="D1" s="8"/>
      <c r="E1" s="8"/>
    </row>
    <row r="2" spans="1:5" ht="11.25" customHeight="1">
      <c r="A2" s="7"/>
      <c r="B2" s="8" t="s">
        <v>0</v>
      </c>
      <c r="C2" s="8"/>
      <c r="D2" s="8"/>
      <c r="E2" s="8"/>
    </row>
    <row r="3" spans="1:8" ht="11.25" customHeight="1">
      <c r="A3" s="7"/>
      <c r="B3" s="8" t="s">
        <v>1</v>
      </c>
      <c r="C3" s="8"/>
      <c r="D3" s="8"/>
      <c r="E3" s="8"/>
      <c r="F3" s="216"/>
      <c r="H3" s="242"/>
    </row>
    <row r="4" spans="1:10" ht="11.25" customHeight="1" thickBot="1">
      <c r="A4" s="7"/>
      <c r="B4" s="8" t="s">
        <v>258</v>
      </c>
      <c r="C4" s="8"/>
      <c r="D4" s="8"/>
      <c r="E4" s="8"/>
      <c r="I4" s="10"/>
      <c r="J4" s="10"/>
    </row>
    <row r="5" spans="1:10" s="15" customFormat="1" ht="11.25" customHeight="1" thickBot="1">
      <c r="A5" s="11" t="s">
        <v>2</v>
      </c>
      <c r="B5" s="12"/>
      <c r="C5" s="13" t="s">
        <v>3</v>
      </c>
      <c r="D5" s="13" t="s">
        <v>135</v>
      </c>
      <c r="E5" s="13" t="s">
        <v>179</v>
      </c>
      <c r="F5" s="217" t="s">
        <v>3</v>
      </c>
      <c r="G5" s="14"/>
      <c r="H5" s="243" t="s">
        <v>3</v>
      </c>
      <c r="I5" s="256" t="s">
        <v>109</v>
      </c>
      <c r="J5" s="257"/>
    </row>
    <row r="6" spans="1:10" s="15" customFormat="1" ht="11.25" customHeight="1">
      <c r="A6" s="16" t="s">
        <v>4</v>
      </c>
      <c r="B6" s="17" t="s">
        <v>5</v>
      </c>
      <c r="C6" s="17" t="s">
        <v>249</v>
      </c>
      <c r="D6" s="17" t="s">
        <v>108</v>
      </c>
      <c r="E6" s="17" t="s">
        <v>108</v>
      </c>
      <c r="F6" s="218" t="s">
        <v>259</v>
      </c>
      <c r="G6" s="18" t="s">
        <v>224</v>
      </c>
      <c r="H6" s="218" t="s">
        <v>259</v>
      </c>
      <c r="I6" s="13" t="s">
        <v>8</v>
      </c>
      <c r="J6" s="12" t="s">
        <v>9</v>
      </c>
    </row>
    <row r="7" spans="1:10" ht="11.25" customHeight="1" thickBot="1">
      <c r="A7" s="19" t="s">
        <v>7</v>
      </c>
      <c r="B7" s="81"/>
      <c r="C7" s="17"/>
      <c r="D7" s="17" t="s">
        <v>6</v>
      </c>
      <c r="E7" s="17" t="s">
        <v>6</v>
      </c>
      <c r="F7" s="219">
        <v>2015</v>
      </c>
      <c r="H7" s="244">
        <v>2014</v>
      </c>
      <c r="I7" s="165"/>
      <c r="J7" s="165"/>
    </row>
    <row r="8" spans="1:10" s="27" customFormat="1" ht="11.25" customHeight="1" thickBot="1">
      <c r="A8" s="23" t="s">
        <v>10</v>
      </c>
      <c r="B8" s="115" t="s">
        <v>11</v>
      </c>
      <c r="C8" s="54">
        <f aca="true" t="shared" si="0" ref="C8:H8">C9+C22+C30+C47+C56+C82+C37+C55+C54+C16</f>
        <v>52390.73705</v>
      </c>
      <c r="D8" s="55">
        <f t="shared" si="0"/>
        <v>38164.1</v>
      </c>
      <c r="E8" s="55">
        <f t="shared" si="0"/>
        <v>67969.53600000001</v>
      </c>
      <c r="F8" s="220">
        <f t="shared" si="0"/>
        <v>52930.074250000005</v>
      </c>
      <c r="G8" s="55">
        <f t="shared" si="0"/>
        <v>0</v>
      </c>
      <c r="H8" s="220">
        <f t="shared" si="0"/>
        <v>40305.89737</v>
      </c>
      <c r="I8" s="159">
        <f>F8/E8*100</f>
        <v>77.87323169309262</v>
      </c>
      <c r="J8" s="164">
        <f>F8-E8</f>
        <v>-15039.461750000002</v>
      </c>
    </row>
    <row r="9" spans="1:10" s="30" customFormat="1" ht="15" customHeight="1">
      <c r="A9" s="28" t="s">
        <v>12</v>
      </c>
      <c r="B9" s="166" t="s">
        <v>13</v>
      </c>
      <c r="C9" s="167">
        <f aca="true" t="shared" si="1" ref="C9:H9">C10</f>
        <v>32341.50462</v>
      </c>
      <c r="D9" s="24">
        <f t="shared" si="1"/>
        <v>22685</v>
      </c>
      <c r="E9" s="24">
        <f t="shared" si="1"/>
        <v>33685</v>
      </c>
      <c r="F9" s="221">
        <f t="shared" si="1"/>
        <v>28428.55102</v>
      </c>
      <c r="G9" s="152">
        <f t="shared" si="1"/>
        <v>0</v>
      </c>
      <c r="H9" s="221">
        <f t="shared" si="1"/>
        <v>24967.348499999996</v>
      </c>
      <c r="I9" s="168">
        <f>F9/E9*100</f>
        <v>84.39528282618376</v>
      </c>
      <c r="J9" s="26">
        <f aca="true" t="shared" si="2" ref="J9:J72">F9-E9</f>
        <v>-5256.448980000001</v>
      </c>
    </row>
    <row r="10" spans="1:10" ht="11.25" customHeight="1">
      <c r="A10" s="31" t="s">
        <v>14</v>
      </c>
      <c r="B10" s="32" t="s">
        <v>15</v>
      </c>
      <c r="C10" s="33">
        <f aca="true" t="shared" si="3" ref="C10:H10">C12+C13+C14+C15</f>
        <v>32341.50462</v>
      </c>
      <c r="D10" s="34">
        <f t="shared" si="3"/>
        <v>22685</v>
      </c>
      <c r="E10" s="34">
        <f t="shared" si="3"/>
        <v>33685</v>
      </c>
      <c r="F10" s="222">
        <f t="shared" si="3"/>
        <v>28428.55102</v>
      </c>
      <c r="G10" s="34">
        <f t="shared" si="3"/>
        <v>0</v>
      </c>
      <c r="H10" s="222">
        <f t="shared" si="3"/>
        <v>24967.348499999996</v>
      </c>
      <c r="I10" s="25">
        <f aca="true" t="shared" si="4" ref="I10:I69">F10/E10*100</f>
        <v>84.39528282618376</v>
      </c>
      <c r="J10" s="26">
        <f t="shared" si="2"/>
        <v>-5256.448980000001</v>
      </c>
    </row>
    <row r="11" spans="1:10" ht="11.25" customHeight="1">
      <c r="A11" s="35"/>
      <c r="B11" s="36" t="s">
        <v>257</v>
      </c>
      <c r="C11" s="37"/>
      <c r="D11" s="176"/>
      <c r="E11" s="176"/>
      <c r="F11" s="223">
        <f>F10*46.71%/56.71%</f>
        <v>23415.581346221123</v>
      </c>
      <c r="G11" s="39"/>
      <c r="H11" s="223"/>
      <c r="I11" s="25"/>
      <c r="J11" s="26">
        <f t="shared" si="2"/>
        <v>23415.581346221123</v>
      </c>
    </row>
    <row r="12" spans="1:10" ht="22.5" customHeight="1">
      <c r="A12" s="40" t="s">
        <v>139</v>
      </c>
      <c r="B12" s="41" t="s">
        <v>151</v>
      </c>
      <c r="C12" s="42">
        <v>31929.28937</v>
      </c>
      <c r="D12" s="38">
        <v>21962</v>
      </c>
      <c r="E12" s="38">
        <v>32962</v>
      </c>
      <c r="F12" s="223">
        <v>28033.228</v>
      </c>
      <c r="G12" s="39"/>
      <c r="H12" s="245">
        <v>24611.42183</v>
      </c>
      <c r="I12" s="25">
        <f t="shared" si="4"/>
        <v>85.04710879194224</v>
      </c>
      <c r="J12" s="26">
        <f t="shared" si="2"/>
        <v>-4928.772000000001</v>
      </c>
    </row>
    <row r="13" spans="1:10" ht="11.25" customHeight="1">
      <c r="A13" s="40" t="s">
        <v>140</v>
      </c>
      <c r="B13" s="43" t="s">
        <v>152</v>
      </c>
      <c r="C13" s="44">
        <v>128.84012</v>
      </c>
      <c r="D13" s="45">
        <v>260</v>
      </c>
      <c r="E13" s="45">
        <v>260</v>
      </c>
      <c r="F13" s="224">
        <v>67.8864</v>
      </c>
      <c r="G13" s="46"/>
      <c r="H13" s="246">
        <v>132.16551</v>
      </c>
      <c r="I13" s="25">
        <f t="shared" si="4"/>
        <v>26.110153846153842</v>
      </c>
      <c r="J13" s="26">
        <f t="shared" si="2"/>
        <v>-192.11360000000002</v>
      </c>
    </row>
    <row r="14" spans="1:10" ht="20.25" customHeight="1">
      <c r="A14" s="40" t="s">
        <v>141</v>
      </c>
      <c r="B14" s="47" t="s">
        <v>142</v>
      </c>
      <c r="C14" s="42">
        <v>283.37513</v>
      </c>
      <c r="D14" s="38">
        <v>463</v>
      </c>
      <c r="E14" s="38">
        <v>463</v>
      </c>
      <c r="F14" s="223">
        <v>327.43662</v>
      </c>
      <c r="G14" s="39"/>
      <c r="H14" s="245">
        <v>223.76116</v>
      </c>
      <c r="I14" s="25">
        <f t="shared" si="4"/>
        <v>70.72065226781858</v>
      </c>
      <c r="J14" s="26">
        <f t="shared" si="2"/>
        <v>-135.56338</v>
      </c>
    </row>
    <row r="15" spans="1:10" ht="44.25" customHeight="1" thickBot="1">
      <c r="A15" s="48" t="s">
        <v>143</v>
      </c>
      <c r="B15" s="49" t="s">
        <v>144</v>
      </c>
      <c r="C15" s="33"/>
      <c r="D15" s="34"/>
      <c r="E15" s="34"/>
      <c r="F15" s="222"/>
      <c r="G15" s="50"/>
      <c r="H15" s="222"/>
      <c r="I15" s="25"/>
      <c r="J15" s="163">
        <f t="shared" si="2"/>
        <v>0</v>
      </c>
    </row>
    <row r="16" spans="1:10" s="15" customFormat="1" ht="11.25" customHeight="1" thickBot="1">
      <c r="A16" s="51" t="s">
        <v>213</v>
      </c>
      <c r="B16" s="52" t="s">
        <v>163</v>
      </c>
      <c r="C16" s="53">
        <f aca="true" t="shared" si="5" ref="C16:H16">C17</f>
        <v>29.30999</v>
      </c>
      <c r="D16" s="55">
        <f t="shared" si="5"/>
        <v>19.900000000000002</v>
      </c>
      <c r="E16" s="55">
        <f t="shared" si="5"/>
        <v>25.336000000000002</v>
      </c>
      <c r="F16" s="220">
        <f t="shared" si="5"/>
        <v>18.8151</v>
      </c>
      <c r="G16" s="55">
        <f t="shared" si="5"/>
        <v>0</v>
      </c>
      <c r="H16" s="220">
        <f t="shared" si="5"/>
        <v>24.24322</v>
      </c>
      <c r="I16" s="159">
        <f t="shared" si="4"/>
        <v>74.26231449321124</v>
      </c>
      <c r="J16" s="164">
        <f t="shared" si="2"/>
        <v>-6.520900000000001</v>
      </c>
    </row>
    <row r="17" spans="1:10" ht="11.25" customHeight="1">
      <c r="A17" s="56" t="s">
        <v>169</v>
      </c>
      <c r="B17" s="57" t="s">
        <v>165</v>
      </c>
      <c r="C17" s="44">
        <v>29.30999</v>
      </c>
      <c r="D17" s="45">
        <f>D18+D19+D20+D21</f>
        <v>19.900000000000002</v>
      </c>
      <c r="E17" s="45">
        <f>E18+E19+E20+E21</f>
        <v>25.336000000000002</v>
      </c>
      <c r="F17" s="224">
        <f>F18+F19+F20+F21</f>
        <v>18.8151</v>
      </c>
      <c r="G17" s="45">
        <f>G18+G19+G20+G21</f>
        <v>0</v>
      </c>
      <c r="H17" s="224">
        <f>H18+H19+H20+H21</f>
        <v>24.24322</v>
      </c>
      <c r="I17" s="168">
        <f t="shared" si="4"/>
        <v>74.26231449321124</v>
      </c>
      <c r="J17" s="26">
        <f t="shared" si="2"/>
        <v>-6.520900000000001</v>
      </c>
    </row>
    <row r="18" spans="1:10" ht="11.25" customHeight="1">
      <c r="A18" s="56" t="s">
        <v>170</v>
      </c>
      <c r="B18" s="58" t="s">
        <v>164</v>
      </c>
      <c r="C18" s="59">
        <v>11.06213</v>
      </c>
      <c r="D18" s="45">
        <v>6.1</v>
      </c>
      <c r="E18" s="45">
        <v>8.57335</v>
      </c>
      <c r="F18" s="224">
        <v>6.43051</v>
      </c>
      <c r="G18" s="46"/>
      <c r="H18" s="246">
        <v>9.23043</v>
      </c>
      <c r="I18" s="25">
        <f t="shared" si="4"/>
        <v>75.00580286585758</v>
      </c>
      <c r="J18" s="26">
        <f t="shared" si="2"/>
        <v>-2.1428399999999996</v>
      </c>
    </row>
    <row r="19" spans="1:10" ht="11.25" customHeight="1">
      <c r="A19" s="56" t="s">
        <v>171</v>
      </c>
      <c r="B19" s="58" t="s">
        <v>166</v>
      </c>
      <c r="C19" s="59">
        <v>0.24914</v>
      </c>
      <c r="D19" s="45">
        <v>0.2</v>
      </c>
      <c r="E19" s="45">
        <v>0.2</v>
      </c>
      <c r="F19" s="224">
        <v>0.17581</v>
      </c>
      <c r="G19" s="46"/>
      <c r="H19" s="246">
        <v>0.20293</v>
      </c>
      <c r="I19" s="25">
        <f t="shared" si="4"/>
        <v>87.90499999999999</v>
      </c>
      <c r="J19" s="26">
        <f t="shared" si="2"/>
        <v>-0.024190000000000017</v>
      </c>
    </row>
    <row r="20" spans="1:10" ht="11.25" customHeight="1">
      <c r="A20" s="56" t="s">
        <v>172</v>
      </c>
      <c r="B20" s="58" t="s">
        <v>167</v>
      </c>
      <c r="C20" s="59">
        <v>18.95085</v>
      </c>
      <c r="D20" s="45">
        <v>13.3</v>
      </c>
      <c r="E20" s="45">
        <v>16.26265</v>
      </c>
      <c r="F20" s="224">
        <v>12.83219</v>
      </c>
      <c r="G20" s="46"/>
      <c r="H20" s="246">
        <v>15.36522</v>
      </c>
      <c r="I20" s="25">
        <f t="shared" si="4"/>
        <v>78.90589787027331</v>
      </c>
      <c r="J20" s="26">
        <f t="shared" si="2"/>
        <v>-3.43046</v>
      </c>
    </row>
    <row r="21" spans="1:10" ht="11.25" customHeight="1" thickBot="1">
      <c r="A21" s="60" t="s">
        <v>173</v>
      </c>
      <c r="B21" s="61" t="s">
        <v>168</v>
      </c>
      <c r="C21" s="62">
        <v>-0.95213</v>
      </c>
      <c r="D21" s="34">
        <v>0.3</v>
      </c>
      <c r="E21" s="34">
        <v>0.3</v>
      </c>
      <c r="F21" s="222">
        <v>-0.62341</v>
      </c>
      <c r="G21" s="50"/>
      <c r="H21" s="246">
        <v>-0.55536</v>
      </c>
      <c r="I21" s="25">
        <f t="shared" si="4"/>
        <v>-207.80333333333334</v>
      </c>
      <c r="J21" s="163">
        <f t="shared" si="2"/>
        <v>-0.9234100000000001</v>
      </c>
    </row>
    <row r="22" spans="1:10" s="66" customFormat="1" ht="11.25" customHeight="1" thickBot="1">
      <c r="A22" s="63" t="s">
        <v>16</v>
      </c>
      <c r="B22" s="64" t="s">
        <v>17</v>
      </c>
      <c r="C22" s="65">
        <f aca="true" t="shared" si="6" ref="C22:H22">C23+C27+C28+C29</f>
        <v>5162.69109</v>
      </c>
      <c r="D22" s="55">
        <f t="shared" si="6"/>
        <v>5698.8</v>
      </c>
      <c r="E22" s="55">
        <f t="shared" si="6"/>
        <v>10678.8</v>
      </c>
      <c r="F22" s="220">
        <f t="shared" si="6"/>
        <v>8317.76592</v>
      </c>
      <c r="G22" s="65">
        <f t="shared" si="6"/>
        <v>0</v>
      </c>
      <c r="H22" s="220">
        <f t="shared" si="6"/>
        <v>4735.5247500000005</v>
      </c>
      <c r="I22" s="159">
        <f t="shared" si="4"/>
        <v>77.89045510731543</v>
      </c>
      <c r="J22" s="164">
        <f t="shared" si="2"/>
        <v>-2361.0340799999994</v>
      </c>
    </row>
    <row r="23" spans="1:10" s="66" customFormat="1" ht="11.25" customHeight="1">
      <c r="A23" s="31" t="s">
        <v>105</v>
      </c>
      <c r="B23" s="67" t="s">
        <v>115</v>
      </c>
      <c r="C23" s="68">
        <f aca="true" t="shared" si="7" ref="C23:H23">C24+C25</f>
        <v>857.8763799999999</v>
      </c>
      <c r="D23" s="45">
        <f t="shared" si="7"/>
        <v>2972.8</v>
      </c>
      <c r="E23" s="45">
        <f t="shared" si="7"/>
        <v>5101.8</v>
      </c>
      <c r="F23" s="224">
        <f t="shared" si="7"/>
        <v>4046.92</v>
      </c>
      <c r="G23" s="45">
        <f t="shared" si="7"/>
        <v>0</v>
      </c>
      <c r="H23" s="224">
        <f t="shared" si="7"/>
        <v>804.9135000000001</v>
      </c>
      <c r="I23" s="168">
        <f t="shared" si="4"/>
        <v>79.3233760633502</v>
      </c>
      <c r="J23" s="26">
        <f t="shared" si="2"/>
        <v>-1054.88</v>
      </c>
    </row>
    <row r="24" spans="1:10" s="66" customFormat="1" ht="19.5" customHeight="1">
      <c r="A24" s="69" t="s">
        <v>106</v>
      </c>
      <c r="B24" s="70" t="s">
        <v>116</v>
      </c>
      <c r="C24" s="71">
        <v>491.24636</v>
      </c>
      <c r="D24" s="177">
        <v>880.7</v>
      </c>
      <c r="E24" s="177">
        <v>1709.7</v>
      </c>
      <c r="F24" s="223">
        <v>1040.64551</v>
      </c>
      <c r="G24" s="72"/>
      <c r="H24" s="245">
        <v>538.28348</v>
      </c>
      <c r="I24" s="25">
        <f t="shared" si="4"/>
        <v>60.8671410188922</v>
      </c>
      <c r="J24" s="26">
        <f t="shared" si="2"/>
        <v>-669.05449</v>
      </c>
    </row>
    <row r="25" spans="1:10" ht="22.5" customHeight="1">
      <c r="A25" s="69" t="s">
        <v>107</v>
      </c>
      <c r="B25" s="70" t="s">
        <v>117</v>
      </c>
      <c r="C25" s="73">
        <v>366.63002</v>
      </c>
      <c r="D25" s="178">
        <v>2092.1</v>
      </c>
      <c r="E25" s="178">
        <v>3392.1</v>
      </c>
      <c r="F25" s="222">
        <v>3006.27449</v>
      </c>
      <c r="H25" s="247">
        <v>266.63002</v>
      </c>
      <c r="I25" s="25">
        <f t="shared" si="4"/>
        <v>88.62576250700155</v>
      </c>
      <c r="J25" s="26">
        <f t="shared" si="2"/>
        <v>-385.8255100000001</v>
      </c>
    </row>
    <row r="26" spans="1:10" ht="11.25" customHeight="1">
      <c r="A26" s="69" t="s">
        <v>18</v>
      </c>
      <c r="B26" s="36" t="s">
        <v>19</v>
      </c>
      <c r="C26" s="74"/>
      <c r="D26" s="75"/>
      <c r="E26" s="75"/>
      <c r="F26" s="225"/>
      <c r="G26" s="76"/>
      <c r="H26" s="225"/>
      <c r="I26" s="25"/>
      <c r="J26" s="26">
        <f t="shared" si="2"/>
        <v>0</v>
      </c>
    </row>
    <row r="27" spans="1:10" ht="11.25" customHeight="1" thickBot="1">
      <c r="A27" s="77"/>
      <c r="B27" s="78" t="s">
        <v>20</v>
      </c>
      <c r="C27" s="68">
        <v>3633.77345</v>
      </c>
      <c r="D27" s="45">
        <v>2239.2</v>
      </c>
      <c r="E27" s="45">
        <v>3990.2</v>
      </c>
      <c r="F27" s="224">
        <v>3227.42613</v>
      </c>
      <c r="G27" s="46"/>
      <c r="H27" s="246">
        <v>3419.08441</v>
      </c>
      <c r="I27" s="25">
        <f t="shared" si="4"/>
        <v>80.88381860558368</v>
      </c>
      <c r="J27" s="26">
        <f t="shared" si="2"/>
        <v>-762.77387</v>
      </c>
    </row>
    <row r="28" spans="1:10" ht="11.25" customHeight="1" thickBot="1">
      <c r="A28" s="79" t="s">
        <v>21</v>
      </c>
      <c r="B28" s="80" t="s">
        <v>205</v>
      </c>
      <c r="C28" s="68">
        <v>445.27325</v>
      </c>
      <c r="D28" s="45">
        <v>281.3</v>
      </c>
      <c r="E28" s="45">
        <v>1081.3</v>
      </c>
      <c r="F28" s="223">
        <v>798.42604</v>
      </c>
      <c r="G28" s="46"/>
      <c r="H28" s="245">
        <v>370.34971</v>
      </c>
      <c r="I28" s="25">
        <f t="shared" si="4"/>
        <v>73.83945621011745</v>
      </c>
      <c r="J28" s="26">
        <f t="shared" si="2"/>
        <v>-282.87396</v>
      </c>
    </row>
    <row r="29" spans="1:10" ht="11.25" customHeight="1" thickBot="1">
      <c r="A29" s="31" t="s">
        <v>150</v>
      </c>
      <c r="B29" s="32" t="s">
        <v>192</v>
      </c>
      <c r="C29" s="81">
        <v>225.76801</v>
      </c>
      <c r="D29" s="34">
        <v>205.5</v>
      </c>
      <c r="E29" s="34">
        <v>505.5</v>
      </c>
      <c r="F29" s="225">
        <v>244.99375</v>
      </c>
      <c r="G29" s="50"/>
      <c r="H29" s="245">
        <v>141.17713</v>
      </c>
      <c r="I29" s="25">
        <f t="shared" si="4"/>
        <v>48.46562809099901</v>
      </c>
      <c r="J29" s="163">
        <f t="shared" si="2"/>
        <v>-260.50625</v>
      </c>
    </row>
    <row r="30" spans="1:10" ht="11.25" customHeight="1" thickBot="1">
      <c r="A30" s="63" t="s">
        <v>22</v>
      </c>
      <c r="B30" s="64" t="s">
        <v>23</v>
      </c>
      <c r="C30" s="65">
        <f aca="true" t="shared" si="8" ref="C30:H30">C32+C34+C35</f>
        <v>1211.59127</v>
      </c>
      <c r="D30" s="55">
        <f t="shared" si="8"/>
        <v>1037.838</v>
      </c>
      <c r="E30" s="55">
        <f t="shared" si="8"/>
        <v>2237.838</v>
      </c>
      <c r="F30" s="220">
        <f t="shared" si="8"/>
        <v>1011.61927</v>
      </c>
      <c r="G30" s="65">
        <f t="shared" si="8"/>
        <v>0</v>
      </c>
      <c r="H30" s="220">
        <f t="shared" si="8"/>
        <v>893.95689</v>
      </c>
      <c r="I30" s="159">
        <f t="shared" si="4"/>
        <v>45.20520564938123</v>
      </c>
      <c r="J30" s="164">
        <f t="shared" si="2"/>
        <v>-1226.21873</v>
      </c>
    </row>
    <row r="31" spans="1:10" ht="11.25" customHeight="1">
      <c r="A31" s="31" t="s">
        <v>24</v>
      </c>
      <c r="B31" s="32" t="s">
        <v>25</v>
      </c>
      <c r="C31" s="81"/>
      <c r="D31" s="34"/>
      <c r="E31" s="34"/>
      <c r="F31" s="222"/>
      <c r="G31" s="50"/>
      <c r="H31" s="222"/>
      <c r="I31" s="168"/>
      <c r="J31" s="26">
        <f t="shared" si="2"/>
        <v>0</v>
      </c>
    </row>
    <row r="32" spans="2:10" ht="11.25" customHeight="1">
      <c r="B32" s="32" t="s">
        <v>26</v>
      </c>
      <c r="C32" s="81">
        <f aca="true" t="shared" si="9" ref="C32:H32">C33</f>
        <v>1205.59127</v>
      </c>
      <c r="D32" s="34">
        <f t="shared" si="9"/>
        <v>1034.793</v>
      </c>
      <c r="E32" s="34">
        <f t="shared" si="9"/>
        <v>2234.793</v>
      </c>
      <c r="F32" s="226">
        <f t="shared" si="9"/>
        <v>1011.61927</v>
      </c>
      <c r="G32" s="7">
        <f t="shared" si="9"/>
        <v>0</v>
      </c>
      <c r="H32" s="226">
        <f t="shared" si="9"/>
        <v>893.95689</v>
      </c>
      <c r="I32" s="25">
        <f t="shared" si="4"/>
        <v>45.26679965437515</v>
      </c>
      <c r="J32" s="26">
        <f t="shared" si="2"/>
        <v>-1223.17373</v>
      </c>
    </row>
    <row r="33" spans="1:10" ht="11.25" customHeight="1">
      <c r="A33" s="69" t="s">
        <v>27</v>
      </c>
      <c r="B33" s="83" t="s">
        <v>187</v>
      </c>
      <c r="C33" s="84">
        <v>1205.59127</v>
      </c>
      <c r="D33" s="38">
        <v>1034.793</v>
      </c>
      <c r="E33" s="38">
        <v>2234.793</v>
      </c>
      <c r="F33" s="225">
        <v>1011.61927</v>
      </c>
      <c r="G33" s="50"/>
      <c r="H33" s="248">
        <v>893.95689</v>
      </c>
      <c r="I33" s="25">
        <f t="shared" si="4"/>
        <v>45.26679965437515</v>
      </c>
      <c r="J33" s="26">
        <f t="shared" si="2"/>
        <v>-1223.17373</v>
      </c>
    </row>
    <row r="34" spans="1:10" ht="11.25" customHeight="1">
      <c r="A34" s="85" t="s">
        <v>28</v>
      </c>
      <c r="B34" s="83" t="s">
        <v>188</v>
      </c>
      <c r="C34" s="74"/>
      <c r="D34" s="75"/>
      <c r="E34" s="75"/>
      <c r="F34" s="223"/>
      <c r="G34" s="76"/>
      <c r="H34" s="223"/>
      <c r="I34" s="25"/>
      <c r="J34" s="26">
        <f t="shared" si="2"/>
        <v>0</v>
      </c>
    </row>
    <row r="35" spans="1:10" ht="11.25" customHeight="1" thickBot="1">
      <c r="A35" s="69" t="s">
        <v>155</v>
      </c>
      <c r="B35" s="36" t="s">
        <v>189</v>
      </c>
      <c r="C35" s="74">
        <v>6</v>
      </c>
      <c r="D35" s="75">
        <v>3.045</v>
      </c>
      <c r="E35" s="75">
        <v>3.045</v>
      </c>
      <c r="F35" s="225"/>
      <c r="G35" s="76"/>
      <c r="H35" s="225"/>
      <c r="I35" s="25">
        <f t="shared" si="4"/>
        <v>0</v>
      </c>
      <c r="J35" s="163">
        <f t="shared" si="2"/>
        <v>-3.045</v>
      </c>
    </row>
    <row r="36" spans="1:10" ht="11.25" customHeight="1">
      <c r="A36" s="192" t="s">
        <v>29</v>
      </c>
      <c r="B36" s="190" t="s">
        <v>110</v>
      </c>
      <c r="C36" s="12"/>
      <c r="D36" s="179"/>
      <c r="E36" s="179"/>
      <c r="F36" s="227"/>
      <c r="G36" s="87"/>
      <c r="H36" s="227"/>
      <c r="I36" s="169"/>
      <c r="J36" s="170">
        <f t="shared" si="2"/>
        <v>0</v>
      </c>
    </row>
    <row r="37" spans="1:10" ht="11.25" customHeight="1" thickBot="1">
      <c r="A37" s="193"/>
      <c r="B37" s="191" t="s">
        <v>111</v>
      </c>
      <c r="C37" s="22">
        <f aca="true" t="shared" si="10" ref="C37:H37">C39+C40+C44</f>
        <v>5337.960569999999</v>
      </c>
      <c r="D37" s="89">
        <f t="shared" si="10"/>
        <v>3380.5</v>
      </c>
      <c r="E37" s="89">
        <f t="shared" si="10"/>
        <v>6380.5</v>
      </c>
      <c r="F37" s="228">
        <f t="shared" si="10"/>
        <v>5332.9134300000005</v>
      </c>
      <c r="G37" s="88">
        <f t="shared" si="10"/>
        <v>0</v>
      </c>
      <c r="H37" s="228">
        <f t="shared" si="10"/>
        <v>2523.54589</v>
      </c>
      <c r="I37" s="171">
        <f t="shared" si="4"/>
        <v>83.58143452707469</v>
      </c>
      <c r="J37" s="172">
        <f t="shared" si="2"/>
        <v>-1047.5865699999995</v>
      </c>
    </row>
    <row r="38" spans="1:10" ht="11.25" customHeight="1">
      <c r="A38" s="81" t="s">
        <v>145</v>
      </c>
      <c r="B38" s="10" t="s">
        <v>30</v>
      </c>
      <c r="C38" s="210"/>
      <c r="D38" s="86"/>
      <c r="E38" s="86"/>
      <c r="F38" s="227"/>
      <c r="G38" s="50"/>
      <c r="H38" s="222"/>
      <c r="I38" s="168"/>
      <c r="J38" s="26">
        <f t="shared" si="2"/>
        <v>0</v>
      </c>
    </row>
    <row r="39" spans="1:10" ht="11.25" customHeight="1">
      <c r="A39" s="81"/>
      <c r="B39" s="198" t="s">
        <v>193</v>
      </c>
      <c r="C39" s="68">
        <v>4725.77885</v>
      </c>
      <c r="D39" s="45">
        <v>2752.5</v>
      </c>
      <c r="E39" s="45">
        <v>5752.5</v>
      </c>
      <c r="F39" s="224">
        <v>5027.99369</v>
      </c>
      <c r="G39" s="50"/>
      <c r="H39" s="246">
        <v>2172.71729</v>
      </c>
      <c r="I39" s="25">
        <f t="shared" si="4"/>
        <v>87.40536618861366</v>
      </c>
      <c r="J39" s="26">
        <f t="shared" si="2"/>
        <v>-724.5063099999998</v>
      </c>
    </row>
    <row r="40" spans="1:10" ht="20.25" customHeight="1">
      <c r="A40" s="74" t="s">
        <v>195</v>
      </c>
      <c r="B40" s="199" t="s">
        <v>194</v>
      </c>
      <c r="C40" s="81">
        <f aca="true" t="shared" si="11" ref="C40:H40">C41</f>
        <v>331.37447</v>
      </c>
      <c r="D40" s="34">
        <f t="shared" si="11"/>
        <v>307</v>
      </c>
      <c r="E40" s="34">
        <f t="shared" si="11"/>
        <v>307</v>
      </c>
      <c r="F40" s="222">
        <f t="shared" si="11"/>
        <v>153.96403</v>
      </c>
      <c r="G40" s="7">
        <f t="shared" si="11"/>
        <v>0</v>
      </c>
      <c r="H40" s="222">
        <f t="shared" si="11"/>
        <v>145.93668</v>
      </c>
      <c r="I40" s="25">
        <f t="shared" si="4"/>
        <v>50.15114983713356</v>
      </c>
      <c r="J40" s="26">
        <f t="shared" si="2"/>
        <v>-153.03597</v>
      </c>
    </row>
    <row r="41" spans="1:10" ht="22.5" customHeight="1">
      <c r="A41" s="84" t="s">
        <v>196</v>
      </c>
      <c r="B41" s="200" t="s">
        <v>194</v>
      </c>
      <c r="C41" s="84">
        <v>331.37447</v>
      </c>
      <c r="D41" s="38">
        <v>307</v>
      </c>
      <c r="E41" s="38">
        <v>307</v>
      </c>
      <c r="F41" s="223">
        <v>153.96403</v>
      </c>
      <c r="G41" s="208"/>
      <c r="H41" s="249">
        <v>145.93668</v>
      </c>
      <c r="I41" s="25">
        <f t="shared" si="4"/>
        <v>50.15114983713356</v>
      </c>
      <c r="J41" s="26">
        <f t="shared" si="2"/>
        <v>-153.03597</v>
      </c>
    </row>
    <row r="42" spans="1:11" ht="11.25" customHeight="1">
      <c r="A42" s="81" t="s">
        <v>31</v>
      </c>
      <c r="B42" s="10" t="s">
        <v>32</v>
      </c>
      <c r="C42" s="81"/>
      <c r="D42" s="34"/>
      <c r="E42" s="34"/>
      <c r="F42" s="229"/>
      <c r="G42" s="93"/>
      <c r="H42" s="229"/>
      <c r="I42" s="25"/>
      <c r="J42" s="26">
        <f t="shared" si="2"/>
        <v>0</v>
      </c>
      <c r="K42" s="66"/>
    </row>
    <row r="43" spans="1:11" ht="11.25" customHeight="1">
      <c r="A43" s="32"/>
      <c r="B43" s="10" t="s">
        <v>33</v>
      </c>
      <c r="C43" s="81"/>
      <c r="D43" s="34"/>
      <c r="E43" s="34"/>
      <c r="F43" s="230"/>
      <c r="G43" s="95"/>
      <c r="H43" s="230"/>
      <c r="I43" s="25"/>
      <c r="J43" s="26">
        <f t="shared" si="2"/>
        <v>0</v>
      </c>
      <c r="K43" s="96"/>
    </row>
    <row r="44" spans="1:11" s="66" customFormat="1" ht="11.25" customHeight="1">
      <c r="A44" s="32"/>
      <c r="B44" s="10" t="s">
        <v>34</v>
      </c>
      <c r="C44" s="68">
        <f aca="true" t="shared" si="12" ref="C44:H44">C46</f>
        <v>280.80725</v>
      </c>
      <c r="D44" s="45">
        <f t="shared" si="12"/>
        <v>321</v>
      </c>
      <c r="E44" s="45">
        <f t="shared" si="12"/>
        <v>321</v>
      </c>
      <c r="F44" s="224">
        <f t="shared" si="12"/>
        <v>150.95571</v>
      </c>
      <c r="G44" s="21">
        <f t="shared" si="12"/>
        <v>0</v>
      </c>
      <c r="H44" s="224">
        <f t="shared" si="12"/>
        <v>204.89192</v>
      </c>
      <c r="I44" s="25">
        <f>F44/E44*100</f>
        <v>47.02670093457944</v>
      </c>
      <c r="J44" s="26">
        <f t="shared" si="2"/>
        <v>-170.04429</v>
      </c>
      <c r="K44" s="96"/>
    </row>
    <row r="45" spans="1:10" s="96" customFormat="1" ht="11.25" customHeight="1">
      <c r="A45" s="74" t="s">
        <v>35</v>
      </c>
      <c r="B45" s="209" t="s">
        <v>36</v>
      </c>
      <c r="C45" s="74"/>
      <c r="D45" s="75"/>
      <c r="E45" s="75"/>
      <c r="F45" s="231"/>
      <c r="G45" s="95"/>
      <c r="H45" s="231"/>
      <c r="I45" s="25"/>
      <c r="J45" s="26">
        <f t="shared" si="2"/>
        <v>0</v>
      </c>
    </row>
    <row r="46" spans="1:10" s="96" customFormat="1" ht="11.25" customHeight="1" thickBot="1">
      <c r="A46" s="194"/>
      <c r="B46" s="10" t="s">
        <v>37</v>
      </c>
      <c r="C46" s="193">
        <v>280.80725</v>
      </c>
      <c r="D46" s="197">
        <v>321</v>
      </c>
      <c r="E46" s="197">
        <v>321</v>
      </c>
      <c r="F46" s="232">
        <v>150.95571</v>
      </c>
      <c r="G46" s="95"/>
      <c r="H46" s="247">
        <v>204.89192</v>
      </c>
      <c r="I46" s="25">
        <f t="shared" si="4"/>
        <v>47.02670093457944</v>
      </c>
      <c r="J46" s="163">
        <f t="shared" si="2"/>
        <v>-170.04429</v>
      </c>
    </row>
    <row r="47" spans="1:10" s="96" customFormat="1" ht="11.25" customHeight="1" thickBot="1">
      <c r="A47" s="63" t="s">
        <v>38</v>
      </c>
      <c r="B47" s="64" t="s">
        <v>39</v>
      </c>
      <c r="C47" s="65">
        <f>C48+C49+C50+C51+C53</f>
        <v>3876.50405</v>
      </c>
      <c r="D47" s="55">
        <f>D48+D49+D50+D51+D53</f>
        <v>3760.5</v>
      </c>
      <c r="E47" s="55">
        <f>E48+E49+E50+E51+E53+E52</f>
        <v>8860.5</v>
      </c>
      <c r="F47" s="220">
        <f>F48+F49+F50+F51+F53+F52</f>
        <v>6435.13882</v>
      </c>
      <c r="G47" s="98"/>
      <c r="H47" s="220">
        <f>H48+H49+H51+H50+H53+H52</f>
        <v>3854.58302</v>
      </c>
      <c r="I47" s="159">
        <f t="shared" si="4"/>
        <v>72.62726505276225</v>
      </c>
      <c r="J47" s="164">
        <f t="shared" si="2"/>
        <v>-2425.36118</v>
      </c>
    </row>
    <row r="48" spans="1:10" s="96" customFormat="1" ht="11.25" customHeight="1">
      <c r="A48" s="69" t="s">
        <v>197</v>
      </c>
      <c r="B48" s="74" t="s">
        <v>154</v>
      </c>
      <c r="C48" s="81">
        <v>3579.52026</v>
      </c>
      <c r="D48" s="34">
        <v>3440.5</v>
      </c>
      <c r="E48" s="34">
        <v>4540.5</v>
      </c>
      <c r="F48" s="222">
        <v>3063.51171</v>
      </c>
      <c r="G48" s="95"/>
      <c r="H48" s="247">
        <v>3275.43131</v>
      </c>
      <c r="I48" s="168">
        <f t="shared" si="4"/>
        <v>67.47080079286422</v>
      </c>
      <c r="J48" s="26">
        <f t="shared" si="2"/>
        <v>-1476.9882899999998</v>
      </c>
    </row>
    <row r="49" spans="1:10" s="96" customFormat="1" ht="11.25" customHeight="1">
      <c r="A49" s="69" t="s">
        <v>180</v>
      </c>
      <c r="B49" s="71" t="s">
        <v>182</v>
      </c>
      <c r="C49" s="84">
        <v>17.55642</v>
      </c>
      <c r="D49" s="38">
        <v>18</v>
      </c>
      <c r="E49" s="38">
        <v>18</v>
      </c>
      <c r="F49" s="223">
        <v>17.62044</v>
      </c>
      <c r="G49" s="99"/>
      <c r="H49" s="245">
        <v>16.91773</v>
      </c>
      <c r="I49" s="25">
        <f t="shared" si="4"/>
        <v>97.89133333333334</v>
      </c>
      <c r="J49" s="26">
        <f t="shared" si="2"/>
        <v>-0.37956000000000145</v>
      </c>
    </row>
    <row r="50" spans="1:10" s="96" customFormat="1" ht="11.25" customHeight="1">
      <c r="A50" s="69" t="s">
        <v>218</v>
      </c>
      <c r="B50" s="71" t="s">
        <v>219</v>
      </c>
      <c r="C50" s="84">
        <v>0.5952</v>
      </c>
      <c r="D50" s="38">
        <v>1</v>
      </c>
      <c r="E50" s="38">
        <v>1</v>
      </c>
      <c r="F50" s="223"/>
      <c r="G50" s="99"/>
      <c r="H50" s="245">
        <v>0.5952</v>
      </c>
      <c r="I50" s="25">
        <f t="shared" si="4"/>
        <v>0</v>
      </c>
      <c r="J50" s="26">
        <f t="shared" si="2"/>
        <v>-1</v>
      </c>
    </row>
    <row r="51" spans="1:10" s="96" customFormat="1" ht="11.25" customHeight="1">
      <c r="A51" s="69" t="s">
        <v>181</v>
      </c>
      <c r="B51" s="84" t="s">
        <v>183</v>
      </c>
      <c r="C51" s="84">
        <v>278.82217</v>
      </c>
      <c r="D51" s="38">
        <v>300</v>
      </c>
      <c r="E51" s="38">
        <v>300</v>
      </c>
      <c r="F51" s="223">
        <v>109.46194</v>
      </c>
      <c r="G51" s="99"/>
      <c r="H51" s="245">
        <v>257.54628</v>
      </c>
      <c r="I51" s="25">
        <f t="shared" si="4"/>
        <v>36.48731333333333</v>
      </c>
      <c r="J51" s="26">
        <f t="shared" si="2"/>
        <v>-190.53806</v>
      </c>
    </row>
    <row r="52" spans="1:10" s="96" customFormat="1" ht="11.25" customHeight="1">
      <c r="A52" s="69" t="s">
        <v>206</v>
      </c>
      <c r="B52" s="74" t="s">
        <v>207</v>
      </c>
      <c r="C52" s="74"/>
      <c r="D52" s="75"/>
      <c r="E52" s="75">
        <v>1</v>
      </c>
      <c r="F52" s="225">
        <v>1E-05</v>
      </c>
      <c r="G52" s="100"/>
      <c r="H52" s="248">
        <v>0.00355</v>
      </c>
      <c r="I52" s="25">
        <f t="shared" si="4"/>
        <v>0.001</v>
      </c>
      <c r="J52" s="26">
        <f t="shared" si="2"/>
        <v>-0.99999</v>
      </c>
    </row>
    <row r="53" spans="1:10" s="96" customFormat="1" ht="23.25" customHeight="1" thickBot="1">
      <c r="A53" s="69" t="s">
        <v>208</v>
      </c>
      <c r="B53" s="101" t="s">
        <v>209</v>
      </c>
      <c r="C53" s="74">
        <v>0.01</v>
      </c>
      <c r="D53" s="75">
        <v>1</v>
      </c>
      <c r="E53" s="75">
        <v>4000</v>
      </c>
      <c r="F53" s="225">
        <v>3244.54472</v>
      </c>
      <c r="G53" s="100"/>
      <c r="H53" s="248">
        <v>304.08895</v>
      </c>
      <c r="I53" s="25">
        <f t="shared" si="4"/>
        <v>81.113618</v>
      </c>
      <c r="J53" s="163">
        <f t="shared" si="2"/>
        <v>-755.4552800000001</v>
      </c>
    </row>
    <row r="54" spans="1:11" s="96" customFormat="1" ht="34.5" customHeight="1" thickBot="1">
      <c r="A54" s="102" t="s">
        <v>232</v>
      </c>
      <c r="B54" s="103" t="s">
        <v>120</v>
      </c>
      <c r="C54" s="104">
        <v>97.37</v>
      </c>
      <c r="D54" s="180">
        <v>104.5</v>
      </c>
      <c r="E54" s="180">
        <v>104.5</v>
      </c>
      <c r="F54" s="220"/>
      <c r="G54" s="105"/>
      <c r="H54" s="220"/>
      <c r="I54" s="159">
        <f t="shared" si="4"/>
        <v>0</v>
      </c>
      <c r="J54" s="164">
        <f t="shared" si="2"/>
        <v>-104.5</v>
      </c>
      <c r="K54" s="9"/>
    </row>
    <row r="55" spans="1:10" s="15" customFormat="1" ht="11.25" customHeight="1" thickBot="1">
      <c r="A55" s="63" t="s">
        <v>146</v>
      </c>
      <c r="B55" s="64" t="s">
        <v>40</v>
      </c>
      <c r="C55" s="106">
        <v>878.31101</v>
      </c>
      <c r="D55" s="107">
        <v>400</v>
      </c>
      <c r="E55" s="107">
        <v>2000</v>
      </c>
      <c r="F55" s="233">
        <v>1140.17354</v>
      </c>
      <c r="G55" s="108"/>
      <c r="H55" s="250">
        <v>712.49988</v>
      </c>
      <c r="I55" s="159">
        <f t="shared" si="4"/>
        <v>57.008677</v>
      </c>
      <c r="J55" s="164">
        <f t="shared" si="2"/>
        <v>-859.82646</v>
      </c>
    </row>
    <row r="56" spans="1:10" ht="11.25" customHeight="1" thickBot="1">
      <c r="A56" s="63" t="s">
        <v>41</v>
      </c>
      <c r="B56" s="64" t="s">
        <v>42</v>
      </c>
      <c r="C56" s="107">
        <f>C59+C61+C63+C65+C66+C68+C69+C70+C72+C74+C81+C57+C77</f>
        <v>1033.9858</v>
      </c>
      <c r="D56" s="107">
        <f>D59+D61+D63+D65+D66+D68+D69+D70+D72+D74+D81+D57+D77</f>
        <v>1077.0620000000001</v>
      </c>
      <c r="E56" s="107">
        <f>E59+E61+E63+E65+E66+E68+E69+E70+E72+E74+E81+E57+E77</f>
        <v>1797.062</v>
      </c>
      <c r="F56" s="233">
        <f>F59+F61+F63+F65+F66+F68+F69+F70+F72+F74+F57+F77+F78+F79</f>
        <v>813.07634</v>
      </c>
      <c r="G56" s="107">
        <f>G59+G61+G63+G65+G66+G68+G69+G70+G72+G74+G57+G77+G78+G79</f>
        <v>0</v>
      </c>
      <c r="H56" s="233">
        <f>H59+H61+H63+H65+H66+H68+H69+H70+H72+H74+H57+H77+H78+H79+H71</f>
        <v>889.6224500000001</v>
      </c>
      <c r="I56" s="159">
        <f t="shared" si="4"/>
        <v>45.24475727604278</v>
      </c>
      <c r="J56" s="164">
        <f t="shared" si="2"/>
        <v>-983.9856599999999</v>
      </c>
    </row>
    <row r="57" spans="1:10" ht="11.25" customHeight="1">
      <c r="A57" s="77" t="s">
        <v>147</v>
      </c>
      <c r="B57" s="78" t="s">
        <v>198</v>
      </c>
      <c r="C57" s="44">
        <v>33.14669</v>
      </c>
      <c r="D57" s="45">
        <v>30.5</v>
      </c>
      <c r="E57" s="45">
        <v>40.5</v>
      </c>
      <c r="F57" s="224">
        <v>40.7895</v>
      </c>
      <c r="G57" s="46"/>
      <c r="H57" s="245">
        <v>26.78054</v>
      </c>
      <c r="I57" s="168">
        <f t="shared" si="4"/>
        <v>100.71481481481482</v>
      </c>
      <c r="J57" s="26">
        <f t="shared" si="2"/>
        <v>0.28949999999999676</v>
      </c>
    </row>
    <row r="58" spans="1:11" s="15" customFormat="1" ht="11.25" customHeight="1">
      <c r="A58" s="31" t="s">
        <v>43</v>
      </c>
      <c r="B58" s="32" t="s">
        <v>44</v>
      </c>
      <c r="C58" s="74"/>
      <c r="D58" s="75"/>
      <c r="E58" s="75"/>
      <c r="F58" s="234"/>
      <c r="G58" s="109"/>
      <c r="H58" s="251"/>
      <c r="I58" s="25"/>
      <c r="J58" s="26">
        <f t="shared" si="2"/>
        <v>0</v>
      </c>
      <c r="K58" s="9"/>
    </row>
    <row r="59" spans="2:10" ht="11.25" customHeight="1">
      <c r="B59" s="32" t="s">
        <v>45</v>
      </c>
      <c r="C59" s="68">
        <v>1.458</v>
      </c>
      <c r="D59" s="45">
        <v>2.2</v>
      </c>
      <c r="E59" s="45">
        <v>2.2</v>
      </c>
      <c r="F59" s="222">
        <v>-0.6093</v>
      </c>
      <c r="G59" s="50"/>
      <c r="H59" s="247">
        <v>1.608</v>
      </c>
      <c r="I59" s="25">
        <f t="shared" si="4"/>
        <v>-27.695454545454538</v>
      </c>
      <c r="J59" s="26">
        <f t="shared" si="2"/>
        <v>-2.8093000000000004</v>
      </c>
    </row>
    <row r="60" spans="1:10" ht="11.25" customHeight="1">
      <c r="A60" s="69" t="s">
        <v>46</v>
      </c>
      <c r="B60" s="36" t="s">
        <v>199</v>
      </c>
      <c r="C60" s="74"/>
      <c r="D60" s="75"/>
      <c r="E60" s="75"/>
      <c r="F60" s="225"/>
      <c r="G60" s="76"/>
      <c r="H60" s="225"/>
      <c r="I60" s="25"/>
      <c r="J60" s="26">
        <f t="shared" si="2"/>
        <v>0</v>
      </c>
    </row>
    <row r="61" spans="1:10" ht="11.25" customHeight="1">
      <c r="A61" s="77"/>
      <c r="B61" s="78" t="s">
        <v>47</v>
      </c>
      <c r="C61" s="68">
        <v>15</v>
      </c>
      <c r="D61" s="45">
        <v>18.5</v>
      </c>
      <c r="E61" s="45">
        <v>55.5</v>
      </c>
      <c r="F61" s="224">
        <v>37</v>
      </c>
      <c r="G61" s="50"/>
      <c r="H61" s="246">
        <v>9</v>
      </c>
      <c r="I61" s="25">
        <f t="shared" si="4"/>
        <v>66.66666666666666</v>
      </c>
      <c r="J61" s="26">
        <f t="shared" si="2"/>
        <v>-18.5</v>
      </c>
    </row>
    <row r="62" spans="1:10" ht="11.25" customHeight="1">
      <c r="A62" s="69" t="s">
        <v>64</v>
      </c>
      <c r="B62" s="36" t="s">
        <v>44</v>
      </c>
      <c r="C62" s="81"/>
      <c r="D62" s="34"/>
      <c r="E62" s="34"/>
      <c r="F62" s="222"/>
      <c r="G62" s="50"/>
      <c r="H62" s="247"/>
      <c r="I62" s="25"/>
      <c r="J62" s="26">
        <f t="shared" si="2"/>
        <v>0</v>
      </c>
    </row>
    <row r="63" spans="1:10" ht="11.25" customHeight="1">
      <c r="A63" s="77"/>
      <c r="B63" s="78" t="s">
        <v>200</v>
      </c>
      <c r="C63" s="81">
        <v>24.5</v>
      </c>
      <c r="D63" s="34">
        <v>48.2</v>
      </c>
      <c r="E63" s="34">
        <v>48.2</v>
      </c>
      <c r="F63" s="222"/>
      <c r="G63" s="50"/>
      <c r="H63" s="247">
        <v>24.5</v>
      </c>
      <c r="I63" s="25">
        <f t="shared" si="4"/>
        <v>0</v>
      </c>
      <c r="J63" s="26">
        <f t="shared" si="2"/>
        <v>-48.2</v>
      </c>
    </row>
    <row r="64" spans="1:10" ht="11.25" customHeight="1">
      <c r="A64" s="31" t="s">
        <v>261</v>
      </c>
      <c r="B64" s="32" t="s">
        <v>225</v>
      </c>
      <c r="C64" s="74"/>
      <c r="D64" s="75"/>
      <c r="E64" s="75"/>
      <c r="F64" s="225"/>
      <c r="G64" s="50"/>
      <c r="H64" s="225"/>
      <c r="I64" s="25"/>
      <c r="J64" s="26">
        <f t="shared" si="2"/>
        <v>0</v>
      </c>
    </row>
    <row r="65" spans="2:10" ht="11.25" customHeight="1">
      <c r="B65" s="78"/>
      <c r="C65" s="68"/>
      <c r="D65" s="45"/>
      <c r="E65" s="45"/>
      <c r="F65" s="224"/>
      <c r="G65" s="50"/>
      <c r="H65" s="246">
        <v>10</v>
      </c>
      <c r="I65" s="25"/>
      <c r="J65" s="26">
        <f t="shared" si="2"/>
        <v>0</v>
      </c>
    </row>
    <row r="66" spans="1:10" ht="11.25" customHeight="1">
      <c r="A66" s="69" t="s">
        <v>126</v>
      </c>
      <c r="B66" s="36" t="s">
        <v>128</v>
      </c>
      <c r="C66" s="74">
        <v>0.1</v>
      </c>
      <c r="D66" s="75">
        <v>300.2</v>
      </c>
      <c r="E66" s="75">
        <v>310.2</v>
      </c>
      <c r="F66" s="223">
        <v>170</v>
      </c>
      <c r="G66" s="50"/>
      <c r="H66" s="245">
        <v>0.1</v>
      </c>
      <c r="I66" s="25">
        <f t="shared" si="4"/>
        <v>54.803352675693105</v>
      </c>
      <c r="J66" s="26">
        <f t="shared" si="2"/>
        <v>-140.2</v>
      </c>
    </row>
    <row r="67" spans="1:10" ht="11.25" customHeight="1">
      <c r="A67" s="69" t="s">
        <v>48</v>
      </c>
      <c r="B67" s="36" t="s">
        <v>49</v>
      </c>
      <c r="C67" s="74"/>
      <c r="D67" s="75"/>
      <c r="E67" s="75"/>
      <c r="F67" s="225"/>
      <c r="G67" s="76"/>
      <c r="H67" s="225"/>
      <c r="I67" s="25"/>
      <c r="J67" s="26">
        <f t="shared" si="2"/>
        <v>0</v>
      </c>
    </row>
    <row r="68" spans="1:10" ht="11.25" customHeight="1">
      <c r="A68" s="77"/>
      <c r="B68" s="78" t="s">
        <v>50</v>
      </c>
      <c r="C68" s="68">
        <v>379</v>
      </c>
      <c r="D68" s="45">
        <v>312</v>
      </c>
      <c r="E68" s="45">
        <v>311</v>
      </c>
      <c r="F68" s="224">
        <v>80</v>
      </c>
      <c r="G68" s="46"/>
      <c r="H68" s="246">
        <v>324</v>
      </c>
      <c r="I68" s="25">
        <f t="shared" si="4"/>
        <v>25.723472668810288</v>
      </c>
      <c r="J68" s="26">
        <f t="shared" si="2"/>
        <v>-231</v>
      </c>
    </row>
    <row r="69" spans="1:10" ht="11.25" customHeight="1">
      <c r="A69" s="69" t="s">
        <v>51</v>
      </c>
      <c r="B69" s="36" t="s">
        <v>127</v>
      </c>
      <c r="C69" s="74">
        <v>115.9</v>
      </c>
      <c r="D69" s="75">
        <v>34.7</v>
      </c>
      <c r="E69" s="75">
        <v>97.7</v>
      </c>
      <c r="F69" s="223">
        <v>80.059</v>
      </c>
      <c r="G69" s="46"/>
      <c r="H69" s="245">
        <v>114.4</v>
      </c>
      <c r="I69" s="25">
        <f t="shared" si="4"/>
        <v>81.9437052200614</v>
      </c>
      <c r="J69" s="26">
        <f t="shared" si="2"/>
        <v>-17.641000000000005</v>
      </c>
    </row>
    <row r="70" spans="1:10" ht="11.25" customHeight="1">
      <c r="A70" s="69" t="s">
        <v>52</v>
      </c>
      <c r="B70" s="36" t="s">
        <v>53</v>
      </c>
      <c r="C70" s="84"/>
      <c r="D70" s="38"/>
      <c r="E70" s="38"/>
      <c r="F70" s="223"/>
      <c r="G70" s="39"/>
      <c r="H70" s="223"/>
      <c r="I70" s="25"/>
      <c r="J70" s="26">
        <f t="shared" si="2"/>
        <v>0</v>
      </c>
    </row>
    <row r="71" spans="1:10" ht="11.25" customHeight="1">
      <c r="A71" s="69" t="s">
        <v>54</v>
      </c>
      <c r="B71" s="36" t="s">
        <v>49</v>
      </c>
      <c r="C71" s="81"/>
      <c r="D71" s="34"/>
      <c r="E71" s="34"/>
      <c r="F71" s="222"/>
      <c r="G71" s="50"/>
      <c r="H71" s="247">
        <v>4</v>
      </c>
      <c r="I71" s="25"/>
      <c r="J71" s="26">
        <f t="shared" si="2"/>
        <v>0</v>
      </c>
    </row>
    <row r="72" spans="2:10" ht="11.25" customHeight="1">
      <c r="B72" s="32" t="s">
        <v>55</v>
      </c>
      <c r="C72" s="81">
        <v>4</v>
      </c>
      <c r="D72" s="34"/>
      <c r="E72" s="34"/>
      <c r="F72" s="222"/>
      <c r="G72" s="50"/>
      <c r="H72" s="222"/>
      <c r="I72" s="25"/>
      <c r="J72" s="26">
        <f t="shared" si="2"/>
        <v>0</v>
      </c>
    </row>
    <row r="73" spans="1:10" ht="11.25" customHeight="1">
      <c r="A73" s="69" t="s">
        <v>56</v>
      </c>
      <c r="B73" s="36" t="s">
        <v>57</v>
      </c>
      <c r="C73" s="74"/>
      <c r="D73" s="75"/>
      <c r="E73" s="75"/>
      <c r="F73" s="225"/>
      <c r="G73" s="50"/>
      <c r="H73" s="225"/>
      <c r="I73" s="25"/>
      <c r="J73" s="26">
        <f aca="true" t="shared" si="13" ref="J73:J139">F73-E73</f>
        <v>0</v>
      </c>
    </row>
    <row r="74" spans="1:10" ht="11.25" customHeight="1">
      <c r="A74" s="77"/>
      <c r="B74" s="78" t="s">
        <v>58</v>
      </c>
      <c r="C74" s="68">
        <f aca="true" t="shared" si="14" ref="C74:H74">C75+C76</f>
        <v>0</v>
      </c>
      <c r="D74" s="45">
        <f t="shared" si="14"/>
        <v>0</v>
      </c>
      <c r="E74" s="45">
        <f t="shared" si="14"/>
        <v>0</v>
      </c>
      <c r="F74" s="224">
        <f t="shared" si="14"/>
        <v>0</v>
      </c>
      <c r="G74" s="21">
        <f t="shared" si="14"/>
        <v>0</v>
      </c>
      <c r="H74" s="224">
        <f t="shared" si="14"/>
        <v>0</v>
      </c>
      <c r="I74" s="25"/>
      <c r="J74" s="26">
        <f t="shared" si="13"/>
        <v>0</v>
      </c>
    </row>
    <row r="75" spans="1:10" ht="11.25" customHeight="1">
      <c r="A75" s="31" t="s">
        <v>177</v>
      </c>
      <c r="B75" s="90" t="s">
        <v>176</v>
      </c>
      <c r="C75" s="81"/>
      <c r="D75" s="34"/>
      <c r="E75" s="34"/>
      <c r="F75" s="222"/>
      <c r="G75" s="50"/>
      <c r="H75" s="222"/>
      <c r="I75" s="25"/>
      <c r="J75" s="26">
        <f t="shared" si="13"/>
        <v>0</v>
      </c>
    </row>
    <row r="76" spans="1:10" ht="11.25" customHeight="1">
      <c r="A76" s="85" t="s">
        <v>149</v>
      </c>
      <c r="B76" s="110" t="s">
        <v>153</v>
      </c>
      <c r="C76" s="84"/>
      <c r="D76" s="38"/>
      <c r="E76" s="38"/>
      <c r="F76" s="223"/>
      <c r="G76" s="39"/>
      <c r="H76" s="223"/>
      <c r="I76" s="25"/>
      <c r="J76" s="26">
        <f t="shared" si="13"/>
        <v>0</v>
      </c>
    </row>
    <row r="77" spans="1:10" ht="11.25" customHeight="1">
      <c r="A77" s="85" t="s">
        <v>137</v>
      </c>
      <c r="B77" s="111" t="s">
        <v>178</v>
      </c>
      <c r="C77" s="84">
        <v>23</v>
      </c>
      <c r="D77" s="38">
        <v>20</v>
      </c>
      <c r="E77" s="38">
        <v>21</v>
      </c>
      <c r="F77" s="223"/>
      <c r="G77" s="39"/>
      <c r="H77" s="245">
        <v>20</v>
      </c>
      <c r="I77" s="25">
        <f aca="true" t="shared" si="15" ref="I77:I132">F77/E77*100</f>
        <v>0</v>
      </c>
      <c r="J77" s="26">
        <f t="shared" si="13"/>
        <v>-21</v>
      </c>
    </row>
    <row r="78" spans="1:10" ht="11.25" customHeight="1">
      <c r="A78" s="85" t="s">
        <v>186</v>
      </c>
      <c r="B78" s="111" t="s">
        <v>178</v>
      </c>
      <c r="C78" s="84">
        <v>6</v>
      </c>
      <c r="D78" s="38"/>
      <c r="E78" s="38"/>
      <c r="F78" s="223">
        <v>50</v>
      </c>
      <c r="G78" s="39"/>
      <c r="H78" s="245">
        <v>6</v>
      </c>
      <c r="I78" s="25"/>
      <c r="J78" s="26">
        <f t="shared" si="13"/>
        <v>50</v>
      </c>
    </row>
    <row r="79" spans="1:10" ht="11.25" customHeight="1">
      <c r="A79" s="85" t="s">
        <v>59</v>
      </c>
      <c r="B79" s="83" t="s">
        <v>60</v>
      </c>
      <c r="C79" s="84">
        <f aca="true" t="shared" si="16" ref="C79:H79">C81</f>
        <v>437.88111</v>
      </c>
      <c r="D79" s="38">
        <f t="shared" si="16"/>
        <v>310.762</v>
      </c>
      <c r="E79" s="38">
        <f t="shared" si="16"/>
        <v>910.762</v>
      </c>
      <c r="F79" s="223">
        <f t="shared" si="16"/>
        <v>355.83714</v>
      </c>
      <c r="G79" s="112">
        <f t="shared" si="16"/>
        <v>0</v>
      </c>
      <c r="H79" s="223">
        <f t="shared" si="16"/>
        <v>349.23391</v>
      </c>
      <c r="I79" s="25">
        <f t="shared" si="15"/>
        <v>39.07026643623691</v>
      </c>
      <c r="J79" s="26">
        <f t="shared" si="13"/>
        <v>-554.92486</v>
      </c>
    </row>
    <row r="80" spans="1:10" ht="11.25" customHeight="1">
      <c r="A80" s="69" t="s">
        <v>61</v>
      </c>
      <c r="B80" s="36" t="s">
        <v>62</v>
      </c>
      <c r="C80" s="74"/>
      <c r="D80" s="75"/>
      <c r="E80" s="75"/>
      <c r="F80" s="225"/>
      <c r="G80" s="76"/>
      <c r="H80" s="225"/>
      <c r="I80" s="25"/>
      <c r="J80" s="26">
        <f t="shared" si="13"/>
        <v>0</v>
      </c>
    </row>
    <row r="81" spans="2:10" ht="11.25" customHeight="1" thickBot="1">
      <c r="B81" s="32" t="s">
        <v>63</v>
      </c>
      <c r="C81" s="81">
        <v>437.88111</v>
      </c>
      <c r="D81" s="34">
        <v>310.762</v>
      </c>
      <c r="E81" s="34">
        <v>910.762</v>
      </c>
      <c r="F81" s="225">
        <v>355.83714</v>
      </c>
      <c r="G81" s="50"/>
      <c r="H81" s="247">
        <v>349.23391</v>
      </c>
      <c r="I81" s="25">
        <f t="shared" si="15"/>
        <v>39.07026643623691</v>
      </c>
      <c r="J81" s="163">
        <f t="shared" si="13"/>
        <v>-554.92486</v>
      </c>
    </row>
    <row r="82" spans="1:10" ht="11.25" customHeight="1" thickBot="1">
      <c r="A82" s="63" t="s">
        <v>65</v>
      </c>
      <c r="B82" s="64" t="s">
        <v>66</v>
      </c>
      <c r="C82" s="113">
        <f aca="true" t="shared" si="17" ref="C82:H82">C83+C84+C85</f>
        <v>2421.5086499999998</v>
      </c>
      <c r="D82" s="107">
        <f t="shared" si="17"/>
        <v>0</v>
      </c>
      <c r="E82" s="107">
        <f t="shared" si="17"/>
        <v>2200</v>
      </c>
      <c r="F82" s="233">
        <f t="shared" si="17"/>
        <v>1432.0208100000002</v>
      </c>
      <c r="G82" s="98">
        <f t="shared" si="17"/>
        <v>0</v>
      </c>
      <c r="H82" s="233">
        <f t="shared" si="17"/>
        <v>1704.5727700000002</v>
      </c>
      <c r="I82" s="159">
        <f t="shared" si="15"/>
        <v>65.09185500000001</v>
      </c>
      <c r="J82" s="164">
        <f t="shared" si="13"/>
        <v>-767.9791899999998</v>
      </c>
    </row>
    <row r="83" spans="1:10" ht="11.25" customHeight="1">
      <c r="A83" s="31" t="s">
        <v>67</v>
      </c>
      <c r="B83" s="32" t="s">
        <v>68</v>
      </c>
      <c r="C83" s="68">
        <v>-10.38828</v>
      </c>
      <c r="D83" s="45"/>
      <c r="E83" s="45"/>
      <c r="F83" s="224">
        <v>19.15558</v>
      </c>
      <c r="G83" s="46"/>
      <c r="H83" s="246">
        <v>-2.71546</v>
      </c>
      <c r="I83" s="168"/>
      <c r="J83" s="26">
        <f t="shared" si="13"/>
        <v>19.15558</v>
      </c>
    </row>
    <row r="84" spans="1:10" ht="11.25" customHeight="1">
      <c r="A84" s="69" t="s">
        <v>221</v>
      </c>
      <c r="B84" s="83" t="s">
        <v>68</v>
      </c>
      <c r="C84" s="84"/>
      <c r="D84" s="38"/>
      <c r="E84" s="38"/>
      <c r="F84" s="223"/>
      <c r="G84" s="39"/>
      <c r="H84" s="223"/>
      <c r="I84" s="25"/>
      <c r="J84" s="26">
        <f t="shared" si="13"/>
        <v>0</v>
      </c>
    </row>
    <row r="85" spans="1:10" ht="11.25" customHeight="1" thickBot="1">
      <c r="A85" s="69" t="s">
        <v>69</v>
      </c>
      <c r="B85" s="36" t="s">
        <v>66</v>
      </c>
      <c r="C85" s="74">
        <v>2431.89693</v>
      </c>
      <c r="D85" s="75"/>
      <c r="E85" s="75">
        <v>2200</v>
      </c>
      <c r="F85" s="225">
        <v>1412.86523</v>
      </c>
      <c r="G85" s="76"/>
      <c r="H85" s="248">
        <v>1707.28823</v>
      </c>
      <c r="I85" s="25">
        <f t="shared" si="15"/>
        <v>64.22114681818182</v>
      </c>
      <c r="J85" s="163">
        <f t="shared" si="13"/>
        <v>-787.1347699999999</v>
      </c>
    </row>
    <row r="86" spans="1:10" ht="11.25" customHeight="1" thickBot="1">
      <c r="A86" s="114" t="s">
        <v>72</v>
      </c>
      <c r="B86" s="115" t="s">
        <v>73</v>
      </c>
      <c r="C86" s="55">
        <f>C87+C152+C150+C149</f>
        <v>449700.47119</v>
      </c>
      <c r="D86" s="55">
        <f>D87+D152+D150+D149</f>
        <v>321040.94743</v>
      </c>
      <c r="E86" s="55">
        <f>E87+E152+E150+E149</f>
        <v>434147.7937599999</v>
      </c>
      <c r="F86" s="220">
        <f>F87+F152+F150+F149</f>
        <v>320863.9549</v>
      </c>
      <c r="G86" s="220">
        <f>G87+G152+G150+G149</f>
        <v>0</v>
      </c>
      <c r="H86" s="220">
        <f>H87+H152+H150+H149+H151</f>
        <v>398052.82109</v>
      </c>
      <c r="I86" s="159">
        <f t="shared" si="15"/>
        <v>73.90661878553182</v>
      </c>
      <c r="J86" s="164">
        <f t="shared" si="13"/>
        <v>-113283.8388599999</v>
      </c>
    </row>
    <row r="87" spans="1:10" ht="11.25" customHeight="1" thickBot="1">
      <c r="A87" s="116" t="s">
        <v>131</v>
      </c>
      <c r="B87" s="20" t="s">
        <v>132</v>
      </c>
      <c r="C87" s="89">
        <f>C88+C91+C109+C132</f>
        <v>444974.29515</v>
      </c>
      <c r="D87" s="89">
        <f>D88+D91+D109+D132</f>
        <v>321040.94743</v>
      </c>
      <c r="E87" s="89">
        <f>E88+E91+E109+E132</f>
        <v>431147.7937599999</v>
      </c>
      <c r="F87" s="228">
        <f>F88+F91+F109+F132</f>
        <v>319130.25199</v>
      </c>
      <c r="G87" s="228">
        <f>G88+G91+G109+G132</f>
        <v>0</v>
      </c>
      <c r="H87" s="228">
        <f>H88+H91+H109+H132</f>
        <v>393456.64505</v>
      </c>
      <c r="I87" s="159">
        <f t="shared" si="15"/>
        <v>74.0187602972277</v>
      </c>
      <c r="J87" s="164">
        <f t="shared" si="13"/>
        <v>-112017.5417699999</v>
      </c>
    </row>
    <row r="88" spans="1:10" ht="11.25" customHeight="1" thickBot="1">
      <c r="A88" s="114" t="s">
        <v>74</v>
      </c>
      <c r="B88" s="115" t="s">
        <v>75</v>
      </c>
      <c r="C88" s="117">
        <f aca="true" t="shared" si="18" ref="C88:H88">C89+C90</f>
        <v>113046.1</v>
      </c>
      <c r="D88" s="55">
        <f t="shared" si="18"/>
        <v>106780</v>
      </c>
      <c r="E88" s="55">
        <f t="shared" si="18"/>
        <v>106780</v>
      </c>
      <c r="F88" s="220">
        <f t="shared" si="18"/>
        <v>97345</v>
      </c>
      <c r="G88" s="117">
        <f t="shared" si="18"/>
        <v>0</v>
      </c>
      <c r="H88" s="220">
        <f t="shared" si="18"/>
        <v>92502.1</v>
      </c>
      <c r="I88" s="168">
        <f t="shared" si="15"/>
        <v>91.16407566960105</v>
      </c>
      <c r="J88" s="26">
        <f t="shared" si="13"/>
        <v>-9435</v>
      </c>
    </row>
    <row r="89" spans="1:10" ht="11.25" customHeight="1">
      <c r="A89" s="77" t="s">
        <v>76</v>
      </c>
      <c r="B89" s="78" t="s">
        <v>77</v>
      </c>
      <c r="C89" s="118">
        <v>100951</v>
      </c>
      <c r="D89" s="181">
        <v>106780</v>
      </c>
      <c r="E89" s="181">
        <v>106780</v>
      </c>
      <c r="F89" s="224">
        <v>97345</v>
      </c>
      <c r="H89" s="224">
        <v>86120</v>
      </c>
      <c r="I89" s="25">
        <f t="shared" si="15"/>
        <v>91.16407566960105</v>
      </c>
      <c r="J89" s="26">
        <f t="shared" si="13"/>
        <v>-9435</v>
      </c>
    </row>
    <row r="90" spans="1:10" ht="11.25" customHeight="1" thickBot="1">
      <c r="A90" s="119" t="s">
        <v>122</v>
      </c>
      <c r="B90" s="90" t="s">
        <v>123</v>
      </c>
      <c r="C90" s="120">
        <v>12095.1</v>
      </c>
      <c r="D90" s="182"/>
      <c r="E90" s="182"/>
      <c r="F90" s="222"/>
      <c r="H90" s="222">
        <v>6382.1</v>
      </c>
      <c r="I90" s="25"/>
      <c r="J90" s="163">
        <f t="shared" si="13"/>
        <v>0</v>
      </c>
    </row>
    <row r="91" spans="1:11" ht="11.25" customHeight="1" thickBot="1">
      <c r="A91" s="114" t="s">
        <v>78</v>
      </c>
      <c r="B91" s="115" t="s">
        <v>79</v>
      </c>
      <c r="C91" s="117">
        <f>C93+C94+C98+C95+C97</f>
        <v>101011.51202</v>
      </c>
      <c r="D91" s="55">
        <f>D93+D94+D98+D95+D97+D96</f>
        <v>7878.7</v>
      </c>
      <c r="E91" s="55">
        <f>E93+E94+E98+E95+E97+E96+E92</f>
        <v>114666.976</v>
      </c>
      <c r="F91" s="220">
        <f>F93+F94+F98+F95+F97+F96+F92</f>
        <v>47293.01223</v>
      </c>
      <c r="G91" s="117">
        <f>G93+G94+G98+G95+G97</f>
        <v>0</v>
      </c>
      <c r="H91" s="220">
        <f>H93+H94+H98+H95+H97+H92</f>
        <v>90137.54482000001</v>
      </c>
      <c r="I91" s="159">
        <f t="shared" si="15"/>
        <v>41.243794752204856</v>
      </c>
      <c r="J91" s="164">
        <f t="shared" si="13"/>
        <v>-67373.96377</v>
      </c>
      <c r="K91" s="15"/>
    </row>
    <row r="92" spans="1:11" ht="11.25" customHeight="1">
      <c r="A92" s="77" t="s">
        <v>157</v>
      </c>
      <c r="B92" s="78" t="s">
        <v>242</v>
      </c>
      <c r="C92" s="118">
        <v>7319.906</v>
      </c>
      <c r="D92" s="181"/>
      <c r="E92" s="181">
        <v>3777.299</v>
      </c>
      <c r="F92" s="224">
        <v>3777.299</v>
      </c>
      <c r="G92" s="121"/>
      <c r="H92" s="224">
        <v>7319.906</v>
      </c>
      <c r="I92" s="168"/>
      <c r="J92" s="26">
        <f t="shared" si="13"/>
        <v>0</v>
      </c>
      <c r="K92" s="15"/>
    </row>
    <row r="93" spans="1:11" ht="11.25" customHeight="1">
      <c r="A93" s="85" t="s">
        <v>80</v>
      </c>
      <c r="B93" s="83" t="s">
        <v>81</v>
      </c>
      <c r="C93" s="122">
        <v>17848.442</v>
      </c>
      <c r="D93" s="183"/>
      <c r="E93" s="183">
        <v>12875.277</v>
      </c>
      <c r="F93" s="223">
        <v>3748.508</v>
      </c>
      <c r="G93" s="112"/>
      <c r="H93" s="223">
        <v>10411.382</v>
      </c>
      <c r="I93" s="25"/>
      <c r="J93" s="26">
        <f t="shared" si="13"/>
        <v>-9126.769</v>
      </c>
      <c r="K93" s="15"/>
    </row>
    <row r="94" spans="1:11" s="15" customFormat="1" ht="11.25" customHeight="1">
      <c r="A94" s="77" t="s">
        <v>112</v>
      </c>
      <c r="B94" s="78" t="s">
        <v>82</v>
      </c>
      <c r="C94" s="118">
        <v>67983</v>
      </c>
      <c r="D94" s="181"/>
      <c r="E94" s="181">
        <v>22367</v>
      </c>
      <c r="F94" s="224">
        <v>15435</v>
      </c>
      <c r="G94" s="21"/>
      <c r="H94" s="224">
        <v>52093</v>
      </c>
      <c r="I94" s="25"/>
      <c r="J94" s="26">
        <f t="shared" si="13"/>
        <v>-6932</v>
      </c>
      <c r="K94" s="9"/>
    </row>
    <row r="95" spans="1:11" s="15" customFormat="1" ht="11.25" customHeight="1">
      <c r="A95" s="123" t="s">
        <v>136</v>
      </c>
      <c r="B95" s="36" t="s">
        <v>134</v>
      </c>
      <c r="C95" s="124">
        <v>780.099</v>
      </c>
      <c r="D95" s="94"/>
      <c r="E95" s="94"/>
      <c r="F95" s="222"/>
      <c r="G95" s="7"/>
      <c r="H95" s="222">
        <v>780.099</v>
      </c>
      <c r="I95" s="25"/>
      <c r="J95" s="26">
        <f t="shared" si="13"/>
        <v>0</v>
      </c>
      <c r="K95" s="9"/>
    </row>
    <row r="96" spans="1:11" s="15" customFormat="1" ht="11.25" customHeight="1">
      <c r="A96" s="125" t="s">
        <v>253</v>
      </c>
      <c r="B96" s="83" t="s">
        <v>254</v>
      </c>
      <c r="C96" s="126"/>
      <c r="D96" s="97"/>
      <c r="E96" s="97">
        <v>64514.2</v>
      </c>
      <c r="F96" s="225">
        <v>15362.16523</v>
      </c>
      <c r="G96" s="127"/>
      <c r="H96" s="225"/>
      <c r="I96" s="25"/>
      <c r="J96" s="26">
        <f t="shared" si="13"/>
        <v>-49152.03477</v>
      </c>
      <c r="K96" s="9"/>
    </row>
    <row r="97" spans="1:11" s="15" customFormat="1" ht="11.25" customHeight="1" thickBot="1">
      <c r="A97" s="125" t="s">
        <v>174</v>
      </c>
      <c r="B97" s="83" t="s">
        <v>85</v>
      </c>
      <c r="C97" s="126">
        <v>4914.7</v>
      </c>
      <c r="D97" s="97">
        <v>3276</v>
      </c>
      <c r="E97" s="97">
        <v>3276</v>
      </c>
      <c r="F97" s="225">
        <v>3276</v>
      </c>
      <c r="G97" s="127"/>
      <c r="H97" s="225">
        <v>2000</v>
      </c>
      <c r="I97" s="25">
        <f t="shared" si="15"/>
        <v>100</v>
      </c>
      <c r="J97" s="163">
        <f t="shared" si="13"/>
        <v>0</v>
      </c>
      <c r="K97" s="9"/>
    </row>
    <row r="98" spans="1:10" ht="11.25" customHeight="1" thickBot="1">
      <c r="A98" s="114" t="s">
        <v>83</v>
      </c>
      <c r="B98" s="115" t="s">
        <v>84</v>
      </c>
      <c r="C98" s="117">
        <f>C100+C101+C104+C99+C103+C105+C102</f>
        <v>9485.27102</v>
      </c>
      <c r="D98" s="55">
        <f>D100+D101+D104+D99+D103+D105+D102</f>
        <v>4602.7</v>
      </c>
      <c r="E98" s="55">
        <f>E100+E101+E104+E99+E103+E105+E102+E107+E108</f>
        <v>7857.2</v>
      </c>
      <c r="F98" s="55">
        <f>F100+F101+F104+F99+F103+F105+F102+F107+F108</f>
        <v>5694.04</v>
      </c>
      <c r="G98" s="117">
        <f>G100+G101+G104+G99+G103+G102+G105</f>
        <v>0</v>
      </c>
      <c r="H98" s="220">
        <f>H100+H101+H104+H99+H103+H102+H105+H106</f>
        <v>17533.15782</v>
      </c>
      <c r="I98" s="159">
        <f t="shared" si="15"/>
        <v>72.46907295219671</v>
      </c>
      <c r="J98" s="164">
        <f t="shared" si="13"/>
        <v>-2163.16</v>
      </c>
    </row>
    <row r="99" spans="1:10" ht="21.75" customHeight="1">
      <c r="A99" s="77" t="s">
        <v>83</v>
      </c>
      <c r="B99" s="201" t="s">
        <v>216</v>
      </c>
      <c r="C99" s="204"/>
      <c r="D99" s="205"/>
      <c r="E99" s="205">
        <v>2097</v>
      </c>
      <c r="F99" s="235">
        <v>2097</v>
      </c>
      <c r="G99" s="46"/>
      <c r="H99" s="224">
        <v>2690</v>
      </c>
      <c r="I99" s="168"/>
      <c r="J99" s="26">
        <f t="shared" si="13"/>
        <v>0</v>
      </c>
    </row>
    <row r="100" spans="1:10" ht="11.25" customHeight="1">
      <c r="A100" s="69" t="s">
        <v>83</v>
      </c>
      <c r="B100" s="195" t="s">
        <v>190</v>
      </c>
      <c r="C100" s="126">
        <v>6381.34</v>
      </c>
      <c r="D100" s="97"/>
      <c r="E100" s="97"/>
      <c r="F100" s="224"/>
      <c r="G100" s="127"/>
      <c r="H100" s="224">
        <v>5136.508</v>
      </c>
      <c r="I100" s="25"/>
      <c r="J100" s="26">
        <f t="shared" si="13"/>
        <v>0</v>
      </c>
    </row>
    <row r="101" spans="1:10" ht="11.25" customHeight="1">
      <c r="A101" s="69" t="s">
        <v>83</v>
      </c>
      <c r="B101" s="202" t="s">
        <v>86</v>
      </c>
      <c r="C101" s="122">
        <v>180.7</v>
      </c>
      <c r="D101" s="183">
        <v>219.6</v>
      </c>
      <c r="E101" s="183">
        <v>122</v>
      </c>
      <c r="F101" s="223">
        <v>108.5</v>
      </c>
      <c r="G101" s="76"/>
      <c r="H101" s="223">
        <v>122.5</v>
      </c>
      <c r="I101" s="25">
        <f t="shared" si="15"/>
        <v>88.9344262295082</v>
      </c>
      <c r="J101" s="26">
        <f t="shared" si="13"/>
        <v>-13.5</v>
      </c>
    </row>
    <row r="102" spans="1:10" ht="20.25" customHeight="1">
      <c r="A102" s="69" t="s">
        <v>83</v>
      </c>
      <c r="B102" s="201" t="s">
        <v>233</v>
      </c>
      <c r="C102" s="126"/>
      <c r="D102" s="97">
        <v>2061.6</v>
      </c>
      <c r="E102" s="97"/>
      <c r="F102" s="223"/>
      <c r="G102" s="76"/>
      <c r="H102" s="223"/>
      <c r="I102" s="25" t="e">
        <f t="shared" si="15"/>
        <v>#DIV/0!</v>
      </c>
      <c r="J102" s="26">
        <f t="shared" si="13"/>
        <v>0</v>
      </c>
    </row>
    <row r="103" spans="1:10" ht="11.25" customHeight="1" thickBot="1">
      <c r="A103" s="69" t="s">
        <v>83</v>
      </c>
      <c r="B103" s="201" t="s">
        <v>248</v>
      </c>
      <c r="C103" s="126"/>
      <c r="D103" s="97"/>
      <c r="E103" s="97">
        <v>1438.9</v>
      </c>
      <c r="F103" s="223">
        <v>1438.9</v>
      </c>
      <c r="G103" s="76"/>
      <c r="H103" s="225">
        <v>5274.1</v>
      </c>
      <c r="I103" s="25"/>
      <c r="J103" s="26">
        <f t="shared" si="13"/>
        <v>0</v>
      </c>
    </row>
    <row r="104" spans="1:10" ht="11.25" customHeight="1">
      <c r="A104" s="69" t="s">
        <v>83</v>
      </c>
      <c r="B104" s="203" t="s">
        <v>191</v>
      </c>
      <c r="C104" s="126">
        <v>601.76702</v>
      </c>
      <c r="D104" s="97"/>
      <c r="E104" s="97"/>
      <c r="F104" s="225"/>
      <c r="G104" s="76"/>
      <c r="H104" s="227">
        <v>389.38582</v>
      </c>
      <c r="I104" s="196"/>
      <c r="J104" s="26">
        <f t="shared" si="13"/>
        <v>0</v>
      </c>
    </row>
    <row r="105" spans="1:10" ht="21" customHeight="1">
      <c r="A105" s="69" t="s">
        <v>83</v>
      </c>
      <c r="B105" s="133" t="s">
        <v>234</v>
      </c>
      <c r="C105" s="128">
        <v>2321.464</v>
      </c>
      <c r="D105" s="75">
        <v>2321.5</v>
      </c>
      <c r="E105" s="75">
        <v>2028.9</v>
      </c>
      <c r="F105" s="225">
        <v>1839.52</v>
      </c>
      <c r="G105" s="129"/>
      <c r="H105" s="225">
        <v>1859.064</v>
      </c>
      <c r="I105" s="196">
        <f t="shared" si="15"/>
        <v>90.66587806200404</v>
      </c>
      <c r="J105" s="163">
        <f t="shared" si="13"/>
        <v>-189.3800000000001</v>
      </c>
    </row>
    <row r="106" spans="1:10" ht="12.75" customHeight="1">
      <c r="A106" s="69" t="s">
        <v>83</v>
      </c>
      <c r="B106" s="133" t="s">
        <v>255</v>
      </c>
      <c r="C106" s="128"/>
      <c r="D106" s="75"/>
      <c r="E106" s="75"/>
      <c r="F106" s="225"/>
      <c r="G106" s="129"/>
      <c r="H106" s="225">
        <v>2061.6</v>
      </c>
      <c r="I106" s="196"/>
      <c r="J106" s="163"/>
    </row>
    <row r="107" spans="1:10" ht="23.25" customHeight="1">
      <c r="A107" s="91" t="s">
        <v>83</v>
      </c>
      <c r="B107" s="133" t="s">
        <v>256</v>
      </c>
      <c r="C107" s="128"/>
      <c r="D107" s="75"/>
      <c r="E107" s="75">
        <v>700.4</v>
      </c>
      <c r="F107" s="225">
        <v>210.12</v>
      </c>
      <c r="G107" s="129"/>
      <c r="H107" s="225"/>
      <c r="I107" s="196"/>
      <c r="J107" s="240"/>
    </row>
    <row r="108" spans="1:10" ht="12.75" customHeight="1">
      <c r="A108" s="91" t="s">
        <v>83</v>
      </c>
      <c r="B108" s="92" t="s">
        <v>260</v>
      </c>
      <c r="C108" s="131"/>
      <c r="D108" s="82"/>
      <c r="E108" s="82">
        <v>1470</v>
      </c>
      <c r="F108" s="226"/>
      <c r="G108" s="132"/>
      <c r="H108" s="226"/>
      <c r="I108" s="144"/>
      <c r="J108" s="206"/>
    </row>
    <row r="109" spans="1:10" ht="11.25" customHeight="1" thickBot="1">
      <c r="A109" s="116" t="s">
        <v>87</v>
      </c>
      <c r="B109" s="214" t="s">
        <v>88</v>
      </c>
      <c r="C109" s="207">
        <f>C113+C110+C111+C112+C128+C129+C127</f>
        <v>161617.53569999998</v>
      </c>
      <c r="D109" s="89">
        <f>D113+D110+D111+D112+D128+D129+D127</f>
        <v>172654.89999999997</v>
      </c>
      <c r="E109" s="212">
        <f>E113+E110+E111+E112+E128+E129+E127+E126+E125</f>
        <v>174592.39999999997</v>
      </c>
      <c r="F109" s="228">
        <f>F113+F110+F111+F112+F128+F129+F127+F126+F125</f>
        <v>145257.96348</v>
      </c>
      <c r="G109" s="213">
        <f>G113+G110+G111+G112+G128+G129+G127</f>
        <v>0</v>
      </c>
      <c r="H109" s="228">
        <f>H113+H110+H111+H112+H128+H129+H127+H125</f>
        <v>151246.20729</v>
      </c>
      <c r="I109" s="211">
        <f t="shared" si="15"/>
        <v>83.19833135921154</v>
      </c>
      <c r="J109" s="172">
        <f t="shared" si="13"/>
        <v>-29334.43651999996</v>
      </c>
    </row>
    <row r="110" spans="1:10" ht="11.25" customHeight="1">
      <c r="A110" s="77" t="s">
        <v>89</v>
      </c>
      <c r="B110" s="67" t="s">
        <v>235</v>
      </c>
      <c r="C110" s="134">
        <v>752.9</v>
      </c>
      <c r="D110" s="184">
        <v>537.3</v>
      </c>
      <c r="E110" s="184">
        <v>546.8</v>
      </c>
      <c r="F110" s="222">
        <v>512.13</v>
      </c>
      <c r="H110" s="222">
        <v>752.9</v>
      </c>
      <c r="I110" s="168">
        <f t="shared" si="15"/>
        <v>93.65947329919533</v>
      </c>
      <c r="J110" s="26">
        <f t="shared" si="13"/>
        <v>-34.66999999999996</v>
      </c>
    </row>
    <row r="111" spans="1:11" ht="11.25" customHeight="1">
      <c r="A111" s="85" t="s">
        <v>90</v>
      </c>
      <c r="B111" s="83" t="s">
        <v>236</v>
      </c>
      <c r="C111" s="118">
        <v>1329.1</v>
      </c>
      <c r="D111" s="181">
        <v>1386.8</v>
      </c>
      <c r="E111" s="181">
        <v>1248.2</v>
      </c>
      <c r="F111" s="223">
        <v>1248.2</v>
      </c>
      <c r="G111" s="135"/>
      <c r="H111" s="223">
        <v>1329.1</v>
      </c>
      <c r="I111" s="25">
        <f t="shared" si="15"/>
        <v>100</v>
      </c>
      <c r="J111" s="26">
        <f t="shared" si="13"/>
        <v>0</v>
      </c>
      <c r="K111" s="15"/>
    </row>
    <row r="112" spans="1:11" ht="21.75" customHeight="1" thickBot="1">
      <c r="A112" s="85" t="s">
        <v>121</v>
      </c>
      <c r="B112" s="70" t="s">
        <v>237</v>
      </c>
      <c r="C112" s="134">
        <v>205.44277</v>
      </c>
      <c r="D112" s="184">
        <v>168.1</v>
      </c>
      <c r="E112" s="184">
        <v>364.2</v>
      </c>
      <c r="F112" s="223">
        <v>364.1868</v>
      </c>
      <c r="G112" s="135"/>
      <c r="H112" s="225">
        <v>173.83619</v>
      </c>
      <c r="I112" s="25">
        <f t="shared" si="15"/>
        <v>99.99637561779242</v>
      </c>
      <c r="J112" s="163">
        <f t="shared" si="13"/>
        <v>-0.013199999999983447</v>
      </c>
      <c r="K112" s="15"/>
    </row>
    <row r="113" spans="1:10" ht="11.25" customHeight="1" thickBot="1">
      <c r="A113" s="114" t="s">
        <v>91</v>
      </c>
      <c r="B113" s="115" t="s">
        <v>92</v>
      </c>
      <c r="C113" s="117">
        <f>C116+C117+C119+C122+C121+C115+C114+C120+C118+C123+C124</f>
        <v>124169.39292999999</v>
      </c>
      <c r="D113" s="55">
        <f>D116+D117+D119+D122+D121+D115+D114+D120+D118+D123+D124</f>
        <v>120258.89999999998</v>
      </c>
      <c r="E113" s="55">
        <f>E116+E117+E119+E122+E121+E115+E114+E120+E118+E123+E124</f>
        <v>120419.99999999999</v>
      </c>
      <c r="F113" s="220">
        <f>F116+F117+F119+F122+F121+F115+F114+F120+F118+F123+F124</f>
        <v>100907.33988</v>
      </c>
      <c r="G113" s="117">
        <f>G116+G117+G119+G122+G121+G115+G114+G120+G118+G123+G124</f>
        <v>0</v>
      </c>
      <c r="H113" s="220">
        <f>H116+H117+H119+H122+H121+H115+H114+H120+H118+H123+H124</f>
        <v>109087.71809999998</v>
      </c>
      <c r="I113" s="159">
        <f t="shared" si="15"/>
        <v>83.79616332835079</v>
      </c>
      <c r="J113" s="164">
        <f t="shared" si="13"/>
        <v>-19512.660119999986</v>
      </c>
    </row>
    <row r="114" spans="1:10" ht="20.25" customHeight="1">
      <c r="A114" s="77" t="s">
        <v>91</v>
      </c>
      <c r="B114" s="67" t="s">
        <v>119</v>
      </c>
      <c r="C114" s="134">
        <v>1453.59293</v>
      </c>
      <c r="D114" s="184">
        <v>1973.2</v>
      </c>
      <c r="E114" s="184">
        <v>1973.2</v>
      </c>
      <c r="F114" s="224">
        <v>1973.02308</v>
      </c>
      <c r="G114" s="136"/>
      <c r="H114" s="224">
        <v>1453.8</v>
      </c>
      <c r="I114" s="168">
        <f t="shared" si="15"/>
        <v>99.99103385363875</v>
      </c>
      <c r="J114" s="26">
        <f t="shared" si="13"/>
        <v>-0.1769200000001092</v>
      </c>
    </row>
    <row r="115" spans="1:10" ht="11.25" customHeight="1">
      <c r="A115" s="77" t="s">
        <v>91</v>
      </c>
      <c r="B115" s="67" t="s">
        <v>125</v>
      </c>
      <c r="C115" s="134">
        <v>27</v>
      </c>
      <c r="D115" s="184">
        <v>27</v>
      </c>
      <c r="E115" s="184">
        <v>27</v>
      </c>
      <c r="F115" s="224"/>
      <c r="G115" s="136"/>
      <c r="H115" s="224"/>
      <c r="I115" s="25">
        <f t="shared" si="15"/>
        <v>0</v>
      </c>
      <c r="J115" s="26">
        <f t="shared" si="13"/>
        <v>-27</v>
      </c>
    </row>
    <row r="116" spans="1:10" ht="11.25" customHeight="1">
      <c r="A116" s="77" t="s">
        <v>91</v>
      </c>
      <c r="B116" s="67" t="s">
        <v>204</v>
      </c>
      <c r="C116" s="134">
        <v>9197.6</v>
      </c>
      <c r="D116" s="184">
        <v>7282.9</v>
      </c>
      <c r="E116" s="184">
        <v>7707.1</v>
      </c>
      <c r="F116" s="224">
        <v>6423.0968</v>
      </c>
      <c r="G116" s="46"/>
      <c r="H116" s="224">
        <v>8593.984</v>
      </c>
      <c r="I116" s="25">
        <f t="shared" si="15"/>
        <v>83.33999558848335</v>
      </c>
      <c r="J116" s="26">
        <f t="shared" si="13"/>
        <v>-1284.0032</v>
      </c>
    </row>
    <row r="117" spans="1:10" ht="11.25" customHeight="1">
      <c r="A117" s="85" t="s">
        <v>91</v>
      </c>
      <c r="B117" s="83" t="s">
        <v>203</v>
      </c>
      <c r="C117" s="122">
        <v>97299.7</v>
      </c>
      <c r="D117" s="183">
        <v>95394.9</v>
      </c>
      <c r="E117" s="183">
        <v>95394.9</v>
      </c>
      <c r="F117" s="223">
        <v>79488</v>
      </c>
      <c r="G117" s="135"/>
      <c r="H117" s="245">
        <v>85125</v>
      </c>
      <c r="I117" s="25">
        <f t="shared" si="15"/>
        <v>83.32520920929736</v>
      </c>
      <c r="J117" s="26">
        <f t="shared" si="13"/>
        <v>-15906.899999999994</v>
      </c>
    </row>
    <row r="118" spans="1:10" ht="11.25" customHeight="1">
      <c r="A118" s="85" t="s">
        <v>91</v>
      </c>
      <c r="B118" s="83" t="s">
        <v>175</v>
      </c>
      <c r="C118" s="122">
        <v>13517</v>
      </c>
      <c r="D118" s="183">
        <v>12989.4</v>
      </c>
      <c r="E118" s="183">
        <v>12989.4</v>
      </c>
      <c r="F118" s="223">
        <v>10823</v>
      </c>
      <c r="G118" s="135"/>
      <c r="H118" s="245">
        <v>12025.7</v>
      </c>
      <c r="I118" s="25">
        <f t="shared" si="15"/>
        <v>83.32178545583322</v>
      </c>
      <c r="J118" s="26">
        <f t="shared" si="13"/>
        <v>-2166.3999999999996</v>
      </c>
    </row>
    <row r="119" spans="1:10" ht="11.25" customHeight="1">
      <c r="A119" s="85" t="s">
        <v>91</v>
      </c>
      <c r="B119" s="83" t="s">
        <v>93</v>
      </c>
      <c r="C119" s="122">
        <v>419.4</v>
      </c>
      <c r="D119" s="183">
        <v>419.5</v>
      </c>
      <c r="E119" s="183">
        <v>419.5</v>
      </c>
      <c r="F119" s="223">
        <v>419.5</v>
      </c>
      <c r="G119" s="135"/>
      <c r="H119" s="223">
        <v>419.4</v>
      </c>
      <c r="I119" s="25">
        <f t="shared" si="15"/>
        <v>100</v>
      </c>
      <c r="J119" s="26">
        <f t="shared" si="13"/>
        <v>0</v>
      </c>
    </row>
    <row r="120" spans="1:10" ht="11.25" customHeight="1">
      <c r="A120" s="85" t="s">
        <v>91</v>
      </c>
      <c r="B120" s="83" t="s">
        <v>148</v>
      </c>
      <c r="C120" s="122">
        <v>12.7</v>
      </c>
      <c r="D120" s="183">
        <v>9.5</v>
      </c>
      <c r="E120" s="183">
        <v>9.5</v>
      </c>
      <c r="F120" s="223">
        <v>7.92</v>
      </c>
      <c r="G120" s="135"/>
      <c r="H120" s="245">
        <v>11.6415</v>
      </c>
      <c r="I120" s="25">
        <f t="shared" si="15"/>
        <v>83.36842105263158</v>
      </c>
      <c r="J120" s="26">
        <f t="shared" si="13"/>
        <v>-1.58</v>
      </c>
    </row>
    <row r="121" spans="1:10" ht="11.25" customHeight="1">
      <c r="A121" s="91" t="s">
        <v>91</v>
      </c>
      <c r="B121" s="137" t="s">
        <v>94</v>
      </c>
      <c r="C121" s="138">
        <v>1628.9</v>
      </c>
      <c r="D121" s="185">
        <v>1405.6</v>
      </c>
      <c r="E121" s="185">
        <v>1142.5</v>
      </c>
      <c r="F121" s="226">
        <v>1142.5</v>
      </c>
      <c r="G121" s="91"/>
      <c r="H121" s="226">
        <v>948.1926</v>
      </c>
      <c r="I121" s="25">
        <f t="shared" si="15"/>
        <v>100</v>
      </c>
      <c r="J121" s="26">
        <f t="shared" si="13"/>
        <v>0</v>
      </c>
    </row>
    <row r="122" spans="1:10" ht="11.25" customHeight="1">
      <c r="A122" s="85" t="s">
        <v>91</v>
      </c>
      <c r="B122" s="83" t="s">
        <v>202</v>
      </c>
      <c r="C122" s="122">
        <v>289.4</v>
      </c>
      <c r="D122" s="183">
        <v>289.5</v>
      </c>
      <c r="E122" s="183">
        <v>289.5</v>
      </c>
      <c r="F122" s="223">
        <v>241</v>
      </c>
      <c r="G122" s="135"/>
      <c r="H122" s="223">
        <v>240</v>
      </c>
      <c r="I122" s="25">
        <f t="shared" si="15"/>
        <v>83.24697754749567</v>
      </c>
      <c r="J122" s="26">
        <f t="shared" si="13"/>
        <v>-48.5</v>
      </c>
    </row>
    <row r="123" spans="1:10" ht="19.5" customHeight="1">
      <c r="A123" s="85" t="s">
        <v>91</v>
      </c>
      <c r="B123" s="70" t="s">
        <v>238</v>
      </c>
      <c r="C123" s="118"/>
      <c r="D123" s="181">
        <v>143.2</v>
      </c>
      <c r="E123" s="181">
        <v>143.2</v>
      </c>
      <c r="F123" s="225">
        <v>119.3</v>
      </c>
      <c r="G123" s="127"/>
      <c r="H123" s="225"/>
      <c r="I123" s="25">
        <f t="shared" si="15"/>
        <v>83.3100558659218</v>
      </c>
      <c r="J123" s="26">
        <f t="shared" si="13"/>
        <v>-23.89999999999999</v>
      </c>
    </row>
    <row r="124" spans="1:10" ht="18.75" customHeight="1">
      <c r="A124" s="85" t="s">
        <v>91</v>
      </c>
      <c r="B124" s="67" t="s">
        <v>184</v>
      </c>
      <c r="C124" s="118">
        <v>324.1</v>
      </c>
      <c r="D124" s="181">
        <v>324.2</v>
      </c>
      <c r="E124" s="181">
        <v>324.2</v>
      </c>
      <c r="F124" s="225">
        <v>270</v>
      </c>
      <c r="G124" s="76"/>
      <c r="H124" s="225">
        <v>270</v>
      </c>
      <c r="I124" s="25">
        <f t="shared" si="15"/>
        <v>83.28192473781617</v>
      </c>
      <c r="J124" s="26">
        <f t="shared" si="13"/>
        <v>-54.19999999999999</v>
      </c>
    </row>
    <row r="125" spans="1:10" ht="12.75" customHeight="1">
      <c r="A125" s="85" t="s">
        <v>95</v>
      </c>
      <c r="B125" s="67" t="s">
        <v>250</v>
      </c>
      <c r="C125" s="118"/>
      <c r="D125" s="181"/>
      <c r="E125" s="181">
        <v>1233</v>
      </c>
      <c r="F125" s="225">
        <v>1025</v>
      </c>
      <c r="G125" s="76"/>
      <c r="H125" s="225">
        <v>850</v>
      </c>
      <c r="I125" s="25">
        <f t="shared" si="15"/>
        <v>83.13057583130575</v>
      </c>
      <c r="J125" s="26">
        <f t="shared" si="13"/>
        <v>-208</v>
      </c>
    </row>
    <row r="126" spans="1:10" ht="18.75" customHeight="1">
      <c r="A126" s="77" t="s">
        <v>244</v>
      </c>
      <c r="B126" s="67" t="s">
        <v>245</v>
      </c>
      <c r="C126" s="118"/>
      <c r="D126" s="181"/>
      <c r="E126" s="181">
        <v>226.9</v>
      </c>
      <c r="F126" s="225">
        <v>204.744</v>
      </c>
      <c r="G126" s="76"/>
      <c r="H126" s="225"/>
      <c r="I126" s="25">
        <f t="shared" si="15"/>
        <v>90.23534596738652</v>
      </c>
      <c r="J126" s="26">
        <f t="shared" si="13"/>
        <v>-22.156000000000006</v>
      </c>
    </row>
    <row r="127" spans="1:10" ht="28.5" customHeight="1">
      <c r="A127" s="77" t="s">
        <v>156</v>
      </c>
      <c r="B127" s="67" t="s">
        <v>243</v>
      </c>
      <c r="C127" s="118">
        <v>827.6</v>
      </c>
      <c r="D127" s="181">
        <v>1326.3</v>
      </c>
      <c r="E127" s="181">
        <v>1470.6</v>
      </c>
      <c r="F127" s="225"/>
      <c r="G127" s="76"/>
      <c r="H127" s="225">
        <v>827.6</v>
      </c>
      <c r="I127" s="25">
        <f t="shared" si="15"/>
        <v>0</v>
      </c>
      <c r="J127" s="26">
        <f t="shared" si="13"/>
        <v>-1470.6</v>
      </c>
    </row>
    <row r="128" spans="1:10" ht="31.5" customHeight="1" thickBot="1">
      <c r="A128" s="77" t="s">
        <v>156</v>
      </c>
      <c r="B128" s="67" t="s">
        <v>124</v>
      </c>
      <c r="C128" s="139">
        <v>2007.1</v>
      </c>
      <c r="D128" s="186">
        <v>3411.2</v>
      </c>
      <c r="E128" s="186">
        <v>3516.4</v>
      </c>
      <c r="F128" s="225">
        <v>2825.8828</v>
      </c>
      <c r="G128" s="76"/>
      <c r="H128" s="225">
        <v>2007.1</v>
      </c>
      <c r="I128" s="25">
        <f t="shared" si="15"/>
        <v>80.36295074508018</v>
      </c>
      <c r="J128" s="163">
        <f t="shared" si="13"/>
        <v>-690.5172000000002</v>
      </c>
    </row>
    <row r="129" spans="1:10" ht="11.25" customHeight="1" thickBot="1">
      <c r="A129" s="114" t="s">
        <v>96</v>
      </c>
      <c r="B129" s="115" t="s">
        <v>97</v>
      </c>
      <c r="C129" s="117">
        <f>C131+C130</f>
        <v>32326</v>
      </c>
      <c r="D129" s="55">
        <f>D131+D130</f>
        <v>45566.3</v>
      </c>
      <c r="E129" s="55">
        <f>E131+E130</f>
        <v>45566.3</v>
      </c>
      <c r="F129" s="220">
        <f>F131+F130</f>
        <v>38170.479999999996</v>
      </c>
      <c r="G129" s="117">
        <f>G131+G130</f>
        <v>0</v>
      </c>
      <c r="H129" s="220">
        <f>H131+H130</f>
        <v>36217.953</v>
      </c>
      <c r="I129" s="159">
        <f t="shared" si="15"/>
        <v>83.76910128757436</v>
      </c>
      <c r="J129" s="164">
        <f t="shared" si="13"/>
        <v>-7395.820000000007</v>
      </c>
    </row>
    <row r="130" spans="1:10" ht="11.25" customHeight="1" thickBot="1">
      <c r="A130" s="119" t="s">
        <v>98</v>
      </c>
      <c r="B130" s="130" t="s">
        <v>239</v>
      </c>
      <c r="C130" s="140"/>
      <c r="D130" s="141">
        <v>11789.3</v>
      </c>
      <c r="E130" s="141">
        <v>11789.3</v>
      </c>
      <c r="F130" s="236">
        <v>10050.48</v>
      </c>
      <c r="G130" s="142"/>
      <c r="H130" s="236">
        <v>9273.953</v>
      </c>
      <c r="I130" s="168">
        <f t="shared" si="15"/>
        <v>85.2508630707506</v>
      </c>
      <c r="J130" s="26">
        <f t="shared" si="13"/>
        <v>-1738.8199999999997</v>
      </c>
    </row>
    <row r="131" spans="1:10" ht="11.25" customHeight="1" thickBot="1">
      <c r="A131" s="143" t="s">
        <v>98</v>
      </c>
      <c r="B131" s="145" t="s">
        <v>99</v>
      </c>
      <c r="C131" s="146">
        <v>32326</v>
      </c>
      <c r="D131" s="34">
        <v>33777</v>
      </c>
      <c r="E131" s="34">
        <v>33777</v>
      </c>
      <c r="F131" s="222">
        <v>28120</v>
      </c>
      <c r="H131" s="222">
        <v>26944</v>
      </c>
      <c r="I131" s="25">
        <f t="shared" si="15"/>
        <v>83.25191698493057</v>
      </c>
      <c r="J131" s="163">
        <f t="shared" si="13"/>
        <v>-5657</v>
      </c>
    </row>
    <row r="132" spans="1:10" ht="11.25" customHeight="1" thickBot="1">
      <c r="A132" s="114" t="s">
        <v>100</v>
      </c>
      <c r="B132" s="115" t="s">
        <v>118</v>
      </c>
      <c r="C132" s="117">
        <f>C143+C144+C134+C138+C136</f>
        <v>69299.14743</v>
      </c>
      <c r="D132" s="55">
        <f>D143+D144+D134+D138+D136</f>
        <v>33727.34743</v>
      </c>
      <c r="E132" s="55">
        <f>E143+E144+E134+E138+E136+E139+E140+E141+E135</f>
        <v>35108.417760000004</v>
      </c>
      <c r="F132" s="220">
        <f>F143+F144+F134+F138+F136+F135+F137+F141+F142+F139+F140</f>
        <v>29234.27628</v>
      </c>
      <c r="G132" s="117">
        <f>G143+G144+G134+G138+G136+G135+G137+G141+G142</f>
        <v>0</v>
      </c>
      <c r="H132" s="220">
        <f>H143+H144+H134+H138+H136+H135+H137+H141+H142+H139</f>
        <v>59570.79294</v>
      </c>
      <c r="I132" s="159">
        <f t="shared" si="15"/>
        <v>83.26856675753534</v>
      </c>
      <c r="J132" s="164">
        <f t="shared" si="13"/>
        <v>-5874.141480000006</v>
      </c>
    </row>
    <row r="133" spans="1:10" ht="11.25" customHeight="1" thickBot="1">
      <c r="A133" s="114" t="s">
        <v>101</v>
      </c>
      <c r="B133" s="115" t="s">
        <v>118</v>
      </c>
      <c r="C133" s="117"/>
      <c r="D133" s="55"/>
      <c r="E133" s="55"/>
      <c r="F133" s="220">
        <f>F134+F135+F137+F136</f>
        <v>2029.69</v>
      </c>
      <c r="G133" s="105"/>
      <c r="H133" s="220">
        <f>H134+H135+H137+H136</f>
        <v>1568</v>
      </c>
      <c r="I133" s="159"/>
      <c r="J133" s="164">
        <f t="shared" si="13"/>
        <v>2029.69</v>
      </c>
    </row>
    <row r="134" spans="1:10" ht="11.25" customHeight="1">
      <c r="A134" s="77" t="s">
        <v>101</v>
      </c>
      <c r="B134" s="78" t="s">
        <v>220</v>
      </c>
      <c r="C134" s="118"/>
      <c r="D134" s="181"/>
      <c r="E134" s="181">
        <v>1504</v>
      </c>
      <c r="F134" s="224">
        <v>1504</v>
      </c>
      <c r="G134" s="46"/>
      <c r="H134" s="224">
        <v>1568</v>
      </c>
      <c r="I134" s="168"/>
      <c r="J134" s="26">
        <f t="shared" si="13"/>
        <v>0</v>
      </c>
    </row>
    <row r="135" spans="1:10" ht="11.25" customHeight="1">
      <c r="A135" s="77" t="s">
        <v>101</v>
      </c>
      <c r="B135" s="32" t="s">
        <v>217</v>
      </c>
      <c r="C135" s="122"/>
      <c r="D135" s="183"/>
      <c r="E135" s="183">
        <v>525.69</v>
      </c>
      <c r="F135" s="224">
        <v>525.69</v>
      </c>
      <c r="G135" s="46"/>
      <c r="H135" s="224"/>
      <c r="I135" s="25"/>
      <c r="J135" s="26">
        <f t="shared" si="13"/>
        <v>0</v>
      </c>
    </row>
    <row r="136" spans="1:10" ht="24" customHeight="1">
      <c r="A136" s="77" t="s">
        <v>101</v>
      </c>
      <c r="B136" s="70" t="s">
        <v>185</v>
      </c>
      <c r="C136" s="122">
        <v>1508</v>
      </c>
      <c r="D136" s="183"/>
      <c r="E136" s="183"/>
      <c r="F136" s="224"/>
      <c r="G136" s="46"/>
      <c r="H136" s="224"/>
      <c r="I136" s="25"/>
      <c r="J136" s="26">
        <f t="shared" si="13"/>
        <v>0</v>
      </c>
    </row>
    <row r="137" spans="1:10" ht="11.25" customHeight="1">
      <c r="A137" s="77" t="s">
        <v>226</v>
      </c>
      <c r="B137" s="83" t="s">
        <v>227</v>
      </c>
      <c r="C137" s="122">
        <v>62.4</v>
      </c>
      <c r="D137" s="183"/>
      <c r="E137" s="183"/>
      <c r="F137" s="224"/>
      <c r="G137" s="46"/>
      <c r="H137" s="224"/>
      <c r="I137" s="25"/>
      <c r="J137" s="26">
        <f t="shared" si="13"/>
        <v>0</v>
      </c>
    </row>
    <row r="138" spans="1:10" ht="11.25" customHeight="1">
      <c r="A138" s="85" t="s">
        <v>251</v>
      </c>
      <c r="B138" s="147" t="s">
        <v>252</v>
      </c>
      <c r="C138" s="148"/>
      <c r="D138" s="187"/>
      <c r="E138" s="187">
        <v>15.2</v>
      </c>
      <c r="F138" s="224">
        <v>15.2</v>
      </c>
      <c r="G138" s="46"/>
      <c r="H138" s="224"/>
      <c r="I138" s="25"/>
      <c r="J138" s="26">
        <f t="shared" si="13"/>
        <v>0</v>
      </c>
    </row>
    <row r="139" spans="1:10" ht="18.75" customHeight="1">
      <c r="A139" s="85" t="s">
        <v>158</v>
      </c>
      <c r="B139" s="70" t="s">
        <v>159</v>
      </c>
      <c r="C139" s="148"/>
      <c r="D139" s="187"/>
      <c r="E139" s="187">
        <v>100</v>
      </c>
      <c r="F139" s="223">
        <v>100</v>
      </c>
      <c r="G139" s="39"/>
      <c r="H139" s="223">
        <v>200</v>
      </c>
      <c r="I139" s="25"/>
      <c r="J139" s="26">
        <f t="shared" si="13"/>
        <v>0</v>
      </c>
    </row>
    <row r="140" spans="1:10" ht="19.5" customHeight="1">
      <c r="A140" s="69" t="s">
        <v>160</v>
      </c>
      <c r="B140" s="92" t="s">
        <v>161</v>
      </c>
      <c r="C140" s="175"/>
      <c r="D140" s="188"/>
      <c r="E140" s="188">
        <v>50</v>
      </c>
      <c r="F140" s="225">
        <v>50</v>
      </c>
      <c r="G140" s="76"/>
      <c r="H140" s="225"/>
      <c r="I140" s="25"/>
      <c r="J140" s="26">
        <f aca="true" t="shared" si="19" ref="J140:J153">F140-E140</f>
        <v>0</v>
      </c>
    </row>
    <row r="141" spans="1:10" ht="11.25" customHeight="1">
      <c r="A141" s="85" t="s">
        <v>228</v>
      </c>
      <c r="B141" s="90" t="s">
        <v>229</v>
      </c>
      <c r="C141" s="120">
        <v>8368</v>
      </c>
      <c r="D141" s="182"/>
      <c r="E141" s="182">
        <v>2555</v>
      </c>
      <c r="F141" s="222">
        <v>2555</v>
      </c>
      <c r="G141" s="50"/>
      <c r="H141" s="222"/>
      <c r="I141" s="25"/>
      <c r="J141" s="26">
        <f t="shared" si="19"/>
        <v>0</v>
      </c>
    </row>
    <row r="142" spans="1:10" ht="11.25" customHeight="1" thickBot="1">
      <c r="A142" s="85" t="s">
        <v>230</v>
      </c>
      <c r="B142" s="90" t="s">
        <v>231</v>
      </c>
      <c r="C142" s="120">
        <v>453.4</v>
      </c>
      <c r="D142" s="182"/>
      <c r="E142" s="182"/>
      <c r="F142" s="222"/>
      <c r="G142" s="50"/>
      <c r="H142" s="222"/>
      <c r="I142" s="25"/>
      <c r="J142" s="163">
        <f t="shared" si="19"/>
        <v>0</v>
      </c>
    </row>
    <row r="143" spans="1:10" ht="11.25" customHeight="1" thickBot="1">
      <c r="A143" s="114" t="s">
        <v>113</v>
      </c>
      <c r="B143" s="149" t="s">
        <v>114</v>
      </c>
      <c r="C143" s="55">
        <v>22372.14743</v>
      </c>
      <c r="D143" s="55">
        <v>22372.14743</v>
      </c>
      <c r="E143" s="55">
        <v>21489.02776</v>
      </c>
      <c r="F143" s="220">
        <v>15636.08774</v>
      </c>
      <c r="G143" s="105"/>
      <c r="H143" s="252">
        <v>17509.58017</v>
      </c>
      <c r="I143" s="159">
        <f aca="true" t="shared" si="20" ref="I143:I153">F143/E143*100</f>
        <v>72.7631231837545</v>
      </c>
      <c r="J143" s="164">
        <f t="shared" si="19"/>
        <v>-5852.94002</v>
      </c>
    </row>
    <row r="144" spans="1:10" ht="11.25" customHeight="1" thickBot="1">
      <c r="A144" s="63" t="s">
        <v>102</v>
      </c>
      <c r="B144" s="64" t="s">
        <v>214</v>
      </c>
      <c r="C144" s="150">
        <f>C147+C145+C148</f>
        <v>45419</v>
      </c>
      <c r="D144" s="107">
        <f>D147+D145+D148</f>
        <v>11355.2</v>
      </c>
      <c r="E144" s="107">
        <f>E147+E145+E148</f>
        <v>8869.5</v>
      </c>
      <c r="F144" s="233">
        <f>F147+F145+F148+F146</f>
        <v>8848.29854</v>
      </c>
      <c r="G144" s="151"/>
      <c r="H144" s="233">
        <f>H147+H145+H148+H146</f>
        <v>40293.21277</v>
      </c>
      <c r="I144" s="159">
        <f t="shared" si="20"/>
        <v>99.76096217374148</v>
      </c>
      <c r="J144" s="164">
        <f t="shared" si="19"/>
        <v>-21.201460000000225</v>
      </c>
    </row>
    <row r="145" spans="1:10" ht="24" customHeight="1">
      <c r="A145" s="77" t="s">
        <v>103</v>
      </c>
      <c r="B145" s="67" t="s">
        <v>240</v>
      </c>
      <c r="C145" s="134"/>
      <c r="D145" s="184">
        <v>11265.2</v>
      </c>
      <c r="E145" s="184">
        <v>8769.5</v>
      </c>
      <c r="F145" s="224">
        <v>8769.5</v>
      </c>
      <c r="G145" s="152"/>
      <c r="H145" s="224"/>
      <c r="I145" s="168">
        <f t="shared" si="20"/>
        <v>100</v>
      </c>
      <c r="J145" s="26">
        <f t="shared" si="19"/>
        <v>0</v>
      </c>
    </row>
    <row r="146" spans="1:10" ht="19.5" customHeight="1">
      <c r="A146" s="77" t="s">
        <v>103</v>
      </c>
      <c r="B146" s="67" t="s">
        <v>223</v>
      </c>
      <c r="C146" s="134">
        <v>115.9</v>
      </c>
      <c r="D146" s="184"/>
      <c r="E146" s="184"/>
      <c r="F146" s="224"/>
      <c r="G146" s="152"/>
      <c r="H146" s="224">
        <v>115.9</v>
      </c>
      <c r="I146" s="25"/>
      <c r="J146" s="26">
        <f t="shared" si="19"/>
        <v>0</v>
      </c>
    </row>
    <row r="147" spans="1:10" ht="11.25" customHeight="1">
      <c r="A147" s="77" t="s">
        <v>103</v>
      </c>
      <c r="B147" s="78" t="s">
        <v>215</v>
      </c>
      <c r="C147" s="118">
        <v>45200</v>
      </c>
      <c r="D147" s="181"/>
      <c r="E147" s="181"/>
      <c r="F147" s="224"/>
      <c r="G147" s="46"/>
      <c r="H147" s="224">
        <v>40000</v>
      </c>
      <c r="I147" s="25"/>
      <c r="J147" s="26">
        <f t="shared" si="19"/>
        <v>0</v>
      </c>
    </row>
    <row r="148" spans="1:10" ht="11.25" customHeight="1">
      <c r="A148" s="77" t="s">
        <v>103</v>
      </c>
      <c r="B148" s="70" t="s">
        <v>222</v>
      </c>
      <c r="C148" s="124">
        <v>219</v>
      </c>
      <c r="D148" s="94">
        <v>90</v>
      </c>
      <c r="E148" s="94">
        <v>100</v>
      </c>
      <c r="F148" s="224">
        <v>78.79854</v>
      </c>
      <c r="G148" s="46"/>
      <c r="H148" s="224">
        <v>177.31277</v>
      </c>
      <c r="I148" s="25">
        <f t="shared" si="20"/>
        <v>78.79854</v>
      </c>
      <c r="J148" s="26">
        <f t="shared" si="19"/>
        <v>-21.201459999999997</v>
      </c>
    </row>
    <row r="149" spans="1:10" ht="11.25" customHeight="1">
      <c r="A149" s="153" t="s">
        <v>138</v>
      </c>
      <c r="B149" s="17" t="s">
        <v>133</v>
      </c>
      <c r="C149" s="154">
        <v>4830</v>
      </c>
      <c r="D149" s="189"/>
      <c r="E149" s="189">
        <v>3000</v>
      </c>
      <c r="F149" s="221">
        <v>3000</v>
      </c>
      <c r="G149" s="46"/>
      <c r="H149" s="221">
        <v>4700</v>
      </c>
      <c r="I149" s="25"/>
      <c r="J149" s="26">
        <f t="shared" si="19"/>
        <v>0</v>
      </c>
    </row>
    <row r="150" spans="1:10" ht="11.25" customHeight="1">
      <c r="A150" s="153" t="s">
        <v>129</v>
      </c>
      <c r="B150" s="155" t="s">
        <v>70</v>
      </c>
      <c r="C150" s="154">
        <v>366.70495</v>
      </c>
      <c r="D150" s="189"/>
      <c r="E150" s="189"/>
      <c r="F150" s="237">
        <f>F151</f>
        <v>3.6</v>
      </c>
      <c r="G150" s="156"/>
      <c r="H150" s="237"/>
      <c r="I150" s="25"/>
      <c r="J150" s="26">
        <f t="shared" si="19"/>
        <v>3.6</v>
      </c>
    </row>
    <row r="151" spans="1:10" ht="11.25" customHeight="1">
      <c r="A151" s="69" t="s">
        <v>162</v>
      </c>
      <c r="B151" s="36" t="s">
        <v>201</v>
      </c>
      <c r="C151" s="157">
        <v>366.70495</v>
      </c>
      <c r="D151" s="75"/>
      <c r="E151" s="75"/>
      <c r="F151" s="223">
        <v>3.6</v>
      </c>
      <c r="G151" s="39"/>
      <c r="H151" s="223">
        <v>366.70495</v>
      </c>
      <c r="I151" s="25"/>
      <c r="J151" s="26">
        <f t="shared" si="19"/>
        <v>3.6</v>
      </c>
    </row>
    <row r="152" spans="1:10" ht="11.25" customHeight="1" thickBot="1">
      <c r="A152" s="153" t="s">
        <v>130</v>
      </c>
      <c r="B152" s="155" t="s">
        <v>71</v>
      </c>
      <c r="C152" s="158">
        <v>-470.52891</v>
      </c>
      <c r="D152" s="29"/>
      <c r="E152" s="29"/>
      <c r="F152" s="237">
        <v>-1269.89709</v>
      </c>
      <c r="G152" s="156"/>
      <c r="H152" s="237">
        <v>-470.52891</v>
      </c>
      <c r="I152" s="25"/>
      <c r="J152" s="163">
        <f t="shared" si="19"/>
        <v>-1269.89709</v>
      </c>
    </row>
    <row r="153" spans="1:10" ht="11.25" customHeight="1" thickBot="1">
      <c r="A153" s="114"/>
      <c r="B153" s="115" t="s">
        <v>104</v>
      </c>
      <c r="C153" s="55">
        <v>546005.30179</v>
      </c>
      <c r="D153" s="55">
        <f>D86+D8</f>
        <v>359205.04743</v>
      </c>
      <c r="E153" s="55">
        <f>E86+E8</f>
        <v>502117.32975999994</v>
      </c>
      <c r="F153" s="220">
        <f>F86+F8</f>
        <v>373794.02915</v>
      </c>
      <c r="G153" s="55">
        <f>G86+G8</f>
        <v>0</v>
      </c>
      <c r="H153" s="220">
        <f>H8+H86</f>
        <v>438358.71846</v>
      </c>
      <c r="I153" s="159">
        <f t="shared" si="20"/>
        <v>74.4435626885582</v>
      </c>
      <c r="J153" s="164">
        <f t="shared" si="19"/>
        <v>-128323.30060999992</v>
      </c>
    </row>
    <row r="154" spans="1:10" ht="11.25" customHeight="1">
      <c r="A154" s="7"/>
      <c r="B154" s="10"/>
      <c r="C154" s="10"/>
      <c r="D154" s="10"/>
      <c r="E154" s="10"/>
      <c r="G154" s="160"/>
      <c r="H154" s="253"/>
      <c r="I154" s="161"/>
      <c r="J154" s="162"/>
    </row>
    <row r="155" spans="1:9" ht="11.25" customHeight="1">
      <c r="A155" s="2" t="s">
        <v>246</v>
      </c>
      <c r="B155" s="2"/>
      <c r="C155" s="6"/>
      <c r="D155" s="6"/>
      <c r="E155" s="6"/>
      <c r="F155" s="238"/>
      <c r="G155" s="5"/>
      <c r="H155" s="238"/>
      <c r="I155" s="27"/>
    </row>
    <row r="156" spans="1:9" ht="11.25" customHeight="1">
      <c r="A156" s="2" t="s">
        <v>210</v>
      </c>
      <c r="B156" s="4"/>
      <c r="C156" s="4"/>
      <c r="D156" s="4"/>
      <c r="E156" s="4"/>
      <c r="F156" s="238" t="s">
        <v>247</v>
      </c>
      <c r="G156" s="174"/>
      <c r="H156" s="254"/>
      <c r="I156" s="27"/>
    </row>
    <row r="157" spans="1:9" ht="11.25" customHeight="1">
      <c r="A157" s="2"/>
      <c r="B157" s="4"/>
      <c r="C157" s="4"/>
      <c r="D157" s="4"/>
      <c r="E157" s="4"/>
      <c r="F157" s="238"/>
      <c r="G157" s="174"/>
      <c r="H157" s="254"/>
      <c r="I157" s="27"/>
    </row>
    <row r="158" spans="1:8" ht="11.25" customHeight="1">
      <c r="A158" s="173" t="s">
        <v>211</v>
      </c>
      <c r="B158" s="2"/>
      <c r="C158" s="2"/>
      <c r="D158" s="2"/>
      <c r="E158" s="2"/>
      <c r="F158" s="239"/>
      <c r="G158" s="3"/>
      <c r="H158" s="239"/>
    </row>
    <row r="159" spans="1:8" ht="11.25" customHeight="1">
      <c r="A159" s="173" t="s">
        <v>212</v>
      </c>
      <c r="B159" s="1"/>
      <c r="C159" s="2"/>
      <c r="D159" s="2"/>
      <c r="E159" s="2"/>
      <c r="F159" s="239"/>
      <c r="G159" s="3"/>
      <c r="H159" s="255"/>
    </row>
    <row r="160" ht="11.25" customHeight="1">
      <c r="A160" s="7"/>
    </row>
    <row r="161" ht="11.25" customHeight="1">
      <c r="A161" s="7"/>
    </row>
    <row r="162" ht="11.25" customHeight="1">
      <c r="A162" s="7"/>
    </row>
    <row r="163" ht="11.25" customHeight="1">
      <c r="A163" s="7"/>
    </row>
    <row r="164" ht="11.25" customHeight="1">
      <c r="A164" s="7"/>
    </row>
    <row r="165" ht="11.25" customHeight="1">
      <c r="A165" s="7"/>
    </row>
    <row r="166" ht="11.25" customHeight="1">
      <c r="A166" s="7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2015-11-06T07:16:05Z</cp:lastPrinted>
  <dcterms:created xsi:type="dcterms:W3CDTF">2005-05-20T13:40:13Z</dcterms:created>
  <dcterms:modified xsi:type="dcterms:W3CDTF">2015-11-10T07:01:23Z</dcterms:modified>
  <cp:category/>
  <cp:version/>
  <cp:contentType/>
  <cp:contentStatus/>
</cp:coreProperties>
</file>