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18" firstSheet="1" activeTab="8"/>
  </bookViews>
  <sheets>
    <sheet name="на 1 декабря" sheetId="1" r:id="rId1"/>
    <sheet name="на 1 января" sheetId="2" r:id="rId2"/>
    <sheet name="на 1 февраля" sheetId="3" r:id="rId3"/>
    <sheet name="на  1 марта" sheetId="4" r:id="rId4"/>
    <sheet name="на 1 апреля" sheetId="5" r:id="rId5"/>
    <sheet name="на 1 мая" sheetId="6" r:id="rId6"/>
    <sheet name="на 1 июня" sheetId="7" r:id="rId7"/>
    <sheet name="на 1 июля" sheetId="8" r:id="rId8"/>
    <sheet name="на 1 августа" sheetId="9" r:id="rId9"/>
  </sheets>
  <definedNames/>
  <calcPr fullCalcOnLoad="1"/>
</workbook>
</file>

<file path=xl/sharedStrings.xml><?xml version="1.0" encoding="utf-8"?>
<sst xmlns="http://schemas.openxmlformats.org/spreadsheetml/2006/main" count="2922" uniqueCount="366">
  <si>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</si>
  <si>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</si>
  <si>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</si>
  <si>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</si>
  <si>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</si>
  <si>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</si>
  <si>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</si>
  <si>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</si>
  <si>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</si>
  <si>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</si>
  <si>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</si>
  <si>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</si>
  <si>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</si>
  <si>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</si>
  <si>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</si>
  <si>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</si>
  <si>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</si>
  <si>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</si>
  <si>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</si>
  <si>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</si>
  <si>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</si>
  <si>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</si>
  <si>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</si>
  <si>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</si>
  <si>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</si>
  <si>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</si>
  <si>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</si>
  <si>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</si>
  <si>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</si>
  <si>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</si>
  <si>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</si>
  <si>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</si>
  <si>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</si>
  <si>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</si>
  <si>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</si>
  <si>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</si>
  <si>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</si>
  <si>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</si>
  <si>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</si>
  <si>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</si>
  <si>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</si>
  <si>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</si>
  <si>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</si>
  <si>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</si>
  <si>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</si>
  <si>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</si>
  <si>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</si>
  <si>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</si>
  <si>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</si>
  <si>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</si>
  <si>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</si>
  <si>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</si>
  <si>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</si>
  <si>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</si>
  <si>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</si>
  <si>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</si>
  <si>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</si>
  <si>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</si>
  <si>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</si>
  <si>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</si>
  <si>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</si>
  <si>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</si>
  <si>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</si>
  <si>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</si>
  <si>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</si>
  <si>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</si>
  <si>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</si>
  <si>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</si>
  <si>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</si>
  <si>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</si>
  <si>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</si>
  <si>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</si>
  <si>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</si>
  <si>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</si>
  <si>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</si>
  <si>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</si>
  <si>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</si>
  <si>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</si>
  <si>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</si>
  <si>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</si>
  <si>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</si>
  <si>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</si>
  <si>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</si>
  <si>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</si>
  <si>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</si>
  <si>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</si>
  <si>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</si>
  <si>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</si>
  <si>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</si>
  <si>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</si>
  <si>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</si>
  <si>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</si>
  <si>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</si>
  <si>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</si>
  <si>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</si>
  <si>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</si>
  <si>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</si>
  <si>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</si>
  <si>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</si>
  <si>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</si>
  <si>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</si>
  <si>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</si>
  <si>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</si>
  <si>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</si>
  <si>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</si>
  <si>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</si>
  <si>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</si>
  <si>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</si>
  <si>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</si>
  <si>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</si>
  <si>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</si>
  <si>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</si>
  <si>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000 2 02 02074 05 0000 151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</si>
  <si>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</si>
  <si>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</si>
  <si>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</si>
  <si>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</si>
  <si>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</si>
  <si>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</si>
  <si>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</si>
  <si>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ЗАГС</t>
  </si>
  <si>
    <t>000 2 02 03015 05 0000 151</t>
  </si>
  <si>
    <t>Субвенции на осущ. полном. по перв.воин. учету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</si>
  <si>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</si>
  <si>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</si>
  <si>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</si>
  <si>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</si>
  <si>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</si>
  <si>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ветер.итруженникам тыла, реабилитированным</t>
  </si>
  <si>
    <t>000 2 02 03027 05 0000 151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</si>
  <si>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</si>
  <si>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</si>
  <si>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</si>
  <si>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</si>
  <si>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</si>
  <si>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</si>
  <si>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</si>
  <si>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</si>
  <si>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</si>
  <si>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</si>
  <si>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</si>
  <si>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</si>
  <si>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</si>
  <si>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</si>
  <si>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</si>
  <si>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</si>
  <si>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</si>
  <si>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</si>
  <si>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</si>
  <si>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 xml:space="preserve">000 2 02 02102 05 0000 151   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</si>
  <si>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</si>
  <si>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</si>
  <si>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</si>
  <si>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</si>
  <si>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</si>
  <si>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</si>
  <si>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000 1 14 02033 05 0000 410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</si>
  <si>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</si>
  <si>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</si>
  <si>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</si>
  <si>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Субвенц. на выплату пособия при всех формах устройства детей,лишен.родит.попечения в семью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</si>
  <si>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</si>
  <si>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</si>
  <si>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</si>
  <si>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</si>
  <si>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</si>
  <si>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</si>
  <si>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</si>
  <si>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</si>
  <si>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</si>
  <si>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</si>
  <si>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</si>
  <si>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</si>
  <si>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</si>
  <si>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</si>
  <si>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</si>
  <si>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</si>
  <si>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</si>
  <si>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Межбюджетные трансферты на проведение мероприятий по повышению эф.бюдж.средств</t>
  </si>
  <si>
    <t>000 2 07 05000 05 0000 000</t>
  </si>
  <si>
    <t>2013 г.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</si>
  <si>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</si>
  <si>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</si>
  <si>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</si>
  <si>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</si>
  <si>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</si>
  <si>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</si>
  <si>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000 1 11 05013 10 0000 120</t>
  </si>
  <si>
    <t>000 1 11 05025 05 0000 120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</si>
  <si>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</si>
  <si>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</si>
  <si>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</si>
  <si>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</si>
  <si>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</si>
  <si>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</si>
  <si>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</si>
  <si>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</si>
  <si>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</si>
  <si>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</si>
  <si>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март</t>
  </si>
  <si>
    <t>000 2 02 03119 05 0000 151</t>
  </si>
  <si>
    <t>Субсидия на приобретение автомобиля</t>
  </si>
  <si>
    <t>Субсидия на реал.мер.ОЦП "Культура Оренбуржья на 2013-2018гг."культура</t>
  </si>
  <si>
    <t>Субсидия на реал.мер.ОЦП "Культура Оренбуржья на 2013-2018гг."образование</t>
  </si>
  <si>
    <t>Субсидия на МФЦ</t>
  </si>
  <si>
    <t>Подъезд к поселку Мирный</t>
  </si>
  <si>
    <t>Субсидия к участию Клуба молодых семей "В кругу друзей"(100%)</t>
  </si>
  <si>
    <r>
      <t xml:space="preserve">Субсидии молодым семьям </t>
    </r>
    <r>
      <rPr>
        <b/>
        <i/>
        <sz val="10"/>
        <rFont val="Times New Roman"/>
        <family val="1"/>
      </rPr>
      <t>Ф</t>
    </r>
  </si>
  <si>
    <t>111 2 02 02051 05 0000 151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</si>
  <si>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</si>
  <si>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</si>
  <si>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</si>
  <si>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</si>
  <si>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</si>
  <si>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000 2 02 04041 05 0001 151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</si>
  <si>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</si>
  <si>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</si>
  <si>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</si>
  <si>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</si>
  <si>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</si>
  <si>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</si>
  <si>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</si>
  <si>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</si>
  <si>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</si>
  <si>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</si>
  <si>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</si>
  <si>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</si>
  <si>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</si>
  <si>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</si>
  <si>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</si>
  <si>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2014 г.</t>
  </si>
  <si>
    <t>2014г.</t>
  </si>
  <si>
    <t>Ден. взыскания (штрафы) за нарушение зак-ва РФ об адм-х правонарушениях,</t>
  </si>
  <si>
    <t>уточн.</t>
  </si>
  <si>
    <t>000 1 05 02020 02 0000 110</t>
  </si>
  <si>
    <t>Единый налог на вмененный доход для отдельных видов деят-ти (за налоговые периоды,истекшие до 1 января 2011г)</t>
  </si>
  <si>
    <t>000 1 05 03020 01 0000 110</t>
  </si>
  <si>
    <t>Единый сельхозналог (за налоговые периоды,истекшие до 1 января 2011г)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</si>
  <si>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</si>
  <si>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</si>
  <si>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</si>
  <si>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</si>
  <si>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</si>
  <si>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10"/>
        <rFont val="Times New Roman"/>
        <family val="1"/>
      </rPr>
      <t>Ф</t>
    </r>
  </si>
  <si>
    <t>МТ для компенсации доп.расходов,возникших в результате решений принятых органами власти другого уровня</t>
  </si>
  <si>
    <t>000 1 05 01022 01 0000 110</t>
  </si>
  <si>
    <t>Налог,взимаемый с 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</si>
  <si>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>000 1 16 43000 10 0000 140</t>
  </si>
  <si>
    <t>Налог на доходы  без дополнительного норматива (49,62%)</t>
  </si>
  <si>
    <t>Налог с имущества,переходящего в порядке наследования или дарения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</si>
  <si>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</si>
  <si>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</si>
  <si>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</si>
  <si>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дотированное питание учащихся</t>
  </si>
  <si>
    <t>Субсидии на возмещение расходов ЖКУ пед. работникам в сельской местности</t>
  </si>
  <si>
    <t>Субсидия на реализацию мер. ОЦП "Безопасноть образовательных учреждений"</t>
  </si>
  <si>
    <t>Субсидия на реал.мер. ОЦП "Развитие торговли в Орен. Обл." на 2014-2016 гг.</t>
  </si>
  <si>
    <t>Субвенции на выплату денежных средств приемной семье</t>
  </si>
  <si>
    <t>Субвенции на выплату денежных средств опекуну на содержание ребенка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</si>
  <si>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</si>
  <si>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</si>
  <si>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</si>
  <si>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</si>
  <si>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</si>
  <si>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</si>
  <si>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</si>
  <si>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</si>
  <si>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</si>
  <si>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</si>
  <si>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</si>
  <si>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</si>
  <si>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</si>
  <si>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</si>
  <si>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</si>
  <si>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</si>
  <si>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</si>
  <si>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</si>
  <si>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</si>
  <si>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</si>
  <si>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</si>
  <si>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</si>
  <si>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</si>
  <si>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</si>
  <si>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</si>
  <si>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</si>
  <si>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</si>
  <si>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</si>
  <si>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>000 1 13 02995 05 0000 130</t>
  </si>
  <si>
    <t>000 1 13 02990 05 0000 130</t>
  </si>
  <si>
    <t>Доходы от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</si>
  <si>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</si>
  <si>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</t>
  </si>
  <si>
    <t>муниципальных образований</t>
  </si>
  <si>
    <t xml:space="preserve">Средства резервного фонда </t>
  </si>
  <si>
    <r>
      <rPr>
        <sz val="10"/>
        <rFont val="Times New Roman"/>
        <family val="1"/>
      </rPr>
      <t xml:space="preserve">   СПРАВКА ОБ ИСПОЛНЕНИИ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</si>
  <si>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</si>
  <si>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</si>
  <si>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</si>
  <si>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13 1 17 01050 05 0000 180</t>
  </si>
  <si>
    <t>012 1 17 02020 05 0000 180</t>
  </si>
  <si>
    <t>Возмещение потерь с/х производства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</si>
  <si>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</si>
  <si>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</si>
  <si>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</si>
  <si>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Субсидии на проведение текущего и кап.ремонта,противоаварийных мероприятий в учрежд.образования</t>
  </si>
  <si>
    <t>000 1 16 1805005 00 0000 140</t>
  </si>
  <si>
    <t>Денежные взыскания за нарушение бюджетного законодательства</t>
  </si>
  <si>
    <t>МТ на поддержку учреждений культуры</t>
  </si>
  <si>
    <t xml:space="preserve">          на 1 декабря 2014 года</t>
  </si>
  <si>
    <t>ноябрь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</si>
  <si>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</si>
  <si>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</si>
  <si>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Субсидия на поддержку учреждений дополнительного образования детей сферы культуры и искусства в рамках подпрг."Культура и искусство"</t>
  </si>
  <si>
    <t>Субс.на поддержку учрежд.культуры в рамкахподпр."Культура и искусство"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</si>
  <si>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</si>
  <si>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</si>
  <si>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</si>
  <si>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</si>
  <si>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</si>
  <si>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</si>
  <si>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 xml:space="preserve">          на 1 января 2015 года</t>
  </si>
  <si>
    <t>декабрь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</si>
  <si>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</si>
  <si>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</si>
  <si>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</si>
  <si>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,</t>
  </si>
  <si>
    <t xml:space="preserve">          на 1 февраля 2015 года</t>
  </si>
  <si>
    <t>Налог на доходы  без дополнительного норматива (40,77%)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</si>
  <si>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</si>
  <si>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</si>
  <si>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</si>
  <si>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ЗАГС Ф</t>
  </si>
  <si>
    <t>Субвенции на осущ. полном. по перв.воин. Учету Ф</t>
  </si>
  <si>
    <t>Субвенц. на выплату пособия при всех формах устройства детей,лишен.родит.попечения в семью Ф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</si>
  <si>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</si>
  <si>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</si>
  <si>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</si>
  <si>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январь</t>
  </si>
  <si>
    <t>февраль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</si>
  <si>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</si>
  <si>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</si>
  <si>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</si>
  <si>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</si>
  <si>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</si>
  <si>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 xml:space="preserve">          на 1 марта 2015 года</t>
  </si>
  <si>
    <t xml:space="preserve">          на 1 апреля 2015 года</t>
  </si>
  <si>
    <t xml:space="preserve">          на 1 мая 2015 года</t>
  </si>
  <si>
    <t>апрель</t>
  </si>
  <si>
    <t>Начальник финансового отдела</t>
  </si>
  <si>
    <t>Н.А.Данилова</t>
  </si>
  <si>
    <t xml:space="preserve">          на 1 июня 2015 года</t>
  </si>
  <si>
    <t>Субсидии на проведение пртивоаварийных мероприятий в зданиях мун.образ-х организаций</t>
  </si>
  <si>
    <t>Субвенции на компенсацию части родительской платы</t>
  </si>
  <si>
    <t>2014 год</t>
  </si>
  <si>
    <t>на 1 июня</t>
  </si>
  <si>
    <t xml:space="preserve">          на 1 июля 2015 года</t>
  </si>
  <si>
    <t>на 1 июля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</si>
  <si>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</si>
  <si>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</si>
  <si>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</si>
  <si>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          на 1 августа 2015 года</t>
  </si>
  <si>
    <t>на 1 августа</t>
  </si>
  <si>
    <t xml:space="preserve">000 2 02 02204 05 0000 151   </t>
  </si>
  <si>
    <t>Субсидии на модернизацию региональных систем дошкольного образования</t>
  </si>
  <si>
    <t>Налог на доходы  без дополнительного норматива (46,71%)</t>
  </si>
  <si>
    <t>ОЦП "Безопасность образовательных учреждений"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</si>
</sst>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4" fontId="4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64" fontId="5" fillId="0" borderId="2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8" fillId="0" borderId="0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Border="1" applyAlignment="1">
      <alignment horizontal="left"/>
    </xf>
    <xf numFmtId="164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5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29" xfId="0" applyNumberFormat="1" applyFont="1" applyBorder="1" applyAlignment="1">
      <alignment horizontal="center"/>
    </xf>
    <xf numFmtId="170" fontId="5" fillId="0" borderId="3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70" fontId="5" fillId="0" borderId="27" xfId="0" applyNumberFormat="1" applyFont="1" applyBorder="1" applyAlignment="1">
      <alignment/>
    </xf>
    <xf numFmtId="0" fontId="6" fillId="0" borderId="26" xfId="0" applyFont="1" applyBorder="1" applyAlignment="1">
      <alignment/>
    </xf>
    <xf numFmtId="164" fontId="6" fillId="0" borderId="22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49" fontId="4" fillId="0" borderId="16" xfId="53" applyNumberFormat="1" applyFont="1" applyBorder="1" applyAlignment="1">
      <alignment/>
      <protection/>
    </xf>
    <xf numFmtId="49" fontId="5" fillId="0" borderId="12" xfId="53" applyNumberFormat="1" applyFont="1" applyBorder="1" applyAlignment="1">
      <alignment/>
      <protection/>
    </xf>
    <xf numFmtId="49" fontId="4" fillId="0" borderId="12" xfId="53" applyNumberFormat="1" applyFont="1" applyBorder="1" applyAlignment="1">
      <alignment/>
      <protection/>
    </xf>
    <xf numFmtId="0" fontId="4" fillId="0" borderId="26" xfId="0" applyFont="1" applyBorder="1" applyAlignment="1">
      <alignment/>
    </xf>
    <xf numFmtId="0" fontId="6" fillId="0" borderId="11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53" applyFont="1" applyBorder="1" applyAlignment="1">
      <alignment horizontal="center" vertical="distributed" wrapText="1"/>
      <protection/>
    </xf>
    <xf numFmtId="0" fontId="4" fillId="0" borderId="37" xfId="0" applyFont="1" applyBorder="1" applyAlignment="1">
      <alignment wrapText="1"/>
    </xf>
    <xf numFmtId="0" fontId="4" fillId="0" borderId="36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36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38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8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5" fontId="5" fillId="0" borderId="36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37" xfId="0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0" xfId="0" applyFont="1" applyBorder="1" applyAlignment="1">
      <alignment/>
    </xf>
    <xf numFmtId="1" fontId="5" fillId="0" borderId="36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1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2" fontId="7" fillId="0" borderId="30" xfId="0" applyNumberFormat="1" applyFont="1" applyBorder="1" applyAlignment="1">
      <alignment wrapText="1"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43" fontId="4" fillId="0" borderId="38" xfId="0" applyNumberFormat="1" applyFont="1" applyBorder="1" applyAlignment="1">
      <alignment/>
    </xf>
    <xf numFmtId="2" fontId="7" fillId="0" borderId="36" xfId="0" applyNumberFormat="1" applyFont="1" applyBorder="1" applyAlignment="1">
      <alignment wrapText="1"/>
    </xf>
    <xf numFmtId="2" fontId="7" fillId="0" borderId="37" xfId="0" applyNumberFormat="1" applyFont="1" applyBorder="1" applyAlignment="1">
      <alignment wrapText="1"/>
    </xf>
    <xf numFmtId="2" fontId="4" fillId="0" borderId="36" xfId="0" applyNumberFormat="1" applyFont="1" applyBorder="1" applyAlignment="1">
      <alignment wrapText="1"/>
    </xf>
    <xf numFmtId="2" fontId="4" fillId="0" borderId="36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7" fillId="0" borderId="38" xfId="0" applyNumberFormat="1" applyFont="1" applyBorder="1" applyAlignment="1">
      <alignment wrapText="1"/>
    </xf>
    <xf numFmtId="2" fontId="6" fillId="0" borderId="2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70" fontId="5" fillId="0" borderId="36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170" fontId="4" fillId="0" borderId="30" xfId="0" applyNumberFormat="1" applyFont="1" applyBorder="1" applyAlignment="1">
      <alignment/>
    </xf>
    <xf numFmtId="170" fontId="4" fillId="0" borderId="37" xfId="0" applyNumberFormat="1" applyFont="1" applyBorder="1" applyAlignment="1">
      <alignment/>
    </xf>
    <xf numFmtId="170" fontId="4" fillId="0" borderId="36" xfId="0" applyNumberFormat="1" applyFont="1" applyBorder="1" applyAlignment="1">
      <alignment/>
    </xf>
    <xf numFmtId="170" fontId="4" fillId="0" borderId="38" xfId="0" applyNumberFormat="1" applyFont="1" applyBorder="1" applyAlignment="1">
      <alignment/>
    </xf>
    <xf numFmtId="170" fontId="5" fillId="0" borderId="30" xfId="0" applyNumberFormat="1" applyFont="1" applyBorder="1" applyAlignment="1">
      <alignment/>
    </xf>
    <xf numFmtId="170" fontId="6" fillId="0" borderId="38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7" fillId="0" borderId="30" xfId="0" applyNumberFormat="1" applyFont="1" applyBorder="1" applyAlignment="1">
      <alignment/>
    </xf>
    <xf numFmtId="170" fontId="7" fillId="0" borderId="38" xfId="0" applyNumberFormat="1" applyFont="1" applyBorder="1" applyAlignment="1">
      <alignment/>
    </xf>
    <xf numFmtId="170" fontId="5" fillId="0" borderId="38" xfId="0" applyNumberFormat="1" applyFont="1" applyBorder="1" applyAlignment="1">
      <alignment/>
    </xf>
    <xf numFmtId="170" fontId="6" fillId="0" borderId="37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27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0" fontId="6" fillId="0" borderId="36" xfId="0" applyFont="1" applyBorder="1" applyAlignment="1">
      <alignment/>
    </xf>
    <xf numFmtId="164" fontId="7" fillId="0" borderId="36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" fontId="6" fillId="0" borderId="36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" fontId="4" fillId="0" borderId="43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1" fontId="4" fillId="0" borderId="42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" fontId="4" fillId="0" borderId="47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5" fillId="0" borderId="48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" fontId="5" fillId="0" borderId="47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" fontId="4" fillId="0" borderId="50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" fontId="6" fillId="0" borderId="43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7" xfId="0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7" xfId="53" applyFont="1" applyBorder="1" applyAlignment="1">
      <alignment horizontal="distributed" wrapText="1"/>
      <protection/>
    </xf>
    <xf numFmtId="0" fontId="62" fillId="0" borderId="30" xfId="0" applyFont="1" applyBorder="1" applyAlignment="1">
      <alignment horizontal="distributed" vertical="distributed" wrapText="1"/>
    </xf>
    <xf numFmtId="0" fontId="7" fillId="0" borderId="37" xfId="53" applyFont="1" applyBorder="1" applyAlignment="1">
      <alignment horizontal="distributed" vertical="distributed" wrapText="1"/>
      <protection/>
    </xf>
    <xf numFmtId="0" fontId="7" fillId="0" borderId="30" xfId="0" applyFont="1" applyBorder="1" applyAlignment="1">
      <alignment horizontal="left"/>
    </xf>
    <xf numFmtId="0" fontId="7" fillId="0" borderId="37" xfId="53" applyFont="1" applyBorder="1" applyAlignment="1">
      <alignment horizontal="left" vertical="distributed" wrapText="1"/>
      <protection/>
    </xf>
    <xf numFmtId="0" fontId="7" fillId="0" borderId="27" xfId="0" applyFont="1" applyBorder="1" applyAlignment="1">
      <alignment/>
    </xf>
    <xf numFmtId="0" fontId="13" fillId="0" borderId="37" xfId="0" applyFont="1" applyBorder="1" applyAlignment="1">
      <alignment vertical="distributed" wrapText="1"/>
    </xf>
    <xf numFmtId="0" fontId="63" fillId="0" borderId="37" xfId="0" applyFont="1" applyBorder="1" applyAlignment="1">
      <alignment vertical="distributed" wrapText="1"/>
    </xf>
    <xf numFmtId="164" fontId="7" fillId="0" borderId="13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4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31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6" xfId="0" applyFont="1" applyBorder="1" applyAlignment="1">
      <alignment horizontal="center"/>
    </xf>
    <xf numFmtId="165" fontId="12" fillId="0" borderId="36" xfId="0" applyNumberFormat="1" applyFont="1" applyBorder="1" applyAlignment="1">
      <alignment/>
    </xf>
    <xf numFmtId="170" fontId="12" fillId="0" borderId="36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39" xfId="0" applyNumberFormat="1" applyFont="1" applyBorder="1" applyAlignment="1">
      <alignment/>
    </xf>
    <xf numFmtId="1" fontId="12" fillId="0" borderId="40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164" fontId="12" fillId="0" borderId="37" xfId="0" applyNumberFormat="1" applyFont="1" applyBorder="1" applyAlignment="1">
      <alignment/>
    </xf>
    <xf numFmtId="170" fontId="12" fillId="0" borderId="37" xfId="0" applyNumberFormat="1" applyFont="1" applyBorder="1" applyAlignment="1">
      <alignment/>
    </xf>
    <xf numFmtId="164" fontId="12" fillId="0" borderId="41" xfId="0" applyNumberFormat="1" applyFont="1" applyBorder="1" applyAlignment="1">
      <alignment/>
    </xf>
    <xf numFmtId="1" fontId="12" fillId="0" borderId="42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30" xfId="0" applyFont="1" applyBorder="1" applyAlignment="1">
      <alignment/>
    </xf>
    <xf numFmtId="164" fontId="10" fillId="0" borderId="30" xfId="0" applyNumberFormat="1" applyFont="1" applyBorder="1" applyAlignment="1">
      <alignment/>
    </xf>
    <xf numFmtId="170" fontId="10" fillId="0" borderId="30" xfId="0" applyNumberFormat="1" applyFont="1" applyBorder="1" applyAlignment="1">
      <alignment/>
    </xf>
    <xf numFmtId="1" fontId="12" fillId="0" borderId="43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6" fillId="0" borderId="37" xfId="0" applyFont="1" applyBorder="1" applyAlignment="1">
      <alignment/>
    </xf>
    <xf numFmtId="170" fontId="10" fillId="0" borderId="37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0" borderId="37" xfId="53" applyFont="1" applyBorder="1" applyAlignment="1">
      <alignment horizontal="distributed" wrapText="1"/>
      <protection/>
    </xf>
    <xf numFmtId="164" fontId="10" fillId="0" borderId="37" xfId="0" applyNumberFormat="1" applyFont="1" applyBorder="1" applyAlignment="1">
      <alignment/>
    </xf>
    <xf numFmtId="164" fontId="10" fillId="0" borderId="44" xfId="0" applyNumberFormat="1" applyFont="1" applyBorder="1" applyAlignment="1">
      <alignment/>
    </xf>
    <xf numFmtId="1" fontId="10" fillId="0" borderId="43" xfId="0" applyNumberFormat="1" applyFont="1" applyBorder="1" applyAlignment="1">
      <alignment/>
    </xf>
    <xf numFmtId="0" fontId="64" fillId="0" borderId="30" xfId="0" applyFont="1" applyBorder="1" applyAlignment="1">
      <alignment horizontal="distributed" vertical="distributed" wrapText="1"/>
    </xf>
    <xf numFmtId="164" fontId="10" fillId="0" borderId="36" xfId="0" applyNumberFormat="1" applyFont="1" applyBorder="1" applyAlignment="1">
      <alignment/>
    </xf>
    <xf numFmtId="170" fontId="10" fillId="0" borderId="36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3" fillId="0" borderId="37" xfId="53" applyFont="1" applyBorder="1" applyAlignment="1">
      <alignment horizontal="distributed" vertical="distributed" wrapText="1"/>
      <protection/>
    </xf>
    <xf numFmtId="164" fontId="10" fillId="0" borderId="45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0" fontId="12" fillId="0" borderId="37" xfId="53" applyFont="1" applyBorder="1" applyAlignment="1">
      <alignment horizontal="center" vertical="distributed" wrapText="1"/>
      <protection/>
    </xf>
    <xf numFmtId="164" fontId="12" fillId="0" borderId="36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3" fillId="0" borderId="30" xfId="0" applyFont="1" applyBorder="1" applyAlignment="1">
      <alignment horizontal="left"/>
    </xf>
    <xf numFmtId="0" fontId="13" fillId="0" borderId="37" xfId="53" applyFont="1" applyBorder="1" applyAlignment="1">
      <alignment horizontal="left" vertical="distributed" wrapText="1"/>
      <protection/>
    </xf>
    <xf numFmtId="165" fontId="10" fillId="0" borderId="3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5" fillId="0" borderId="14" xfId="0" applyFont="1" applyBorder="1" applyAlignment="1">
      <alignment/>
    </xf>
    <xf numFmtId="164" fontId="12" fillId="0" borderId="44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37" xfId="0" applyFont="1" applyBorder="1" applyAlignment="1">
      <alignment wrapText="1"/>
    </xf>
    <xf numFmtId="0" fontId="10" fillId="0" borderId="36" xfId="0" applyFont="1" applyBorder="1" applyAlignment="1">
      <alignment/>
    </xf>
    <xf numFmtId="164" fontId="15" fillId="0" borderId="17" xfId="0" applyNumberFormat="1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1" fontId="10" fillId="0" borderId="42" xfId="0" applyNumberFormat="1" applyFont="1" applyBorder="1" applyAlignment="1">
      <alignment/>
    </xf>
    <xf numFmtId="0" fontId="10" fillId="0" borderId="17" xfId="0" applyFont="1" applyBorder="1" applyAlignment="1">
      <alignment/>
    </xf>
    <xf numFmtId="164" fontId="10" fillId="0" borderId="46" xfId="0" applyNumberFormat="1" applyFont="1" applyBorder="1" applyAlignment="1">
      <alignment/>
    </xf>
    <xf numFmtId="0" fontId="10" fillId="0" borderId="38" xfId="0" applyFont="1" applyBorder="1" applyAlignment="1">
      <alignment/>
    </xf>
    <xf numFmtId="170" fontId="10" fillId="0" borderId="38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" fontId="10" fillId="0" borderId="47" xfId="0" applyNumberFormat="1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8" xfId="0" applyFont="1" applyBorder="1" applyAlignment="1">
      <alignment wrapText="1"/>
    </xf>
    <xf numFmtId="0" fontId="13" fillId="0" borderId="27" xfId="0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5" fillId="0" borderId="38" xfId="0" applyFont="1" applyBorder="1" applyAlignment="1">
      <alignment horizontal="center"/>
    </xf>
    <xf numFmtId="0" fontId="15" fillId="0" borderId="17" xfId="0" applyFont="1" applyBorder="1" applyAlignment="1">
      <alignment/>
    </xf>
    <xf numFmtId="1" fontId="12" fillId="0" borderId="48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170" fontId="10" fillId="0" borderId="15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0" fillId="0" borderId="37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170" fontId="12" fillId="0" borderId="3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2" fillId="0" borderId="47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0" fontId="10" fillId="0" borderId="13" xfId="0" applyFont="1" applyBorder="1" applyAlignment="1">
      <alignment/>
    </xf>
    <xf numFmtId="170" fontId="15" fillId="0" borderId="38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170" fontId="15" fillId="0" borderId="3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164" fontId="12" fillId="0" borderId="46" xfId="0" applyNumberFormat="1" applyFont="1" applyBorder="1" applyAlignment="1">
      <alignment/>
    </xf>
    <xf numFmtId="0" fontId="15" fillId="0" borderId="36" xfId="0" applyFont="1" applyBorder="1" applyAlignment="1">
      <alignment horizontal="center"/>
    </xf>
    <xf numFmtId="164" fontId="12" fillId="0" borderId="31" xfId="0" applyNumberFormat="1" applyFont="1" applyBorder="1" applyAlignment="1">
      <alignment/>
    </xf>
    <xf numFmtId="0" fontId="13" fillId="0" borderId="30" xfId="0" applyFont="1" applyBorder="1" applyAlignment="1">
      <alignment wrapText="1"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170" fontId="13" fillId="0" borderId="3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0" fontId="13" fillId="0" borderId="38" xfId="0" applyNumberFormat="1" applyFont="1" applyBorder="1" applyAlignment="1">
      <alignment/>
    </xf>
    <xf numFmtId="1" fontId="10" fillId="0" borderId="50" xfId="0" applyNumberFormat="1" applyFont="1" applyBorder="1" applyAlignment="1">
      <alignment/>
    </xf>
    <xf numFmtId="1" fontId="10" fillId="0" borderId="49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13" xfId="0" applyFont="1" applyBorder="1" applyAlignment="1">
      <alignment/>
    </xf>
    <xf numFmtId="164" fontId="13" fillId="0" borderId="13" xfId="0" applyNumberFormat="1" applyFont="1" applyBorder="1" applyAlignment="1">
      <alignment/>
    </xf>
    <xf numFmtId="0" fontId="10" fillId="0" borderId="38" xfId="0" applyFont="1" applyBorder="1" applyAlignment="1">
      <alignment wrapText="1"/>
    </xf>
    <xf numFmtId="170" fontId="12" fillId="0" borderId="38" xfId="0" applyNumberFormat="1" applyFont="1" applyBorder="1" applyAlignment="1">
      <alignment/>
    </xf>
    <xf numFmtId="1" fontId="12" fillId="0" borderId="36" xfId="0" applyNumberFormat="1" applyFont="1" applyBorder="1" applyAlignment="1">
      <alignment/>
    </xf>
    <xf numFmtId="164" fontId="12" fillId="0" borderId="45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0" fillId="0" borderId="48" xfId="0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2" fillId="0" borderId="20" xfId="0" applyFont="1" applyBorder="1" applyAlignment="1">
      <alignment/>
    </xf>
    <xf numFmtId="0" fontId="15" fillId="0" borderId="36" xfId="0" applyFont="1" applyBorder="1" applyAlignment="1">
      <alignment horizontal="center"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/>
    </xf>
    <xf numFmtId="170" fontId="15" fillId="0" borderId="37" xfId="0" applyNumberFormat="1" applyFont="1" applyBorder="1" applyAlignment="1">
      <alignment/>
    </xf>
    <xf numFmtId="164" fontId="15" fillId="0" borderId="41" xfId="0" applyNumberFormat="1" applyFont="1" applyBorder="1" applyAlignment="1">
      <alignment/>
    </xf>
    <xf numFmtId="1" fontId="15" fillId="0" borderId="43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164" fontId="15" fillId="0" borderId="44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164" fontId="15" fillId="0" borderId="37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12" fillId="0" borderId="27" xfId="0" applyFont="1" applyBorder="1" applyAlignment="1">
      <alignment horizontal="center"/>
    </xf>
    <xf numFmtId="165" fontId="12" fillId="0" borderId="2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3" xfId="0" applyNumberFormat="1" applyFont="1" applyBorder="1" applyAlignment="1">
      <alignment/>
    </xf>
    <xf numFmtId="1" fontId="12" fillId="0" borderId="24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64" fontId="12" fillId="0" borderId="33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1" fontId="12" fillId="0" borderId="18" xfId="0" applyNumberFormat="1" applyFont="1" applyBorder="1" applyAlignment="1">
      <alignment/>
    </xf>
    <xf numFmtId="2" fontId="12" fillId="0" borderId="27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2" fontId="13" fillId="0" borderId="36" xfId="0" applyNumberFormat="1" applyFont="1" applyBorder="1" applyAlignment="1">
      <alignment/>
    </xf>
    <xf numFmtId="2" fontId="13" fillId="0" borderId="30" xfId="0" applyNumberFormat="1" applyFont="1" applyBorder="1" applyAlignment="1">
      <alignment wrapText="1"/>
    </xf>
    <xf numFmtId="164" fontId="12" fillId="0" borderId="20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2" fontId="13" fillId="0" borderId="37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2" fontId="13" fillId="0" borderId="38" xfId="0" applyNumberFormat="1" applyFont="1" applyBorder="1" applyAlignment="1">
      <alignment/>
    </xf>
    <xf numFmtId="0" fontId="13" fillId="0" borderId="36" xfId="0" applyFont="1" applyBorder="1" applyAlignment="1">
      <alignment wrapText="1"/>
    </xf>
    <xf numFmtId="43" fontId="10" fillId="0" borderId="38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7" xfId="0" applyFont="1" applyBorder="1" applyAlignment="1">
      <alignment/>
    </xf>
    <xf numFmtId="0" fontId="13" fillId="0" borderId="31" xfId="0" applyFont="1" applyBorder="1" applyAlignment="1">
      <alignment/>
    </xf>
    <xf numFmtId="43" fontId="10" fillId="0" borderId="15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0" fontId="13" fillId="0" borderId="16" xfId="0" applyFont="1" applyBorder="1" applyAlignment="1">
      <alignment wrapText="1"/>
    </xf>
    <xf numFmtId="2" fontId="12" fillId="0" borderId="21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2" fontId="13" fillId="0" borderId="36" xfId="0" applyNumberFormat="1" applyFont="1" applyBorder="1" applyAlignment="1">
      <alignment wrapText="1"/>
    </xf>
    <xf numFmtId="2" fontId="12" fillId="0" borderId="14" xfId="0" applyNumberFormat="1" applyFont="1" applyBorder="1" applyAlignment="1">
      <alignment/>
    </xf>
    <xf numFmtId="170" fontId="12" fillId="0" borderId="29" xfId="0" applyNumberFormat="1" applyFont="1" applyBorder="1" applyAlignment="1">
      <alignment horizontal="center"/>
    </xf>
    <xf numFmtId="170" fontId="12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2" fontId="13" fillId="0" borderId="15" xfId="0" applyNumberFormat="1" applyFont="1" applyBorder="1" applyAlignment="1">
      <alignment/>
    </xf>
    <xf numFmtId="2" fontId="10" fillId="0" borderId="36" xfId="0" applyNumberFormat="1" applyFont="1" applyBorder="1" applyAlignment="1">
      <alignment wrapText="1"/>
    </xf>
    <xf numFmtId="2" fontId="10" fillId="0" borderId="36" xfId="0" applyNumberFormat="1" applyFont="1" applyBorder="1" applyAlignment="1">
      <alignment/>
    </xf>
    <xf numFmtId="2" fontId="10" fillId="0" borderId="30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1" fontId="12" fillId="0" borderId="28" xfId="0" applyNumberFormat="1" applyFont="1" applyBorder="1" applyAlignment="1">
      <alignment/>
    </xf>
    <xf numFmtId="0" fontId="13" fillId="0" borderId="29" xfId="0" applyFont="1" applyBorder="1" applyAlignment="1">
      <alignment/>
    </xf>
    <xf numFmtId="2" fontId="13" fillId="0" borderId="37" xfId="0" applyNumberFormat="1" applyFont="1" applyBorder="1" applyAlignment="1">
      <alignment wrapText="1"/>
    </xf>
    <xf numFmtId="2" fontId="13" fillId="0" borderId="38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/>
    </xf>
    <xf numFmtId="0" fontId="12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2" fontId="15" fillId="0" borderId="27" xfId="0" applyNumberFormat="1" applyFont="1" applyBorder="1" applyAlignment="1">
      <alignment/>
    </xf>
    <xf numFmtId="170" fontId="15" fillId="0" borderId="27" xfId="0" applyNumberFormat="1" applyFont="1" applyBorder="1" applyAlignment="1">
      <alignment/>
    </xf>
    <xf numFmtId="164" fontId="15" fillId="0" borderId="33" xfId="0" applyNumberFormat="1" applyFont="1" applyBorder="1" applyAlignment="1">
      <alignment/>
    </xf>
    <xf numFmtId="164" fontId="15" fillId="0" borderId="22" xfId="0" applyNumberFormat="1" applyFont="1" applyBorder="1" applyAlignment="1">
      <alignment/>
    </xf>
    <xf numFmtId="1" fontId="15" fillId="0" borderId="18" xfId="0" applyNumberFormat="1" applyFont="1" applyBorder="1" applyAlignment="1">
      <alignment/>
    </xf>
    <xf numFmtId="2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2" fontId="10" fillId="0" borderId="38" xfId="0" applyNumberFormat="1" applyFont="1" applyBorder="1" applyAlignment="1">
      <alignment/>
    </xf>
    <xf numFmtId="2" fontId="12" fillId="0" borderId="37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0" xfId="0" applyFont="1" applyBorder="1" applyAlignment="1">
      <alignment/>
    </xf>
    <xf numFmtId="49" fontId="9" fillId="0" borderId="16" xfId="53" applyNumberFormat="1" applyFont="1" applyBorder="1" applyAlignment="1">
      <alignment/>
      <protection/>
    </xf>
    <xf numFmtId="49" fontId="17" fillId="0" borderId="12" xfId="53" applyNumberFormat="1" applyFont="1" applyBorder="1" applyAlignment="1">
      <alignment/>
      <protection/>
    </xf>
    <xf numFmtId="49" fontId="9" fillId="0" borderId="12" xfId="53" applyNumberFormat="1" applyFont="1" applyBorder="1" applyAlignment="1">
      <alignment/>
      <protection/>
    </xf>
    <xf numFmtId="0" fontId="1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1" xfId="0" applyFont="1" applyBorder="1" applyAlignment="1">
      <alignment vertical="top"/>
    </xf>
    <xf numFmtId="0" fontId="17" fillId="0" borderId="26" xfId="0" applyFont="1" applyBorder="1" applyAlignment="1">
      <alignment/>
    </xf>
    <xf numFmtId="0" fontId="17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5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6" xfId="0" applyFont="1" applyBorder="1" applyAlignment="1">
      <alignment/>
    </xf>
    <xf numFmtId="170" fontId="12" fillId="0" borderId="15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0" fontId="13" fillId="0" borderId="35" xfId="0" applyFont="1" applyBorder="1" applyAlignment="1">
      <alignment horizontal="left"/>
    </xf>
    <xf numFmtId="2" fontId="10" fillId="0" borderId="15" xfId="0" applyNumberFormat="1" applyFont="1" applyBorder="1" applyAlignment="1">
      <alignment/>
    </xf>
    <xf numFmtId="49" fontId="9" fillId="0" borderId="10" xfId="53" applyNumberFormat="1" applyFont="1" applyBorder="1" applyAlignment="1">
      <alignment/>
      <protection/>
    </xf>
    <xf numFmtId="0" fontId="13" fillId="0" borderId="38" xfId="53" applyFont="1" applyBorder="1" applyAlignment="1">
      <alignment horizontal="distributed" vertical="distributed" wrapText="1"/>
      <protection/>
    </xf>
    <xf numFmtId="49" fontId="17" fillId="0" borderId="26" xfId="53" applyNumberFormat="1" applyFont="1" applyBorder="1" applyAlignment="1">
      <alignment/>
      <protection/>
    </xf>
    <xf numFmtId="0" fontId="12" fillId="0" borderId="27" xfId="53" applyFont="1" applyBorder="1" applyAlignment="1">
      <alignment horizontal="center" vertical="distributed" wrapText="1"/>
      <protection/>
    </xf>
    <xf numFmtId="49" fontId="9" fillId="0" borderId="11" xfId="53" applyNumberFormat="1" applyFont="1" applyBorder="1" applyAlignment="1">
      <alignment/>
      <protection/>
    </xf>
    <xf numFmtId="0" fontId="13" fillId="0" borderId="38" xfId="53" applyFont="1" applyBorder="1" applyAlignment="1">
      <alignment horizontal="left" vertical="distributed" wrapText="1"/>
      <protection/>
    </xf>
    <xf numFmtId="165" fontId="10" fillId="0" borderId="30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8" fillId="0" borderId="35" xfId="0" applyFont="1" applyBorder="1" applyAlignment="1">
      <alignment/>
    </xf>
    <xf numFmtId="0" fontId="15" fillId="0" borderId="29" xfId="0" applyFont="1" applyBorder="1" applyAlignment="1">
      <alignment horizontal="center"/>
    </xf>
    <xf numFmtId="170" fontId="10" fillId="0" borderId="29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33" xfId="0" applyFont="1" applyBorder="1" applyAlignment="1">
      <alignment/>
    </xf>
    <xf numFmtId="164" fontId="15" fillId="0" borderId="19" xfId="0" applyNumberFormat="1" applyFont="1" applyBorder="1" applyAlignment="1">
      <alignment/>
    </xf>
    <xf numFmtId="0" fontId="18" fillId="0" borderId="26" xfId="0" applyFont="1" applyBorder="1" applyAlignment="1">
      <alignment vertical="top"/>
    </xf>
    <xf numFmtId="0" fontId="15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/>
    </xf>
    <xf numFmtId="164" fontId="13" fillId="0" borderId="19" xfId="0" applyNumberFormat="1" applyFont="1" applyBorder="1" applyAlignment="1">
      <alignment/>
    </xf>
    <xf numFmtId="164" fontId="15" fillId="0" borderId="27" xfId="0" applyNumberFormat="1" applyFont="1" applyBorder="1" applyAlignment="1">
      <alignment/>
    </xf>
    <xf numFmtId="0" fontId="9" fillId="0" borderId="31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3" fontId="10" fillId="0" borderId="52" xfId="0" applyNumberFormat="1" applyFont="1" applyBorder="1" applyAlignment="1">
      <alignment/>
    </xf>
    <xf numFmtId="170" fontId="10" fillId="0" borderId="52" xfId="0" applyNumberFormat="1" applyFont="1" applyBorder="1" applyAlignment="1">
      <alignment/>
    </xf>
    <xf numFmtId="2" fontId="12" fillId="0" borderId="52" xfId="0" applyNumberFormat="1" applyFont="1" applyBorder="1" applyAlignment="1">
      <alignment/>
    </xf>
    <xf numFmtId="2" fontId="10" fillId="0" borderId="53" xfId="0" applyNumberFormat="1" applyFont="1" applyBorder="1" applyAlignment="1">
      <alignment/>
    </xf>
    <xf numFmtId="2" fontId="12" fillId="0" borderId="53" xfId="0" applyNumberFormat="1" applyFont="1" applyBorder="1" applyAlignment="1">
      <alignment/>
    </xf>
    <xf numFmtId="170" fontId="10" fillId="0" borderId="53" xfId="0" applyNumberFormat="1" applyFont="1" applyBorder="1" applyAlignment="1">
      <alignment/>
    </xf>
    <xf numFmtId="164" fontId="12" fillId="0" borderId="53" xfId="0" applyNumberFormat="1" applyFont="1" applyBorder="1" applyAlignment="1">
      <alignment/>
    </xf>
    <xf numFmtId="170" fontId="12" fillId="0" borderId="5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4" fontId="21" fillId="0" borderId="3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2" xfId="0" applyFont="1" applyBorder="1" applyAlignment="1">
      <alignment/>
    </xf>
    <xf numFmtId="170" fontId="21" fillId="0" borderId="36" xfId="0" applyNumberFormat="1" applyFont="1" applyBorder="1" applyAlignment="1">
      <alignment/>
    </xf>
    <xf numFmtId="164" fontId="21" fillId="0" borderId="41" xfId="0" applyNumberFormat="1" applyFont="1" applyBorder="1" applyAlignment="1">
      <alignment/>
    </xf>
    <xf numFmtId="1" fontId="21" fillId="0" borderId="4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6" xfId="0" applyFont="1" applyBorder="1" applyAlignment="1">
      <alignment/>
    </xf>
    <xf numFmtId="170" fontId="21" fillId="0" borderId="3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30" xfId="0" applyFont="1" applyBorder="1" applyAlignment="1">
      <alignment/>
    </xf>
    <xf numFmtId="164" fontId="20" fillId="0" borderId="30" xfId="0" applyNumberFormat="1" applyFont="1" applyBorder="1" applyAlignment="1">
      <alignment/>
    </xf>
    <xf numFmtId="170" fontId="20" fillId="0" borderId="3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38" xfId="0" applyFont="1" applyBorder="1" applyAlignment="1">
      <alignment/>
    </xf>
    <xf numFmtId="0" fontId="24" fillId="0" borderId="37" xfId="0" applyFont="1" applyBorder="1" applyAlignment="1">
      <alignment/>
    </xf>
    <xf numFmtId="170" fontId="20" fillId="0" borderId="37" xfId="0" applyNumberFormat="1" applyFont="1" applyBorder="1" applyAlignment="1">
      <alignment/>
    </xf>
    <xf numFmtId="164" fontId="20" fillId="0" borderId="17" xfId="0" applyNumberFormat="1" applyFont="1" applyBorder="1" applyAlignment="1">
      <alignment/>
    </xf>
    <xf numFmtId="49" fontId="20" fillId="0" borderId="16" xfId="53" applyNumberFormat="1" applyFont="1" applyBorder="1" applyAlignment="1">
      <alignment/>
      <protection/>
    </xf>
    <xf numFmtId="0" fontId="22" fillId="0" borderId="37" xfId="53" applyFont="1" applyBorder="1" applyAlignment="1">
      <alignment horizontal="distributed" wrapText="1"/>
      <protection/>
    </xf>
    <xf numFmtId="164" fontId="20" fillId="0" borderId="37" xfId="0" applyNumberFormat="1" applyFont="1" applyBorder="1" applyAlignment="1">
      <alignment/>
    </xf>
    <xf numFmtId="0" fontId="65" fillId="0" borderId="30" xfId="0" applyFont="1" applyBorder="1" applyAlignment="1">
      <alignment horizontal="distributed" vertical="distributed" wrapText="1"/>
    </xf>
    <xf numFmtId="164" fontId="20" fillId="0" borderId="36" xfId="0" applyNumberFormat="1" applyFont="1" applyBorder="1" applyAlignment="1">
      <alignment/>
    </xf>
    <xf numFmtId="170" fontId="20" fillId="0" borderId="36" xfId="0" applyNumberFormat="1" applyFont="1" applyBorder="1" applyAlignment="1">
      <alignment/>
    </xf>
    <xf numFmtId="164" fontId="20" fillId="0" borderId="14" xfId="0" applyNumberFormat="1" applyFont="1" applyBorder="1" applyAlignment="1">
      <alignment/>
    </xf>
    <xf numFmtId="0" fontId="22" fillId="0" borderId="37" xfId="53" applyFont="1" applyBorder="1" applyAlignment="1">
      <alignment horizontal="distributed" vertical="distributed" wrapText="1"/>
      <protection/>
    </xf>
    <xf numFmtId="49" fontId="20" fillId="0" borderId="10" xfId="53" applyNumberFormat="1" applyFont="1" applyBorder="1" applyAlignment="1">
      <alignment/>
      <protection/>
    </xf>
    <xf numFmtId="0" fontId="22" fillId="0" borderId="38" xfId="53" applyFont="1" applyBorder="1" applyAlignment="1">
      <alignment horizontal="distributed" vertical="distributed" wrapText="1"/>
      <protection/>
    </xf>
    <xf numFmtId="164" fontId="20" fillId="0" borderId="0" xfId="0" applyNumberFormat="1" applyFont="1" applyBorder="1" applyAlignment="1">
      <alignment/>
    </xf>
    <xf numFmtId="49" fontId="21" fillId="0" borderId="26" xfId="53" applyNumberFormat="1" applyFont="1" applyBorder="1" applyAlignment="1">
      <alignment/>
      <protection/>
    </xf>
    <xf numFmtId="0" fontId="21" fillId="0" borderId="27" xfId="53" applyFont="1" applyBorder="1" applyAlignment="1">
      <alignment horizontal="center" vertical="distributed" wrapText="1"/>
      <protection/>
    </xf>
    <xf numFmtId="164" fontId="21" fillId="0" borderId="27" xfId="0" applyNumberFormat="1" applyFont="1" applyBorder="1" applyAlignment="1">
      <alignment/>
    </xf>
    <xf numFmtId="165" fontId="21" fillId="0" borderId="27" xfId="0" applyNumberFormat="1" applyFont="1" applyBorder="1" applyAlignment="1">
      <alignment/>
    </xf>
    <xf numFmtId="170" fontId="21" fillId="0" borderId="27" xfId="0" applyNumberFormat="1" applyFont="1" applyBorder="1" applyAlignment="1">
      <alignment/>
    </xf>
    <xf numFmtId="49" fontId="20" fillId="0" borderId="12" xfId="53" applyNumberFormat="1" applyFont="1" applyBorder="1" applyAlignment="1">
      <alignment/>
      <protection/>
    </xf>
    <xf numFmtId="0" fontId="22" fillId="0" borderId="30" xfId="0" applyFont="1" applyBorder="1" applyAlignment="1">
      <alignment horizontal="left"/>
    </xf>
    <xf numFmtId="0" fontId="22" fillId="0" borderId="37" xfId="53" applyFont="1" applyBorder="1" applyAlignment="1">
      <alignment horizontal="left" vertical="distributed" wrapText="1"/>
      <protection/>
    </xf>
    <xf numFmtId="165" fontId="20" fillId="0" borderId="36" xfId="0" applyNumberFormat="1" applyFont="1" applyBorder="1" applyAlignment="1">
      <alignment/>
    </xf>
    <xf numFmtId="49" fontId="20" fillId="0" borderId="11" xfId="53" applyNumberFormat="1" applyFont="1" applyBorder="1" applyAlignment="1">
      <alignment/>
      <protection/>
    </xf>
    <xf numFmtId="0" fontId="22" fillId="0" borderId="38" xfId="53" applyFont="1" applyBorder="1" applyAlignment="1">
      <alignment horizontal="left" vertical="distributed" wrapText="1"/>
      <protection/>
    </xf>
    <xf numFmtId="165" fontId="20" fillId="0" borderId="30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3" fillId="0" borderId="0" xfId="0" applyFont="1" applyAlignment="1">
      <alignment/>
    </xf>
    <xf numFmtId="0" fontId="22" fillId="0" borderId="36" xfId="0" applyFont="1" applyBorder="1" applyAlignment="1">
      <alignment wrapText="1"/>
    </xf>
    <xf numFmtId="0" fontId="20" fillId="0" borderId="36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37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164" fontId="23" fillId="0" borderId="17" xfId="0" applyNumberFormat="1" applyFont="1" applyBorder="1" applyAlignment="1">
      <alignment/>
    </xf>
    <xf numFmtId="0" fontId="20" fillId="0" borderId="30" xfId="0" applyFont="1" applyBorder="1" applyAlignment="1">
      <alignment wrapText="1"/>
    </xf>
    <xf numFmtId="0" fontId="20" fillId="0" borderId="38" xfId="0" applyFont="1" applyBorder="1" applyAlignment="1">
      <alignment/>
    </xf>
    <xf numFmtId="170" fontId="20" fillId="0" borderId="38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36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30" xfId="0" applyFont="1" applyBorder="1" applyAlignment="1">
      <alignment/>
    </xf>
    <xf numFmtId="170" fontId="20" fillId="0" borderId="15" xfId="0" applyNumberFormat="1" applyFont="1" applyBorder="1" applyAlignment="1">
      <alignment/>
    </xf>
    <xf numFmtId="0" fontId="22" fillId="0" borderId="37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16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29" xfId="0" applyFont="1" applyBorder="1" applyAlignment="1">
      <alignment horizontal="center"/>
    </xf>
    <xf numFmtId="170" fontId="20" fillId="0" borderId="29" xfId="0" applyNumberFormat="1" applyFont="1" applyBorder="1" applyAlignment="1">
      <alignment/>
    </xf>
    <xf numFmtId="164" fontId="20" fillId="0" borderId="32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/>
    </xf>
    <xf numFmtId="170" fontId="21" fillId="0" borderId="21" xfId="0" applyNumberFormat="1" applyFont="1" applyBorder="1" applyAlignment="1">
      <alignment/>
    </xf>
    <xf numFmtId="0" fontId="22" fillId="0" borderId="30" xfId="0" applyFont="1" applyBorder="1" applyAlignment="1">
      <alignment wrapText="1"/>
    </xf>
    <xf numFmtId="0" fontId="20" fillId="0" borderId="15" xfId="0" applyFont="1" applyBorder="1" applyAlignment="1">
      <alignment/>
    </xf>
    <xf numFmtId="0" fontId="22" fillId="0" borderId="15" xfId="0" applyFont="1" applyBorder="1" applyAlignment="1">
      <alignment wrapText="1"/>
    </xf>
    <xf numFmtId="164" fontId="20" fillId="0" borderId="15" xfId="0" applyNumberFormat="1" applyFont="1" applyBorder="1" applyAlignment="1">
      <alignment/>
    </xf>
    <xf numFmtId="170" fontId="23" fillId="0" borderId="3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0" fontId="22" fillId="0" borderId="11" xfId="0" applyFont="1" applyBorder="1" applyAlignment="1">
      <alignment/>
    </xf>
    <xf numFmtId="170" fontId="22" fillId="0" borderId="3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0" fontId="22" fillId="0" borderId="38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164" fontId="22" fillId="0" borderId="17" xfId="0" applyNumberFormat="1" applyFont="1" applyBorder="1" applyAlignment="1">
      <alignment/>
    </xf>
    <xf numFmtId="164" fontId="22" fillId="0" borderId="13" xfId="0" applyNumberFormat="1" applyFont="1" applyBorder="1" applyAlignment="1">
      <alignment/>
    </xf>
    <xf numFmtId="0" fontId="20" fillId="0" borderId="38" xfId="0" applyFont="1" applyBorder="1" applyAlignment="1">
      <alignment wrapText="1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horizontal="center" wrapText="1"/>
    </xf>
    <xf numFmtId="0" fontId="23" fillId="0" borderId="27" xfId="0" applyFont="1" applyBorder="1" applyAlignment="1">
      <alignment wrapText="1"/>
    </xf>
    <xf numFmtId="164" fontId="21" fillId="0" borderId="19" xfId="0" applyNumberFormat="1" applyFont="1" applyBorder="1" applyAlignment="1">
      <alignment/>
    </xf>
    <xf numFmtId="0" fontId="23" fillId="0" borderId="27" xfId="0" applyFont="1" applyBorder="1" applyAlignment="1">
      <alignment/>
    </xf>
    <xf numFmtId="170" fontId="23" fillId="0" borderId="27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70" fontId="23" fillId="0" borderId="38" xfId="0" applyNumberFormat="1" applyFont="1" applyBorder="1" applyAlignment="1">
      <alignment/>
    </xf>
    <xf numFmtId="1" fontId="23" fillId="0" borderId="13" xfId="0" applyNumberFormat="1" applyFont="1" applyBorder="1" applyAlignment="1">
      <alignment/>
    </xf>
    <xf numFmtId="0" fontId="22" fillId="0" borderId="37" xfId="0" applyFont="1" applyBorder="1" applyAlignment="1">
      <alignment vertical="distributed" wrapText="1"/>
    </xf>
    <xf numFmtId="0" fontId="66" fillId="0" borderId="37" xfId="0" applyFont="1" applyBorder="1" applyAlignment="1">
      <alignment vertical="distributed" wrapText="1"/>
    </xf>
    <xf numFmtId="2" fontId="20" fillId="0" borderId="17" xfId="0" applyNumberFormat="1" applyFont="1" applyBorder="1" applyAlignment="1">
      <alignment/>
    </xf>
    <xf numFmtId="164" fontId="23" fillId="0" borderId="27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0" xfId="0" applyFont="1" applyBorder="1" applyAlignment="1">
      <alignment/>
    </xf>
    <xf numFmtId="2" fontId="21" fillId="0" borderId="27" xfId="0" applyNumberFormat="1" applyFont="1" applyBorder="1" applyAlignment="1">
      <alignment/>
    </xf>
    <xf numFmtId="2" fontId="22" fillId="0" borderId="36" xfId="0" applyNumberFormat="1" applyFont="1" applyBorder="1" applyAlignment="1">
      <alignment/>
    </xf>
    <xf numFmtId="0" fontId="20" fillId="0" borderId="31" xfId="0" applyFont="1" applyBorder="1" applyAlignment="1">
      <alignment/>
    </xf>
    <xf numFmtId="2" fontId="22" fillId="0" borderId="30" xfId="0" applyNumberFormat="1" applyFont="1" applyBorder="1" applyAlignment="1">
      <alignment wrapText="1"/>
    </xf>
    <xf numFmtId="2" fontId="20" fillId="0" borderId="14" xfId="0" applyNumberFormat="1" applyFont="1" applyBorder="1" applyAlignment="1">
      <alignment/>
    </xf>
    <xf numFmtId="2" fontId="22" fillId="0" borderId="37" xfId="0" applyNumberFormat="1" applyFont="1" applyBorder="1" applyAlignment="1">
      <alignment/>
    </xf>
    <xf numFmtId="0" fontId="20" fillId="0" borderId="11" xfId="0" applyFont="1" applyFill="1" applyBorder="1" applyAlignment="1">
      <alignment/>
    </xf>
    <xf numFmtId="2" fontId="22" fillId="0" borderId="3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2" fontId="22" fillId="0" borderId="38" xfId="0" applyNumberFormat="1" applyFont="1" applyBorder="1" applyAlignment="1">
      <alignment/>
    </xf>
    <xf numFmtId="0" fontId="20" fillId="0" borderId="13" xfId="0" applyFont="1" applyBorder="1" applyAlignment="1">
      <alignment/>
    </xf>
    <xf numFmtId="43" fontId="20" fillId="0" borderId="38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0" fontId="22" fillId="0" borderId="31" xfId="0" applyFont="1" applyBorder="1" applyAlignment="1">
      <alignment/>
    </xf>
    <xf numFmtId="43" fontId="20" fillId="0" borderId="1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3" fontId="20" fillId="0" borderId="52" xfId="0" applyNumberFormat="1" applyFont="1" applyBorder="1" applyAlignment="1">
      <alignment/>
    </xf>
    <xf numFmtId="170" fontId="20" fillId="0" borderId="52" xfId="0" applyNumberFormat="1" applyFont="1" applyBorder="1" applyAlignment="1">
      <alignment/>
    </xf>
    <xf numFmtId="2" fontId="21" fillId="0" borderId="52" xfId="0" applyNumberFormat="1" applyFont="1" applyBorder="1" applyAlignment="1">
      <alignment/>
    </xf>
    <xf numFmtId="2" fontId="22" fillId="0" borderId="36" xfId="0" applyNumberFormat="1" applyFont="1" applyBorder="1" applyAlignment="1">
      <alignment wrapText="1"/>
    </xf>
    <xf numFmtId="0" fontId="20" fillId="0" borderId="17" xfId="0" applyFont="1" applyBorder="1" applyAlignment="1">
      <alignment/>
    </xf>
    <xf numFmtId="2" fontId="21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2" fontId="22" fillId="0" borderId="15" xfId="0" applyNumberFormat="1" applyFont="1" applyBorder="1" applyAlignment="1">
      <alignment/>
    </xf>
    <xf numFmtId="2" fontId="20" fillId="0" borderId="36" xfId="0" applyNumberFormat="1" applyFont="1" applyBorder="1" applyAlignment="1">
      <alignment wrapText="1"/>
    </xf>
    <xf numFmtId="2" fontId="20" fillId="0" borderId="53" xfId="0" applyNumberFormat="1" applyFont="1" applyBorder="1" applyAlignment="1">
      <alignment/>
    </xf>
    <xf numFmtId="170" fontId="20" fillId="0" borderId="53" xfId="0" applyNumberFormat="1" applyFont="1" applyBorder="1" applyAlignment="1">
      <alignment/>
    </xf>
    <xf numFmtId="164" fontId="21" fillId="0" borderId="53" xfId="0" applyNumberFormat="1" applyFont="1" applyBorder="1" applyAlignment="1">
      <alignment/>
    </xf>
    <xf numFmtId="170" fontId="21" fillId="0" borderId="53" xfId="0" applyNumberFormat="1" applyFont="1" applyBorder="1" applyAlignment="1">
      <alignment/>
    </xf>
    <xf numFmtId="0" fontId="20" fillId="0" borderId="35" xfId="0" applyFont="1" applyBorder="1" applyAlignment="1">
      <alignment/>
    </xf>
    <xf numFmtId="0" fontId="22" fillId="0" borderId="35" xfId="0" applyFont="1" applyBorder="1" applyAlignment="1">
      <alignment horizontal="left"/>
    </xf>
    <xf numFmtId="2" fontId="20" fillId="0" borderId="15" xfId="0" applyNumberFormat="1" applyFont="1" applyBorder="1" applyAlignment="1">
      <alignment/>
    </xf>
    <xf numFmtId="170" fontId="21" fillId="0" borderId="15" xfId="0" applyNumberFormat="1" applyFont="1" applyBorder="1" applyAlignment="1">
      <alignment/>
    </xf>
    <xf numFmtId="164" fontId="21" fillId="0" borderId="15" xfId="0" applyNumberFormat="1" applyFont="1" applyBorder="1" applyAlignment="1">
      <alignment/>
    </xf>
    <xf numFmtId="0" fontId="22" fillId="0" borderId="29" xfId="0" applyFont="1" applyBorder="1" applyAlignment="1">
      <alignment/>
    </xf>
    <xf numFmtId="2" fontId="20" fillId="0" borderId="30" xfId="0" applyNumberFormat="1" applyFont="1" applyBorder="1" applyAlignment="1">
      <alignment/>
    </xf>
    <xf numFmtId="0" fontId="22" fillId="0" borderId="38" xfId="0" applyFont="1" applyBorder="1" applyAlignment="1">
      <alignment wrapText="1"/>
    </xf>
    <xf numFmtId="2" fontId="22" fillId="0" borderId="37" xfId="0" applyNumberFormat="1" applyFont="1" applyBorder="1" applyAlignment="1">
      <alignment wrapText="1"/>
    </xf>
    <xf numFmtId="2" fontId="22" fillId="0" borderId="38" xfId="0" applyNumberFormat="1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2" fontId="23" fillId="0" borderId="27" xfId="0" applyNumberFormat="1" applyFont="1" applyBorder="1" applyAlignment="1">
      <alignment/>
    </xf>
    <xf numFmtId="164" fontId="23" fillId="0" borderId="33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0" fontId="21" fillId="0" borderId="16" xfId="0" applyFont="1" applyBorder="1" applyAlignment="1">
      <alignment/>
    </xf>
    <xf numFmtId="2" fontId="21" fillId="0" borderId="38" xfId="0" applyNumberFormat="1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7" xfId="0" applyFont="1" applyBorder="1" applyAlignment="1">
      <alignment/>
    </xf>
    <xf numFmtId="2" fontId="20" fillId="0" borderId="38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170" fontId="21" fillId="0" borderId="0" xfId="0" applyNumberFormat="1" applyFont="1" applyAlignment="1">
      <alignment/>
    </xf>
    <xf numFmtId="1" fontId="21" fillId="0" borderId="42" xfId="0" applyNumberFormat="1" applyFont="1" applyBorder="1" applyAlignment="1">
      <alignment/>
    </xf>
    <xf numFmtId="1" fontId="21" fillId="0" borderId="24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3" fillId="0" borderId="36" xfId="0" applyFont="1" applyBorder="1" applyAlignment="1">
      <alignment horizontal="center"/>
    </xf>
    <xf numFmtId="164" fontId="21" fillId="0" borderId="36" xfId="0" applyNumberFormat="1" applyFont="1" applyBorder="1" applyAlignment="1">
      <alignment/>
    </xf>
    <xf numFmtId="164" fontId="21" fillId="0" borderId="25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55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" fontId="21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center"/>
    </xf>
    <xf numFmtId="170" fontId="21" fillId="0" borderId="29" xfId="0" applyNumberFormat="1" applyFont="1" applyBorder="1" applyAlignment="1">
      <alignment horizontal="center"/>
    </xf>
    <xf numFmtId="170" fontId="21" fillId="0" borderId="30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70" fontId="24" fillId="0" borderId="37" xfId="0" applyNumberFormat="1" applyFont="1" applyBorder="1" applyAlignment="1">
      <alignment/>
    </xf>
    <xf numFmtId="170" fontId="20" fillId="0" borderId="37" xfId="0" applyNumberFormat="1" applyFont="1" applyBorder="1" applyAlignment="1">
      <alignment wrapText="1"/>
    </xf>
    <xf numFmtId="170" fontId="20" fillId="0" borderId="30" xfId="0" applyNumberFormat="1" applyFont="1" applyBorder="1" applyAlignment="1">
      <alignment wrapText="1"/>
    </xf>
    <xf numFmtId="170" fontId="21" fillId="0" borderId="29" xfId="0" applyNumberFormat="1" applyFont="1" applyBorder="1" applyAlignment="1">
      <alignment/>
    </xf>
    <xf numFmtId="170" fontId="23" fillId="0" borderId="27" xfId="0" applyNumberFormat="1" applyFont="1" applyBorder="1" applyAlignment="1">
      <alignment wrapText="1"/>
    </xf>
    <xf numFmtId="170" fontId="22" fillId="0" borderId="36" xfId="0" applyNumberFormat="1" applyFont="1" applyBorder="1" applyAlignment="1">
      <alignment/>
    </xf>
    <xf numFmtId="170" fontId="22" fillId="0" borderId="30" xfId="0" applyNumberFormat="1" applyFont="1" applyBorder="1" applyAlignment="1">
      <alignment wrapText="1"/>
    </xf>
    <xf numFmtId="170" fontId="22" fillId="0" borderId="37" xfId="0" applyNumberFormat="1" applyFont="1" applyBorder="1" applyAlignment="1">
      <alignment/>
    </xf>
    <xf numFmtId="170" fontId="22" fillId="0" borderId="36" xfId="0" applyNumberFormat="1" applyFont="1" applyBorder="1" applyAlignment="1">
      <alignment wrapText="1"/>
    </xf>
    <xf numFmtId="170" fontId="22" fillId="0" borderId="15" xfId="0" applyNumberFormat="1" applyFont="1" applyBorder="1" applyAlignment="1">
      <alignment/>
    </xf>
    <xf numFmtId="170" fontId="20" fillId="0" borderId="36" xfId="0" applyNumberFormat="1" applyFont="1" applyBorder="1" applyAlignment="1">
      <alignment wrapText="1"/>
    </xf>
    <xf numFmtId="170" fontId="22" fillId="0" borderId="37" xfId="0" applyNumberFormat="1" applyFont="1" applyBorder="1" applyAlignment="1">
      <alignment wrapText="1"/>
    </xf>
    <xf numFmtId="170" fontId="22" fillId="0" borderId="38" xfId="0" applyNumberFormat="1" applyFont="1" applyBorder="1" applyAlignment="1">
      <alignment wrapText="1"/>
    </xf>
    <xf numFmtId="170" fontId="21" fillId="0" borderId="38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25390625" style="24" customWidth="1"/>
    <col min="2" max="2" width="68.625" style="1" customWidth="1"/>
    <col min="3" max="3" width="13.375" style="1" customWidth="1"/>
    <col min="4" max="4" width="13.25390625" style="1" customWidth="1"/>
    <col min="5" max="5" width="14.125" style="1" customWidth="1"/>
    <col min="6" max="6" width="11.00390625" style="1" hidden="1" customWidth="1"/>
    <col min="7" max="7" width="11.875" style="1" customWidth="1"/>
    <col min="8" max="8" width="8.25390625" style="1" customWidth="1"/>
    <col min="9" max="9" width="10.25390625" style="1" customWidth="1"/>
    <col min="10" max="16384" width="9.125" style="3" customWidth="1"/>
  </cols>
  <sheetData>
    <row r="1" spans="1:4" ht="14.25">
      <c r="A1" s="1"/>
      <c r="B1" s="2" t="s">
        <v>294</v>
      </c>
      <c r="C1" s="2"/>
      <c r="D1" s="2"/>
    </row>
    <row r="2" spans="1:4" ht="12.75">
      <c r="A2" s="1"/>
      <c r="B2" s="2" t="s">
        <v>0</v>
      </c>
      <c r="C2" s="2"/>
      <c r="D2" s="2"/>
    </row>
    <row r="3" spans="1:5" ht="12.75">
      <c r="A3" s="1"/>
      <c r="B3" s="2" t="s">
        <v>1</v>
      </c>
      <c r="C3" s="2"/>
      <c r="D3" s="2"/>
      <c r="E3" s="4"/>
    </row>
    <row r="4" spans="1:9" ht="14.25" customHeight="1" thickBot="1">
      <c r="A4" s="1"/>
      <c r="B4" s="2" t="s">
        <v>308</v>
      </c>
      <c r="C4" s="2"/>
      <c r="D4" s="2"/>
      <c r="H4" s="52"/>
      <c r="I4" s="48"/>
    </row>
    <row r="5" spans="1:9" s="7" customFormat="1" ht="10.5" customHeight="1" thickBot="1">
      <c r="A5" s="5" t="s">
        <v>2</v>
      </c>
      <c r="B5" s="61"/>
      <c r="C5" s="70" t="s">
        <v>175</v>
      </c>
      <c r="D5" s="70" t="s">
        <v>233</v>
      </c>
      <c r="E5" s="70" t="s">
        <v>3</v>
      </c>
      <c r="F5" s="71"/>
      <c r="G5" s="70" t="s">
        <v>3</v>
      </c>
      <c r="H5" s="722" t="s">
        <v>145</v>
      </c>
      <c r="I5" s="723"/>
    </row>
    <row r="6" spans="1:9" s="7" customFormat="1" ht="9.75" customHeight="1">
      <c r="A6" s="8" t="s">
        <v>4</v>
      </c>
      <c r="B6" s="62" t="s">
        <v>5</v>
      </c>
      <c r="C6" s="62" t="s">
        <v>144</v>
      </c>
      <c r="D6" s="62" t="s">
        <v>144</v>
      </c>
      <c r="E6" s="72" t="s">
        <v>309</v>
      </c>
      <c r="F6" s="72" t="s">
        <v>303</v>
      </c>
      <c r="G6" s="72" t="s">
        <v>309</v>
      </c>
      <c r="H6" s="70" t="s">
        <v>8</v>
      </c>
      <c r="I6" s="61" t="s">
        <v>9</v>
      </c>
    </row>
    <row r="7" spans="1:9" ht="10.5" customHeight="1" thickBot="1">
      <c r="A7" s="9" t="s">
        <v>7</v>
      </c>
      <c r="B7" s="63"/>
      <c r="C7" s="66" t="s">
        <v>6</v>
      </c>
      <c r="D7" s="66" t="s">
        <v>6</v>
      </c>
      <c r="E7" s="66" t="s">
        <v>230</v>
      </c>
      <c r="F7" s="17"/>
      <c r="G7" s="66" t="s">
        <v>180</v>
      </c>
      <c r="H7" s="41"/>
      <c r="I7" s="41"/>
    </row>
    <row r="8" spans="1:9" s="12" customFormat="1" ht="12.75">
      <c r="A8" s="11" t="s">
        <v>10</v>
      </c>
      <c r="B8" s="100" t="s">
        <v>11</v>
      </c>
      <c r="C8" s="126">
        <f>C9+C23+C34+C41+C66+C75+C85+C111+C54+C84+C83+C17</f>
        <v>45481.75</v>
      </c>
      <c r="D8" s="126">
        <f>D9+D23+D34+D41+D66+D75+D85+D111+D54+D84+D83+D17</f>
        <v>75474.75</v>
      </c>
      <c r="E8" s="172">
        <f>E9+E23+E34+E41+E66+E75+E85+E111+E54+E84+E83+E17</f>
        <v>45122.805351999996</v>
      </c>
      <c r="F8" s="168">
        <f>F9+F23+F34+F41+F66+F75+F85+F111+F54+F84+F83</f>
        <v>0</v>
      </c>
      <c r="G8" s="172">
        <v>53610.36897</v>
      </c>
      <c r="H8" s="206">
        <f>E8*100/D8</f>
        <v>59.785299523350524</v>
      </c>
      <c r="I8" s="207">
        <f>E8-D8</f>
        <v>-30351.944648000004</v>
      </c>
    </row>
    <row r="9" spans="1:9" s="14" customFormat="1" ht="13.5">
      <c r="A9" s="21" t="s">
        <v>12</v>
      </c>
      <c r="B9" s="101" t="s">
        <v>13</v>
      </c>
      <c r="C9" s="127">
        <f>C10</f>
        <v>32823</v>
      </c>
      <c r="D9" s="127">
        <f>D10</f>
        <v>33846</v>
      </c>
      <c r="E9" s="173">
        <f>E10</f>
        <v>27257.78461</v>
      </c>
      <c r="F9" s="168">
        <f>F10</f>
        <v>0</v>
      </c>
      <c r="G9" s="127">
        <v>32867.43929</v>
      </c>
      <c r="H9" s="208">
        <f>E9*100/D9</f>
        <v>80.53472968740766</v>
      </c>
      <c r="I9" s="209">
        <f>E9-D9</f>
        <v>-6588.215390000001</v>
      </c>
    </row>
    <row r="10" spans="1:9" ht="12.75">
      <c r="A10" s="24" t="s">
        <v>14</v>
      </c>
      <c r="B10" s="113" t="s">
        <v>15</v>
      </c>
      <c r="C10" s="128">
        <f>C13+C14+C15+C16</f>
        <v>32823</v>
      </c>
      <c r="D10" s="128">
        <f>D13+D14+D15+D16</f>
        <v>33846</v>
      </c>
      <c r="E10" s="174">
        <f>E13+E14+E15+E16</f>
        <v>27257.78461</v>
      </c>
      <c r="F10" s="174">
        <f>F13+F14+F15+F16</f>
        <v>0</v>
      </c>
      <c r="G10" s="174">
        <f>G13+G14+G15+G16</f>
        <v>32867.43929</v>
      </c>
      <c r="H10" s="208">
        <f>E10*100/D10</f>
        <v>80.53472968740766</v>
      </c>
      <c r="I10" s="210">
        <f>E10-D10</f>
        <v>-6588.215390000001</v>
      </c>
    </row>
    <row r="11" spans="1:9" ht="14.25" customHeight="1">
      <c r="A11" s="6"/>
      <c r="B11" s="118" t="s">
        <v>248</v>
      </c>
      <c r="C11" s="129"/>
      <c r="D11" s="175">
        <f>D10*20%/49.62%</f>
        <v>13642.079806529628</v>
      </c>
      <c r="E11" s="175">
        <f>E10*20%/49.62%</f>
        <v>10986.61209592906</v>
      </c>
      <c r="F11" s="60"/>
      <c r="G11" s="131"/>
      <c r="H11" s="208"/>
      <c r="I11" s="210"/>
    </row>
    <row r="12" spans="1:9" ht="0.75" customHeight="1">
      <c r="A12" s="11"/>
      <c r="B12" s="198"/>
      <c r="C12" s="130"/>
      <c r="D12" s="130"/>
      <c r="E12" s="173"/>
      <c r="F12" s="168"/>
      <c r="G12" s="127"/>
      <c r="H12" s="208" t="e">
        <f>E12*100/D12</f>
        <v>#DIV/0!</v>
      </c>
      <c r="I12" s="210">
        <f aca="true" t="shared" si="0" ref="I12:I34">E12-D12</f>
        <v>0</v>
      </c>
    </row>
    <row r="13" spans="1:9" ht="25.5">
      <c r="A13" s="88" t="s">
        <v>181</v>
      </c>
      <c r="B13" s="238" t="s">
        <v>194</v>
      </c>
      <c r="C13" s="131">
        <v>32823</v>
      </c>
      <c r="D13" s="131">
        <v>33123</v>
      </c>
      <c r="E13" s="175">
        <v>26898.81542</v>
      </c>
      <c r="F13" s="60"/>
      <c r="G13" s="132">
        <v>32385.60206</v>
      </c>
      <c r="H13" s="212">
        <f>E13*100/D13</f>
        <v>81.20887425655889</v>
      </c>
      <c r="I13" s="213">
        <f t="shared" si="0"/>
        <v>-6224.184580000001</v>
      </c>
    </row>
    <row r="14" spans="1:9" ht="63" customHeight="1">
      <c r="A14" s="88" t="s">
        <v>182</v>
      </c>
      <c r="B14" s="239" t="s">
        <v>195</v>
      </c>
      <c r="C14" s="132"/>
      <c r="D14" s="132">
        <v>260</v>
      </c>
      <c r="E14" s="176">
        <v>126.97527</v>
      </c>
      <c r="F14" s="34"/>
      <c r="G14" s="131">
        <v>297.24095</v>
      </c>
      <c r="H14" s="212">
        <f>E14*100/D14</f>
        <v>48.83664230769231</v>
      </c>
      <c r="I14" s="213">
        <f t="shared" si="0"/>
        <v>-133.02473</v>
      </c>
    </row>
    <row r="15" spans="1:9" ht="24.75" customHeight="1">
      <c r="A15" s="88" t="s">
        <v>183</v>
      </c>
      <c r="B15" s="240" t="s">
        <v>184</v>
      </c>
      <c r="C15" s="131"/>
      <c r="D15" s="131">
        <v>463</v>
      </c>
      <c r="E15" s="175">
        <v>231.99392</v>
      </c>
      <c r="F15" s="60"/>
      <c r="G15" s="131">
        <v>184.59628</v>
      </c>
      <c r="H15" s="212">
        <f>E15*100/D15</f>
        <v>50.10667818574514</v>
      </c>
      <c r="I15" s="213">
        <f t="shared" si="0"/>
        <v>-231.00608</v>
      </c>
    </row>
    <row r="16" spans="1:9" ht="16.5" customHeight="1">
      <c r="A16" s="88" t="s">
        <v>185</v>
      </c>
      <c r="B16" s="240" t="s">
        <v>186</v>
      </c>
      <c r="C16" s="132"/>
      <c r="D16" s="132"/>
      <c r="E16" s="176"/>
      <c r="F16" s="34"/>
      <c r="G16" s="132"/>
      <c r="H16" s="214"/>
      <c r="I16" s="215">
        <f t="shared" si="0"/>
        <v>0</v>
      </c>
    </row>
    <row r="17" spans="1:9" s="7" customFormat="1" ht="22.5" customHeight="1">
      <c r="A17" s="89" t="s">
        <v>283</v>
      </c>
      <c r="B17" s="105" t="s">
        <v>215</v>
      </c>
      <c r="C17" s="133">
        <f>C18</f>
        <v>39.5</v>
      </c>
      <c r="D17" s="133">
        <f>D18</f>
        <v>39.5</v>
      </c>
      <c r="E17" s="172">
        <f>E18</f>
        <v>26.404660000000003</v>
      </c>
      <c r="F17" s="99"/>
      <c r="G17" s="133"/>
      <c r="H17" s="212">
        <f aca="true" t="shared" si="1" ref="H17:H26">E17*100/D17</f>
        <v>66.84724050632913</v>
      </c>
      <c r="I17" s="215">
        <f t="shared" si="0"/>
        <v>-13.095339999999997</v>
      </c>
    </row>
    <row r="18" spans="1:9" ht="15" customHeight="1">
      <c r="A18" s="90" t="s">
        <v>221</v>
      </c>
      <c r="B18" s="241" t="s">
        <v>217</v>
      </c>
      <c r="C18" s="132">
        <f>C19+C20+C21+C22</f>
        <v>39.5</v>
      </c>
      <c r="D18" s="132">
        <f>D19+D20+D21+D22</f>
        <v>39.5</v>
      </c>
      <c r="E18" s="176">
        <f>E19+E20+E21+E22</f>
        <v>26.404660000000003</v>
      </c>
      <c r="F18" s="34"/>
      <c r="G18" s="132"/>
      <c r="H18" s="212">
        <f t="shared" si="1"/>
        <v>66.84724050632913</v>
      </c>
      <c r="I18" s="215">
        <f t="shared" si="0"/>
        <v>-13.095339999999997</v>
      </c>
    </row>
    <row r="19" spans="1:9" ht="15" customHeight="1">
      <c r="A19" s="90" t="s">
        <v>222</v>
      </c>
      <c r="B19" s="242" t="s">
        <v>216</v>
      </c>
      <c r="C19" s="134">
        <v>14.5</v>
      </c>
      <c r="D19" s="134">
        <v>14.5</v>
      </c>
      <c r="E19" s="176">
        <v>10.00508</v>
      </c>
      <c r="F19" s="34"/>
      <c r="G19" s="132"/>
      <c r="H19" s="212">
        <f t="shared" si="1"/>
        <v>69.00055172413792</v>
      </c>
      <c r="I19" s="215">
        <f t="shared" si="0"/>
        <v>-4.4949200000000005</v>
      </c>
    </row>
    <row r="20" spans="1:9" ht="12" customHeight="1">
      <c r="A20" s="90" t="s">
        <v>223</v>
      </c>
      <c r="B20" s="242" t="s">
        <v>218</v>
      </c>
      <c r="C20" s="134">
        <v>0.3</v>
      </c>
      <c r="D20" s="134">
        <v>0.3</v>
      </c>
      <c r="E20" s="176">
        <v>0.21964</v>
      </c>
      <c r="F20" s="34"/>
      <c r="G20" s="132"/>
      <c r="H20" s="212">
        <f t="shared" si="1"/>
        <v>73.21333333333334</v>
      </c>
      <c r="I20" s="215">
        <f t="shared" si="0"/>
        <v>-0.08035999999999999</v>
      </c>
    </row>
    <row r="21" spans="1:9" ht="14.25" customHeight="1">
      <c r="A21" s="90" t="s">
        <v>224</v>
      </c>
      <c r="B21" s="242" t="s">
        <v>219</v>
      </c>
      <c r="C21" s="134">
        <v>23.4</v>
      </c>
      <c r="D21" s="134">
        <v>23.4</v>
      </c>
      <c r="E21" s="176">
        <v>16.88876</v>
      </c>
      <c r="F21" s="34"/>
      <c r="G21" s="132"/>
      <c r="H21" s="212">
        <f t="shared" si="1"/>
        <v>72.17418803418805</v>
      </c>
      <c r="I21" s="215">
        <f t="shared" si="0"/>
        <v>-6.511239999999997</v>
      </c>
    </row>
    <row r="22" spans="1:9" ht="14.25" customHeight="1">
      <c r="A22" s="90" t="s">
        <v>225</v>
      </c>
      <c r="B22" s="242" t="s">
        <v>220</v>
      </c>
      <c r="C22" s="134">
        <v>1.3</v>
      </c>
      <c r="D22" s="134">
        <v>1.3</v>
      </c>
      <c r="E22" s="176">
        <v>-0.70882</v>
      </c>
      <c r="F22" s="34"/>
      <c r="G22" s="132"/>
      <c r="H22" s="214">
        <f t="shared" si="1"/>
        <v>-54.52461538461539</v>
      </c>
      <c r="I22" s="215">
        <f t="shared" si="0"/>
        <v>-2.00882</v>
      </c>
    </row>
    <row r="23" spans="1:9" s="22" customFormat="1" ht="12" customHeight="1">
      <c r="A23" s="26" t="s">
        <v>16</v>
      </c>
      <c r="B23" s="101" t="s">
        <v>17</v>
      </c>
      <c r="C23" s="104">
        <f>C24+C29+C31+C33+C30+C32</f>
        <v>5530</v>
      </c>
      <c r="D23" s="172">
        <f>D24+D29+D31+D33</f>
        <v>7786</v>
      </c>
      <c r="E23" s="172">
        <f>E24+E29+E31+E33</f>
        <v>4957.279669999999</v>
      </c>
      <c r="F23" s="35">
        <f>F24+F29+F31+F33</f>
        <v>0</v>
      </c>
      <c r="G23" s="193">
        <v>5830.3034</v>
      </c>
      <c r="H23" s="211">
        <f t="shared" si="1"/>
        <v>63.66914551759567</v>
      </c>
      <c r="I23" s="207">
        <f t="shared" si="0"/>
        <v>-2828.720330000001</v>
      </c>
    </row>
    <row r="24" spans="1:9" s="22" customFormat="1" ht="13.5" customHeight="1">
      <c r="A24" s="15" t="s">
        <v>141</v>
      </c>
      <c r="B24" s="120" t="s">
        <v>152</v>
      </c>
      <c r="C24" s="107">
        <f>C25+C26</f>
        <v>2914.8</v>
      </c>
      <c r="D24" s="107">
        <f>D25+D26</f>
        <v>3014.8</v>
      </c>
      <c r="E24" s="176">
        <f>E25+E26</f>
        <v>827.1144999999999</v>
      </c>
      <c r="F24" s="187"/>
      <c r="G24" s="145">
        <v>1749.53299</v>
      </c>
      <c r="H24" s="212">
        <f t="shared" si="1"/>
        <v>27.4351366591482</v>
      </c>
      <c r="I24" s="215">
        <f t="shared" si="0"/>
        <v>-2187.6855000000005</v>
      </c>
    </row>
    <row r="25" spans="1:9" s="22" customFormat="1" ht="24.75" customHeight="1">
      <c r="A25" s="15" t="s">
        <v>142</v>
      </c>
      <c r="B25" s="120" t="s">
        <v>153</v>
      </c>
      <c r="C25" s="106">
        <v>654.8</v>
      </c>
      <c r="D25" s="106">
        <v>754.8</v>
      </c>
      <c r="E25" s="175">
        <v>540.48448</v>
      </c>
      <c r="F25" s="187"/>
      <c r="G25" s="194">
        <v>650.65133</v>
      </c>
      <c r="H25" s="212">
        <f t="shared" si="1"/>
        <v>71.60631690514043</v>
      </c>
      <c r="I25" s="215">
        <f t="shared" si="0"/>
        <v>-214.31552</v>
      </c>
    </row>
    <row r="26" spans="1:9" ht="24.75" customHeight="1">
      <c r="A26" s="15" t="s">
        <v>143</v>
      </c>
      <c r="B26" s="120" t="s">
        <v>154</v>
      </c>
      <c r="C26" s="115">
        <v>2260</v>
      </c>
      <c r="D26" s="115">
        <v>2260</v>
      </c>
      <c r="E26" s="174">
        <v>286.63002</v>
      </c>
      <c r="G26" s="155">
        <v>649.42467</v>
      </c>
      <c r="H26" s="212">
        <f t="shared" si="1"/>
        <v>12.68274424778761</v>
      </c>
      <c r="I26" s="216">
        <f t="shared" si="0"/>
        <v>-1973.36998</v>
      </c>
    </row>
    <row r="27" spans="1:9" ht="36" customHeight="1">
      <c r="A27" s="15" t="s">
        <v>245</v>
      </c>
      <c r="B27" s="120" t="s">
        <v>246</v>
      </c>
      <c r="C27" s="106"/>
      <c r="D27" s="106"/>
      <c r="E27" s="175">
        <v>-77.36549</v>
      </c>
      <c r="F27" s="28"/>
      <c r="G27" s="161">
        <v>1.22666</v>
      </c>
      <c r="H27" s="217"/>
      <c r="I27" s="216"/>
    </row>
    <row r="28" spans="1:9" ht="12.75">
      <c r="A28" s="15" t="s">
        <v>18</v>
      </c>
      <c r="B28" s="118" t="s">
        <v>19</v>
      </c>
      <c r="C28" s="103"/>
      <c r="D28" s="103"/>
      <c r="E28" s="177"/>
      <c r="F28" s="53"/>
      <c r="G28" s="195"/>
      <c r="H28" s="217"/>
      <c r="I28" s="218">
        <f t="shared" si="0"/>
        <v>0</v>
      </c>
    </row>
    <row r="29" spans="1:9" ht="12" customHeight="1">
      <c r="A29" s="10"/>
      <c r="B29" s="116" t="s">
        <v>20</v>
      </c>
      <c r="C29" s="107">
        <v>2353.2</v>
      </c>
      <c r="D29" s="107">
        <v>3478.2</v>
      </c>
      <c r="E29" s="176">
        <v>3577.57086</v>
      </c>
      <c r="F29" s="34"/>
      <c r="G29" s="132">
        <v>3694.657</v>
      </c>
      <c r="H29" s="214">
        <f>E29*100/D29</f>
        <v>102.85696222183888</v>
      </c>
      <c r="I29" s="215">
        <f t="shared" si="0"/>
        <v>99.37086</v>
      </c>
    </row>
    <row r="30" spans="1:9" ht="24.75" customHeight="1" thickBot="1">
      <c r="A30" s="15" t="s">
        <v>234</v>
      </c>
      <c r="B30" s="122" t="s">
        <v>235</v>
      </c>
      <c r="C30" s="107"/>
      <c r="D30" s="107">
        <v>25</v>
      </c>
      <c r="E30" s="176">
        <v>-5.77787</v>
      </c>
      <c r="F30" s="34"/>
      <c r="G30" s="132"/>
      <c r="H30" s="214"/>
      <c r="I30" s="215">
        <f t="shared" si="0"/>
        <v>-30.77787</v>
      </c>
    </row>
    <row r="31" spans="1:9" ht="13.5" thickBot="1">
      <c r="A31" s="91" t="s">
        <v>21</v>
      </c>
      <c r="B31" s="243" t="s">
        <v>273</v>
      </c>
      <c r="C31" s="107">
        <v>262</v>
      </c>
      <c r="D31" s="107">
        <v>793</v>
      </c>
      <c r="E31" s="175">
        <v>370.85409</v>
      </c>
      <c r="F31" s="34"/>
      <c r="G31" s="131">
        <v>252.741</v>
      </c>
      <c r="H31" s="219">
        <f>E31*100/D31</f>
        <v>46.76596343001261</v>
      </c>
      <c r="I31" s="215">
        <f t="shared" si="0"/>
        <v>-422.14591</v>
      </c>
    </row>
    <row r="32" spans="1:9" ht="13.5" thickBot="1">
      <c r="A32" s="91" t="s">
        <v>236</v>
      </c>
      <c r="B32" s="243" t="s">
        <v>237</v>
      </c>
      <c r="C32" s="107"/>
      <c r="D32" s="107">
        <v>31</v>
      </c>
      <c r="E32" s="175">
        <v>20.77807</v>
      </c>
      <c r="F32" s="34"/>
      <c r="G32" s="132">
        <v>7.916</v>
      </c>
      <c r="H32" s="47"/>
      <c r="I32" s="216">
        <f t="shared" si="0"/>
        <v>-10.22193</v>
      </c>
    </row>
    <row r="33" spans="1:9" ht="12.75">
      <c r="A33" s="10" t="s">
        <v>193</v>
      </c>
      <c r="B33" s="113" t="s">
        <v>259</v>
      </c>
      <c r="C33" s="107"/>
      <c r="D33" s="107">
        <v>500</v>
      </c>
      <c r="E33" s="175">
        <v>181.74022</v>
      </c>
      <c r="F33" s="34"/>
      <c r="G33" s="132">
        <v>133.37113</v>
      </c>
      <c r="H33" s="212">
        <f>E33*100/D33</f>
        <v>36.348044</v>
      </c>
      <c r="I33" s="216">
        <f t="shared" si="0"/>
        <v>-318.25978</v>
      </c>
    </row>
    <row r="34" spans="1:9" ht="13.5">
      <c r="A34" s="29" t="s">
        <v>22</v>
      </c>
      <c r="B34" s="108" t="s">
        <v>23</v>
      </c>
      <c r="C34" s="130">
        <f>C36+C38</f>
        <v>882.65</v>
      </c>
      <c r="D34" s="130">
        <f>D36+D38</f>
        <v>3182.65</v>
      </c>
      <c r="E34" s="173">
        <f>E36+E38+E39</f>
        <v>1060.09709</v>
      </c>
      <c r="F34" s="54">
        <f>F36+F38</f>
        <v>0</v>
      </c>
      <c r="G34" s="140">
        <v>810.414</v>
      </c>
      <c r="H34" s="208">
        <f>E34*100/D34</f>
        <v>33.30862928691499</v>
      </c>
      <c r="I34" s="210">
        <f t="shared" si="0"/>
        <v>-2122.5529100000003</v>
      </c>
    </row>
    <row r="35" spans="1:9" ht="12.75">
      <c r="A35" s="15" t="s">
        <v>24</v>
      </c>
      <c r="B35" s="118" t="s">
        <v>25</v>
      </c>
      <c r="C35" s="103"/>
      <c r="D35" s="103"/>
      <c r="E35" s="177"/>
      <c r="F35" s="53"/>
      <c r="G35" s="195"/>
      <c r="H35" s="208"/>
      <c r="I35" s="220"/>
    </row>
    <row r="36" spans="2:9" ht="12.75">
      <c r="B36" s="113" t="s">
        <v>26</v>
      </c>
      <c r="C36" s="102">
        <f>C37</f>
        <v>882.65</v>
      </c>
      <c r="D36" s="232">
        <f>D37</f>
        <v>3182.65</v>
      </c>
      <c r="E36" s="74">
        <f>E37</f>
        <v>1060.09709</v>
      </c>
      <c r="F36" s="1">
        <f>F37</f>
        <v>0</v>
      </c>
      <c r="G36" s="255">
        <v>792.414</v>
      </c>
      <c r="H36" s="19">
        <f>E36*100/D36</f>
        <v>33.30862928691499</v>
      </c>
      <c r="I36" s="20">
        <f>E36-D36</f>
        <v>-2122.5529100000003</v>
      </c>
    </row>
    <row r="37" spans="1:9" ht="12.75">
      <c r="A37" s="15" t="s">
        <v>27</v>
      </c>
      <c r="B37" s="111" t="s">
        <v>250</v>
      </c>
      <c r="C37" s="109">
        <v>882.65</v>
      </c>
      <c r="D37" s="109">
        <v>3182.65</v>
      </c>
      <c r="E37" s="177">
        <v>1060.09709</v>
      </c>
      <c r="F37" s="31"/>
      <c r="G37" s="130">
        <v>792.414</v>
      </c>
      <c r="H37" s="219">
        <f>E37*100/D37</f>
        <v>33.30862928691499</v>
      </c>
      <c r="I37" s="215">
        <f>E37-D37</f>
        <v>-2122.5529100000003</v>
      </c>
    </row>
    <row r="38" spans="1:9" ht="12.75">
      <c r="A38" s="25" t="s">
        <v>28</v>
      </c>
      <c r="B38" s="111" t="s">
        <v>251</v>
      </c>
      <c r="C38" s="103"/>
      <c r="D38" s="103"/>
      <c r="E38" s="175"/>
      <c r="F38" s="53"/>
      <c r="G38" s="195"/>
      <c r="H38" s="222"/>
      <c r="I38" s="213">
        <f>E38-D38</f>
        <v>0</v>
      </c>
    </row>
    <row r="39" spans="1:9" ht="12.75">
      <c r="A39" s="25" t="s">
        <v>198</v>
      </c>
      <c r="B39" s="111" t="s">
        <v>252</v>
      </c>
      <c r="C39" s="109"/>
      <c r="D39" s="109"/>
      <c r="E39" s="175"/>
      <c r="F39" s="60"/>
      <c r="G39" s="131">
        <v>18</v>
      </c>
      <c r="H39" s="222"/>
      <c r="I39" s="216"/>
    </row>
    <row r="40" spans="1:10" ht="13.5">
      <c r="A40" s="30" t="s">
        <v>29</v>
      </c>
      <c r="B40" s="110" t="s">
        <v>30</v>
      </c>
      <c r="C40" s="135"/>
      <c r="D40" s="135"/>
      <c r="E40" s="178"/>
      <c r="F40" s="13"/>
      <c r="G40" s="196"/>
      <c r="H40" s="208"/>
      <c r="I40" s="223"/>
      <c r="J40" s="7"/>
    </row>
    <row r="41" spans="1:10" ht="13.5">
      <c r="A41" s="11"/>
      <c r="B41" s="110" t="s">
        <v>31</v>
      </c>
      <c r="C41" s="133">
        <f>C46+C48+C42+C45+C43</f>
        <v>0</v>
      </c>
      <c r="D41" s="133">
        <f>D46+D48+D42+D45+D43</f>
        <v>0</v>
      </c>
      <c r="E41" s="172">
        <f>E46+E48+E42+E45+E43+E44</f>
        <v>2.739</v>
      </c>
      <c r="F41" s="162"/>
      <c r="G41" s="193">
        <v>14.8052</v>
      </c>
      <c r="H41" s="206"/>
      <c r="I41" s="207">
        <f>E41-D41</f>
        <v>2.739</v>
      </c>
      <c r="J41" s="7"/>
    </row>
    <row r="42" spans="1:9" s="7" customFormat="1" ht="12.75">
      <c r="A42" s="10" t="s">
        <v>32</v>
      </c>
      <c r="B42" s="111" t="s">
        <v>33</v>
      </c>
      <c r="C42" s="107"/>
      <c r="D42" s="107"/>
      <c r="E42" s="176"/>
      <c r="F42" s="34"/>
      <c r="G42" s="132"/>
      <c r="H42" s="219"/>
      <c r="I42" s="207">
        <f>E42-D42</f>
        <v>0</v>
      </c>
    </row>
    <row r="43" spans="1:9" s="7" customFormat="1" ht="12.75">
      <c r="A43" s="10" t="s">
        <v>34</v>
      </c>
      <c r="B43" s="111" t="s">
        <v>35</v>
      </c>
      <c r="C43" s="116"/>
      <c r="D43" s="116"/>
      <c r="E43" s="176"/>
      <c r="F43" s="34"/>
      <c r="G43" s="132"/>
      <c r="H43" s="212"/>
      <c r="I43" s="207">
        <f>E43-D43</f>
        <v>0</v>
      </c>
    </row>
    <row r="44" spans="1:9" s="7" customFormat="1" ht="12.75">
      <c r="A44" s="10" t="s">
        <v>36</v>
      </c>
      <c r="B44" s="111" t="s">
        <v>249</v>
      </c>
      <c r="C44" s="116"/>
      <c r="D44" s="116"/>
      <c r="E44" s="176"/>
      <c r="F44" s="34"/>
      <c r="G44" s="132"/>
      <c r="H44" s="212"/>
      <c r="I44" s="207"/>
    </row>
    <row r="45" spans="1:9" s="7" customFormat="1" ht="12.75">
      <c r="A45" s="10" t="s">
        <v>37</v>
      </c>
      <c r="B45" s="111" t="s">
        <v>38</v>
      </c>
      <c r="C45" s="116"/>
      <c r="D45" s="116"/>
      <c r="E45" s="176"/>
      <c r="F45" s="34"/>
      <c r="G45" s="132"/>
      <c r="H45" s="212"/>
      <c r="I45" s="207"/>
    </row>
    <row r="46" spans="1:10" s="7" customFormat="1" ht="13.5">
      <c r="A46" s="10" t="s">
        <v>39</v>
      </c>
      <c r="B46" s="111" t="s">
        <v>40</v>
      </c>
      <c r="C46" s="109">
        <f>C47</f>
        <v>0</v>
      </c>
      <c r="D46" s="109">
        <f>D47</f>
        <v>0</v>
      </c>
      <c r="E46" s="175">
        <f>E47</f>
        <v>0</v>
      </c>
      <c r="F46" s="28">
        <f>F47</f>
        <v>0</v>
      </c>
      <c r="G46" s="109">
        <f>G47</f>
        <v>0</v>
      </c>
      <c r="H46" s="212"/>
      <c r="I46" s="207">
        <f>E46-D46</f>
        <v>0</v>
      </c>
      <c r="J46" s="22"/>
    </row>
    <row r="47" spans="1:10" s="7" customFormat="1" ht="13.5">
      <c r="A47" s="25" t="s">
        <v>41</v>
      </c>
      <c r="B47" s="111" t="s">
        <v>42</v>
      </c>
      <c r="C47" s="109"/>
      <c r="D47" s="109"/>
      <c r="E47" s="175"/>
      <c r="F47" s="60"/>
      <c r="G47" s="131"/>
      <c r="H47" s="212"/>
      <c r="I47" s="207">
        <f>E47-D47</f>
        <v>0</v>
      </c>
      <c r="J47" s="22"/>
    </row>
    <row r="48" spans="1:9" s="22" customFormat="1" ht="13.5">
      <c r="A48" s="15" t="s">
        <v>43</v>
      </c>
      <c r="B48" s="118" t="s">
        <v>44</v>
      </c>
      <c r="C48" s="103">
        <f>C51+C52</f>
        <v>0</v>
      </c>
      <c r="D48" s="103">
        <f>D51+D52</f>
        <v>0</v>
      </c>
      <c r="E48" s="177">
        <f>E51+E52</f>
        <v>2.739</v>
      </c>
      <c r="F48" s="16">
        <f>F51+F52</f>
        <v>0</v>
      </c>
      <c r="G48" s="103">
        <v>14.80515</v>
      </c>
      <c r="H48" s="222"/>
      <c r="I48" s="209">
        <f>E48-D48</f>
        <v>2.739</v>
      </c>
    </row>
    <row r="49" spans="1:9" s="22" customFormat="1" ht="13.5">
      <c r="A49" s="15" t="s">
        <v>45</v>
      </c>
      <c r="B49" s="118" t="s">
        <v>46</v>
      </c>
      <c r="C49" s="103"/>
      <c r="D49" s="103"/>
      <c r="E49" s="179"/>
      <c r="F49" s="163"/>
      <c r="G49" s="197"/>
      <c r="H49" s="217"/>
      <c r="I49" s="223"/>
    </row>
    <row r="50" spans="1:9" s="22" customFormat="1" ht="11.25" customHeight="1">
      <c r="A50" s="24"/>
      <c r="B50" s="113" t="s">
        <v>47</v>
      </c>
      <c r="C50" s="102"/>
      <c r="D50" s="102"/>
      <c r="E50" s="180"/>
      <c r="F50" s="164"/>
      <c r="G50" s="141"/>
      <c r="H50" s="224"/>
      <c r="I50" s="209"/>
    </row>
    <row r="51" spans="1:10" s="22" customFormat="1" ht="10.5" customHeight="1">
      <c r="A51" s="10"/>
      <c r="B51" s="116" t="s">
        <v>48</v>
      </c>
      <c r="C51" s="107"/>
      <c r="D51" s="107"/>
      <c r="E51" s="176">
        <v>0.665</v>
      </c>
      <c r="F51" s="34"/>
      <c r="G51" s="132"/>
      <c r="H51" s="214"/>
      <c r="I51" s="207">
        <f>E51-D51</f>
        <v>0.665</v>
      </c>
      <c r="J51" s="3"/>
    </row>
    <row r="52" spans="1:10" s="22" customFormat="1" ht="13.5">
      <c r="A52" s="24" t="s">
        <v>49</v>
      </c>
      <c r="B52" s="113" t="s">
        <v>50</v>
      </c>
      <c r="C52" s="109"/>
      <c r="D52" s="109"/>
      <c r="E52" s="175">
        <v>2.074</v>
      </c>
      <c r="F52" s="31"/>
      <c r="G52" s="128"/>
      <c r="H52" s="47"/>
      <c r="I52" s="209">
        <f>E52-D52</f>
        <v>2.074</v>
      </c>
      <c r="J52" s="3"/>
    </row>
    <row r="53" spans="1:9" ht="13.5">
      <c r="A53" s="29" t="s">
        <v>51</v>
      </c>
      <c r="B53" s="108" t="s">
        <v>146</v>
      </c>
      <c r="C53" s="136"/>
      <c r="D53" s="136"/>
      <c r="E53" s="177"/>
      <c r="F53" s="53"/>
      <c r="G53" s="195"/>
      <c r="H53" s="225"/>
      <c r="I53" s="223"/>
    </row>
    <row r="54" spans="2:9" ht="13.5">
      <c r="B54" s="112" t="s">
        <v>147</v>
      </c>
      <c r="C54" s="104">
        <f>C56+C57+C62</f>
        <v>2186.5</v>
      </c>
      <c r="D54" s="104">
        <f>D56+D57+D62</f>
        <v>15086.5</v>
      </c>
      <c r="E54" s="172">
        <f>E56+E57+E62</f>
        <v>3793.44826</v>
      </c>
      <c r="F54" s="35">
        <f>F56+F57+F62</f>
        <v>0</v>
      </c>
      <c r="G54" s="198">
        <v>3717.63504</v>
      </c>
      <c r="H54" s="226">
        <f>E54*100/D54</f>
        <v>25.144654227289298</v>
      </c>
      <c r="I54" s="207">
        <f>E54-D54</f>
        <v>-11293.051739999999</v>
      </c>
    </row>
    <row r="55" spans="1:9" ht="12.75">
      <c r="A55" s="15" t="s">
        <v>187</v>
      </c>
      <c r="B55" s="118" t="s">
        <v>52</v>
      </c>
      <c r="C55" s="103"/>
      <c r="D55" s="103"/>
      <c r="E55" s="177"/>
      <c r="F55" s="53"/>
      <c r="G55" s="195"/>
      <c r="H55" s="222"/>
      <c r="I55" s="223"/>
    </row>
    <row r="56" spans="2:9" ht="12.75">
      <c r="B56" s="116" t="s">
        <v>260</v>
      </c>
      <c r="C56" s="107">
        <v>1585.5</v>
      </c>
      <c r="D56" s="107">
        <v>12485.5</v>
      </c>
      <c r="E56" s="176">
        <v>3419.92007</v>
      </c>
      <c r="F56" s="31"/>
      <c r="G56" s="132">
        <v>3309.079</v>
      </c>
      <c r="H56" s="219">
        <f>E56*100/D56</f>
        <v>27.39113427575988</v>
      </c>
      <c r="I56" s="215">
        <f>E56-D56</f>
        <v>-9065.57993</v>
      </c>
    </row>
    <row r="57" spans="1:9" ht="25.5">
      <c r="A57" s="15" t="s">
        <v>263</v>
      </c>
      <c r="B57" s="117" t="s">
        <v>262</v>
      </c>
      <c r="C57" s="102">
        <f>C59</f>
        <v>294</v>
      </c>
      <c r="D57" s="102">
        <f>D59</f>
        <v>1294</v>
      </c>
      <c r="E57" s="174">
        <f>E59</f>
        <v>145.93668</v>
      </c>
      <c r="F57" s="1">
        <f>F59</f>
        <v>0</v>
      </c>
      <c r="G57" s="102">
        <v>127.57</v>
      </c>
      <c r="H57" s="214">
        <f>E57*100/D57</f>
        <v>11.277950540958269</v>
      </c>
      <c r="I57" s="215">
        <f>E57-D57</f>
        <v>-1148.06332</v>
      </c>
    </row>
    <row r="58" spans="1:9" ht="25.5" hidden="1">
      <c r="A58" s="15" t="s">
        <v>188</v>
      </c>
      <c r="B58" s="122" t="s">
        <v>261</v>
      </c>
      <c r="C58" s="103"/>
      <c r="D58" s="103"/>
      <c r="E58" s="177"/>
      <c r="F58" s="53"/>
      <c r="G58" s="195"/>
      <c r="H58" s="217"/>
      <c r="I58" s="218"/>
    </row>
    <row r="59" spans="1:9" ht="25.5">
      <c r="A59" s="18" t="s">
        <v>264</v>
      </c>
      <c r="B59" s="43" t="s">
        <v>262</v>
      </c>
      <c r="C59" s="18">
        <v>294</v>
      </c>
      <c r="D59" s="18">
        <v>1294</v>
      </c>
      <c r="E59" s="74">
        <v>145.93668</v>
      </c>
      <c r="F59" s="19"/>
      <c r="G59" s="19">
        <v>127.57</v>
      </c>
      <c r="H59" s="19">
        <f>E59*100/D59</f>
        <v>11.277950540958269</v>
      </c>
      <c r="I59" s="20">
        <f>E59-D59</f>
        <v>-1148.06332</v>
      </c>
    </row>
    <row r="60" spans="1:10" ht="13.5">
      <c r="A60" s="24" t="s">
        <v>53</v>
      </c>
      <c r="B60" s="113" t="s">
        <v>54</v>
      </c>
      <c r="C60" s="102"/>
      <c r="D60" s="102"/>
      <c r="E60" s="180"/>
      <c r="F60" s="164"/>
      <c r="G60" s="102"/>
      <c r="H60" s="224"/>
      <c r="I60" s="209"/>
      <c r="J60" s="22"/>
    </row>
    <row r="61" spans="1:10" ht="13.5">
      <c r="A61" s="32"/>
      <c r="B61" s="113" t="s">
        <v>55</v>
      </c>
      <c r="C61" s="102"/>
      <c r="D61" s="102"/>
      <c r="E61" s="181"/>
      <c r="F61" s="165"/>
      <c r="G61" s="141"/>
      <c r="H61" s="224"/>
      <c r="I61" s="209"/>
      <c r="J61" s="33"/>
    </row>
    <row r="62" spans="1:10" s="22" customFormat="1" ht="13.5">
      <c r="A62" s="32"/>
      <c r="B62" s="113" t="s">
        <v>56</v>
      </c>
      <c r="C62" s="107">
        <f>C64</f>
        <v>307</v>
      </c>
      <c r="D62" s="107">
        <f>D64</f>
        <v>1307</v>
      </c>
      <c r="E62" s="176">
        <f>E64</f>
        <v>227.59151</v>
      </c>
      <c r="F62" s="17">
        <f>F64</f>
        <v>0</v>
      </c>
      <c r="G62" s="107">
        <v>280.57</v>
      </c>
      <c r="H62" s="224">
        <f>E62*100/D62</f>
        <v>17.413275439938793</v>
      </c>
      <c r="I62" s="215">
        <f>E62-D62</f>
        <v>-1079.40849</v>
      </c>
      <c r="J62" s="33"/>
    </row>
    <row r="63" spans="1:9" s="33" customFormat="1" ht="12.75">
      <c r="A63" s="15" t="s">
        <v>57</v>
      </c>
      <c r="B63" s="118" t="s">
        <v>58</v>
      </c>
      <c r="C63" s="103"/>
      <c r="D63" s="103"/>
      <c r="E63" s="182"/>
      <c r="F63" s="165"/>
      <c r="G63" s="118"/>
      <c r="H63" s="222"/>
      <c r="I63" s="227"/>
    </row>
    <row r="64" spans="1:9" s="33" customFormat="1" ht="12.75">
      <c r="A64" s="27"/>
      <c r="B64" s="116" t="s">
        <v>59</v>
      </c>
      <c r="C64" s="102">
        <v>307</v>
      </c>
      <c r="D64" s="102">
        <v>1307</v>
      </c>
      <c r="E64" s="174">
        <v>227.59151</v>
      </c>
      <c r="F64" s="165"/>
      <c r="G64" s="199">
        <v>280.57</v>
      </c>
      <c r="H64" s="219">
        <f>E64*100/D64</f>
        <v>17.413275439938793</v>
      </c>
      <c r="I64" s="221">
        <f>E64-D64</f>
        <v>-1079.40849</v>
      </c>
    </row>
    <row r="65" spans="1:9" s="33" customFormat="1" ht="17.25" customHeight="1">
      <c r="A65" s="25" t="s">
        <v>60</v>
      </c>
      <c r="B65" s="111" t="s">
        <v>61</v>
      </c>
      <c r="C65" s="109"/>
      <c r="D65" s="109"/>
      <c r="E65" s="175"/>
      <c r="F65" s="166"/>
      <c r="G65" s="194"/>
      <c r="H65" s="219"/>
      <c r="I65" s="207">
        <f>E65-D65</f>
        <v>0</v>
      </c>
    </row>
    <row r="66" spans="1:9" s="33" customFormat="1" ht="13.5">
      <c r="A66" s="30" t="s">
        <v>62</v>
      </c>
      <c r="B66" s="110" t="s">
        <v>63</v>
      </c>
      <c r="C66" s="137">
        <f>C68</f>
        <v>2667</v>
      </c>
      <c r="D66" s="137">
        <f>D68+D69+D71</f>
        <v>5077</v>
      </c>
      <c r="E66" s="173">
        <f>E68+E69+E71+E72+E73+E70</f>
        <v>3872.6839920000007</v>
      </c>
      <c r="F66" s="163"/>
      <c r="G66" s="142">
        <v>2000.8</v>
      </c>
      <c r="H66" s="208">
        <f>E66*100/D66</f>
        <v>76.27898349418949</v>
      </c>
      <c r="I66" s="209">
        <f>E66-D66</f>
        <v>-1204.3160079999993</v>
      </c>
    </row>
    <row r="67" spans="1:9" s="33" customFormat="1" ht="12.75" hidden="1">
      <c r="A67" s="15"/>
      <c r="B67" s="103"/>
      <c r="C67" s="103"/>
      <c r="D67" s="103"/>
      <c r="E67" s="177"/>
      <c r="F67" s="58"/>
      <c r="G67" s="118"/>
      <c r="H67" s="208"/>
      <c r="I67" s="223"/>
    </row>
    <row r="68" spans="1:9" s="33" customFormat="1" ht="11.25" customHeight="1">
      <c r="A68" s="15" t="s">
        <v>265</v>
      </c>
      <c r="B68" s="103" t="s">
        <v>197</v>
      </c>
      <c r="C68" s="102">
        <v>2667</v>
      </c>
      <c r="D68" s="102">
        <v>4467</v>
      </c>
      <c r="E68" s="174">
        <v>3579.520262</v>
      </c>
      <c r="F68" s="165"/>
      <c r="G68" s="200">
        <v>2454.68505</v>
      </c>
      <c r="H68" s="219">
        <f>E68*100/D68</f>
        <v>80.13253328856057</v>
      </c>
      <c r="I68" s="216">
        <f>E68-D68</f>
        <v>-887.479738</v>
      </c>
    </row>
    <row r="69" spans="1:9" s="33" customFormat="1" ht="23.25" customHeight="1">
      <c r="A69" s="15" t="s">
        <v>238</v>
      </c>
      <c r="B69" s="106" t="s">
        <v>240</v>
      </c>
      <c r="C69" s="109"/>
      <c r="D69" s="109">
        <v>60</v>
      </c>
      <c r="E69" s="175">
        <v>17.06174</v>
      </c>
      <c r="F69" s="166"/>
      <c r="G69" s="194">
        <v>2151.945</v>
      </c>
      <c r="H69" s="212">
        <f>E69*100/D69</f>
        <v>28.436233333333334</v>
      </c>
      <c r="I69" s="213"/>
    </row>
    <row r="70" spans="1:9" s="33" customFormat="1" ht="12.75" customHeight="1">
      <c r="A70" s="15" t="s">
        <v>295</v>
      </c>
      <c r="B70" s="106" t="s">
        <v>296</v>
      </c>
      <c r="C70" s="109"/>
      <c r="D70" s="109"/>
      <c r="E70" s="175">
        <v>0.5952</v>
      </c>
      <c r="F70" s="166"/>
      <c r="G70" s="194">
        <v>14.149</v>
      </c>
      <c r="H70" s="224"/>
      <c r="I70" s="213"/>
    </row>
    <row r="71" spans="1:9" s="33" customFormat="1" ht="13.5" customHeight="1">
      <c r="A71" s="15" t="s">
        <v>239</v>
      </c>
      <c r="B71" s="109" t="s">
        <v>241</v>
      </c>
      <c r="C71" s="109"/>
      <c r="D71" s="109">
        <v>550</v>
      </c>
      <c r="E71" s="175">
        <v>275.50678</v>
      </c>
      <c r="F71" s="166"/>
      <c r="G71" s="194">
        <v>288.59</v>
      </c>
      <c r="H71" s="224">
        <f>E71*100/D71</f>
        <v>50.092141818181815</v>
      </c>
      <c r="I71" s="213"/>
    </row>
    <row r="72" spans="1:9" s="33" customFormat="1" ht="13.5" customHeight="1">
      <c r="A72" s="15" t="s">
        <v>274</v>
      </c>
      <c r="B72" s="103" t="s">
        <v>275</v>
      </c>
      <c r="C72" s="103"/>
      <c r="D72" s="103"/>
      <c r="E72" s="177"/>
      <c r="F72" s="246"/>
      <c r="G72" s="247"/>
      <c r="H72" s="224"/>
      <c r="I72" s="218"/>
    </row>
    <row r="73" spans="1:9" s="33" customFormat="1" ht="25.5" customHeight="1">
      <c r="A73" s="15" t="s">
        <v>276</v>
      </c>
      <c r="B73" s="248" t="s">
        <v>277</v>
      </c>
      <c r="C73" s="103"/>
      <c r="D73" s="103"/>
      <c r="E73" s="177">
        <v>1E-05</v>
      </c>
      <c r="F73" s="246"/>
      <c r="G73" s="247"/>
      <c r="H73" s="224"/>
      <c r="I73" s="218"/>
    </row>
    <row r="74" spans="1:10" s="33" customFormat="1" ht="13.5">
      <c r="A74" s="29" t="s">
        <v>64</v>
      </c>
      <c r="B74" s="108" t="s">
        <v>65</v>
      </c>
      <c r="C74" s="136"/>
      <c r="D74" s="136"/>
      <c r="E74" s="183"/>
      <c r="F74" s="163"/>
      <c r="G74" s="197"/>
      <c r="H74" s="225"/>
      <c r="I74" s="223"/>
      <c r="J74" s="22"/>
    </row>
    <row r="75" spans="1:9" s="33" customFormat="1" ht="13.5">
      <c r="A75" s="27"/>
      <c r="B75" s="112" t="s">
        <v>66</v>
      </c>
      <c r="C75" s="138">
        <f>C76</f>
        <v>0</v>
      </c>
      <c r="D75" s="138">
        <f>D76</f>
        <v>0</v>
      </c>
      <c r="E75" s="172">
        <f>E76</f>
        <v>1.3</v>
      </c>
      <c r="F75" s="162"/>
      <c r="G75" s="201">
        <f>G76</f>
        <v>0</v>
      </c>
      <c r="H75" s="228"/>
      <c r="I75" s="207">
        <f>E75-D75</f>
        <v>1.3</v>
      </c>
    </row>
    <row r="76" spans="1:10" s="22" customFormat="1" ht="15" customHeight="1">
      <c r="A76" s="10" t="s">
        <v>67</v>
      </c>
      <c r="B76" s="113" t="s">
        <v>289</v>
      </c>
      <c r="C76" s="102"/>
      <c r="D76" s="102"/>
      <c r="E76" s="175">
        <f>E77</f>
        <v>1.3</v>
      </c>
      <c r="F76" s="167"/>
      <c r="G76" s="199"/>
      <c r="H76" s="219"/>
      <c r="I76" s="215">
        <f>E76-D76</f>
        <v>1.3</v>
      </c>
      <c r="J76" s="33"/>
    </row>
    <row r="77" spans="1:9" s="33" customFormat="1" ht="12" customHeight="1">
      <c r="A77" s="15" t="s">
        <v>288</v>
      </c>
      <c r="B77" s="23" t="s">
        <v>290</v>
      </c>
      <c r="C77" s="254"/>
      <c r="D77" s="103"/>
      <c r="E77" s="175">
        <f>E79</f>
        <v>1.3</v>
      </c>
      <c r="F77" s="166"/>
      <c r="G77" s="194"/>
      <c r="H77" s="222"/>
      <c r="I77" s="216">
        <f>E77-D77</f>
        <v>1.3</v>
      </c>
    </row>
    <row r="78" spans="1:9" s="33" customFormat="1" ht="12.75">
      <c r="A78" s="15" t="s">
        <v>287</v>
      </c>
      <c r="B78" s="23" t="s">
        <v>291</v>
      </c>
      <c r="C78" s="103"/>
      <c r="D78" s="103"/>
      <c r="E78" s="183"/>
      <c r="F78" s="77"/>
      <c r="G78" s="202"/>
      <c r="H78" s="217"/>
      <c r="I78" s="218">
        <f>E78-D78</f>
        <v>0</v>
      </c>
    </row>
    <row r="79" spans="1:9" s="33" customFormat="1" ht="12.75" customHeight="1" thickBot="1">
      <c r="A79" s="10"/>
      <c r="B79" s="116" t="s">
        <v>292</v>
      </c>
      <c r="C79" s="107"/>
      <c r="D79" s="107"/>
      <c r="E79" s="176">
        <v>1.3</v>
      </c>
      <c r="F79" s="34"/>
      <c r="G79" s="132"/>
      <c r="H79" s="214"/>
      <c r="I79" s="215">
        <f>E79-D79</f>
        <v>1.3</v>
      </c>
    </row>
    <row r="80" spans="1:9" s="7" customFormat="1" ht="9" customHeight="1" thickBot="1">
      <c r="A80" s="5" t="s">
        <v>2</v>
      </c>
      <c r="B80" s="61"/>
      <c r="C80" s="70" t="s">
        <v>175</v>
      </c>
      <c r="D80" s="70" t="s">
        <v>233</v>
      </c>
      <c r="E80" s="70" t="s">
        <v>3</v>
      </c>
      <c r="F80" s="67"/>
      <c r="G80" s="70" t="s">
        <v>3</v>
      </c>
      <c r="H80" s="722" t="s">
        <v>145</v>
      </c>
      <c r="I80" s="723"/>
    </row>
    <row r="81" spans="1:9" s="7" customFormat="1" ht="9" customHeight="1">
      <c r="A81" s="8" t="s">
        <v>4</v>
      </c>
      <c r="B81" s="62" t="s">
        <v>5</v>
      </c>
      <c r="C81" s="62" t="s">
        <v>144</v>
      </c>
      <c r="D81" s="62" t="s">
        <v>144</v>
      </c>
      <c r="E81" s="72" t="s">
        <v>309</v>
      </c>
      <c r="F81" s="68"/>
      <c r="G81" s="72" t="s">
        <v>309</v>
      </c>
      <c r="H81" s="64" t="s">
        <v>8</v>
      </c>
      <c r="I81" s="61" t="s">
        <v>9</v>
      </c>
    </row>
    <row r="82" spans="1:9" ht="12" customHeight="1" thickBot="1">
      <c r="A82" s="9" t="s">
        <v>7</v>
      </c>
      <c r="B82" s="63"/>
      <c r="C82" s="66" t="s">
        <v>6</v>
      </c>
      <c r="D82" s="66" t="s">
        <v>6</v>
      </c>
      <c r="E82" s="66" t="s">
        <v>231</v>
      </c>
      <c r="F82" s="69"/>
      <c r="G82" s="66" t="s">
        <v>180</v>
      </c>
      <c r="H82" s="93"/>
      <c r="I82" s="41"/>
    </row>
    <row r="83" spans="1:10" s="33" customFormat="1" ht="42" customHeight="1">
      <c r="A83" s="92" t="s">
        <v>156</v>
      </c>
      <c r="B83" s="114" t="s">
        <v>158</v>
      </c>
      <c r="C83" s="139"/>
      <c r="D83" s="139"/>
      <c r="E83" s="173"/>
      <c r="F83" s="168"/>
      <c r="G83" s="127"/>
      <c r="H83" s="212"/>
      <c r="I83" s="215"/>
      <c r="J83" s="3"/>
    </row>
    <row r="84" spans="1:9" s="7" customFormat="1" ht="13.5">
      <c r="A84" s="21" t="s">
        <v>189</v>
      </c>
      <c r="B84" s="112" t="s">
        <v>68</v>
      </c>
      <c r="C84" s="140">
        <v>319.5</v>
      </c>
      <c r="D84" s="140">
        <v>1139.5</v>
      </c>
      <c r="E84" s="184">
        <v>707.60178</v>
      </c>
      <c r="F84" s="166"/>
      <c r="G84" s="203">
        <v>338.423</v>
      </c>
      <c r="H84" s="229">
        <f>E84*100/D84</f>
        <v>62.09756735410268</v>
      </c>
      <c r="I84" s="230">
        <f>E84-D84</f>
        <v>-431.89822000000004</v>
      </c>
    </row>
    <row r="85" spans="1:9" ht="13.5">
      <c r="A85" s="21" t="s">
        <v>69</v>
      </c>
      <c r="B85" s="112" t="s">
        <v>70</v>
      </c>
      <c r="C85" s="141">
        <f>C88+C90+C92+C94+C95+C97+C98+C99+C101+C103+C110+C86+C106</f>
        <v>1033.6</v>
      </c>
      <c r="D85" s="141">
        <f>D88+D90+D92+D94+D95+D97+D98+D99+D101+D103+D110+D86+D106</f>
        <v>1487.6</v>
      </c>
      <c r="E85" s="180">
        <f>E88+E90+E92+E94+E95+E97+E98+E99+E101+E103+E104+E86+E106+E107+E108</f>
        <v>940.8768</v>
      </c>
      <c r="F85" s="164">
        <f>F88+F90+F92+F94+F95+F97+F98+F99+F101+F103+F104+F110+F86</f>
        <v>0</v>
      </c>
      <c r="G85" s="141">
        <v>1419.795</v>
      </c>
      <c r="H85" s="231">
        <f>E85*100/D85</f>
        <v>63.24796988437752</v>
      </c>
      <c r="I85" s="230">
        <f>E85-D85</f>
        <v>-546.7231999999999</v>
      </c>
    </row>
    <row r="86" spans="1:9" ht="12.75">
      <c r="A86" s="25" t="s">
        <v>190</v>
      </c>
      <c r="B86" s="111" t="s">
        <v>266</v>
      </c>
      <c r="C86" s="131">
        <v>94.8</v>
      </c>
      <c r="D86" s="131">
        <v>94.8</v>
      </c>
      <c r="E86" s="175">
        <v>28.61169</v>
      </c>
      <c r="F86" s="60"/>
      <c r="G86" s="131">
        <v>63.579</v>
      </c>
      <c r="H86" s="224">
        <f>E86*100/D86</f>
        <v>30.18110759493671</v>
      </c>
      <c r="I86" s="216">
        <f>E86-D86</f>
        <v>-66.18831</v>
      </c>
    </row>
    <row r="87" spans="1:10" s="7" customFormat="1" ht="13.5">
      <c r="A87" s="24" t="s">
        <v>71</v>
      </c>
      <c r="B87" s="113" t="s">
        <v>72</v>
      </c>
      <c r="C87" s="103"/>
      <c r="D87" s="103"/>
      <c r="E87" s="179"/>
      <c r="F87" s="169"/>
      <c r="G87" s="204"/>
      <c r="H87" s="225"/>
      <c r="I87" s="223"/>
      <c r="J87" s="3"/>
    </row>
    <row r="88" spans="2:9" ht="12.75">
      <c r="B88" s="113" t="s">
        <v>73</v>
      </c>
      <c r="C88" s="107"/>
      <c r="D88" s="107">
        <v>3</v>
      </c>
      <c r="E88" s="174">
        <v>1.608</v>
      </c>
      <c r="F88" s="31"/>
      <c r="G88" s="128">
        <v>0.95</v>
      </c>
      <c r="H88" s="224">
        <f>E88*100/D88</f>
        <v>53.6</v>
      </c>
      <c r="I88" s="216">
        <f>E88-D88</f>
        <v>-1.392</v>
      </c>
    </row>
    <row r="89" spans="1:9" ht="12.75">
      <c r="A89" s="15" t="s">
        <v>74</v>
      </c>
      <c r="B89" s="118" t="s">
        <v>267</v>
      </c>
      <c r="C89" s="103"/>
      <c r="D89" s="103"/>
      <c r="E89" s="177"/>
      <c r="F89" s="53"/>
      <c r="G89" s="195"/>
      <c r="H89" s="222"/>
      <c r="I89" s="218"/>
    </row>
    <row r="90" spans="1:9" ht="12.75">
      <c r="A90" s="10"/>
      <c r="B90" s="116" t="s">
        <v>75</v>
      </c>
      <c r="C90" s="107">
        <v>33</v>
      </c>
      <c r="D90" s="107">
        <v>33</v>
      </c>
      <c r="E90" s="176">
        <v>9</v>
      </c>
      <c r="F90" s="31"/>
      <c r="G90" s="132">
        <v>24.5</v>
      </c>
      <c r="H90" s="219">
        <f>E90*100/D90</f>
        <v>27.272727272727273</v>
      </c>
      <c r="I90" s="215">
        <f>E90-D90</f>
        <v>-24</v>
      </c>
    </row>
    <row r="91" spans="1:9" ht="12.75">
      <c r="A91" s="15" t="s">
        <v>92</v>
      </c>
      <c r="B91" s="118" t="s">
        <v>72</v>
      </c>
      <c r="C91" s="102"/>
      <c r="D91" s="102"/>
      <c r="E91" s="174"/>
      <c r="F91" s="31"/>
      <c r="G91" s="128"/>
      <c r="H91" s="224"/>
      <c r="I91" s="218"/>
    </row>
    <row r="92" spans="1:9" ht="12.75">
      <c r="A92" s="10"/>
      <c r="B92" s="116" t="s">
        <v>268</v>
      </c>
      <c r="C92" s="102"/>
      <c r="D92" s="102">
        <v>56</v>
      </c>
      <c r="E92" s="174">
        <v>24.5</v>
      </c>
      <c r="F92" s="31"/>
      <c r="G92" s="128"/>
      <c r="H92" s="224"/>
      <c r="I92" s="215"/>
    </row>
    <row r="93" spans="1:9" ht="12.75">
      <c r="A93" s="24" t="s">
        <v>305</v>
      </c>
      <c r="B93" s="113" t="s">
        <v>306</v>
      </c>
      <c r="C93" s="103"/>
      <c r="D93" s="103"/>
      <c r="E93" s="177"/>
      <c r="F93" s="31"/>
      <c r="G93" s="195"/>
      <c r="H93" s="222"/>
      <c r="I93" s="218"/>
    </row>
    <row r="94" spans="2:9" ht="12.75">
      <c r="B94" s="116"/>
      <c r="C94" s="107"/>
      <c r="D94" s="107"/>
      <c r="E94" s="176">
        <v>10</v>
      </c>
      <c r="F94" s="31"/>
      <c r="G94" s="132">
        <v>30.2</v>
      </c>
      <c r="H94" s="219"/>
      <c r="I94" s="215">
        <f>E94-D94</f>
        <v>10</v>
      </c>
    </row>
    <row r="95" spans="1:9" ht="12.75">
      <c r="A95" s="15" t="s">
        <v>165</v>
      </c>
      <c r="B95" s="118" t="s">
        <v>167</v>
      </c>
      <c r="C95" s="103">
        <v>324.4</v>
      </c>
      <c r="D95" s="103">
        <v>324.4</v>
      </c>
      <c r="E95" s="175">
        <v>0.1</v>
      </c>
      <c r="F95" s="31"/>
      <c r="G95" s="131"/>
      <c r="H95" s="212">
        <f>E95*100/D95</f>
        <v>0.03082614056720099</v>
      </c>
      <c r="I95" s="213">
        <f>E95-D95</f>
        <v>-324.29999999999995</v>
      </c>
    </row>
    <row r="96" spans="1:9" ht="12.75">
      <c r="A96" s="15" t="s">
        <v>76</v>
      </c>
      <c r="B96" s="118" t="s">
        <v>77</v>
      </c>
      <c r="C96" s="103"/>
      <c r="D96" s="103"/>
      <c r="E96" s="177"/>
      <c r="F96" s="53"/>
      <c r="G96" s="195"/>
      <c r="H96" s="217"/>
      <c r="I96" s="218"/>
    </row>
    <row r="97" spans="1:9" ht="12.75">
      <c r="A97" s="10"/>
      <c r="B97" s="116" t="s">
        <v>78</v>
      </c>
      <c r="C97" s="107">
        <v>85</v>
      </c>
      <c r="D97" s="107">
        <v>385</v>
      </c>
      <c r="E97" s="176">
        <v>339</v>
      </c>
      <c r="F97" s="34"/>
      <c r="G97" s="132">
        <v>16.696</v>
      </c>
      <c r="H97" s="214">
        <f>E97*100/D97</f>
        <v>88.05194805194805</v>
      </c>
      <c r="I97" s="215">
        <f>E97-D97</f>
        <v>-46</v>
      </c>
    </row>
    <row r="98" spans="1:9" ht="12.75">
      <c r="A98" s="15" t="s">
        <v>79</v>
      </c>
      <c r="B98" s="118" t="s">
        <v>166</v>
      </c>
      <c r="C98" s="103"/>
      <c r="D98" s="103">
        <v>35</v>
      </c>
      <c r="E98" s="175">
        <v>114.4</v>
      </c>
      <c r="F98" s="34"/>
      <c r="G98" s="132">
        <v>30.2</v>
      </c>
      <c r="H98" s="214">
        <f>E98*100/D98</f>
        <v>326.85714285714283</v>
      </c>
      <c r="I98" s="215"/>
    </row>
    <row r="99" spans="1:9" ht="12.75">
      <c r="A99" s="15" t="s">
        <v>80</v>
      </c>
      <c r="B99" s="118" t="s">
        <v>81</v>
      </c>
      <c r="C99" s="109"/>
      <c r="D99" s="109"/>
      <c r="E99" s="175"/>
      <c r="F99" s="60"/>
      <c r="G99" s="131"/>
      <c r="H99" s="212"/>
      <c r="I99" s="213">
        <f>E99-D99</f>
        <v>0</v>
      </c>
    </row>
    <row r="100" spans="1:9" ht="12.75">
      <c r="A100" s="15" t="s">
        <v>82</v>
      </c>
      <c r="B100" s="118" t="s">
        <v>77</v>
      </c>
      <c r="C100" s="102"/>
      <c r="D100" s="102"/>
      <c r="E100" s="174"/>
      <c r="F100" s="31"/>
      <c r="G100" s="128"/>
      <c r="H100" s="47"/>
      <c r="I100" s="216"/>
    </row>
    <row r="101" spans="2:9" ht="12.75">
      <c r="B101" s="113" t="s">
        <v>83</v>
      </c>
      <c r="C101" s="102"/>
      <c r="D101" s="102"/>
      <c r="E101" s="174">
        <v>4</v>
      </c>
      <c r="F101" s="31"/>
      <c r="G101" s="128"/>
      <c r="H101" s="47"/>
      <c r="I101" s="216"/>
    </row>
    <row r="102" spans="1:9" ht="12.75">
      <c r="A102" s="15" t="s">
        <v>84</v>
      </c>
      <c r="B102" s="118" t="s">
        <v>85</v>
      </c>
      <c r="C102" s="103"/>
      <c r="D102" s="103"/>
      <c r="E102" s="177"/>
      <c r="F102" s="31"/>
      <c r="G102" s="195"/>
      <c r="H102" s="222"/>
      <c r="I102" s="218"/>
    </row>
    <row r="103" spans="1:9" ht="12.75">
      <c r="A103" s="10"/>
      <c r="B103" s="116" t="s">
        <v>86</v>
      </c>
      <c r="C103" s="107">
        <f>C104+C105</f>
        <v>0</v>
      </c>
      <c r="D103" s="107">
        <f>D104+D105</f>
        <v>0</v>
      </c>
      <c r="E103" s="176">
        <f>E104+E105</f>
        <v>0</v>
      </c>
      <c r="F103" s="17">
        <f>F104+F105</f>
        <v>0</v>
      </c>
      <c r="G103" s="107">
        <f>G104+G105</f>
        <v>60</v>
      </c>
      <c r="H103" s="219"/>
      <c r="I103" s="215">
        <f>E103-D103</f>
        <v>0</v>
      </c>
    </row>
    <row r="104" spans="1:9" ht="13.5" customHeight="1">
      <c r="A104" s="24" t="s">
        <v>229</v>
      </c>
      <c r="B104" s="117" t="s">
        <v>228</v>
      </c>
      <c r="C104" s="102"/>
      <c r="D104" s="102"/>
      <c r="E104" s="174"/>
      <c r="F104" s="31"/>
      <c r="G104" s="128"/>
      <c r="H104" s="47"/>
      <c r="I104" s="216"/>
    </row>
    <row r="105" spans="1:9" ht="24">
      <c r="A105" s="25" t="s">
        <v>192</v>
      </c>
      <c r="B105" s="244" t="s">
        <v>196</v>
      </c>
      <c r="C105" s="109"/>
      <c r="D105" s="109"/>
      <c r="E105" s="175"/>
      <c r="F105" s="60"/>
      <c r="G105" s="131">
        <v>60</v>
      </c>
      <c r="H105" s="212"/>
      <c r="I105" s="213">
        <f>E105-D105</f>
        <v>0</v>
      </c>
    </row>
    <row r="106" spans="1:9" ht="12" customHeight="1">
      <c r="A106" s="25" t="s">
        <v>177</v>
      </c>
      <c r="B106" s="245" t="s">
        <v>232</v>
      </c>
      <c r="C106" s="109"/>
      <c r="D106" s="109">
        <v>60</v>
      </c>
      <c r="E106" s="175">
        <v>20</v>
      </c>
      <c r="F106" s="60"/>
      <c r="G106" s="131"/>
      <c r="H106" s="219">
        <f>E106*100/D106</f>
        <v>33.333333333333336</v>
      </c>
      <c r="I106" s="215">
        <f>E106-D106</f>
        <v>-40</v>
      </c>
    </row>
    <row r="107" spans="1:9" ht="16.5" customHeight="1">
      <c r="A107" s="25" t="s">
        <v>247</v>
      </c>
      <c r="B107" s="245" t="s">
        <v>232</v>
      </c>
      <c r="C107" s="109"/>
      <c r="D107" s="109"/>
      <c r="E107" s="175">
        <v>6</v>
      </c>
      <c r="F107" s="60"/>
      <c r="G107" s="131">
        <v>4</v>
      </c>
      <c r="H107" s="219"/>
      <c r="I107" s="215"/>
    </row>
    <row r="108" spans="1:9" ht="12.75">
      <c r="A108" s="25" t="s">
        <v>87</v>
      </c>
      <c r="B108" s="111" t="s">
        <v>88</v>
      </c>
      <c r="C108" s="109">
        <f>C110</f>
        <v>496.4</v>
      </c>
      <c r="D108" s="109">
        <f>D110</f>
        <v>496.4</v>
      </c>
      <c r="E108" s="175">
        <v>383.65711</v>
      </c>
      <c r="F108" s="170">
        <f>F110</f>
        <v>0</v>
      </c>
      <c r="G108" s="128">
        <v>465.669</v>
      </c>
      <c r="H108" s="212">
        <f>E108*100/D108</f>
        <v>77.28789484286865</v>
      </c>
      <c r="I108" s="213">
        <f>E108-D108</f>
        <v>-112.74288999999999</v>
      </c>
    </row>
    <row r="109" spans="1:9" ht="12.75">
      <c r="A109" s="15" t="s">
        <v>89</v>
      </c>
      <c r="B109" s="118" t="s">
        <v>90</v>
      </c>
      <c r="C109" s="103"/>
      <c r="D109" s="103"/>
      <c r="E109" s="177"/>
      <c r="F109" s="53"/>
      <c r="G109" s="195"/>
      <c r="H109" s="217"/>
      <c r="I109" s="218"/>
    </row>
    <row r="110" spans="2:9" ht="12.75">
      <c r="B110" s="113" t="s">
        <v>91</v>
      </c>
      <c r="C110" s="102">
        <v>496.4</v>
      </c>
      <c r="D110" s="102">
        <v>496.4</v>
      </c>
      <c r="E110" s="174">
        <v>383.65711</v>
      </c>
      <c r="F110" s="31"/>
      <c r="G110" s="128"/>
      <c r="H110" s="224">
        <f>E110*100/D110</f>
        <v>77.28789484286865</v>
      </c>
      <c r="I110" s="216">
        <f>E110-D110</f>
        <v>-112.74288999999999</v>
      </c>
    </row>
    <row r="111" spans="1:9" ht="12" customHeight="1">
      <c r="A111" s="21" t="s">
        <v>93</v>
      </c>
      <c r="B111" s="101" t="s">
        <v>94</v>
      </c>
      <c r="C111" s="142">
        <f>C112+C113+C115</f>
        <v>0</v>
      </c>
      <c r="D111" s="142">
        <f>D112+D113+D115+D114</f>
        <v>7830</v>
      </c>
      <c r="E111" s="184">
        <f>E112+E113+E115</f>
        <v>2502.58949</v>
      </c>
      <c r="F111" s="187">
        <f>F112+F113+F115</f>
        <v>0</v>
      </c>
      <c r="G111" s="142">
        <v>6156.86776</v>
      </c>
      <c r="H111" s="211">
        <f>E111*100/D111</f>
        <v>31.96155159642401</v>
      </c>
      <c r="I111" s="210">
        <f aca="true" t="shared" si="2" ref="I111:I198">E111-D111</f>
        <v>-5327.41051</v>
      </c>
    </row>
    <row r="112" spans="1:9" ht="12.75">
      <c r="A112" s="24" t="s">
        <v>95</v>
      </c>
      <c r="B112" s="113" t="s">
        <v>96</v>
      </c>
      <c r="C112" s="107"/>
      <c r="D112" s="107"/>
      <c r="E112" s="176">
        <v>240.45059</v>
      </c>
      <c r="F112" s="34"/>
      <c r="G112" s="131">
        <v>163.341</v>
      </c>
      <c r="H112" s="211"/>
      <c r="I112" s="215">
        <f t="shared" si="2"/>
        <v>240.45059</v>
      </c>
    </row>
    <row r="113" spans="1:9" ht="12.75">
      <c r="A113" s="15" t="s">
        <v>299</v>
      </c>
      <c r="B113" s="111" t="s">
        <v>96</v>
      </c>
      <c r="C113" s="109"/>
      <c r="D113" s="109"/>
      <c r="E113" s="175"/>
      <c r="F113" s="60"/>
      <c r="G113" s="131"/>
      <c r="H113" s="212"/>
      <c r="I113" s="215">
        <f t="shared" si="2"/>
        <v>0</v>
      </c>
    </row>
    <row r="114" spans="1:9" ht="12.75">
      <c r="A114" s="15" t="s">
        <v>298</v>
      </c>
      <c r="B114" s="118" t="s">
        <v>300</v>
      </c>
      <c r="C114" s="103"/>
      <c r="D114" s="103">
        <v>4000</v>
      </c>
      <c r="E114" s="177"/>
      <c r="F114" s="53"/>
      <c r="G114" s="195"/>
      <c r="H114" s="222"/>
      <c r="I114" s="216"/>
    </row>
    <row r="115" spans="1:9" ht="13.5" thickBot="1">
      <c r="A115" s="15" t="s">
        <v>97</v>
      </c>
      <c r="B115" s="118" t="s">
        <v>94</v>
      </c>
      <c r="C115" s="103"/>
      <c r="D115" s="103">
        <v>3830</v>
      </c>
      <c r="E115" s="177">
        <v>2262.1389</v>
      </c>
      <c r="F115" s="53"/>
      <c r="G115" s="195">
        <v>5993.526</v>
      </c>
      <c r="H115" s="222">
        <f>E115*100/D115</f>
        <v>59.06367885117493</v>
      </c>
      <c r="I115" s="216">
        <f t="shared" si="2"/>
        <v>-1567.8611</v>
      </c>
    </row>
    <row r="116" spans="2:9" ht="13.5" hidden="1" thickBot="1">
      <c r="B116" s="102"/>
      <c r="C116" s="102"/>
      <c r="D116" s="102"/>
      <c r="E116" s="102"/>
      <c r="G116" s="102"/>
      <c r="H116" s="232"/>
      <c r="I116" s="233"/>
    </row>
    <row r="117" spans="2:9" ht="13.5" hidden="1" thickBot="1">
      <c r="B117" s="102"/>
      <c r="C117" s="102"/>
      <c r="D117" s="102"/>
      <c r="E117" s="102"/>
      <c r="G117" s="102"/>
      <c r="H117" s="232"/>
      <c r="I117" s="233"/>
    </row>
    <row r="118" spans="2:9" ht="13.5" hidden="1" thickBot="1">
      <c r="B118" s="102"/>
      <c r="C118" s="102"/>
      <c r="D118" s="102"/>
      <c r="E118" s="102"/>
      <c r="G118" s="102"/>
      <c r="H118" s="232"/>
      <c r="I118" s="233"/>
    </row>
    <row r="119" spans="1:9" ht="13.5" thickBot="1">
      <c r="A119" s="51" t="s">
        <v>101</v>
      </c>
      <c r="B119" s="87" t="s">
        <v>102</v>
      </c>
      <c r="C119" s="143">
        <f>C120+C196+C194+C193</f>
        <v>313203.34742999997</v>
      </c>
      <c r="D119" s="143">
        <f>D120+D196+D194+D193</f>
        <v>491610.86601</v>
      </c>
      <c r="E119" s="79">
        <f>E120+E196+E194+E193</f>
        <v>443513.03959999996</v>
      </c>
      <c r="F119" s="171"/>
      <c r="G119" s="56">
        <v>518603.97183</v>
      </c>
      <c r="H119" s="45">
        <f>E119*100/D119</f>
        <v>90.21628085636706</v>
      </c>
      <c r="I119" s="46">
        <f t="shared" si="2"/>
        <v>-48097.82641000004</v>
      </c>
    </row>
    <row r="120" spans="1:9" ht="13.5" thickBot="1">
      <c r="A120" s="93" t="s">
        <v>171</v>
      </c>
      <c r="B120" s="66" t="s">
        <v>172</v>
      </c>
      <c r="C120" s="144">
        <f>C121+C124+C148+C175</f>
        <v>313203.34742999997</v>
      </c>
      <c r="D120" s="144">
        <f>D121+D124+D148+D175</f>
        <v>485910.86601</v>
      </c>
      <c r="E120" s="185">
        <f>E121+E124+E148+E175</f>
        <v>438916.86355999997</v>
      </c>
      <c r="F120" s="188"/>
      <c r="G120" s="205">
        <v>515765.03831</v>
      </c>
      <c r="H120" s="42">
        <f>E120*100/D120</f>
        <v>90.32867841876315</v>
      </c>
      <c r="I120" s="37">
        <f t="shared" si="2"/>
        <v>-46994.00245000003</v>
      </c>
    </row>
    <row r="121" spans="1:9" ht="13.5" thickBot="1">
      <c r="A121" s="51" t="s">
        <v>103</v>
      </c>
      <c r="B121" s="87" t="s">
        <v>104</v>
      </c>
      <c r="C121" s="78">
        <f>C122+C123</f>
        <v>100951</v>
      </c>
      <c r="D121" s="78">
        <f>D122+D123</f>
        <v>108046.1</v>
      </c>
      <c r="E121" s="79">
        <f>E122+E123</f>
        <v>100631.1</v>
      </c>
      <c r="F121" s="38"/>
      <c r="G121" s="78">
        <v>113832</v>
      </c>
      <c r="H121" s="45">
        <f>E121*100/D121</f>
        <v>93.13718866298737</v>
      </c>
      <c r="I121" s="46">
        <f t="shared" si="2"/>
        <v>-7415</v>
      </c>
    </row>
    <row r="122" spans="1:9" ht="12.75">
      <c r="A122" s="10" t="s">
        <v>105</v>
      </c>
      <c r="B122" s="116" t="s">
        <v>106</v>
      </c>
      <c r="C122" s="145">
        <v>100951</v>
      </c>
      <c r="D122" s="145">
        <v>100951</v>
      </c>
      <c r="E122" s="176">
        <v>93536</v>
      </c>
      <c r="G122" s="107">
        <v>107210</v>
      </c>
      <c r="H122" s="47">
        <f>E122*100/D122</f>
        <v>92.65485235411239</v>
      </c>
      <c r="I122" s="216">
        <f t="shared" si="2"/>
        <v>-7415</v>
      </c>
    </row>
    <row r="123" spans="1:9" ht="26.25" thickBot="1">
      <c r="A123" s="65" t="s">
        <v>161</v>
      </c>
      <c r="B123" s="117" t="s">
        <v>162</v>
      </c>
      <c r="C123" s="146"/>
      <c r="D123" s="146">
        <v>7095.1</v>
      </c>
      <c r="E123" s="174">
        <v>7095.1</v>
      </c>
      <c r="G123" s="102">
        <v>6622</v>
      </c>
      <c r="H123" s="212"/>
      <c r="I123" s="213"/>
    </row>
    <row r="124" spans="1:10" ht="13.5" thickBot="1">
      <c r="A124" s="51" t="s">
        <v>107</v>
      </c>
      <c r="B124" s="87" t="s">
        <v>108</v>
      </c>
      <c r="C124" s="78">
        <f>C126+C129+C130+C134+C131+C133</f>
        <v>17900</v>
      </c>
      <c r="D124" s="78">
        <f>D126+D129+D130+D134+D131+D133+D125+D127+D128</f>
        <v>119779.6891</v>
      </c>
      <c r="E124" s="79">
        <f>E126+E129+E130+E134+E131+E133+E125+E127+E128</f>
        <v>110116.85045</v>
      </c>
      <c r="F124" s="78">
        <f>F126+F129+F130+F134+F131+F133+F125+F127+F128</f>
        <v>0</v>
      </c>
      <c r="G124" s="78">
        <v>145117.05846</v>
      </c>
      <c r="H124" s="39">
        <f>E124*100/D124</f>
        <v>91.93282373447069</v>
      </c>
      <c r="I124" s="40">
        <f t="shared" si="2"/>
        <v>-9662.838650000005</v>
      </c>
      <c r="J124" s="7"/>
    </row>
    <row r="125" spans="1:10" ht="13.5">
      <c r="A125" s="94" t="s">
        <v>208</v>
      </c>
      <c r="B125" s="111" t="s">
        <v>207</v>
      </c>
      <c r="C125" s="147"/>
      <c r="D125" s="147">
        <v>7319.906</v>
      </c>
      <c r="E125" s="175">
        <v>7319.906</v>
      </c>
      <c r="F125" s="170"/>
      <c r="G125" s="161">
        <v>4958</v>
      </c>
      <c r="H125" s="219"/>
      <c r="I125" s="215"/>
      <c r="J125" s="7"/>
    </row>
    <row r="126" spans="1:10" ht="13.5" thickBot="1">
      <c r="A126" s="25" t="s">
        <v>109</v>
      </c>
      <c r="B126" s="111" t="s">
        <v>110</v>
      </c>
      <c r="C126" s="147"/>
      <c r="D126" s="147">
        <v>17848.48</v>
      </c>
      <c r="E126" s="175">
        <v>15099.847</v>
      </c>
      <c r="F126" s="170"/>
      <c r="G126" s="161">
        <v>22419.0474</v>
      </c>
      <c r="H126" s="219"/>
      <c r="I126" s="215">
        <f t="shared" si="2"/>
        <v>-2748.633</v>
      </c>
      <c r="J126" s="7"/>
    </row>
    <row r="127" spans="1:10" ht="13.5" thickBot="1">
      <c r="A127" s="94" t="s">
        <v>208</v>
      </c>
      <c r="B127" s="111" t="s">
        <v>310</v>
      </c>
      <c r="C127" s="147"/>
      <c r="D127" s="147">
        <v>2581.0041</v>
      </c>
      <c r="E127" s="175">
        <v>2581.0041</v>
      </c>
      <c r="F127" s="170"/>
      <c r="G127" s="161"/>
      <c r="H127" s="219"/>
      <c r="I127" s="215"/>
      <c r="J127" s="7"/>
    </row>
    <row r="128" spans="1:10" ht="12.75">
      <c r="A128" s="94" t="s">
        <v>208</v>
      </c>
      <c r="B128" s="111" t="s">
        <v>311</v>
      </c>
      <c r="C128" s="147"/>
      <c r="D128" s="147">
        <v>115.9</v>
      </c>
      <c r="E128" s="175">
        <v>115.9</v>
      </c>
      <c r="F128" s="170"/>
      <c r="G128" s="161"/>
      <c r="H128" s="219"/>
      <c r="I128" s="215"/>
      <c r="J128" s="7"/>
    </row>
    <row r="129" spans="1:9" ht="12.75">
      <c r="A129" s="25" t="s">
        <v>112</v>
      </c>
      <c r="B129" s="111" t="s">
        <v>253</v>
      </c>
      <c r="C129" s="147">
        <v>2332.4</v>
      </c>
      <c r="D129" s="147">
        <v>2332.4</v>
      </c>
      <c r="E129" s="175">
        <v>2049.464</v>
      </c>
      <c r="F129" s="28"/>
      <c r="G129" s="131">
        <v>1820.9</v>
      </c>
      <c r="H129" s="212">
        <f>E129*100/D129</f>
        <v>87.86931915623391</v>
      </c>
      <c r="I129" s="215">
        <f t="shared" si="2"/>
        <v>-282.93600000000015</v>
      </c>
    </row>
    <row r="130" spans="1:10" s="7" customFormat="1" ht="12.75">
      <c r="A130" s="10" t="s">
        <v>148</v>
      </c>
      <c r="B130" s="116" t="s">
        <v>111</v>
      </c>
      <c r="C130" s="145"/>
      <c r="D130" s="145">
        <v>63750</v>
      </c>
      <c r="E130" s="176">
        <v>60517</v>
      </c>
      <c r="F130" s="17"/>
      <c r="G130" s="154">
        <v>49132.762</v>
      </c>
      <c r="H130" s="219"/>
      <c r="I130" s="215">
        <f t="shared" si="2"/>
        <v>-3233</v>
      </c>
      <c r="J130" s="3"/>
    </row>
    <row r="131" spans="1:10" s="7" customFormat="1" ht="12.75">
      <c r="A131" s="95" t="s">
        <v>176</v>
      </c>
      <c r="B131" s="118" t="s">
        <v>174</v>
      </c>
      <c r="C131" s="149"/>
      <c r="D131" s="149">
        <v>780.099</v>
      </c>
      <c r="E131" s="174">
        <v>780.099</v>
      </c>
      <c r="F131" s="1"/>
      <c r="G131" s="155">
        <v>1760.958</v>
      </c>
      <c r="H131" s="47"/>
      <c r="I131" s="213">
        <f t="shared" si="2"/>
        <v>0</v>
      </c>
      <c r="J131" s="3"/>
    </row>
    <row r="132" spans="1:10" s="7" customFormat="1" ht="12.75" hidden="1">
      <c r="A132" s="96" t="s">
        <v>149</v>
      </c>
      <c r="B132" s="111" t="s">
        <v>205</v>
      </c>
      <c r="C132" s="148"/>
      <c r="D132" s="148"/>
      <c r="E132" s="177"/>
      <c r="F132" s="16"/>
      <c r="G132" s="103"/>
      <c r="H132" s="222"/>
      <c r="I132" s="218"/>
      <c r="J132" s="3"/>
    </row>
    <row r="133" spans="1:10" s="7" customFormat="1" ht="13.5" thickBot="1">
      <c r="A133" s="96" t="s">
        <v>226</v>
      </c>
      <c r="B133" s="111" t="s">
        <v>115</v>
      </c>
      <c r="C133" s="148">
        <v>4915.2</v>
      </c>
      <c r="D133" s="148">
        <v>4915.2</v>
      </c>
      <c r="E133" s="177">
        <v>4914.7</v>
      </c>
      <c r="F133" s="16"/>
      <c r="G133" s="103">
        <v>2232</v>
      </c>
      <c r="H133" s="222"/>
      <c r="I133" s="218"/>
      <c r="J133" s="3"/>
    </row>
    <row r="134" spans="1:9" ht="13.5" thickBot="1">
      <c r="A134" s="51" t="s">
        <v>113</v>
      </c>
      <c r="B134" s="87" t="s">
        <v>114</v>
      </c>
      <c r="C134" s="78">
        <f>C136+C137+C140+C135+C139</f>
        <v>10652.4</v>
      </c>
      <c r="D134" s="78">
        <f>D136+D137+D140+D135+D139+D138+D147+D146</f>
        <v>20136.7</v>
      </c>
      <c r="E134" s="78">
        <f>E136+E137+E140+E135+E139+E138+E147+E146</f>
        <v>16738.930350000002</v>
      </c>
      <c r="F134" s="171"/>
      <c r="G134" s="56">
        <v>42858.54706</v>
      </c>
      <c r="H134" s="45">
        <f>E134*100/D134</f>
        <v>83.1264822438632</v>
      </c>
      <c r="I134" s="46">
        <f t="shared" si="2"/>
        <v>-3397.7696499999984</v>
      </c>
    </row>
    <row r="135" spans="1:9" ht="25.5">
      <c r="A135" s="10" t="s">
        <v>113</v>
      </c>
      <c r="B135" s="119" t="s">
        <v>286</v>
      </c>
      <c r="C135" s="145"/>
      <c r="D135" s="145">
        <v>3200</v>
      </c>
      <c r="E135" s="176">
        <v>2690</v>
      </c>
      <c r="F135" s="34"/>
      <c r="G135" s="132"/>
      <c r="H135" s="219"/>
      <c r="I135" s="215">
        <f t="shared" si="2"/>
        <v>-510</v>
      </c>
    </row>
    <row r="136" spans="1:9" ht="12.75">
      <c r="A136" s="15" t="s">
        <v>113</v>
      </c>
      <c r="B136" s="118" t="s">
        <v>254</v>
      </c>
      <c r="C136" s="148">
        <v>10430.1</v>
      </c>
      <c r="D136" s="148">
        <v>7930.1</v>
      </c>
      <c r="E136" s="177">
        <v>5271.008</v>
      </c>
      <c r="F136" s="16"/>
      <c r="G136" s="195">
        <v>6583.825</v>
      </c>
      <c r="H136" s="222">
        <f>E136*100/D136</f>
        <v>66.4683673598063</v>
      </c>
      <c r="I136" s="213">
        <f t="shared" si="2"/>
        <v>-2659.0920000000006</v>
      </c>
    </row>
    <row r="137" spans="1:9" ht="12.75">
      <c r="A137" s="15" t="s">
        <v>113</v>
      </c>
      <c r="B137" s="111" t="s">
        <v>116</v>
      </c>
      <c r="C137" s="147">
        <v>222.3</v>
      </c>
      <c r="D137" s="147">
        <v>180.7</v>
      </c>
      <c r="E137" s="175">
        <v>145.4</v>
      </c>
      <c r="F137" s="53"/>
      <c r="G137" s="131">
        <v>218.7</v>
      </c>
      <c r="H137" s="222">
        <f>E137*100/D137</f>
        <v>80.46485888212507</v>
      </c>
      <c r="I137" s="213">
        <f t="shared" si="2"/>
        <v>-35.29999999999998</v>
      </c>
    </row>
    <row r="138" spans="1:9" ht="25.5">
      <c r="A138" s="15" t="s">
        <v>113</v>
      </c>
      <c r="B138" s="119" t="s">
        <v>304</v>
      </c>
      <c r="C138" s="148"/>
      <c r="D138" s="148">
        <v>5274.1</v>
      </c>
      <c r="E138" s="175">
        <v>5274.1</v>
      </c>
      <c r="F138" s="53"/>
      <c r="G138" s="195">
        <v>3000</v>
      </c>
      <c r="H138" s="222"/>
      <c r="I138" s="218">
        <f t="shared" si="2"/>
        <v>0</v>
      </c>
    </row>
    <row r="139" spans="1:9" ht="12.75">
      <c r="A139" s="15" t="s">
        <v>113</v>
      </c>
      <c r="B139" s="116" t="s">
        <v>255</v>
      </c>
      <c r="C139" s="148"/>
      <c r="D139" s="148">
        <v>2061.6</v>
      </c>
      <c r="E139" s="175">
        <v>2061.6</v>
      </c>
      <c r="F139" s="53"/>
      <c r="G139" s="195">
        <v>2053.6</v>
      </c>
      <c r="H139" s="222"/>
      <c r="I139" s="218">
        <f>E139-D139</f>
        <v>0</v>
      </c>
    </row>
    <row r="140" spans="1:9" ht="12.75">
      <c r="A140" s="15" t="s">
        <v>113</v>
      </c>
      <c r="B140" s="116" t="s">
        <v>256</v>
      </c>
      <c r="C140" s="148"/>
      <c r="D140" s="148">
        <v>620</v>
      </c>
      <c r="E140" s="177">
        <v>426.62235</v>
      </c>
      <c r="F140" s="53"/>
      <c r="G140" s="195">
        <v>175.26006</v>
      </c>
      <c r="H140" s="222"/>
      <c r="I140" s="218">
        <f t="shared" si="2"/>
        <v>-193.37765000000002</v>
      </c>
    </row>
    <row r="141" spans="1:9" ht="13.5" hidden="1" thickBot="1">
      <c r="A141" s="15" t="s">
        <v>113</v>
      </c>
      <c r="B141" s="118" t="s">
        <v>203</v>
      </c>
      <c r="C141" s="148"/>
      <c r="D141" s="148"/>
      <c r="E141" s="175"/>
      <c r="F141" s="60"/>
      <c r="G141" s="131"/>
      <c r="H141" s="212"/>
      <c r="I141" s="213">
        <f t="shared" si="2"/>
        <v>0</v>
      </c>
    </row>
    <row r="142" spans="1:9" ht="13.5" hidden="1" thickBot="1">
      <c r="A142" s="15" t="s">
        <v>113</v>
      </c>
      <c r="B142" s="118" t="s">
        <v>202</v>
      </c>
      <c r="C142" s="148"/>
      <c r="D142" s="148"/>
      <c r="E142" s="175"/>
      <c r="F142" s="60"/>
      <c r="G142" s="131"/>
      <c r="H142" s="212"/>
      <c r="I142" s="213">
        <f t="shared" si="2"/>
        <v>0</v>
      </c>
    </row>
    <row r="143" spans="1:9" ht="13.5" hidden="1" thickBot="1">
      <c r="A143" s="15" t="s">
        <v>113</v>
      </c>
      <c r="B143" s="118" t="s">
        <v>204</v>
      </c>
      <c r="C143" s="148"/>
      <c r="D143" s="148"/>
      <c r="E143" s="175"/>
      <c r="F143" s="60"/>
      <c r="G143" s="131"/>
      <c r="H143" s="212"/>
      <c r="I143" s="213">
        <f t="shared" si="2"/>
        <v>0</v>
      </c>
    </row>
    <row r="144" spans="1:9" ht="13.5" hidden="1" thickBot="1">
      <c r="A144" s="15" t="s">
        <v>113</v>
      </c>
      <c r="B144" s="111" t="s">
        <v>201</v>
      </c>
      <c r="C144" s="147"/>
      <c r="D144" s="147"/>
      <c r="E144" s="175"/>
      <c r="F144" s="60"/>
      <c r="G144" s="131"/>
      <c r="H144" s="212"/>
      <c r="I144" s="213">
        <f>E144-D144</f>
        <v>0</v>
      </c>
    </row>
    <row r="145" spans="1:9" ht="13.5" hidden="1" thickBot="1">
      <c r="A145" s="24" t="s">
        <v>113</v>
      </c>
      <c r="B145" s="118" t="s">
        <v>206</v>
      </c>
      <c r="C145" s="150"/>
      <c r="D145" s="150"/>
      <c r="E145" s="177"/>
      <c r="F145" s="189">
        <f>C145-D145</f>
        <v>0</v>
      </c>
      <c r="G145" s="103"/>
      <c r="H145" s="234"/>
      <c r="I145" s="235"/>
    </row>
    <row r="146" spans="1:9" ht="12.75">
      <c r="A146" s="15" t="s">
        <v>113</v>
      </c>
      <c r="B146" s="256" t="s">
        <v>313</v>
      </c>
      <c r="C146" s="259"/>
      <c r="D146" s="259">
        <v>850</v>
      </c>
      <c r="E146" s="74">
        <v>850</v>
      </c>
      <c r="F146" s="36"/>
      <c r="G146" s="18"/>
      <c r="H146" s="18"/>
      <c r="I146" s="18"/>
    </row>
    <row r="147" spans="1:9" ht="26.25" thickBot="1">
      <c r="A147" s="15" t="s">
        <v>113</v>
      </c>
      <c r="B147" s="44" t="s">
        <v>312</v>
      </c>
      <c r="C147" s="259"/>
      <c r="D147" s="259">
        <v>20.2</v>
      </c>
      <c r="E147" s="74">
        <v>20.2</v>
      </c>
      <c r="F147" s="36"/>
      <c r="G147" s="18"/>
      <c r="H147" s="18"/>
      <c r="I147" s="18"/>
    </row>
    <row r="148" spans="1:9" ht="13.5" thickBot="1">
      <c r="A148" s="51" t="s">
        <v>117</v>
      </c>
      <c r="B148" s="66" t="s">
        <v>118</v>
      </c>
      <c r="C148" s="257">
        <f>C152+C149+C150+C151+C169+C170+C171+C172+C173</f>
        <v>171990.19999999998</v>
      </c>
      <c r="D148" s="257">
        <f>D152+D149+D150+D151+D169+D170+D171+D172+D173+D168</f>
        <v>174141.69999999998</v>
      </c>
      <c r="E148" s="185">
        <f>E152+E149+E150+E151+E169+E170+E171+E172+E173+E168</f>
        <v>159806.65258</v>
      </c>
      <c r="F148" s="258" t="e">
        <f>F152+F149+#REF!+#REF!+F150+F151+#REF!+#REF!+F169+F170+F171+F172+#REF!+F173</f>
        <v>#REF!</v>
      </c>
      <c r="G148" s="257">
        <v>209551.04952</v>
      </c>
      <c r="H148" s="39">
        <f aca="true" t="shared" si="3" ref="H148:H156">E148*100/D148</f>
        <v>91.7681707368195</v>
      </c>
      <c r="I148" s="40">
        <f t="shared" si="2"/>
        <v>-14335.047419999988</v>
      </c>
    </row>
    <row r="149" spans="1:9" ht="13.5" customHeight="1">
      <c r="A149" s="10" t="s">
        <v>119</v>
      </c>
      <c r="B149" s="119" t="s">
        <v>120</v>
      </c>
      <c r="C149" s="151"/>
      <c r="D149" s="151">
        <v>752.9</v>
      </c>
      <c r="E149" s="174">
        <v>752.9</v>
      </c>
      <c r="G149" s="102">
        <v>743.4</v>
      </c>
      <c r="H149" s="219">
        <f t="shared" si="3"/>
        <v>100</v>
      </c>
      <c r="I149" s="215">
        <f t="shared" si="2"/>
        <v>0</v>
      </c>
    </row>
    <row r="150" spans="1:10" ht="12.75">
      <c r="A150" s="25" t="s">
        <v>121</v>
      </c>
      <c r="B150" s="111" t="s">
        <v>122</v>
      </c>
      <c r="C150" s="145"/>
      <c r="D150" s="145">
        <v>1329.1</v>
      </c>
      <c r="E150" s="175">
        <v>1329.1</v>
      </c>
      <c r="F150" s="28"/>
      <c r="G150" s="109">
        <v>1220.6</v>
      </c>
      <c r="H150" s="212">
        <f t="shared" si="3"/>
        <v>100</v>
      </c>
      <c r="I150" s="215">
        <f t="shared" si="2"/>
        <v>0</v>
      </c>
      <c r="J150" s="7"/>
    </row>
    <row r="151" spans="1:10" ht="24.75" customHeight="1" thickBot="1">
      <c r="A151" s="25" t="s">
        <v>159</v>
      </c>
      <c r="B151" s="120" t="s">
        <v>160</v>
      </c>
      <c r="C151" s="151"/>
      <c r="D151" s="151">
        <v>221.2</v>
      </c>
      <c r="E151" s="175">
        <v>189.63948</v>
      </c>
      <c r="F151" s="28"/>
      <c r="G151" s="131">
        <v>135.45675</v>
      </c>
      <c r="H151" s="212">
        <f t="shared" si="3"/>
        <v>85.73213381555155</v>
      </c>
      <c r="I151" s="215"/>
      <c r="J151" s="7"/>
    </row>
    <row r="152" spans="1:9" ht="13.5" thickBot="1">
      <c r="A152" s="51" t="s">
        <v>123</v>
      </c>
      <c r="B152" s="87" t="s">
        <v>124</v>
      </c>
      <c r="C152" s="78">
        <f>C155+C156+C158+C164+C165+C163+C166+C154+C153+C159+C157</f>
        <v>124649.99999999999</v>
      </c>
      <c r="D152" s="78">
        <f>D155+D156+D158+D164+D165+D163+D166+D154+D153+D159+D157+D167</f>
        <v>124169.59999999999</v>
      </c>
      <c r="E152" s="78">
        <f>E155+E156+E158+E164+E165+E163+E166+E154+E153+E159+E157+E167</f>
        <v>113986.52709999999</v>
      </c>
      <c r="F152" s="38" t="e">
        <f>F155+F156+#REF!+F158+F164+F165+F163+F166+#REF!+F154+F153+#REF!+#REF!+#REF!+F159+#REF!+#REF!</f>
        <v>#REF!</v>
      </c>
      <c r="G152" s="78">
        <v>120292.2</v>
      </c>
      <c r="H152" s="45">
        <f t="shared" si="3"/>
        <v>91.79906120338633</v>
      </c>
      <c r="I152" s="46">
        <f t="shared" si="2"/>
        <v>-10183.0729</v>
      </c>
    </row>
    <row r="153" spans="1:9" ht="24" customHeight="1">
      <c r="A153" s="10" t="s">
        <v>123</v>
      </c>
      <c r="B153" s="119" t="s">
        <v>157</v>
      </c>
      <c r="C153" s="151">
        <v>2266.6</v>
      </c>
      <c r="D153" s="151">
        <v>1453.8</v>
      </c>
      <c r="E153" s="176">
        <v>1453.8</v>
      </c>
      <c r="F153" s="190"/>
      <c r="G153" s="161">
        <v>2076.2</v>
      </c>
      <c r="H153" s="219">
        <f t="shared" si="3"/>
        <v>100</v>
      </c>
      <c r="I153" s="215">
        <f>E153-D153</f>
        <v>0</v>
      </c>
    </row>
    <row r="154" spans="1:9" ht="12" customHeight="1">
      <c r="A154" s="10" t="s">
        <v>123</v>
      </c>
      <c r="B154" s="119" t="s">
        <v>164</v>
      </c>
      <c r="C154" s="151">
        <v>36</v>
      </c>
      <c r="D154" s="151">
        <v>27</v>
      </c>
      <c r="E154" s="176"/>
      <c r="F154" s="190"/>
      <c r="G154" s="161"/>
      <c r="H154" s="212">
        <f t="shared" si="3"/>
        <v>0</v>
      </c>
      <c r="I154" s="207">
        <f>E154-D154</f>
        <v>-27</v>
      </c>
    </row>
    <row r="155" spans="1:9" ht="12.75">
      <c r="A155" s="10" t="s">
        <v>123</v>
      </c>
      <c r="B155" s="119" t="s">
        <v>272</v>
      </c>
      <c r="C155" s="151">
        <v>10781</v>
      </c>
      <c r="D155" s="151">
        <v>9197.6</v>
      </c>
      <c r="E155" s="176">
        <v>8895.793</v>
      </c>
      <c r="F155" s="34"/>
      <c r="G155" s="132">
        <v>9412.9654</v>
      </c>
      <c r="H155" s="219">
        <f t="shared" si="3"/>
        <v>96.71863312168391</v>
      </c>
      <c r="I155" s="215">
        <f t="shared" si="2"/>
        <v>-301.8070000000007</v>
      </c>
    </row>
    <row r="156" spans="1:9" ht="12.75">
      <c r="A156" s="25" t="s">
        <v>123</v>
      </c>
      <c r="B156" s="111" t="s">
        <v>271</v>
      </c>
      <c r="C156" s="147">
        <v>97299.7</v>
      </c>
      <c r="D156" s="147">
        <v>97299.7</v>
      </c>
      <c r="E156" s="175">
        <v>89175</v>
      </c>
      <c r="F156" s="28"/>
      <c r="G156" s="109">
        <v>89581.2</v>
      </c>
      <c r="H156" s="212">
        <f t="shared" si="3"/>
        <v>91.64982009194273</v>
      </c>
      <c r="I156" s="215">
        <f t="shared" si="2"/>
        <v>-8124.699999999997</v>
      </c>
    </row>
    <row r="157" spans="1:9" ht="12.75">
      <c r="A157" s="25" t="s">
        <v>123</v>
      </c>
      <c r="B157" s="111" t="s">
        <v>227</v>
      </c>
      <c r="C157" s="147">
        <v>11916.3</v>
      </c>
      <c r="D157" s="147">
        <v>13517</v>
      </c>
      <c r="E157" s="175">
        <v>12521.7</v>
      </c>
      <c r="F157" s="28"/>
      <c r="G157" s="109"/>
      <c r="H157" s="219"/>
      <c r="I157" s="215"/>
    </row>
    <row r="158" spans="1:9" ht="12.75">
      <c r="A158" s="25" t="s">
        <v>123</v>
      </c>
      <c r="B158" s="111" t="s">
        <v>125</v>
      </c>
      <c r="C158" s="147">
        <v>419.4</v>
      </c>
      <c r="D158" s="147">
        <v>419.4</v>
      </c>
      <c r="E158" s="175">
        <v>419.4</v>
      </c>
      <c r="F158" s="28"/>
      <c r="G158" s="109">
        <v>403.1</v>
      </c>
      <c r="H158" s="212">
        <f>E158*100/D158</f>
        <v>100</v>
      </c>
      <c r="I158" s="215">
        <f t="shared" si="2"/>
        <v>0</v>
      </c>
    </row>
    <row r="159" spans="1:9" ht="12.75">
      <c r="A159" s="25" t="s">
        <v>123</v>
      </c>
      <c r="B159" s="111" t="s">
        <v>191</v>
      </c>
      <c r="C159" s="147">
        <v>12.7</v>
      </c>
      <c r="D159" s="147">
        <v>12.7</v>
      </c>
      <c r="E159" s="175">
        <v>11.6415</v>
      </c>
      <c r="F159" s="28"/>
      <c r="G159" s="109">
        <v>22.36666</v>
      </c>
      <c r="H159" s="212">
        <f>E159*100/D159</f>
        <v>91.66535433070868</v>
      </c>
      <c r="I159" s="215">
        <f t="shared" si="2"/>
        <v>-1.0584999999999987</v>
      </c>
    </row>
    <row r="160" spans="1:9" s="7" customFormat="1" ht="13.5" hidden="1" thickBot="1">
      <c r="A160" s="5" t="s">
        <v>2</v>
      </c>
      <c r="B160" s="61"/>
      <c r="C160" s="70" t="s">
        <v>175</v>
      </c>
      <c r="D160" s="70" t="s">
        <v>233</v>
      </c>
      <c r="E160" s="75" t="s">
        <v>3</v>
      </c>
      <c r="F160" s="67"/>
      <c r="G160" s="70" t="s">
        <v>3</v>
      </c>
      <c r="H160" s="722" t="s">
        <v>145</v>
      </c>
      <c r="I160" s="723"/>
    </row>
    <row r="161" spans="1:9" s="7" customFormat="1" ht="12.75" hidden="1">
      <c r="A161" s="8" t="s">
        <v>4</v>
      </c>
      <c r="B161" s="62" t="s">
        <v>5</v>
      </c>
      <c r="C161" s="62" t="s">
        <v>144</v>
      </c>
      <c r="D161" s="62" t="s">
        <v>144</v>
      </c>
      <c r="E161" s="72" t="s">
        <v>199</v>
      </c>
      <c r="F161" s="68"/>
      <c r="G161" s="72" t="s">
        <v>199</v>
      </c>
      <c r="H161" s="64" t="s">
        <v>8</v>
      </c>
      <c r="I161" s="61" t="s">
        <v>9</v>
      </c>
    </row>
    <row r="162" spans="1:9" ht="11.25" customHeight="1" hidden="1">
      <c r="A162" s="8" t="s">
        <v>7</v>
      </c>
      <c r="B162" s="102"/>
      <c r="C162" s="62" t="s">
        <v>6</v>
      </c>
      <c r="D162" s="62" t="s">
        <v>6</v>
      </c>
      <c r="E162" s="76" t="s">
        <v>230</v>
      </c>
      <c r="G162" s="62" t="s">
        <v>180</v>
      </c>
      <c r="H162" s="237"/>
      <c r="I162" s="137"/>
    </row>
    <row r="163" spans="1:9" ht="12.75">
      <c r="A163" s="18" t="s">
        <v>123</v>
      </c>
      <c r="B163" s="23" t="s">
        <v>126</v>
      </c>
      <c r="C163" s="59">
        <v>1628.9</v>
      </c>
      <c r="D163" s="59">
        <v>1628.9</v>
      </c>
      <c r="E163" s="74">
        <v>948.1926</v>
      </c>
      <c r="F163" s="18"/>
      <c r="G163" s="18"/>
      <c r="H163" s="19">
        <f>E163*100/D163</f>
        <v>58.210608386027374</v>
      </c>
      <c r="I163" s="20">
        <f t="shared" si="2"/>
        <v>-680.7074000000001</v>
      </c>
    </row>
    <row r="164" spans="1:9" ht="12.75" hidden="1">
      <c r="A164" s="25" t="s">
        <v>123</v>
      </c>
      <c r="B164" s="111" t="s">
        <v>127</v>
      </c>
      <c r="C164" s="147"/>
      <c r="D164" s="147"/>
      <c r="E164" s="175"/>
      <c r="F164" s="60"/>
      <c r="G164" s="131"/>
      <c r="H164" s="212"/>
      <c r="I164" s="215">
        <f t="shared" si="2"/>
        <v>0</v>
      </c>
    </row>
    <row r="165" spans="1:9" ht="12.75">
      <c r="A165" s="25" t="s">
        <v>123</v>
      </c>
      <c r="B165" s="111" t="s">
        <v>270</v>
      </c>
      <c r="C165" s="147">
        <v>289.4</v>
      </c>
      <c r="D165" s="147">
        <v>289.4</v>
      </c>
      <c r="E165" s="175">
        <v>264</v>
      </c>
      <c r="F165" s="28"/>
      <c r="G165" s="109">
        <v>254</v>
      </c>
      <c r="H165" s="212">
        <f>E165*100/D165</f>
        <v>91.22322045611611</v>
      </c>
      <c r="I165" s="215">
        <f t="shared" si="2"/>
        <v>-25.399999999999977</v>
      </c>
    </row>
    <row r="166" spans="1:9" ht="12.75" hidden="1">
      <c r="A166" s="25" t="s">
        <v>123</v>
      </c>
      <c r="B166" s="111" t="s">
        <v>128</v>
      </c>
      <c r="C166" s="145"/>
      <c r="D166" s="145"/>
      <c r="E166" s="177"/>
      <c r="F166" s="53"/>
      <c r="G166" s="195"/>
      <c r="H166" s="212"/>
      <c r="I166" s="215">
        <f t="shared" si="2"/>
        <v>0</v>
      </c>
    </row>
    <row r="167" spans="1:9" ht="25.5">
      <c r="A167" s="25" t="s">
        <v>123</v>
      </c>
      <c r="B167" s="119" t="s">
        <v>242</v>
      </c>
      <c r="C167" s="145"/>
      <c r="D167" s="145">
        <v>324.1</v>
      </c>
      <c r="E167" s="177">
        <v>297</v>
      </c>
      <c r="F167" s="53"/>
      <c r="G167" s="195"/>
      <c r="H167" s="212">
        <f>E167*100/D167</f>
        <v>91.63838321505708</v>
      </c>
      <c r="I167" s="215"/>
    </row>
    <row r="168" spans="1:9" ht="51.75">
      <c r="A168" s="10" t="s">
        <v>200</v>
      </c>
      <c r="B168" s="119" t="s">
        <v>243</v>
      </c>
      <c r="C168" s="145"/>
      <c r="D168" s="145">
        <v>827.6</v>
      </c>
      <c r="E168" s="177">
        <v>827.6</v>
      </c>
      <c r="F168" s="53"/>
      <c r="G168" s="195"/>
      <c r="H168" s="212"/>
      <c r="I168" s="215"/>
    </row>
    <row r="169" spans="1:9" ht="48.75" customHeight="1">
      <c r="A169" s="10" t="s">
        <v>200</v>
      </c>
      <c r="B169" s="119" t="s">
        <v>163</v>
      </c>
      <c r="C169" s="153">
        <v>2007.1</v>
      </c>
      <c r="D169" s="153">
        <v>2007.1</v>
      </c>
      <c r="E169" s="177">
        <v>2007.1</v>
      </c>
      <c r="F169" s="53"/>
      <c r="G169" s="195">
        <v>3645.8</v>
      </c>
      <c r="H169" s="212">
        <f aca="true" t="shared" si="4" ref="H169:H175">E169*100/D169</f>
        <v>100</v>
      </c>
      <c r="I169" s="215">
        <f t="shared" si="2"/>
        <v>0</v>
      </c>
    </row>
    <row r="170" spans="1:9" ht="11.25" customHeight="1">
      <c r="A170" s="10" t="s">
        <v>129</v>
      </c>
      <c r="B170" s="116" t="s">
        <v>257</v>
      </c>
      <c r="C170" s="154">
        <v>7621.9</v>
      </c>
      <c r="D170" s="154">
        <v>7621.9</v>
      </c>
      <c r="E170" s="175">
        <v>6864</v>
      </c>
      <c r="F170" s="60"/>
      <c r="G170" s="131">
        <v>6775</v>
      </c>
      <c r="H170" s="212">
        <f t="shared" si="4"/>
        <v>90.05628517823641</v>
      </c>
      <c r="I170" s="215">
        <f t="shared" si="2"/>
        <v>-757.8999999999996</v>
      </c>
    </row>
    <row r="171" spans="1:9" ht="12.75">
      <c r="A171" s="10" t="s">
        <v>129</v>
      </c>
      <c r="B171" s="116" t="s">
        <v>258</v>
      </c>
      <c r="C171" s="154">
        <v>3724.8</v>
      </c>
      <c r="D171" s="154">
        <v>3724.8</v>
      </c>
      <c r="E171" s="175">
        <v>3365.786</v>
      </c>
      <c r="F171" s="60"/>
      <c r="G171" s="131">
        <v>3437.975</v>
      </c>
      <c r="H171" s="212">
        <f t="shared" si="4"/>
        <v>90.36152276632302</v>
      </c>
      <c r="I171" s="213">
        <f t="shared" si="2"/>
        <v>-359.0140000000001</v>
      </c>
    </row>
    <row r="172" spans="1:9" ht="13.5" thickBot="1">
      <c r="A172" s="24" t="s">
        <v>130</v>
      </c>
      <c r="B172" s="113" t="s">
        <v>131</v>
      </c>
      <c r="C172" s="155">
        <v>1660.4</v>
      </c>
      <c r="D172" s="155">
        <v>1161.5</v>
      </c>
      <c r="E172" s="174">
        <v>850</v>
      </c>
      <c r="F172" s="31"/>
      <c r="G172" s="128">
        <v>550</v>
      </c>
      <c r="H172" s="222">
        <f t="shared" si="4"/>
        <v>73.18123116659493</v>
      </c>
      <c r="I172" s="216">
        <f t="shared" si="2"/>
        <v>-311.5</v>
      </c>
    </row>
    <row r="173" spans="1:9" ht="13.5" thickBot="1">
      <c r="A173" s="51" t="s">
        <v>132</v>
      </c>
      <c r="B173" s="87" t="s">
        <v>133</v>
      </c>
      <c r="C173" s="78">
        <f>C174</f>
        <v>32326</v>
      </c>
      <c r="D173" s="78">
        <f>D174</f>
        <v>32326</v>
      </c>
      <c r="E173" s="79">
        <f>E174</f>
        <v>29634</v>
      </c>
      <c r="F173" s="171"/>
      <c r="G173" s="56">
        <v>36020</v>
      </c>
      <c r="H173" s="56">
        <f t="shared" si="4"/>
        <v>91.67233805605395</v>
      </c>
      <c r="I173" s="57">
        <f t="shared" si="2"/>
        <v>-2692</v>
      </c>
    </row>
    <row r="174" spans="1:9" ht="13.5" thickBot="1">
      <c r="A174" s="97" t="s">
        <v>134</v>
      </c>
      <c r="B174" s="121" t="s">
        <v>135</v>
      </c>
      <c r="C174" s="155">
        <v>32326</v>
      </c>
      <c r="D174" s="155">
        <v>32326</v>
      </c>
      <c r="E174" s="174">
        <v>29634</v>
      </c>
      <c r="G174" s="102">
        <v>36020</v>
      </c>
      <c r="H174" s="47">
        <f t="shared" si="4"/>
        <v>91.67233805605395</v>
      </c>
      <c r="I174" s="216">
        <f t="shared" si="2"/>
        <v>-2692</v>
      </c>
    </row>
    <row r="175" spans="1:9" ht="13.5" thickBot="1">
      <c r="A175" s="51" t="s">
        <v>136</v>
      </c>
      <c r="B175" s="87" t="s">
        <v>155</v>
      </c>
      <c r="C175" s="78">
        <f>C187+C188+C177+C181+C179</f>
        <v>22362.14743</v>
      </c>
      <c r="D175" s="78">
        <f>D187+D188+D177+D181+D179+D178+D180+D185+D186</f>
        <v>83943.37690999999</v>
      </c>
      <c r="E175" s="79">
        <f>E187+E188+E177+E181+E179+E178+E180+E185</f>
        <v>68362.26053</v>
      </c>
      <c r="F175" s="171"/>
      <c r="G175" s="56">
        <v>47264.93033</v>
      </c>
      <c r="H175" s="45">
        <f t="shared" si="4"/>
        <v>81.43853993781391</v>
      </c>
      <c r="I175" s="46">
        <f t="shared" si="2"/>
        <v>-15581.116379999992</v>
      </c>
    </row>
    <row r="176" spans="1:9" ht="13.5" thickBot="1">
      <c r="A176" s="51" t="s">
        <v>137</v>
      </c>
      <c r="B176" s="87" t="s">
        <v>155</v>
      </c>
      <c r="C176" s="78"/>
      <c r="D176" s="78">
        <f>D178+D179</f>
        <v>3008</v>
      </c>
      <c r="E176" s="79">
        <f>E177+E178+E180+E179</f>
        <v>3008</v>
      </c>
      <c r="F176" s="171"/>
      <c r="G176" s="143">
        <v>28537.08569</v>
      </c>
      <c r="H176" s="56"/>
      <c r="I176" s="57"/>
    </row>
    <row r="177" spans="1:9" ht="12.75">
      <c r="A177" s="10" t="s">
        <v>137</v>
      </c>
      <c r="B177" s="116" t="s">
        <v>297</v>
      </c>
      <c r="C177" s="145"/>
      <c r="D177" s="145"/>
      <c r="E177" s="176"/>
      <c r="F177" s="34"/>
      <c r="G177" s="132"/>
      <c r="H177" s="47"/>
      <c r="I177" s="216">
        <f>E177-D177</f>
        <v>0</v>
      </c>
    </row>
    <row r="178" spans="1:9" ht="12.75">
      <c r="A178" s="10" t="s">
        <v>137</v>
      </c>
      <c r="B178" s="113" t="s">
        <v>293</v>
      </c>
      <c r="C178" s="147"/>
      <c r="D178" s="147">
        <v>1500</v>
      </c>
      <c r="E178" s="176">
        <v>1500</v>
      </c>
      <c r="F178" s="34"/>
      <c r="G178" s="132">
        <v>20074.998</v>
      </c>
      <c r="H178" s="212">
        <v>913</v>
      </c>
      <c r="I178" s="213">
        <f>E178-D178</f>
        <v>0</v>
      </c>
    </row>
    <row r="179" spans="1:9" ht="25.5">
      <c r="A179" s="10" t="s">
        <v>137</v>
      </c>
      <c r="B179" s="120" t="s">
        <v>244</v>
      </c>
      <c r="C179" s="147"/>
      <c r="D179" s="147">
        <v>1508</v>
      </c>
      <c r="E179" s="176">
        <v>1508</v>
      </c>
      <c r="F179" s="34"/>
      <c r="G179" s="132"/>
      <c r="H179" s="47"/>
      <c r="I179" s="216">
        <f>E179-D179</f>
        <v>0</v>
      </c>
    </row>
    <row r="180" spans="1:9" ht="12.75">
      <c r="A180" s="10" t="s">
        <v>314</v>
      </c>
      <c r="B180" s="111" t="s">
        <v>315</v>
      </c>
      <c r="C180" s="147"/>
      <c r="D180" s="147">
        <v>62.4</v>
      </c>
      <c r="E180" s="176"/>
      <c r="F180" s="34"/>
      <c r="G180" s="132"/>
      <c r="H180" s="47"/>
      <c r="I180" s="216">
        <f>E180-D180</f>
        <v>-62.4</v>
      </c>
    </row>
    <row r="181" spans="1:9" ht="12" customHeight="1">
      <c r="A181" s="25" t="s">
        <v>209</v>
      </c>
      <c r="B181" s="122" t="s">
        <v>307</v>
      </c>
      <c r="C181" s="152"/>
      <c r="D181" s="152">
        <v>200</v>
      </c>
      <c r="E181" s="176">
        <v>200</v>
      </c>
      <c r="F181" s="34"/>
      <c r="G181" s="132">
        <v>300</v>
      </c>
      <c r="H181" s="212"/>
      <c r="I181" s="213">
        <f>E181-D181</f>
        <v>0</v>
      </c>
    </row>
    <row r="182" spans="1:9" ht="15.75" customHeight="1" hidden="1">
      <c r="A182" s="15" t="s">
        <v>214</v>
      </c>
      <c r="B182" s="122"/>
      <c r="C182" s="157"/>
      <c r="D182" s="157"/>
      <c r="E182" s="177"/>
      <c r="F182" s="53"/>
      <c r="G182" s="195"/>
      <c r="H182" s="225"/>
      <c r="I182" s="223"/>
    </row>
    <row r="183" spans="1:9" ht="26.25" hidden="1" thickBot="1">
      <c r="A183" s="25" t="s">
        <v>209</v>
      </c>
      <c r="B183" s="120" t="s">
        <v>210</v>
      </c>
      <c r="C183" s="152"/>
      <c r="D183" s="152"/>
      <c r="E183" s="175"/>
      <c r="F183" s="60"/>
      <c r="G183" s="131"/>
      <c r="H183" s="211"/>
      <c r="I183" s="210"/>
    </row>
    <row r="184" spans="1:9" ht="26.25" hidden="1" thickBot="1">
      <c r="A184" s="15" t="s">
        <v>211</v>
      </c>
      <c r="B184" s="122" t="s">
        <v>212</v>
      </c>
      <c r="C184" s="157"/>
      <c r="D184" s="157"/>
      <c r="E184" s="177"/>
      <c r="F184" s="53"/>
      <c r="G184" s="195"/>
      <c r="H184" s="208"/>
      <c r="I184" s="223"/>
    </row>
    <row r="185" spans="1:9" ht="12.75">
      <c r="A185" s="25" t="s">
        <v>316</v>
      </c>
      <c r="B185" s="117" t="s">
        <v>317</v>
      </c>
      <c r="C185" s="146"/>
      <c r="D185" s="146">
        <v>8368</v>
      </c>
      <c r="E185" s="174"/>
      <c r="F185" s="31"/>
      <c r="G185" s="128"/>
      <c r="H185" s="236"/>
      <c r="I185" s="209"/>
    </row>
    <row r="186" spans="1:9" ht="13.5" thickBot="1">
      <c r="A186" s="25" t="s">
        <v>318</v>
      </c>
      <c r="B186" s="117" t="s">
        <v>319</v>
      </c>
      <c r="C186" s="146"/>
      <c r="D186" s="146">
        <v>453.4</v>
      </c>
      <c r="E186" s="174"/>
      <c r="F186" s="31"/>
      <c r="G186" s="128"/>
      <c r="H186" s="236"/>
      <c r="I186" s="209"/>
    </row>
    <row r="187" spans="1:9" ht="13.5" thickBot="1">
      <c r="A187" s="51" t="s">
        <v>150</v>
      </c>
      <c r="B187" s="123" t="s">
        <v>151</v>
      </c>
      <c r="C187" s="78">
        <v>22362.14743</v>
      </c>
      <c r="D187" s="78">
        <v>26250.67691</v>
      </c>
      <c r="E187" s="79">
        <v>19647.58026</v>
      </c>
      <c r="F187" s="171"/>
      <c r="G187" s="56">
        <v>18343.04464</v>
      </c>
      <c r="H187" s="45">
        <f>E187*100/D187</f>
        <v>74.84599474276948</v>
      </c>
      <c r="I187" s="46">
        <f t="shared" si="2"/>
        <v>-6603.0966499999995</v>
      </c>
    </row>
    <row r="188" spans="1:9" ht="14.25" thickBot="1">
      <c r="A188" s="80" t="s">
        <v>138</v>
      </c>
      <c r="B188" s="124" t="s">
        <v>284</v>
      </c>
      <c r="C188" s="158">
        <f>C191+C189</f>
        <v>0</v>
      </c>
      <c r="D188" s="158">
        <f>D191+D189+D190+D192</f>
        <v>45600.9</v>
      </c>
      <c r="E188" s="186">
        <f>E191+E189+E192+E190</f>
        <v>45506.680270000004</v>
      </c>
      <c r="F188" s="191"/>
      <c r="G188" s="158">
        <f>G191+G189+G192+G190</f>
        <v>0</v>
      </c>
      <c r="H188" s="81"/>
      <c r="I188" s="82">
        <f t="shared" si="2"/>
        <v>-94.21972999999707</v>
      </c>
    </row>
    <row r="189" spans="1:9" ht="21.75" customHeight="1">
      <c r="A189" s="10" t="s">
        <v>139</v>
      </c>
      <c r="B189" s="119" t="s">
        <v>178</v>
      </c>
      <c r="C189" s="151"/>
      <c r="D189" s="151"/>
      <c r="E189" s="176"/>
      <c r="F189" s="99"/>
      <c r="G189" s="132"/>
      <c r="H189" s="206"/>
      <c r="I189" s="207"/>
    </row>
    <row r="190" spans="1:9" ht="25.5">
      <c r="A190" s="10" t="s">
        <v>139</v>
      </c>
      <c r="B190" s="119" t="s">
        <v>302</v>
      </c>
      <c r="C190" s="151"/>
      <c r="D190" s="151">
        <v>115.9</v>
      </c>
      <c r="E190" s="176">
        <v>115.9</v>
      </c>
      <c r="F190" s="99"/>
      <c r="G190" s="132"/>
      <c r="H190" s="206"/>
      <c r="I190" s="207"/>
    </row>
    <row r="191" spans="1:9" ht="12.75">
      <c r="A191" s="10" t="s">
        <v>139</v>
      </c>
      <c r="B191" s="116" t="s">
        <v>285</v>
      </c>
      <c r="C191" s="145"/>
      <c r="D191" s="145">
        <v>45200</v>
      </c>
      <c r="E191" s="176">
        <v>45200</v>
      </c>
      <c r="F191" s="34"/>
      <c r="G191" s="132"/>
      <c r="H191" s="219"/>
      <c r="I191" s="215">
        <f t="shared" si="2"/>
        <v>0</v>
      </c>
    </row>
    <row r="192" spans="1:9" ht="22.5" customHeight="1">
      <c r="A192" s="10" t="s">
        <v>139</v>
      </c>
      <c r="B192" s="120" t="s">
        <v>301</v>
      </c>
      <c r="C192" s="149"/>
      <c r="D192" s="149">
        <v>285</v>
      </c>
      <c r="E192" s="176">
        <v>190.78027</v>
      </c>
      <c r="F192" s="34"/>
      <c r="G192" s="132"/>
      <c r="H192" s="219"/>
      <c r="I192" s="215"/>
    </row>
    <row r="193" spans="1:9" ht="12.75">
      <c r="A193" s="98" t="s">
        <v>179</v>
      </c>
      <c r="B193" s="62" t="s">
        <v>173</v>
      </c>
      <c r="C193" s="159"/>
      <c r="D193" s="159">
        <v>5700</v>
      </c>
      <c r="E193" s="172">
        <v>4700</v>
      </c>
      <c r="F193" s="34"/>
      <c r="G193" s="132">
        <v>3646.414</v>
      </c>
      <c r="H193" s="219"/>
      <c r="I193" s="215"/>
    </row>
    <row r="194" spans="1:9" ht="12.75">
      <c r="A194" s="98" t="s">
        <v>168</v>
      </c>
      <c r="B194" s="125" t="s">
        <v>98</v>
      </c>
      <c r="C194" s="159"/>
      <c r="D194" s="159"/>
      <c r="E194" s="173">
        <f>E195</f>
        <v>366.70495</v>
      </c>
      <c r="F194" s="192"/>
      <c r="G194" s="160">
        <f>G195</f>
        <v>4.836</v>
      </c>
      <c r="H194" s="212"/>
      <c r="I194" s="215">
        <f>E194-D194</f>
        <v>366.70495</v>
      </c>
    </row>
    <row r="195" spans="1:9" ht="12.75">
      <c r="A195" s="15" t="s">
        <v>213</v>
      </c>
      <c r="B195" s="118" t="s">
        <v>269</v>
      </c>
      <c r="C195" s="156"/>
      <c r="D195" s="156"/>
      <c r="E195" s="175">
        <v>366.70495</v>
      </c>
      <c r="F195" s="60"/>
      <c r="G195" s="131">
        <v>4.836</v>
      </c>
      <c r="H195" s="212"/>
      <c r="I195" s="215">
        <f>E195-D195</f>
        <v>366.70495</v>
      </c>
    </row>
    <row r="196" spans="1:9" ht="12.75">
      <c r="A196" s="98" t="s">
        <v>169</v>
      </c>
      <c r="B196" s="125" t="s">
        <v>99</v>
      </c>
      <c r="C196" s="160"/>
      <c r="D196" s="160"/>
      <c r="E196" s="173">
        <f>E197</f>
        <v>-470.52891</v>
      </c>
      <c r="F196" s="192"/>
      <c r="G196" s="160">
        <f>G197</f>
        <v>-812.31648</v>
      </c>
      <c r="H196" s="212"/>
      <c r="I196" s="215">
        <f>E196-D196</f>
        <v>-470.52891</v>
      </c>
    </row>
    <row r="197" spans="1:9" ht="13.5" thickBot="1">
      <c r="A197" s="25" t="s">
        <v>170</v>
      </c>
      <c r="B197" s="111" t="s">
        <v>100</v>
      </c>
      <c r="C197" s="161"/>
      <c r="D197" s="161"/>
      <c r="E197" s="175">
        <v>-470.52891</v>
      </c>
      <c r="F197" s="60"/>
      <c r="G197" s="131">
        <v>-812.31648</v>
      </c>
      <c r="H197" s="212"/>
      <c r="I197" s="213">
        <f>E197-D197</f>
        <v>-470.52891</v>
      </c>
    </row>
    <row r="198" spans="1:9" ht="12" customHeight="1" thickBot="1">
      <c r="A198" s="51"/>
      <c r="B198" s="87" t="s">
        <v>140</v>
      </c>
      <c r="C198" s="79">
        <f>C119+C8</f>
        <v>358685.09742999997</v>
      </c>
      <c r="D198" s="79">
        <f>D119+D8</f>
        <v>567085.61601</v>
      </c>
      <c r="E198" s="79">
        <f>E119+E8</f>
        <v>488635.84495199996</v>
      </c>
      <c r="F198" s="171">
        <f>F119+F8</f>
        <v>0</v>
      </c>
      <c r="G198" s="143">
        <v>572214.3408</v>
      </c>
      <c r="H198" s="45">
        <f>E198*100/D198</f>
        <v>86.16615042892983</v>
      </c>
      <c r="I198" s="73">
        <f t="shared" si="2"/>
        <v>-78449.77105800004</v>
      </c>
    </row>
    <row r="199" spans="1:9" ht="12.75" hidden="1">
      <c r="A199" s="1"/>
      <c r="B199" s="48"/>
      <c r="C199" s="48"/>
      <c r="D199" s="48"/>
      <c r="E199" s="49"/>
      <c r="F199" s="49"/>
      <c r="G199" s="49"/>
      <c r="H199" s="13"/>
      <c r="I199" s="50"/>
    </row>
    <row r="200" spans="1:9" ht="12.75">
      <c r="A200" s="1"/>
      <c r="B200" s="48"/>
      <c r="C200" s="48"/>
      <c r="D200" s="48"/>
      <c r="E200" s="49"/>
      <c r="F200" s="49"/>
      <c r="G200" s="49"/>
      <c r="H200" s="13"/>
      <c r="I200" s="50"/>
    </row>
    <row r="201" spans="1:9" ht="12.75" hidden="1">
      <c r="A201" s="1"/>
      <c r="B201" s="48"/>
      <c r="C201" s="48"/>
      <c r="D201" s="48"/>
      <c r="E201" s="49"/>
      <c r="F201" s="49"/>
      <c r="G201" s="49"/>
      <c r="H201" s="13"/>
      <c r="I201" s="50"/>
    </row>
    <row r="202" spans="1:9" ht="12.75" hidden="1">
      <c r="A202" s="1"/>
      <c r="B202" s="48"/>
      <c r="C202" s="48"/>
      <c r="D202" s="48"/>
      <c r="E202" s="49"/>
      <c r="F202" s="49"/>
      <c r="G202" s="49"/>
      <c r="H202" s="13"/>
      <c r="I202" s="50"/>
    </row>
    <row r="203" spans="1:9" ht="12.75" hidden="1">
      <c r="A203" s="1"/>
      <c r="B203" s="48"/>
      <c r="C203" s="48"/>
      <c r="D203" s="48"/>
      <c r="E203" s="49"/>
      <c r="F203" s="49"/>
      <c r="G203" s="49"/>
      <c r="H203" s="13"/>
      <c r="I203" s="50"/>
    </row>
    <row r="204" spans="1:7" ht="12.75">
      <c r="A204" s="1" t="s">
        <v>278</v>
      </c>
      <c r="C204" s="249"/>
      <c r="D204" s="250"/>
      <c r="E204" s="250"/>
      <c r="F204" s="13"/>
      <c r="G204" s="83"/>
    </row>
    <row r="205" spans="1:7" ht="12.75">
      <c r="A205" s="1" t="s">
        <v>279</v>
      </c>
      <c r="B205" s="48"/>
      <c r="C205" s="48"/>
      <c r="D205" s="48"/>
      <c r="E205" s="49" t="s">
        <v>280</v>
      </c>
      <c r="F205" s="49"/>
      <c r="G205" s="85"/>
    </row>
    <row r="206" spans="1:7" ht="12.75" hidden="1">
      <c r="A206" s="1"/>
      <c r="B206" s="48"/>
      <c r="C206" s="48"/>
      <c r="D206" s="48"/>
      <c r="E206" s="49"/>
      <c r="F206" s="49"/>
      <c r="G206" s="83"/>
    </row>
    <row r="207" spans="1:6" ht="12.75">
      <c r="A207" s="83"/>
      <c r="B207" s="251"/>
      <c r="C207" s="251"/>
      <c r="D207" s="251"/>
      <c r="E207" s="252"/>
      <c r="F207" s="252"/>
    </row>
    <row r="208" spans="1:6" ht="12.75">
      <c r="A208" s="55" t="s">
        <v>281</v>
      </c>
      <c r="B208" s="84"/>
      <c r="C208" s="84"/>
      <c r="D208" s="84"/>
      <c r="E208" s="253"/>
      <c r="F208" s="86"/>
    </row>
    <row r="209" spans="1:6" ht="12.75">
      <c r="A209" s="55" t="s">
        <v>282</v>
      </c>
      <c r="B209" s="83"/>
      <c r="C209" s="84"/>
      <c r="D209" s="84"/>
      <c r="E209" s="86"/>
      <c r="F209" s="86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</sheetData>
  <sheetProtection/>
  <mergeCells count="3">
    <mergeCell ref="H5:I5"/>
    <mergeCell ref="H80:I80"/>
    <mergeCell ref="H160:I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125" style="466" customWidth="1"/>
    <col min="2" max="2" width="58.875" style="83" customWidth="1"/>
    <col min="3" max="3" width="11.625" style="83" customWidth="1"/>
    <col min="4" max="4" width="11.00390625" style="83" customWidth="1"/>
    <col min="5" max="5" width="11.75390625" style="83" customWidth="1"/>
    <col min="6" max="6" width="11.00390625" style="83" hidden="1" customWidth="1"/>
    <col min="7" max="7" width="11.375" style="83" customWidth="1"/>
    <col min="8" max="8" width="6.125" style="83" customWidth="1"/>
    <col min="9" max="9" width="7.125" style="83" customWidth="1"/>
    <col min="10" max="16384" width="9.125" style="85" customWidth="1"/>
  </cols>
  <sheetData>
    <row r="1" spans="1:4" ht="12">
      <c r="A1" s="460"/>
      <c r="B1" s="260" t="s">
        <v>322</v>
      </c>
      <c r="C1" s="260"/>
      <c r="D1" s="260"/>
    </row>
    <row r="2" spans="1:4" ht="12">
      <c r="A2" s="460"/>
      <c r="B2" s="260" t="s">
        <v>0</v>
      </c>
      <c r="C2" s="260"/>
      <c r="D2" s="260"/>
    </row>
    <row r="3" spans="1:7" ht="12">
      <c r="A3" s="460"/>
      <c r="B3" s="260" t="s">
        <v>1</v>
      </c>
      <c r="C3" s="260"/>
      <c r="D3" s="260"/>
      <c r="E3" s="261"/>
      <c r="G3" s="261"/>
    </row>
    <row r="4" spans="1:9" ht="14.25" customHeight="1" thickBot="1">
      <c r="A4" s="460"/>
      <c r="B4" s="260" t="s">
        <v>320</v>
      </c>
      <c r="C4" s="260"/>
      <c r="D4" s="260"/>
      <c r="H4" s="251"/>
      <c r="I4" s="251"/>
    </row>
    <row r="5" spans="1:9" s="86" customFormat="1" ht="10.5" customHeight="1" thickBot="1">
      <c r="A5" s="461" t="s">
        <v>2</v>
      </c>
      <c r="B5" s="262"/>
      <c r="C5" s="263" t="s">
        <v>175</v>
      </c>
      <c r="D5" s="263" t="s">
        <v>233</v>
      </c>
      <c r="E5" s="263" t="s">
        <v>3</v>
      </c>
      <c r="F5" s="264"/>
      <c r="G5" s="263" t="s">
        <v>3</v>
      </c>
      <c r="H5" s="724" t="s">
        <v>145</v>
      </c>
      <c r="I5" s="725"/>
    </row>
    <row r="6" spans="1:9" s="86" customFormat="1" ht="9.75" customHeight="1">
      <c r="A6" s="462" t="s">
        <v>4</v>
      </c>
      <c r="B6" s="265" t="s">
        <v>5</v>
      </c>
      <c r="C6" s="265" t="s">
        <v>144</v>
      </c>
      <c r="D6" s="265" t="s">
        <v>144</v>
      </c>
      <c r="E6" s="266" t="s">
        <v>321</v>
      </c>
      <c r="F6" s="266" t="s">
        <v>303</v>
      </c>
      <c r="G6" s="266" t="s">
        <v>321</v>
      </c>
      <c r="H6" s="263" t="s">
        <v>8</v>
      </c>
      <c r="I6" s="262" t="s">
        <v>9</v>
      </c>
    </row>
    <row r="7" spans="1:9" ht="10.5" customHeight="1" thickBot="1">
      <c r="A7" s="463" t="s">
        <v>7</v>
      </c>
      <c r="B7" s="267"/>
      <c r="C7" s="268" t="s">
        <v>6</v>
      </c>
      <c r="D7" s="268" t="s">
        <v>6</v>
      </c>
      <c r="E7" s="268" t="s">
        <v>230</v>
      </c>
      <c r="F7" s="269"/>
      <c r="G7" s="268">
        <v>2013</v>
      </c>
      <c r="H7" s="270"/>
      <c r="I7" s="270"/>
    </row>
    <row r="8" spans="1:9" s="84" customFormat="1" ht="12">
      <c r="A8" s="464" t="s">
        <v>10</v>
      </c>
      <c r="B8" s="271" t="s">
        <v>11</v>
      </c>
      <c r="C8" s="272">
        <f>C9+C23+C34+C41+C66+C75+C85+C111+C54+C84+C83+C17</f>
        <v>45481.75</v>
      </c>
      <c r="D8" s="272">
        <f>D9+D23+D34+D41+D66+D75+D85+D111+D54+D84+D83+D17</f>
        <v>65474.75</v>
      </c>
      <c r="E8" s="273">
        <f>E9+E23+E34+E41+E66+E75+E85+E111+E54+E84+E83+E17</f>
        <v>52426.96878999999</v>
      </c>
      <c r="F8" s="274">
        <f>F9+F23+F34+F41+F66+F75+F85+F111+F54+F84+F83</f>
        <v>0</v>
      </c>
      <c r="G8" s="273">
        <v>60171.88251</v>
      </c>
      <c r="H8" s="275">
        <f>E8*100/D8</f>
        <v>80.07204119145165</v>
      </c>
      <c r="I8" s="276">
        <f>E8-D8</f>
        <v>-13047.781210000008</v>
      </c>
    </row>
    <row r="9" spans="1:9" s="282" customFormat="1" ht="12">
      <c r="A9" s="465" t="s">
        <v>12</v>
      </c>
      <c r="B9" s="277" t="s">
        <v>13</v>
      </c>
      <c r="C9" s="278">
        <f>C10</f>
        <v>32823</v>
      </c>
      <c r="D9" s="278">
        <f>D10</f>
        <v>33846</v>
      </c>
      <c r="E9" s="279">
        <f>E10</f>
        <v>32341.50462</v>
      </c>
      <c r="F9" s="274">
        <f>F10</f>
        <v>0</v>
      </c>
      <c r="G9" s="279">
        <f>G10</f>
        <v>38075.850419999995</v>
      </c>
      <c r="H9" s="280">
        <f>E9*100/D9</f>
        <v>95.55487980854458</v>
      </c>
      <c r="I9" s="281">
        <f>E9-D9</f>
        <v>-1504.4953800000003</v>
      </c>
    </row>
    <row r="10" spans="1:9" ht="12">
      <c r="A10" s="466" t="s">
        <v>14</v>
      </c>
      <c r="B10" s="283" t="s">
        <v>15</v>
      </c>
      <c r="C10" s="284">
        <f>C13+C14+C15+C16</f>
        <v>32823</v>
      </c>
      <c r="D10" s="284">
        <f>D13+D14+D15+D16</f>
        <v>33846</v>
      </c>
      <c r="E10" s="285">
        <f>E13+E14+E15+E16</f>
        <v>32341.50462</v>
      </c>
      <c r="F10" s="285">
        <f>F13+F14+F15+F16</f>
        <v>0</v>
      </c>
      <c r="G10" s="285">
        <f>G13+G14+G15+G16</f>
        <v>38075.850419999995</v>
      </c>
      <c r="H10" s="280">
        <f>E10*100/D10</f>
        <v>95.55487980854458</v>
      </c>
      <c r="I10" s="286">
        <f>E10-D10</f>
        <v>-1504.4953800000003</v>
      </c>
    </row>
    <row r="11" spans="1:9" ht="14.25" customHeight="1">
      <c r="A11" s="467"/>
      <c r="B11" s="287" t="s">
        <v>248</v>
      </c>
      <c r="C11" s="288"/>
      <c r="D11" s="289">
        <f>D10*20%/49.62%</f>
        <v>13642.079806529628</v>
      </c>
      <c r="E11" s="289">
        <f>E10*10%/40.77%</f>
        <v>7932.67221486387</v>
      </c>
      <c r="F11" s="290"/>
      <c r="G11" s="289"/>
      <c r="H11" s="280"/>
      <c r="I11" s="286"/>
    </row>
    <row r="12" spans="1:9" ht="0.75" customHeight="1">
      <c r="A12" s="464"/>
      <c r="B12" s="291"/>
      <c r="C12" s="292"/>
      <c r="D12" s="292"/>
      <c r="E12" s="279"/>
      <c r="F12" s="274"/>
      <c r="G12" s="279"/>
      <c r="H12" s="280" t="e">
        <f>E12*100/D12</f>
        <v>#DIV/0!</v>
      </c>
      <c r="I12" s="286">
        <f aca="true" t="shared" si="0" ref="I12:I34">E12-D12</f>
        <v>0</v>
      </c>
    </row>
    <row r="13" spans="1:9" ht="24">
      <c r="A13" s="468" t="s">
        <v>181</v>
      </c>
      <c r="B13" s="293" t="s">
        <v>194</v>
      </c>
      <c r="C13" s="294">
        <v>32823</v>
      </c>
      <c r="D13" s="294">
        <v>33123</v>
      </c>
      <c r="E13" s="289">
        <v>31929.28937</v>
      </c>
      <c r="F13" s="290"/>
      <c r="G13" s="289">
        <v>37481.43563</v>
      </c>
      <c r="H13" s="295">
        <f>E13*100/D13</f>
        <v>96.39612767563324</v>
      </c>
      <c r="I13" s="296">
        <f t="shared" si="0"/>
        <v>-1193.7106300000014</v>
      </c>
    </row>
    <row r="14" spans="1:9" ht="63" customHeight="1">
      <c r="A14" s="468" t="s">
        <v>182</v>
      </c>
      <c r="B14" s="297" t="s">
        <v>195</v>
      </c>
      <c r="C14" s="298"/>
      <c r="D14" s="298">
        <v>260</v>
      </c>
      <c r="E14" s="299">
        <v>128.84012</v>
      </c>
      <c r="F14" s="300"/>
      <c r="G14" s="299">
        <v>300.47259</v>
      </c>
      <c r="H14" s="295">
        <f>E14*100/D14</f>
        <v>49.55389230769231</v>
      </c>
      <c r="I14" s="296">
        <f t="shared" si="0"/>
        <v>-131.15988</v>
      </c>
    </row>
    <row r="15" spans="1:9" ht="24.75" customHeight="1">
      <c r="A15" s="468" t="s">
        <v>183</v>
      </c>
      <c r="B15" s="301" t="s">
        <v>184</v>
      </c>
      <c r="C15" s="294"/>
      <c r="D15" s="294">
        <v>463</v>
      </c>
      <c r="E15" s="289">
        <v>283.37513</v>
      </c>
      <c r="F15" s="290"/>
      <c r="G15" s="289">
        <v>293.9422</v>
      </c>
      <c r="H15" s="295">
        <f>E15*100/D15</f>
        <v>61.204131749460046</v>
      </c>
      <c r="I15" s="296">
        <f t="shared" si="0"/>
        <v>-179.62487</v>
      </c>
    </row>
    <row r="16" spans="1:9" ht="16.5" customHeight="1">
      <c r="A16" s="468" t="s">
        <v>185</v>
      </c>
      <c r="B16" s="301" t="s">
        <v>186</v>
      </c>
      <c r="C16" s="298"/>
      <c r="D16" s="298"/>
      <c r="E16" s="299"/>
      <c r="F16" s="300"/>
      <c r="G16" s="299"/>
      <c r="H16" s="302"/>
      <c r="I16" s="303">
        <f t="shared" si="0"/>
        <v>0</v>
      </c>
    </row>
    <row r="17" spans="1:9" s="86" customFormat="1" ht="22.5" customHeight="1">
      <c r="A17" s="469" t="s">
        <v>283</v>
      </c>
      <c r="B17" s="304" t="s">
        <v>215</v>
      </c>
      <c r="C17" s="305">
        <f>C18</f>
        <v>39.5</v>
      </c>
      <c r="D17" s="305">
        <f>D18</f>
        <v>39.5</v>
      </c>
      <c r="E17" s="273">
        <f>E18</f>
        <v>29.30999</v>
      </c>
      <c r="F17" s="306"/>
      <c r="G17" s="273"/>
      <c r="H17" s="295">
        <f aca="true" t="shared" si="1" ref="H17:H26">E17*100/D17</f>
        <v>74.20250632911392</v>
      </c>
      <c r="I17" s="303">
        <f t="shared" si="0"/>
        <v>-10.190010000000001</v>
      </c>
    </row>
    <row r="18" spans="1:9" ht="15" customHeight="1">
      <c r="A18" s="470" t="s">
        <v>221</v>
      </c>
      <c r="B18" s="307" t="s">
        <v>217</v>
      </c>
      <c r="C18" s="298">
        <f>C19+C20+C21+C22</f>
        <v>39.5</v>
      </c>
      <c r="D18" s="298">
        <f>D19+D20+D21+D22</f>
        <v>39.5</v>
      </c>
      <c r="E18" s="299">
        <f>E19+E20+E21+E22</f>
        <v>29.30999</v>
      </c>
      <c r="F18" s="300"/>
      <c r="G18" s="299"/>
      <c r="H18" s="295">
        <f t="shared" si="1"/>
        <v>74.20250632911392</v>
      </c>
      <c r="I18" s="303">
        <f t="shared" si="0"/>
        <v>-10.190010000000001</v>
      </c>
    </row>
    <row r="19" spans="1:9" ht="15" customHeight="1">
      <c r="A19" s="470" t="s">
        <v>222</v>
      </c>
      <c r="B19" s="308" t="s">
        <v>216</v>
      </c>
      <c r="C19" s="309">
        <v>14.5</v>
      </c>
      <c r="D19" s="309">
        <v>14.5</v>
      </c>
      <c r="E19" s="299">
        <v>11.06213</v>
      </c>
      <c r="F19" s="300"/>
      <c r="G19" s="299"/>
      <c r="H19" s="295">
        <f t="shared" si="1"/>
        <v>76.29055172413793</v>
      </c>
      <c r="I19" s="303">
        <f t="shared" si="0"/>
        <v>-3.43787</v>
      </c>
    </row>
    <row r="20" spans="1:9" ht="12" customHeight="1">
      <c r="A20" s="470" t="s">
        <v>223</v>
      </c>
      <c r="B20" s="308" t="s">
        <v>218</v>
      </c>
      <c r="C20" s="309">
        <v>0.3</v>
      </c>
      <c r="D20" s="309">
        <v>0.3</v>
      </c>
      <c r="E20" s="299">
        <v>0.24914</v>
      </c>
      <c r="F20" s="300"/>
      <c r="G20" s="299"/>
      <c r="H20" s="295">
        <f t="shared" si="1"/>
        <v>83.04666666666668</v>
      </c>
      <c r="I20" s="303">
        <f t="shared" si="0"/>
        <v>-0.05085999999999999</v>
      </c>
    </row>
    <row r="21" spans="1:9" ht="14.25" customHeight="1">
      <c r="A21" s="470" t="s">
        <v>224</v>
      </c>
      <c r="B21" s="308" t="s">
        <v>219</v>
      </c>
      <c r="C21" s="309">
        <v>23.4</v>
      </c>
      <c r="D21" s="309">
        <v>23.4</v>
      </c>
      <c r="E21" s="299">
        <v>18.95085</v>
      </c>
      <c r="F21" s="300"/>
      <c r="G21" s="299"/>
      <c r="H21" s="295">
        <f t="shared" si="1"/>
        <v>80.98653846153846</v>
      </c>
      <c r="I21" s="303">
        <f t="shared" si="0"/>
        <v>-4.4491499999999995</v>
      </c>
    </row>
    <row r="22" spans="1:9" ht="14.25" customHeight="1">
      <c r="A22" s="470" t="s">
        <v>225</v>
      </c>
      <c r="B22" s="308" t="s">
        <v>220</v>
      </c>
      <c r="C22" s="309">
        <v>1.3</v>
      </c>
      <c r="D22" s="309">
        <v>1.3</v>
      </c>
      <c r="E22" s="299">
        <v>-0.95213</v>
      </c>
      <c r="F22" s="300"/>
      <c r="G22" s="299"/>
      <c r="H22" s="302">
        <f t="shared" si="1"/>
        <v>-73.24076923076923</v>
      </c>
      <c r="I22" s="303">
        <f t="shared" si="0"/>
        <v>-2.25213</v>
      </c>
    </row>
    <row r="23" spans="1:9" s="313" customFormat="1" ht="12" customHeight="1">
      <c r="A23" s="471" t="s">
        <v>16</v>
      </c>
      <c r="B23" s="277" t="s">
        <v>17</v>
      </c>
      <c r="C23" s="310">
        <f>C24+C29+C31+C33+C30+C32</f>
        <v>5530</v>
      </c>
      <c r="D23" s="273">
        <f>D24+D29+D31+D33+D30+D32</f>
        <v>6986</v>
      </c>
      <c r="E23" s="273">
        <f>E24+E29+E31+E33+E30+E32</f>
        <v>5162.69109</v>
      </c>
      <c r="F23" s="311">
        <f>F24+F29+F31+F33</f>
        <v>0</v>
      </c>
      <c r="G23" s="273">
        <v>6200.37993</v>
      </c>
      <c r="H23" s="312">
        <f t="shared" si="1"/>
        <v>73.90053091898082</v>
      </c>
      <c r="I23" s="276">
        <f t="shared" si="0"/>
        <v>-1823.3089099999997</v>
      </c>
    </row>
    <row r="24" spans="1:9" s="313" customFormat="1" ht="13.5" customHeight="1">
      <c r="A24" s="472" t="s">
        <v>141</v>
      </c>
      <c r="B24" s="314" t="s">
        <v>152</v>
      </c>
      <c r="C24" s="315">
        <f>C25+C26</f>
        <v>2914.8</v>
      </c>
      <c r="D24" s="315">
        <f>D25+D26</f>
        <v>2014.8</v>
      </c>
      <c r="E24" s="299">
        <f>E25+E26+E27</f>
        <v>857.87638</v>
      </c>
      <c r="F24" s="316"/>
      <c r="G24" s="299">
        <f>G25+G26+G27</f>
        <v>1922.2199</v>
      </c>
      <c r="H24" s="295">
        <f t="shared" si="1"/>
        <v>42.57873635100258</v>
      </c>
      <c r="I24" s="303">
        <f t="shared" si="0"/>
        <v>-1156.92362</v>
      </c>
    </row>
    <row r="25" spans="1:9" s="313" customFormat="1" ht="24.75" customHeight="1">
      <c r="A25" s="472" t="s">
        <v>142</v>
      </c>
      <c r="B25" s="314" t="s">
        <v>153</v>
      </c>
      <c r="C25" s="317">
        <v>654.8</v>
      </c>
      <c r="D25" s="317">
        <v>754.8</v>
      </c>
      <c r="E25" s="289">
        <v>491.24636</v>
      </c>
      <c r="F25" s="316"/>
      <c r="G25" s="289">
        <v>665.70017</v>
      </c>
      <c r="H25" s="295">
        <f t="shared" si="1"/>
        <v>65.0829835718071</v>
      </c>
      <c r="I25" s="303">
        <f t="shared" si="0"/>
        <v>-263.55364</v>
      </c>
    </row>
    <row r="26" spans="1:9" ht="24.75" customHeight="1">
      <c r="A26" s="472" t="s">
        <v>143</v>
      </c>
      <c r="B26" s="314" t="s">
        <v>154</v>
      </c>
      <c r="C26" s="318">
        <v>2260</v>
      </c>
      <c r="D26" s="318">
        <v>1260</v>
      </c>
      <c r="E26" s="285">
        <v>443.99551</v>
      </c>
      <c r="G26" s="285">
        <v>1274.38166</v>
      </c>
      <c r="H26" s="295">
        <f t="shared" si="1"/>
        <v>35.23773888888889</v>
      </c>
      <c r="I26" s="319">
        <f t="shared" si="0"/>
        <v>-816.00449</v>
      </c>
    </row>
    <row r="27" spans="1:9" ht="36" customHeight="1">
      <c r="A27" s="472" t="s">
        <v>245</v>
      </c>
      <c r="B27" s="314" t="s">
        <v>246</v>
      </c>
      <c r="C27" s="317"/>
      <c r="D27" s="317"/>
      <c r="E27" s="289">
        <v>-77.36549</v>
      </c>
      <c r="F27" s="320"/>
      <c r="G27" s="289">
        <v>-17.86193</v>
      </c>
      <c r="H27" s="321"/>
      <c r="I27" s="319"/>
    </row>
    <row r="28" spans="1:9" ht="12">
      <c r="A28" s="472" t="s">
        <v>18</v>
      </c>
      <c r="B28" s="287" t="s">
        <v>19</v>
      </c>
      <c r="C28" s="322"/>
      <c r="D28" s="322"/>
      <c r="E28" s="323"/>
      <c r="F28" s="324"/>
      <c r="G28" s="323"/>
      <c r="H28" s="321"/>
      <c r="I28" s="325">
        <f t="shared" si="0"/>
        <v>0</v>
      </c>
    </row>
    <row r="29" spans="1:9" ht="12" customHeight="1">
      <c r="A29" s="473"/>
      <c r="B29" s="326" t="s">
        <v>20</v>
      </c>
      <c r="C29" s="315">
        <v>2353.2</v>
      </c>
      <c r="D29" s="315">
        <v>3653.2</v>
      </c>
      <c r="E29" s="299">
        <v>3638.88241</v>
      </c>
      <c r="F29" s="300"/>
      <c r="G29" s="299">
        <v>3813.81914</v>
      </c>
      <c r="H29" s="302">
        <f>E29*100/D29</f>
        <v>99.60808086061536</v>
      </c>
      <c r="I29" s="303">
        <f t="shared" si="0"/>
        <v>-14.317589999999655</v>
      </c>
    </row>
    <row r="30" spans="1:9" ht="24.75" customHeight="1" thickBot="1">
      <c r="A30" s="472" t="s">
        <v>234</v>
      </c>
      <c r="B30" s="327" t="s">
        <v>235</v>
      </c>
      <c r="C30" s="315"/>
      <c r="D30" s="315">
        <v>25</v>
      </c>
      <c r="E30" s="299">
        <v>-5.10896</v>
      </c>
      <c r="F30" s="300"/>
      <c r="G30" s="299">
        <v>13.67164</v>
      </c>
      <c r="H30" s="302"/>
      <c r="I30" s="303">
        <f t="shared" si="0"/>
        <v>-30.10896</v>
      </c>
    </row>
    <row r="31" spans="1:9" ht="12.75" thickBot="1">
      <c r="A31" s="474" t="s">
        <v>21</v>
      </c>
      <c r="B31" s="328" t="s">
        <v>273</v>
      </c>
      <c r="C31" s="315">
        <v>262</v>
      </c>
      <c r="D31" s="315">
        <v>762</v>
      </c>
      <c r="E31" s="289">
        <v>434.88421</v>
      </c>
      <c r="F31" s="300"/>
      <c r="G31" s="289">
        <v>295.5244</v>
      </c>
      <c r="H31" s="329">
        <f>E31*100/D31</f>
        <v>57.07141863517061</v>
      </c>
      <c r="I31" s="303">
        <f t="shared" si="0"/>
        <v>-327.11579</v>
      </c>
    </row>
    <row r="32" spans="1:9" ht="12.75" thickBot="1">
      <c r="A32" s="474" t="s">
        <v>236</v>
      </c>
      <c r="B32" s="328" t="s">
        <v>237</v>
      </c>
      <c r="C32" s="315"/>
      <c r="D32" s="315">
        <v>31</v>
      </c>
      <c r="E32" s="289">
        <v>10.38904</v>
      </c>
      <c r="F32" s="300"/>
      <c r="G32" s="289"/>
      <c r="H32" s="330"/>
      <c r="I32" s="319">
        <f t="shared" si="0"/>
        <v>-20.61096</v>
      </c>
    </row>
    <row r="33" spans="1:9" ht="12">
      <c r="A33" s="473" t="s">
        <v>193</v>
      </c>
      <c r="B33" s="283" t="s">
        <v>259</v>
      </c>
      <c r="C33" s="315"/>
      <c r="D33" s="315">
        <v>500</v>
      </c>
      <c r="E33" s="289">
        <v>225.76801</v>
      </c>
      <c r="F33" s="300"/>
      <c r="G33" s="289">
        <v>151.03813</v>
      </c>
      <c r="H33" s="295">
        <f>E33*100/D33</f>
        <v>45.153602</v>
      </c>
      <c r="I33" s="319">
        <f t="shared" si="0"/>
        <v>-274.23199</v>
      </c>
    </row>
    <row r="34" spans="1:9" ht="12">
      <c r="A34" s="475" t="s">
        <v>22</v>
      </c>
      <c r="B34" s="331" t="s">
        <v>23</v>
      </c>
      <c r="C34" s="292">
        <f>C36+C38</f>
        <v>882.65</v>
      </c>
      <c r="D34" s="292">
        <f>D36+D38</f>
        <v>2182.65</v>
      </c>
      <c r="E34" s="279">
        <f>E36+E38+E39</f>
        <v>1211.59127</v>
      </c>
      <c r="F34" s="332">
        <f>F36+F38</f>
        <v>0</v>
      </c>
      <c r="G34" s="279">
        <f>G36+G38+G39</f>
        <v>884.96713</v>
      </c>
      <c r="H34" s="280">
        <f>E34*100/D34</f>
        <v>55.5101033147779</v>
      </c>
      <c r="I34" s="286">
        <f t="shared" si="0"/>
        <v>-971.0587300000002</v>
      </c>
    </row>
    <row r="35" spans="1:9" ht="12">
      <c r="A35" s="472" t="s">
        <v>24</v>
      </c>
      <c r="B35" s="287" t="s">
        <v>25</v>
      </c>
      <c r="C35" s="322"/>
      <c r="D35" s="322"/>
      <c r="E35" s="323"/>
      <c r="F35" s="324"/>
      <c r="G35" s="323"/>
      <c r="H35" s="280"/>
      <c r="I35" s="333"/>
    </row>
    <row r="36" spans="2:9" ht="12">
      <c r="B36" s="283" t="s">
        <v>26</v>
      </c>
      <c r="C36" s="334">
        <f>C37</f>
        <v>882.65</v>
      </c>
      <c r="D36" s="335">
        <f>D37</f>
        <v>2182.65</v>
      </c>
      <c r="E36" s="336">
        <f>E37</f>
        <v>1205.59127</v>
      </c>
      <c r="F36" s="83">
        <f>F37</f>
        <v>0</v>
      </c>
      <c r="G36" s="336">
        <f>G37</f>
        <v>866.96713</v>
      </c>
      <c r="H36" s="337">
        <f>E36*100/D36</f>
        <v>55.23520811857146</v>
      </c>
      <c r="I36" s="338">
        <f>E36-D36</f>
        <v>-977.0587300000002</v>
      </c>
    </row>
    <row r="37" spans="1:9" ht="12">
      <c r="A37" s="472" t="s">
        <v>27</v>
      </c>
      <c r="B37" s="339" t="s">
        <v>250</v>
      </c>
      <c r="C37" s="340">
        <v>882.65</v>
      </c>
      <c r="D37" s="340">
        <v>2182.65</v>
      </c>
      <c r="E37" s="323">
        <v>1205.59127</v>
      </c>
      <c r="F37" s="341"/>
      <c r="G37" s="323">
        <v>866.96713</v>
      </c>
      <c r="H37" s="329">
        <f>E37*100/D37</f>
        <v>55.23520811857146</v>
      </c>
      <c r="I37" s="303">
        <f>E37-D37</f>
        <v>-977.0587300000002</v>
      </c>
    </row>
    <row r="38" spans="1:9" ht="12">
      <c r="A38" s="476" t="s">
        <v>28</v>
      </c>
      <c r="B38" s="339" t="s">
        <v>251</v>
      </c>
      <c r="C38" s="322"/>
      <c r="D38" s="322"/>
      <c r="E38" s="289"/>
      <c r="F38" s="324"/>
      <c r="G38" s="289"/>
      <c r="H38" s="342"/>
      <c r="I38" s="296">
        <f>E38-D38</f>
        <v>0</v>
      </c>
    </row>
    <row r="39" spans="1:9" ht="12">
      <c r="A39" s="476" t="s">
        <v>198</v>
      </c>
      <c r="B39" s="339" t="s">
        <v>252</v>
      </c>
      <c r="C39" s="340"/>
      <c r="D39" s="340"/>
      <c r="E39" s="289">
        <v>6</v>
      </c>
      <c r="F39" s="290"/>
      <c r="G39" s="289">
        <v>18</v>
      </c>
      <c r="H39" s="342"/>
      <c r="I39" s="319"/>
    </row>
    <row r="40" spans="1:10" ht="12">
      <c r="A40" s="477" t="s">
        <v>29</v>
      </c>
      <c r="B40" s="343" t="s">
        <v>30</v>
      </c>
      <c r="C40" s="344"/>
      <c r="D40" s="344"/>
      <c r="E40" s="345"/>
      <c r="F40" s="346"/>
      <c r="G40" s="345"/>
      <c r="H40" s="280"/>
      <c r="I40" s="347"/>
      <c r="J40" s="86"/>
    </row>
    <row r="41" spans="1:10" ht="12">
      <c r="A41" s="464"/>
      <c r="B41" s="343" t="s">
        <v>31</v>
      </c>
      <c r="C41" s="305">
        <f>C46+C48+C42+C45+C43</f>
        <v>0</v>
      </c>
      <c r="D41" s="305">
        <f>D46+D48+D42+D45+D43</f>
        <v>3</v>
      </c>
      <c r="E41" s="273">
        <f>E46+E48+E42+E45+E43+E44</f>
        <v>18.94173</v>
      </c>
      <c r="F41" s="348"/>
      <c r="G41" s="273">
        <f>G46+G48+G42+G45+G43+G44</f>
        <v>17.20323</v>
      </c>
      <c r="H41" s="275"/>
      <c r="I41" s="276">
        <f>E41-D41</f>
        <v>15.94173</v>
      </c>
      <c r="J41" s="86"/>
    </row>
    <row r="42" spans="1:9" s="86" customFormat="1" ht="12">
      <c r="A42" s="473" t="s">
        <v>32</v>
      </c>
      <c r="B42" s="339" t="s">
        <v>33</v>
      </c>
      <c r="C42" s="315"/>
      <c r="D42" s="315"/>
      <c r="E42" s="299"/>
      <c r="F42" s="300"/>
      <c r="G42" s="299"/>
      <c r="H42" s="329"/>
      <c r="I42" s="276">
        <f>E42-D42</f>
        <v>0</v>
      </c>
    </row>
    <row r="43" spans="1:9" s="86" customFormat="1" ht="12">
      <c r="A43" s="473" t="s">
        <v>34</v>
      </c>
      <c r="B43" s="339" t="s">
        <v>35</v>
      </c>
      <c r="C43" s="326"/>
      <c r="D43" s="326"/>
      <c r="E43" s="299"/>
      <c r="F43" s="300"/>
      <c r="G43" s="299"/>
      <c r="H43" s="295"/>
      <c r="I43" s="276">
        <f>E43-D43</f>
        <v>0</v>
      </c>
    </row>
    <row r="44" spans="1:9" s="86" customFormat="1" ht="12">
      <c r="A44" s="473" t="s">
        <v>36</v>
      </c>
      <c r="B44" s="339" t="s">
        <v>249</v>
      </c>
      <c r="C44" s="326"/>
      <c r="D44" s="326"/>
      <c r="E44" s="299"/>
      <c r="F44" s="300"/>
      <c r="G44" s="299"/>
      <c r="H44" s="295"/>
      <c r="I44" s="276"/>
    </row>
    <row r="45" spans="1:9" s="86" customFormat="1" ht="12">
      <c r="A45" s="473" t="s">
        <v>37</v>
      </c>
      <c r="B45" s="339" t="s">
        <v>38</v>
      </c>
      <c r="C45" s="326"/>
      <c r="D45" s="326"/>
      <c r="E45" s="299"/>
      <c r="F45" s="300"/>
      <c r="G45" s="299"/>
      <c r="H45" s="295"/>
      <c r="I45" s="276"/>
    </row>
    <row r="46" spans="1:10" s="86" customFormat="1" ht="12">
      <c r="A46" s="473" t="s">
        <v>39</v>
      </c>
      <c r="B46" s="339" t="s">
        <v>40</v>
      </c>
      <c r="C46" s="340">
        <f>C47</f>
        <v>0</v>
      </c>
      <c r="D46" s="340">
        <f>D47</f>
        <v>0</v>
      </c>
      <c r="E46" s="289">
        <f>E47</f>
        <v>0</v>
      </c>
      <c r="F46" s="320">
        <f>F47</f>
        <v>0</v>
      </c>
      <c r="G46" s="289">
        <f>G47</f>
        <v>0</v>
      </c>
      <c r="H46" s="295"/>
      <c r="I46" s="276">
        <f>E46-D46</f>
        <v>0</v>
      </c>
      <c r="J46" s="313"/>
    </row>
    <row r="47" spans="1:10" s="86" customFormat="1" ht="12">
      <c r="A47" s="476" t="s">
        <v>41</v>
      </c>
      <c r="B47" s="339" t="s">
        <v>42</v>
      </c>
      <c r="C47" s="340"/>
      <c r="D47" s="340"/>
      <c r="E47" s="289"/>
      <c r="F47" s="290"/>
      <c r="G47" s="289"/>
      <c r="H47" s="295"/>
      <c r="I47" s="276">
        <f>E47-D47</f>
        <v>0</v>
      </c>
      <c r="J47" s="313"/>
    </row>
    <row r="48" spans="1:9" s="313" customFormat="1" ht="12">
      <c r="A48" s="472" t="s">
        <v>43</v>
      </c>
      <c r="B48" s="287" t="s">
        <v>44</v>
      </c>
      <c r="C48" s="322">
        <f>C51+C52</f>
        <v>0</v>
      </c>
      <c r="D48" s="322">
        <f>D51+D52</f>
        <v>3</v>
      </c>
      <c r="E48" s="323">
        <v>18.94173</v>
      </c>
      <c r="F48" s="349">
        <f>F51+F52</f>
        <v>0</v>
      </c>
      <c r="G48" s="323">
        <v>17.20323</v>
      </c>
      <c r="H48" s="342"/>
      <c r="I48" s="281">
        <f>E48-D48</f>
        <v>15.94173</v>
      </c>
    </row>
    <row r="49" spans="1:9" s="313" customFormat="1" ht="12">
      <c r="A49" s="472" t="s">
        <v>45</v>
      </c>
      <c r="B49" s="287" t="s">
        <v>46</v>
      </c>
      <c r="C49" s="322"/>
      <c r="D49" s="322"/>
      <c r="E49" s="350"/>
      <c r="F49" s="351"/>
      <c r="G49" s="350"/>
      <c r="H49" s="321"/>
      <c r="I49" s="347"/>
    </row>
    <row r="50" spans="1:9" s="313" customFormat="1" ht="11.25" customHeight="1">
      <c r="A50" s="466"/>
      <c r="B50" s="283" t="s">
        <v>47</v>
      </c>
      <c r="C50" s="334"/>
      <c r="D50" s="334"/>
      <c r="E50" s="352"/>
      <c r="F50" s="353"/>
      <c r="G50" s="352"/>
      <c r="H50" s="354"/>
      <c r="I50" s="281"/>
    </row>
    <row r="51" spans="1:10" s="313" customFormat="1" ht="10.5" customHeight="1">
      <c r="A51" s="473"/>
      <c r="B51" s="326" t="s">
        <v>48</v>
      </c>
      <c r="C51" s="315"/>
      <c r="D51" s="315"/>
      <c r="E51" s="299">
        <v>2.16137</v>
      </c>
      <c r="F51" s="300"/>
      <c r="G51" s="299">
        <v>1.72675</v>
      </c>
      <c r="H51" s="302"/>
      <c r="I51" s="276">
        <f>E51-D51</f>
        <v>2.16137</v>
      </c>
      <c r="J51" s="85"/>
    </row>
    <row r="52" spans="1:10" s="313" customFormat="1" ht="12">
      <c r="A52" s="466" t="s">
        <v>49</v>
      </c>
      <c r="B52" s="283" t="s">
        <v>50</v>
      </c>
      <c r="C52" s="340"/>
      <c r="D52" s="340">
        <v>3</v>
      </c>
      <c r="E52" s="289">
        <v>16.78036</v>
      </c>
      <c r="F52" s="341"/>
      <c r="G52" s="289">
        <v>1547648</v>
      </c>
      <c r="H52" s="330"/>
      <c r="I52" s="281">
        <f>E52-D52</f>
        <v>13.780360000000002</v>
      </c>
      <c r="J52" s="85"/>
    </row>
    <row r="53" spans="1:9" ht="12">
      <c r="A53" s="475" t="s">
        <v>51</v>
      </c>
      <c r="B53" s="331" t="s">
        <v>146</v>
      </c>
      <c r="C53" s="355"/>
      <c r="D53" s="355"/>
      <c r="E53" s="323"/>
      <c r="F53" s="324"/>
      <c r="G53" s="323"/>
      <c r="H53" s="356"/>
      <c r="I53" s="347"/>
    </row>
    <row r="54" spans="2:9" ht="12">
      <c r="B54" s="357" t="s">
        <v>147</v>
      </c>
      <c r="C54" s="310">
        <f>C56+C57+C62</f>
        <v>2186.5</v>
      </c>
      <c r="D54" s="310">
        <f>D56+D57+D62</f>
        <v>7871.5</v>
      </c>
      <c r="E54" s="273">
        <f>E56+E57+E62</f>
        <v>5337.960569999999</v>
      </c>
      <c r="F54" s="311">
        <f>F56+F57+F62</f>
        <v>0</v>
      </c>
      <c r="G54" s="273">
        <f>G56+G57+G62</f>
        <v>4332.75709</v>
      </c>
      <c r="H54" s="358">
        <f>E54*100/D54</f>
        <v>67.813765737153</v>
      </c>
      <c r="I54" s="276">
        <f>E54-D54</f>
        <v>-2533.5394300000007</v>
      </c>
    </row>
    <row r="55" spans="1:9" ht="12">
      <c r="A55" s="472" t="s">
        <v>187</v>
      </c>
      <c r="B55" s="287" t="s">
        <v>52</v>
      </c>
      <c r="C55" s="322"/>
      <c r="D55" s="322"/>
      <c r="E55" s="323"/>
      <c r="F55" s="324"/>
      <c r="G55" s="323"/>
      <c r="H55" s="342"/>
      <c r="I55" s="347"/>
    </row>
    <row r="56" spans="2:9" ht="12">
      <c r="B56" s="326" t="s">
        <v>260</v>
      </c>
      <c r="C56" s="315">
        <v>1585.5</v>
      </c>
      <c r="D56" s="315">
        <v>6270.5</v>
      </c>
      <c r="E56" s="299">
        <v>4725.77885</v>
      </c>
      <c r="F56" s="341"/>
      <c r="G56" s="299">
        <v>3734.12747</v>
      </c>
      <c r="H56" s="329">
        <f>E56*100/D56</f>
        <v>75.36526353560322</v>
      </c>
      <c r="I56" s="303">
        <f>E56-D56</f>
        <v>-1544.7211500000003</v>
      </c>
    </row>
    <row r="57" spans="1:9" ht="24">
      <c r="A57" s="472" t="s">
        <v>263</v>
      </c>
      <c r="B57" s="359" t="s">
        <v>262</v>
      </c>
      <c r="C57" s="334">
        <f>C59</f>
        <v>294</v>
      </c>
      <c r="D57" s="334">
        <f>D59</f>
        <v>794</v>
      </c>
      <c r="E57" s="285">
        <f>E59</f>
        <v>331.37447</v>
      </c>
      <c r="F57" s="83">
        <f>F59</f>
        <v>0</v>
      </c>
      <c r="G57" s="285">
        <f>G59</f>
        <v>213.86247</v>
      </c>
      <c r="H57" s="302">
        <f>E57*100/D57</f>
        <v>41.734819899244336</v>
      </c>
      <c r="I57" s="303">
        <f>E57-D57</f>
        <v>-462.62553</v>
      </c>
    </row>
    <row r="58" spans="1:9" ht="24" hidden="1">
      <c r="A58" s="472" t="s">
        <v>188</v>
      </c>
      <c r="B58" s="327" t="s">
        <v>261</v>
      </c>
      <c r="C58" s="322"/>
      <c r="D58" s="322"/>
      <c r="E58" s="323"/>
      <c r="F58" s="324"/>
      <c r="G58" s="323"/>
      <c r="H58" s="321"/>
      <c r="I58" s="325"/>
    </row>
    <row r="59" spans="1:9" ht="24">
      <c r="A59" s="478" t="s">
        <v>264</v>
      </c>
      <c r="B59" s="361" t="s">
        <v>262</v>
      </c>
      <c r="C59" s="360">
        <v>294</v>
      </c>
      <c r="D59" s="360">
        <v>794</v>
      </c>
      <c r="E59" s="336">
        <v>331.37447</v>
      </c>
      <c r="F59" s="337"/>
      <c r="G59" s="336">
        <v>213.86247</v>
      </c>
      <c r="H59" s="337">
        <f>E59*100/D59</f>
        <v>41.734819899244336</v>
      </c>
      <c r="I59" s="338">
        <f>E59-D59</f>
        <v>-462.62553</v>
      </c>
    </row>
    <row r="60" spans="1:10" ht="12">
      <c r="A60" s="466" t="s">
        <v>53</v>
      </c>
      <c r="B60" s="283" t="s">
        <v>54</v>
      </c>
      <c r="C60" s="334"/>
      <c r="D60" s="334"/>
      <c r="E60" s="352"/>
      <c r="F60" s="353"/>
      <c r="G60" s="352"/>
      <c r="H60" s="354"/>
      <c r="I60" s="281"/>
      <c r="J60" s="313"/>
    </row>
    <row r="61" spans="1:10" ht="12">
      <c r="A61" s="479"/>
      <c r="B61" s="283" t="s">
        <v>55</v>
      </c>
      <c r="C61" s="334"/>
      <c r="D61" s="334"/>
      <c r="E61" s="362"/>
      <c r="F61" s="363"/>
      <c r="G61" s="362"/>
      <c r="H61" s="354"/>
      <c r="I61" s="281"/>
      <c r="J61" s="364"/>
    </row>
    <row r="62" spans="1:10" s="313" customFormat="1" ht="12">
      <c r="A62" s="479"/>
      <c r="B62" s="283" t="s">
        <v>56</v>
      </c>
      <c r="C62" s="315">
        <f>C64</f>
        <v>307</v>
      </c>
      <c r="D62" s="315">
        <f>D64</f>
        <v>807</v>
      </c>
      <c r="E62" s="299">
        <f>E64</f>
        <v>280.80725</v>
      </c>
      <c r="F62" s="269">
        <f>F64</f>
        <v>0</v>
      </c>
      <c r="G62" s="299">
        <f>G64</f>
        <v>384.76715</v>
      </c>
      <c r="H62" s="354">
        <f>E62*100/D62</f>
        <v>34.796437422552664</v>
      </c>
      <c r="I62" s="303">
        <f>E62-D62</f>
        <v>-526.1927499999999</v>
      </c>
      <c r="J62" s="364"/>
    </row>
    <row r="63" spans="1:9" s="364" customFormat="1" ht="12">
      <c r="A63" s="472" t="s">
        <v>57</v>
      </c>
      <c r="B63" s="287" t="s">
        <v>58</v>
      </c>
      <c r="C63" s="322"/>
      <c r="D63" s="322"/>
      <c r="E63" s="365"/>
      <c r="F63" s="363"/>
      <c r="G63" s="365"/>
      <c r="H63" s="342"/>
      <c r="I63" s="366"/>
    </row>
    <row r="64" spans="1:9" s="364" customFormat="1" ht="12">
      <c r="A64" s="480"/>
      <c r="B64" s="326" t="s">
        <v>59</v>
      </c>
      <c r="C64" s="334">
        <v>307</v>
      </c>
      <c r="D64" s="334">
        <v>807</v>
      </c>
      <c r="E64" s="285">
        <v>280.80725</v>
      </c>
      <c r="F64" s="363"/>
      <c r="G64" s="285">
        <v>384.76715</v>
      </c>
      <c r="H64" s="329">
        <f>E64*100/D64</f>
        <v>34.796437422552664</v>
      </c>
      <c r="I64" s="367">
        <f>E64-D64</f>
        <v>-526.1927499999999</v>
      </c>
    </row>
    <row r="65" spans="1:9" s="364" customFormat="1" ht="17.25" customHeight="1">
      <c r="A65" s="476" t="s">
        <v>325</v>
      </c>
      <c r="B65" s="339" t="s">
        <v>61</v>
      </c>
      <c r="C65" s="340"/>
      <c r="D65" s="340"/>
      <c r="E65" s="289"/>
      <c r="F65" s="368"/>
      <c r="G65" s="289"/>
      <c r="H65" s="329"/>
      <c r="I65" s="276">
        <f>E65-D65</f>
        <v>0</v>
      </c>
    </row>
    <row r="66" spans="1:9" s="364" customFormat="1" ht="12">
      <c r="A66" s="477" t="s">
        <v>62</v>
      </c>
      <c r="B66" s="343" t="s">
        <v>63</v>
      </c>
      <c r="C66" s="369">
        <f>C68</f>
        <v>2667</v>
      </c>
      <c r="D66" s="369">
        <f>D68+D69+D71+D70</f>
        <v>5077</v>
      </c>
      <c r="E66" s="345">
        <f>E68+E69+E71+E70+E73</f>
        <v>3876.49406</v>
      </c>
      <c r="F66" s="351"/>
      <c r="G66" s="345">
        <f>G68+G69+G71+G70+G73</f>
        <v>2460.63407</v>
      </c>
      <c r="H66" s="280">
        <f>E66*100/D66</f>
        <v>76.35402915107348</v>
      </c>
      <c r="I66" s="281">
        <f>E66-D66</f>
        <v>-1200.50594</v>
      </c>
    </row>
    <row r="67" spans="1:9" s="364" customFormat="1" ht="12" hidden="1">
      <c r="A67" s="472"/>
      <c r="B67" s="322"/>
      <c r="C67" s="322"/>
      <c r="D67" s="322"/>
      <c r="E67" s="323"/>
      <c r="F67" s="370"/>
      <c r="G67" s="323"/>
      <c r="H67" s="280"/>
      <c r="I67" s="347"/>
    </row>
    <row r="68" spans="1:9" s="364" customFormat="1" ht="11.25" customHeight="1">
      <c r="A68" s="472" t="s">
        <v>265</v>
      </c>
      <c r="B68" s="322" t="s">
        <v>197</v>
      </c>
      <c r="C68" s="334">
        <v>2667</v>
      </c>
      <c r="D68" s="334">
        <v>4467</v>
      </c>
      <c r="E68" s="285">
        <v>3579.52026</v>
      </c>
      <c r="F68" s="363"/>
      <c r="G68" s="285">
        <v>2152.06528</v>
      </c>
      <c r="H68" s="329">
        <f>E68*100/D68</f>
        <v>80.13253324378776</v>
      </c>
      <c r="I68" s="319">
        <f>E68-D68</f>
        <v>-887.4797400000002</v>
      </c>
    </row>
    <row r="69" spans="1:9" s="364" customFormat="1" ht="23.25" customHeight="1">
      <c r="A69" s="472" t="s">
        <v>238</v>
      </c>
      <c r="B69" s="317" t="s">
        <v>240</v>
      </c>
      <c r="C69" s="340"/>
      <c r="D69" s="340">
        <v>59.4</v>
      </c>
      <c r="E69" s="289">
        <v>17.55642</v>
      </c>
      <c r="F69" s="368"/>
      <c r="G69" s="289">
        <v>14.18314</v>
      </c>
      <c r="H69" s="295">
        <f>E69*100/D69</f>
        <v>29.556262626262622</v>
      </c>
      <c r="I69" s="296"/>
    </row>
    <row r="70" spans="1:9" s="364" customFormat="1" ht="12.75" customHeight="1">
      <c r="A70" s="472" t="s">
        <v>295</v>
      </c>
      <c r="B70" s="317" t="s">
        <v>296</v>
      </c>
      <c r="C70" s="340"/>
      <c r="D70" s="340">
        <v>0.6</v>
      </c>
      <c r="E70" s="289">
        <v>0.5952</v>
      </c>
      <c r="F70" s="368"/>
      <c r="G70" s="289"/>
      <c r="H70" s="354"/>
      <c r="I70" s="296"/>
    </row>
    <row r="71" spans="1:9" s="364" customFormat="1" ht="13.5" customHeight="1">
      <c r="A71" s="472" t="s">
        <v>239</v>
      </c>
      <c r="B71" s="340" t="s">
        <v>241</v>
      </c>
      <c r="C71" s="340"/>
      <c r="D71" s="340">
        <v>550</v>
      </c>
      <c r="E71" s="289">
        <v>278.82217</v>
      </c>
      <c r="F71" s="368"/>
      <c r="G71" s="289">
        <v>294.38565</v>
      </c>
      <c r="H71" s="354">
        <f>E71*100/D71</f>
        <v>50.69494000000001</v>
      </c>
      <c r="I71" s="296"/>
    </row>
    <row r="72" spans="1:9" s="364" customFormat="1" ht="13.5" customHeight="1">
      <c r="A72" s="472" t="s">
        <v>274</v>
      </c>
      <c r="B72" s="322" t="s">
        <v>275</v>
      </c>
      <c r="C72" s="322"/>
      <c r="D72" s="322"/>
      <c r="E72" s="323"/>
      <c r="F72" s="371"/>
      <c r="G72" s="323"/>
      <c r="H72" s="354"/>
      <c r="I72" s="325"/>
    </row>
    <row r="73" spans="1:9" s="364" customFormat="1" ht="25.5" customHeight="1">
      <c r="A73" s="472" t="s">
        <v>276</v>
      </c>
      <c r="B73" s="372" t="s">
        <v>277</v>
      </c>
      <c r="C73" s="322"/>
      <c r="D73" s="322"/>
      <c r="E73" s="323">
        <v>1E-05</v>
      </c>
      <c r="F73" s="371"/>
      <c r="G73" s="323"/>
      <c r="H73" s="354"/>
      <c r="I73" s="325"/>
    </row>
    <row r="74" spans="1:10" s="364" customFormat="1" ht="12">
      <c r="A74" s="475" t="s">
        <v>64</v>
      </c>
      <c r="B74" s="331" t="s">
        <v>65</v>
      </c>
      <c r="C74" s="355"/>
      <c r="D74" s="355"/>
      <c r="E74" s="373"/>
      <c r="F74" s="351"/>
      <c r="G74" s="373"/>
      <c r="H74" s="356"/>
      <c r="I74" s="347"/>
      <c r="J74" s="313"/>
    </row>
    <row r="75" spans="1:9" s="364" customFormat="1" ht="12">
      <c r="A75" s="480"/>
      <c r="B75" s="357" t="s">
        <v>66</v>
      </c>
      <c r="C75" s="374">
        <f>C76</f>
        <v>0</v>
      </c>
      <c r="D75" s="374">
        <f>D76</f>
        <v>2</v>
      </c>
      <c r="E75" s="273">
        <f>E76</f>
        <v>1.3</v>
      </c>
      <c r="F75" s="348"/>
      <c r="G75" s="273">
        <f>G76</f>
        <v>0</v>
      </c>
      <c r="H75" s="375"/>
      <c r="I75" s="276">
        <f>E75-D75</f>
        <v>-0.7</v>
      </c>
    </row>
    <row r="76" spans="1:10" s="313" customFormat="1" ht="15" customHeight="1">
      <c r="A76" s="473" t="s">
        <v>67</v>
      </c>
      <c r="B76" s="283" t="s">
        <v>289</v>
      </c>
      <c r="C76" s="334"/>
      <c r="D76" s="334">
        <v>2</v>
      </c>
      <c r="E76" s="289">
        <f>E77</f>
        <v>1.3</v>
      </c>
      <c r="F76" s="376"/>
      <c r="G76" s="289"/>
      <c r="H76" s="329"/>
      <c r="I76" s="303">
        <f>E76-D76</f>
        <v>-0.7</v>
      </c>
      <c r="J76" s="364"/>
    </row>
    <row r="77" spans="1:9" s="364" customFormat="1" ht="12" customHeight="1">
      <c r="A77" s="472" t="s">
        <v>288</v>
      </c>
      <c r="B77" s="377" t="s">
        <v>290</v>
      </c>
      <c r="C77" s="378"/>
      <c r="D77" s="322">
        <v>2</v>
      </c>
      <c r="E77" s="289">
        <f>E79</f>
        <v>1.3</v>
      </c>
      <c r="F77" s="368"/>
      <c r="G77" s="289"/>
      <c r="H77" s="342"/>
      <c r="I77" s="319">
        <f>E77-D77</f>
        <v>-0.7</v>
      </c>
    </row>
    <row r="78" spans="1:9" s="364" customFormat="1" ht="12">
      <c r="A78" s="472" t="s">
        <v>287</v>
      </c>
      <c r="B78" s="377" t="s">
        <v>291</v>
      </c>
      <c r="C78" s="322"/>
      <c r="D78" s="322"/>
      <c r="E78" s="373"/>
      <c r="F78" s="379"/>
      <c r="G78" s="373"/>
      <c r="H78" s="321"/>
      <c r="I78" s="325">
        <f>E78-D78</f>
        <v>0</v>
      </c>
    </row>
    <row r="79" spans="1:9" s="364" customFormat="1" ht="12.75" customHeight="1" thickBot="1">
      <c r="A79" s="473"/>
      <c r="B79" s="326" t="s">
        <v>292</v>
      </c>
      <c r="C79" s="315"/>
      <c r="D79" s="315">
        <v>2</v>
      </c>
      <c r="E79" s="299">
        <v>1.3</v>
      </c>
      <c r="F79" s="300"/>
      <c r="G79" s="299"/>
      <c r="H79" s="302"/>
      <c r="I79" s="303">
        <f>E79-D79</f>
        <v>-0.7</v>
      </c>
    </row>
    <row r="80" spans="1:9" s="86" customFormat="1" ht="9" customHeight="1" thickBot="1">
      <c r="A80" s="461" t="s">
        <v>2</v>
      </c>
      <c r="B80" s="262"/>
      <c r="C80" s="263" t="s">
        <v>175</v>
      </c>
      <c r="D80" s="263" t="s">
        <v>233</v>
      </c>
      <c r="E80" s="263" t="s">
        <v>3</v>
      </c>
      <c r="F80" s="380"/>
      <c r="G80" s="263" t="s">
        <v>3</v>
      </c>
      <c r="H80" s="724" t="s">
        <v>145</v>
      </c>
      <c r="I80" s="725"/>
    </row>
    <row r="81" spans="1:9" s="86" customFormat="1" ht="9" customHeight="1">
      <c r="A81" s="462" t="s">
        <v>4</v>
      </c>
      <c r="B81" s="265" t="s">
        <v>5</v>
      </c>
      <c r="C81" s="265" t="s">
        <v>144</v>
      </c>
      <c r="D81" s="265" t="s">
        <v>144</v>
      </c>
      <c r="E81" s="266" t="s">
        <v>321</v>
      </c>
      <c r="F81" s="381"/>
      <c r="G81" s="266" t="s">
        <v>321</v>
      </c>
      <c r="H81" s="382" t="s">
        <v>8</v>
      </c>
      <c r="I81" s="262" t="s">
        <v>9</v>
      </c>
    </row>
    <row r="82" spans="1:9" ht="12" customHeight="1" thickBot="1">
      <c r="A82" s="463" t="s">
        <v>7</v>
      </c>
      <c r="B82" s="267"/>
      <c r="C82" s="268" t="s">
        <v>6</v>
      </c>
      <c r="D82" s="268" t="s">
        <v>6</v>
      </c>
      <c r="E82" s="268" t="s">
        <v>231</v>
      </c>
      <c r="F82" s="383"/>
      <c r="G82" s="268">
        <v>2013</v>
      </c>
      <c r="H82" s="384"/>
      <c r="I82" s="270"/>
    </row>
    <row r="83" spans="1:10" s="364" customFormat="1" ht="42" customHeight="1">
      <c r="A83" s="481" t="s">
        <v>156</v>
      </c>
      <c r="B83" s="385" t="s">
        <v>158</v>
      </c>
      <c r="C83" s="386"/>
      <c r="D83" s="386"/>
      <c r="E83" s="279"/>
      <c r="F83" s="274"/>
      <c r="G83" s="279"/>
      <c r="H83" s="295"/>
      <c r="I83" s="303"/>
      <c r="J83" s="85"/>
    </row>
    <row r="84" spans="1:9" s="86" customFormat="1" ht="12">
      <c r="A84" s="465" t="s">
        <v>189</v>
      </c>
      <c r="B84" s="357" t="s">
        <v>68</v>
      </c>
      <c r="C84" s="387">
        <v>319.5</v>
      </c>
      <c r="D84" s="387">
        <v>1139.5</v>
      </c>
      <c r="E84" s="388">
        <v>975.68101</v>
      </c>
      <c r="F84" s="368"/>
      <c r="G84" s="388">
        <v>346.14885</v>
      </c>
      <c r="H84" s="389">
        <f>E84*100/D84</f>
        <v>85.62360772268538</v>
      </c>
      <c r="I84" s="390">
        <f>E84-D84</f>
        <v>-163.81898999999999</v>
      </c>
    </row>
    <row r="85" spans="1:9" ht="12">
      <c r="A85" s="465" t="s">
        <v>69</v>
      </c>
      <c r="B85" s="357" t="s">
        <v>70</v>
      </c>
      <c r="C85" s="391">
        <f>C88+C90+C92+C94+C95+C97+C98+C99+C101+C103+C110+C86+C106</f>
        <v>1033.6</v>
      </c>
      <c r="D85" s="391">
        <f>D88+D90+D92+D94+D95+D97+D98+D99+D101+D103+D104+D86+D106+D107+D108</f>
        <v>4497.6</v>
      </c>
      <c r="E85" s="352">
        <f>E88+E90+E92+E94+E95+E97+E98+E99+E101+E103+E104+E86+E106+E107+E108</f>
        <v>1049.9858</v>
      </c>
      <c r="F85" s="353">
        <f>F88+F90+F92+F94+F95+F97+F98+F99+F101+F103+F104+F110+F86</f>
        <v>0</v>
      </c>
      <c r="G85" s="352">
        <f>G88+G90+G92+G94+G95+G97+G98+G99+G101+G103+G104+G86+G106+G107+G108</f>
        <v>1509.75623</v>
      </c>
      <c r="H85" s="392">
        <f>E85*100/D85</f>
        <v>23.345468694414794</v>
      </c>
      <c r="I85" s="390">
        <f>E85-D85</f>
        <v>-3447.6142000000004</v>
      </c>
    </row>
    <row r="86" spans="1:9" ht="12">
      <c r="A86" s="476" t="s">
        <v>190</v>
      </c>
      <c r="B86" s="339" t="s">
        <v>266</v>
      </c>
      <c r="C86" s="294">
        <v>94.8</v>
      </c>
      <c r="D86" s="294">
        <v>94.8</v>
      </c>
      <c r="E86" s="289">
        <v>33.14669</v>
      </c>
      <c r="F86" s="290"/>
      <c r="G86" s="289">
        <v>64.42927</v>
      </c>
      <c r="H86" s="354">
        <f>E86*100/D86</f>
        <v>34.96486286919831</v>
      </c>
      <c r="I86" s="319">
        <f>E86-D86</f>
        <v>-61.65331</v>
      </c>
    </row>
    <row r="87" spans="1:10" s="86" customFormat="1" ht="12">
      <c r="A87" s="466" t="s">
        <v>71</v>
      </c>
      <c r="B87" s="283" t="s">
        <v>72</v>
      </c>
      <c r="C87" s="322"/>
      <c r="D87" s="322"/>
      <c r="E87" s="350"/>
      <c r="F87" s="393"/>
      <c r="G87" s="350"/>
      <c r="H87" s="356"/>
      <c r="I87" s="347"/>
      <c r="J87" s="85"/>
    </row>
    <row r="88" spans="2:9" ht="12">
      <c r="B88" s="283" t="s">
        <v>73</v>
      </c>
      <c r="C88" s="315"/>
      <c r="D88" s="315">
        <v>3</v>
      </c>
      <c r="E88" s="285">
        <v>1.458</v>
      </c>
      <c r="F88" s="341"/>
      <c r="G88" s="285">
        <v>1.25</v>
      </c>
      <c r="H88" s="354">
        <f>E88*100/D88</f>
        <v>48.599999999999994</v>
      </c>
      <c r="I88" s="319">
        <f>E88-D88</f>
        <v>-1.542</v>
      </c>
    </row>
    <row r="89" spans="1:9" ht="12">
      <c r="A89" s="472" t="s">
        <v>74</v>
      </c>
      <c r="B89" s="287" t="s">
        <v>267</v>
      </c>
      <c r="C89" s="322"/>
      <c r="D89" s="322"/>
      <c r="E89" s="323"/>
      <c r="F89" s="324"/>
      <c r="G89" s="323"/>
      <c r="H89" s="342"/>
      <c r="I89" s="325"/>
    </row>
    <row r="90" spans="1:9" ht="12">
      <c r="A90" s="473"/>
      <c r="B90" s="326" t="s">
        <v>75</v>
      </c>
      <c r="C90" s="315">
        <v>33</v>
      </c>
      <c r="D90" s="315">
        <v>33</v>
      </c>
      <c r="E90" s="299">
        <v>15</v>
      </c>
      <c r="F90" s="341"/>
      <c r="G90" s="299">
        <v>27.5</v>
      </c>
      <c r="H90" s="329">
        <f>E90*100/D90</f>
        <v>45.45454545454545</v>
      </c>
      <c r="I90" s="303">
        <f>E90-D90</f>
        <v>-18</v>
      </c>
    </row>
    <row r="91" spans="1:9" ht="12">
      <c r="A91" s="472" t="s">
        <v>92</v>
      </c>
      <c r="B91" s="287" t="s">
        <v>72</v>
      </c>
      <c r="C91" s="334"/>
      <c r="D91" s="334"/>
      <c r="E91" s="285"/>
      <c r="F91" s="341"/>
      <c r="G91" s="285"/>
      <c r="H91" s="354"/>
      <c r="I91" s="325"/>
    </row>
    <row r="92" spans="1:9" ht="12">
      <c r="A92" s="473"/>
      <c r="B92" s="326" t="s">
        <v>268</v>
      </c>
      <c r="C92" s="334"/>
      <c r="D92" s="334">
        <v>56</v>
      </c>
      <c r="E92" s="285">
        <v>24.5</v>
      </c>
      <c r="F92" s="341"/>
      <c r="G92" s="285">
        <v>33.2</v>
      </c>
      <c r="H92" s="354"/>
      <c r="I92" s="303"/>
    </row>
    <row r="93" spans="1:9" ht="12">
      <c r="A93" s="466" t="s">
        <v>305</v>
      </c>
      <c r="B93" s="283" t="s">
        <v>306</v>
      </c>
      <c r="C93" s="322"/>
      <c r="D93" s="322"/>
      <c r="E93" s="323"/>
      <c r="F93" s="341"/>
      <c r="G93" s="323"/>
      <c r="H93" s="342"/>
      <c r="I93" s="325"/>
    </row>
    <row r="94" spans="2:9" ht="12">
      <c r="B94" s="326"/>
      <c r="C94" s="315"/>
      <c r="D94" s="315">
        <v>10</v>
      </c>
      <c r="E94" s="299">
        <v>10</v>
      </c>
      <c r="F94" s="341"/>
      <c r="G94" s="299"/>
      <c r="H94" s="329"/>
      <c r="I94" s="303">
        <f>E94-D94</f>
        <v>0</v>
      </c>
    </row>
    <row r="95" spans="1:9" ht="12">
      <c r="A95" s="472" t="s">
        <v>165</v>
      </c>
      <c r="B95" s="287" t="s">
        <v>167</v>
      </c>
      <c r="C95" s="322">
        <v>324.4</v>
      </c>
      <c r="D95" s="322">
        <v>113.4</v>
      </c>
      <c r="E95" s="289">
        <v>0.1</v>
      </c>
      <c r="F95" s="341"/>
      <c r="G95" s="289">
        <v>620.2</v>
      </c>
      <c r="H95" s="295">
        <f>E95*100/D95</f>
        <v>0.08818342151675485</v>
      </c>
      <c r="I95" s="296">
        <f>E95-D95</f>
        <v>-113.30000000000001</v>
      </c>
    </row>
    <row r="96" spans="1:9" ht="12">
      <c r="A96" s="472" t="s">
        <v>76</v>
      </c>
      <c r="B96" s="287" t="s">
        <v>77</v>
      </c>
      <c r="C96" s="322"/>
      <c r="D96" s="322"/>
      <c r="E96" s="323"/>
      <c r="F96" s="324"/>
      <c r="G96" s="323"/>
      <c r="H96" s="321"/>
      <c r="I96" s="325"/>
    </row>
    <row r="97" spans="1:9" ht="12">
      <c r="A97" s="473"/>
      <c r="B97" s="326" t="s">
        <v>78</v>
      </c>
      <c r="C97" s="315">
        <v>85</v>
      </c>
      <c r="D97" s="315">
        <v>385</v>
      </c>
      <c r="E97" s="299">
        <v>379</v>
      </c>
      <c r="F97" s="300"/>
      <c r="G97" s="299">
        <v>104</v>
      </c>
      <c r="H97" s="302">
        <f>E97*100/D97</f>
        <v>98.44155844155844</v>
      </c>
      <c r="I97" s="303">
        <f>E97-D97</f>
        <v>-6</v>
      </c>
    </row>
    <row r="98" spans="1:9" ht="12">
      <c r="A98" s="472" t="s">
        <v>79</v>
      </c>
      <c r="B98" s="287" t="s">
        <v>166</v>
      </c>
      <c r="C98" s="322"/>
      <c r="D98" s="322">
        <v>235</v>
      </c>
      <c r="E98" s="289">
        <v>115.9</v>
      </c>
      <c r="F98" s="300"/>
      <c r="G98" s="289">
        <v>32.2</v>
      </c>
      <c r="H98" s="302">
        <f>E98*100/D98</f>
        <v>49.319148936170215</v>
      </c>
      <c r="I98" s="303"/>
    </row>
    <row r="99" spans="1:9" ht="12">
      <c r="A99" s="472" t="s">
        <v>80</v>
      </c>
      <c r="B99" s="287" t="s">
        <v>81</v>
      </c>
      <c r="C99" s="340"/>
      <c r="D99" s="340"/>
      <c r="E99" s="289"/>
      <c r="F99" s="290"/>
      <c r="G99" s="289"/>
      <c r="H99" s="295"/>
      <c r="I99" s="296">
        <f>E99-D99</f>
        <v>0</v>
      </c>
    </row>
    <row r="100" spans="1:9" ht="12">
      <c r="A100" s="472" t="s">
        <v>82</v>
      </c>
      <c r="B100" s="287" t="s">
        <v>77</v>
      </c>
      <c r="C100" s="334"/>
      <c r="D100" s="334"/>
      <c r="E100" s="285"/>
      <c r="F100" s="341"/>
      <c r="G100" s="285"/>
      <c r="H100" s="330"/>
      <c r="I100" s="319"/>
    </row>
    <row r="101" spans="2:9" ht="12">
      <c r="B101" s="283" t="s">
        <v>83</v>
      </c>
      <c r="C101" s="334"/>
      <c r="D101" s="334">
        <v>5</v>
      </c>
      <c r="E101" s="285">
        <v>4</v>
      </c>
      <c r="F101" s="341"/>
      <c r="G101" s="285"/>
      <c r="H101" s="330"/>
      <c r="I101" s="319"/>
    </row>
    <row r="102" spans="1:9" ht="12">
      <c r="A102" s="472" t="s">
        <v>84</v>
      </c>
      <c r="B102" s="287" t="s">
        <v>85</v>
      </c>
      <c r="C102" s="322"/>
      <c r="D102" s="322"/>
      <c r="E102" s="323"/>
      <c r="F102" s="341"/>
      <c r="G102" s="323"/>
      <c r="H102" s="342"/>
      <c r="I102" s="325"/>
    </row>
    <row r="103" spans="1:9" ht="12">
      <c r="A103" s="473"/>
      <c r="B103" s="326" t="s">
        <v>86</v>
      </c>
      <c r="C103" s="315">
        <f>C104+C105</f>
        <v>0</v>
      </c>
      <c r="D103" s="315">
        <f>D104+D105</f>
        <v>3000</v>
      </c>
      <c r="E103" s="299">
        <f>E104+E105</f>
        <v>0</v>
      </c>
      <c r="F103" s="269">
        <f>F104+F105</f>
        <v>0</v>
      </c>
      <c r="G103" s="299">
        <f>G104+G105</f>
        <v>60</v>
      </c>
      <c r="H103" s="329"/>
      <c r="I103" s="303">
        <f>E103-D103</f>
        <v>-3000</v>
      </c>
    </row>
    <row r="104" spans="1:9" ht="13.5" customHeight="1">
      <c r="A104" s="466" t="s">
        <v>229</v>
      </c>
      <c r="B104" s="359" t="s">
        <v>228</v>
      </c>
      <c r="C104" s="334"/>
      <c r="D104" s="334"/>
      <c r="E104" s="285"/>
      <c r="F104" s="341"/>
      <c r="G104" s="285"/>
      <c r="H104" s="330"/>
      <c r="I104" s="319"/>
    </row>
    <row r="105" spans="1:9" ht="24">
      <c r="A105" s="476" t="s">
        <v>192</v>
      </c>
      <c r="B105" s="244" t="s">
        <v>196</v>
      </c>
      <c r="C105" s="340"/>
      <c r="D105" s="340">
        <v>3000</v>
      </c>
      <c r="E105" s="289"/>
      <c r="F105" s="290"/>
      <c r="G105" s="289">
        <v>60</v>
      </c>
      <c r="H105" s="295"/>
      <c r="I105" s="296">
        <f>E105-D105</f>
        <v>-3000</v>
      </c>
    </row>
    <row r="106" spans="1:9" ht="12" customHeight="1">
      <c r="A106" s="476" t="s">
        <v>177</v>
      </c>
      <c r="B106" s="245" t="s">
        <v>232</v>
      </c>
      <c r="C106" s="340"/>
      <c r="D106" s="340">
        <v>60</v>
      </c>
      <c r="E106" s="289">
        <v>23</v>
      </c>
      <c r="F106" s="290"/>
      <c r="G106" s="289"/>
      <c r="H106" s="329">
        <f>E106*100/D106</f>
        <v>38.333333333333336</v>
      </c>
      <c r="I106" s="303">
        <f>E106-D106</f>
        <v>-37</v>
      </c>
    </row>
    <row r="107" spans="1:9" ht="16.5" customHeight="1">
      <c r="A107" s="476" t="s">
        <v>247</v>
      </c>
      <c r="B107" s="245" t="s">
        <v>232</v>
      </c>
      <c r="C107" s="340"/>
      <c r="D107" s="340">
        <v>6</v>
      </c>
      <c r="E107" s="289">
        <v>6</v>
      </c>
      <c r="F107" s="290"/>
      <c r="G107" s="289">
        <v>4</v>
      </c>
      <c r="H107" s="329"/>
      <c r="I107" s="303"/>
    </row>
    <row r="108" spans="1:9" ht="12">
      <c r="A108" s="476" t="s">
        <v>87</v>
      </c>
      <c r="B108" s="339" t="s">
        <v>88</v>
      </c>
      <c r="C108" s="340">
        <f>C110</f>
        <v>496.4</v>
      </c>
      <c r="D108" s="340">
        <f>D110</f>
        <v>496.4</v>
      </c>
      <c r="E108" s="340">
        <f>E110</f>
        <v>437.88111</v>
      </c>
      <c r="F108" s="394">
        <f>F110</f>
        <v>0</v>
      </c>
      <c r="G108" s="340">
        <f>G110</f>
        <v>562.97696</v>
      </c>
      <c r="H108" s="295">
        <f>E108*100/D108</f>
        <v>88.21134367445609</v>
      </c>
      <c r="I108" s="296">
        <f>E108-D108</f>
        <v>-58.51889</v>
      </c>
    </row>
    <row r="109" spans="1:9" ht="12">
      <c r="A109" s="472" t="s">
        <v>89</v>
      </c>
      <c r="B109" s="287" t="s">
        <v>90</v>
      </c>
      <c r="C109" s="322"/>
      <c r="D109" s="322"/>
      <c r="E109" s="323"/>
      <c r="F109" s="324"/>
      <c r="G109" s="323"/>
      <c r="H109" s="321"/>
      <c r="I109" s="325"/>
    </row>
    <row r="110" spans="2:9" ht="12">
      <c r="B110" s="283" t="s">
        <v>91</v>
      </c>
      <c r="C110" s="334">
        <v>496.4</v>
      </c>
      <c r="D110" s="334">
        <v>496.4</v>
      </c>
      <c r="E110" s="289">
        <v>437.88111</v>
      </c>
      <c r="F110" s="341"/>
      <c r="G110" s="289">
        <v>562.97696</v>
      </c>
      <c r="H110" s="354">
        <f>E110*100/D110</f>
        <v>88.21134367445609</v>
      </c>
      <c r="I110" s="319">
        <f>E110-D110</f>
        <v>-58.51889</v>
      </c>
    </row>
    <row r="111" spans="1:9" ht="12" customHeight="1">
      <c r="A111" s="465" t="s">
        <v>93</v>
      </c>
      <c r="B111" s="277" t="s">
        <v>94</v>
      </c>
      <c r="C111" s="395">
        <f>C112+C113+C115</f>
        <v>0</v>
      </c>
      <c r="D111" s="395">
        <f>D112+D113+D115+D114</f>
        <v>3830</v>
      </c>
      <c r="E111" s="388">
        <f>E112+E113+E115</f>
        <v>2421.5086499999998</v>
      </c>
      <c r="F111" s="316">
        <f>F112+F113+F115</f>
        <v>0</v>
      </c>
      <c r="G111" s="388">
        <f>G112+G113+G115</f>
        <v>6327.48956</v>
      </c>
      <c r="H111" s="312">
        <f>E111*100/D111</f>
        <v>63.22476892950392</v>
      </c>
      <c r="I111" s="286">
        <f aca="true" t="shared" si="2" ref="I111:I198">E111-D111</f>
        <v>-1408.4913500000002</v>
      </c>
    </row>
    <row r="112" spans="1:9" ht="12">
      <c r="A112" s="466" t="s">
        <v>95</v>
      </c>
      <c r="B112" s="283" t="s">
        <v>96</v>
      </c>
      <c r="C112" s="315"/>
      <c r="D112" s="315"/>
      <c r="E112" s="299">
        <v>-10.38828</v>
      </c>
      <c r="F112" s="300"/>
      <c r="G112" s="299">
        <v>315.6635</v>
      </c>
      <c r="H112" s="312"/>
      <c r="I112" s="303">
        <f t="shared" si="2"/>
        <v>-10.38828</v>
      </c>
    </row>
    <row r="113" spans="1:9" ht="12">
      <c r="A113" s="472" t="s">
        <v>299</v>
      </c>
      <c r="B113" s="339" t="s">
        <v>96</v>
      </c>
      <c r="C113" s="340"/>
      <c r="D113" s="340"/>
      <c r="E113" s="289"/>
      <c r="F113" s="290"/>
      <c r="G113" s="289"/>
      <c r="H113" s="295"/>
      <c r="I113" s="303">
        <f t="shared" si="2"/>
        <v>0</v>
      </c>
    </row>
    <row r="114" spans="1:9" ht="12">
      <c r="A114" s="472" t="s">
        <v>298</v>
      </c>
      <c r="B114" s="287" t="s">
        <v>300</v>
      </c>
      <c r="C114" s="322"/>
      <c r="D114" s="322"/>
      <c r="E114" s="323"/>
      <c r="F114" s="324"/>
      <c r="G114" s="323"/>
      <c r="H114" s="342"/>
      <c r="I114" s="319"/>
    </row>
    <row r="115" spans="1:9" ht="12.75" thickBot="1">
      <c r="A115" s="472" t="s">
        <v>97</v>
      </c>
      <c r="B115" s="287" t="s">
        <v>94</v>
      </c>
      <c r="C115" s="322"/>
      <c r="D115" s="322">
        <v>3830</v>
      </c>
      <c r="E115" s="323">
        <v>2431.89693</v>
      </c>
      <c r="F115" s="324"/>
      <c r="G115" s="323">
        <v>6011.82606</v>
      </c>
      <c r="H115" s="342">
        <f>E115*100/D115</f>
        <v>63.49600339425587</v>
      </c>
      <c r="I115" s="319">
        <f t="shared" si="2"/>
        <v>-1398.1030700000001</v>
      </c>
    </row>
    <row r="116" spans="2:9" ht="12.75" hidden="1" thickBot="1">
      <c r="B116" s="334"/>
      <c r="C116" s="334"/>
      <c r="D116" s="334"/>
      <c r="E116" s="334"/>
      <c r="G116" s="334"/>
      <c r="H116" s="335"/>
      <c r="I116" s="396"/>
    </row>
    <row r="117" spans="2:9" ht="12.75" hidden="1" thickBot="1">
      <c r="B117" s="334"/>
      <c r="C117" s="334"/>
      <c r="D117" s="334"/>
      <c r="E117" s="334"/>
      <c r="G117" s="334"/>
      <c r="H117" s="335"/>
      <c r="I117" s="396"/>
    </row>
    <row r="118" spans="2:9" ht="12.75" hidden="1" thickBot="1">
      <c r="B118" s="334"/>
      <c r="C118" s="334"/>
      <c r="D118" s="334"/>
      <c r="E118" s="334"/>
      <c r="G118" s="334"/>
      <c r="H118" s="335"/>
      <c r="I118" s="396"/>
    </row>
    <row r="119" spans="1:9" ht="12.75" thickBot="1">
      <c r="A119" s="482" t="s">
        <v>101</v>
      </c>
      <c r="B119" s="397" t="s">
        <v>102</v>
      </c>
      <c r="C119" s="398">
        <f>C120+C196+C194+C193</f>
        <v>313203.34742999997</v>
      </c>
      <c r="D119" s="398">
        <f>D120+D196+D194+D193</f>
        <v>498630.08151</v>
      </c>
      <c r="E119" s="399">
        <f>E120+E196+E194+E193</f>
        <v>493578.3329999999</v>
      </c>
      <c r="F119" s="400"/>
      <c r="G119" s="399">
        <f>G120+G196+G194+G193</f>
        <v>463519.37813</v>
      </c>
      <c r="H119" s="401">
        <f>E119*100/D119</f>
        <v>98.98687449928775</v>
      </c>
      <c r="I119" s="402">
        <f t="shared" si="2"/>
        <v>-5051.748510000063</v>
      </c>
    </row>
    <row r="120" spans="1:9" ht="12.75" thickBot="1">
      <c r="A120" s="483" t="s">
        <v>171</v>
      </c>
      <c r="B120" s="268" t="s">
        <v>172</v>
      </c>
      <c r="C120" s="403">
        <f>C121+C124+C148+C175</f>
        <v>313203.34742999997</v>
      </c>
      <c r="D120" s="403">
        <f>D121+D124+D148+D175</f>
        <v>492930.08151</v>
      </c>
      <c r="E120" s="404">
        <f>E121+E124+E148+E175</f>
        <v>488852.15695999993</v>
      </c>
      <c r="F120" s="405"/>
      <c r="G120" s="404">
        <f>G121+G124+G148+G175</f>
        <v>459496.85861</v>
      </c>
      <c r="H120" s="406">
        <f>E120*100/D120</f>
        <v>99.17271744960095</v>
      </c>
      <c r="I120" s="407">
        <f t="shared" si="2"/>
        <v>-4077.9245500000543</v>
      </c>
    </row>
    <row r="121" spans="1:9" ht="12.75" thickBot="1">
      <c r="A121" s="482" t="s">
        <v>103</v>
      </c>
      <c r="B121" s="397" t="s">
        <v>104</v>
      </c>
      <c r="C121" s="408">
        <f>C122+C123</f>
        <v>100951</v>
      </c>
      <c r="D121" s="408">
        <f>D122+D123</f>
        <v>113046.1</v>
      </c>
      <c r="E121" s="399">
        <f>E122+E123</f>
        <v>113046.1</v>
      </c>
      <c r="F121" s="409"/>
      <c r="G121" s="399">
        <f>G122+G123</f>
        <v>124869</v>
      </c>
      <c r="H121" s="401">
        <f>E121*100/D121</f>
        <v>100</v>
      </c>
      <c r="I121" s="402">
        <f t="shared" si="2"/>
        <v>0</v>
      </c>
    </row>
    <row r="122" spans="1:9" ht="12">
      <c r="A122" s="473" t="s">
        <v>105</v>
      </c>
      <c r="B122" s="326" t="s">
        <v>106</v>
      </c>
      <c r="C122" s="410">
        <v>100951</v>
      </c>
      <c r="D122" s="410">
        <v>100951</v>
      </c>
      <c r="E122" s="299">
        <v>100951</v>
      </c>
      <c r="G122" s="299">
        <v>118247</v>
      </c>
      <c r="H122" s="330">
        <f>E122*100/D122</f>
        <v>100</v>
      </c>
      <c r="I122" s="319">
        <f t="shared" si="2"/>
        <v>0</v>
      </c>
    </row>
    <row r="123" spans="1:9" ht="24.75" thickBot="1">
      <c r="A123" s="484" t="s">
        <v>161</v>
      </c>
      <c r="B123" s="359" t="s">
        <v>162</v>
      </c>
      <c r="C123" s="411"/>
      <c r="D123" s="411">
        <v>12095.1</v>
      </c>
      <c r="E123" s="285">
        <v>12095.1</v>
      </c>
      <c r="G123" s="285">
        <v>6622</v>
      </c>
      <c r="H123" s="295"/>
      <c r="I123" s="296"/>
    </row>
    <row r="124" spans="1:10" ht="12.75" thickBot="1">
      <c r="A124" s="482" t="s">
        <v>107</v>
      </c>
      <c r="B124" s="397" t="s">
        <v>108</v>
      </c>
      <c r="C124" s="408">
        <f>C126+C129+C130+C134+C131+C133</f>
        <v>17900</v>
      </c>
      <c r="D124" s="408">
        <f>D126+D129+D130+D134+D131+D133+D125+D127+D128</f>
        <v>124012.6511</v>
      </c>
      <c r="E124" s="399">
        <f>E126+E129+E130+E134+E131+E133+E125+E127+E128</f>
        <v>122346.46588</v>
      </c>
      <c r="F124" s="408">
        <f>F126+F129+F130+F134+F131+F133+F125+F127+F128</f>
        <v>0</v>
      </c>
      <c r="G124" s="399">
        <f>G126+G129+G130+G134+G131+G133+G125+G127+G128</f>
        <v>125521.59866999999</v>
      </c>
      <c r="H124" s="412">
        <f>E124*100/D124</f>
        <v>98.65643931871399</v>
      </c>
      <c r="I124" s="413">
        <f t="shared" si="2"/>
        <v>-1666.1852199999994</v>
      </c>
      <c r="J124" s="86"/>
    </row>
    <row r="125" spans="1:10" ht="12">
      <c r="A125" s="485" t="s">
        <v>208</v>
      </c>
      <c r="B125" s="339" t="s">
        <v>323</v>
      </c>
      <c r="C125" s="414"/>
      <c r="D125" s="414">
        <v>7319.906</v>
      </c>
      <c r="E125" s="289">
        <v>7319.906</v>
      </c>
      <c r="F125" s="394"/>
      <c r="G125" s="289">
        <v>4958.088</v>
      </c>
      <c r="H125" s="329"/>
      <c r="I125" s="303"/>
      <c r="J125" s="86"/>
    </row>
    <row r="126" spans="1:10" ht="12.75" thickBot="1">
      <c r="A126" s="476" t="s">
        <v>109</v>
      </c>
      <c r="B126" s="339" t="s">
        <v>110</v>
      </c>
      <c r="C126" s="414"/>
      <c r="D126" s="414">
        <v>17848.442</v>
      </c>
      <c r="E126" s="289">
        <v>17848.442</v>
      </c>
      <c r="F126" s="394"/>
      <c r="G126" s="289">
        <v>23046.766</v>
      </c>
      <c r="H126" s="329"/>
      <c r="I126" s="303">
        <f t="shared" si="2"/>
        <v>0</v>
      </c>
      <c r="J126" s="86"/>
    </row>
    <row r="127" spans="1:10" ht="12.75" thickBot="1">
      <c r="A127" s="485" t="s">
        <v>208</v>
      </c>
      <c r="B127" s="339" t="s">
        <v>310</v>
      </c>
      <c r="C127" s="414"/>
      <c r="D127" s="414">
        <v>2581.0041</v>
      </c>
      <c r="E127" s="289">
        <v>2581.0041</v>
      </c>
      <c r="F127" s="394"/>
      <c r="G127" s="289">
        <v>2581.0041</v>
      </c>
      <c r="H127" s="329"/>
      <c r="I127" s="303"/>
      <c r="J127" s="86"/>
    </row>
    <row r="128" spans="1:10" ht="12">
      <c r="A128" s="485" t="s">
        <v>208</v>
      </c>
      <c r="B128" s="339" t="s">
        <v>311</v>
      </c>
      <c r="C128" s="414"/>
      <c r="D128" s="414">
        <v>115.9</v>
      </c>
      <c r="E128" s="289">
        <v>115.9</v>
      </c>
      <c r="F128" s="394"/>
      <c r="G128" s="289">
        <v>115.9</v>
      </c>
      <c r="H128" s="329"/>
      <c r="I128" s="303"/>
      <c r="J128" s="86"/>
    </row>
    <row r="129" spans="1:9" ht="12">
      <c r="A129" s="476" t="s">
        <v>112</v>
      </c>
      <c r="B129" s="339" t="s">
        <v>253</v>
      </c>
      <c r="C129" s="414">
        <v>2332.4</v>
      </c>
      <c r="D129" s="414">
        <v>2332.4</v>
      </c>
      <c r="E129" s="289">
        <v>2321.464</v>
      </c>
      <c r="F129" s="320"/>
      <c r="G129" s="289">
        <v>2670.608</v>
      </c>
      <c r="H129" s="295">
        <f>E129*100/D129</f>
        <v>99.53112673640884</v>
      </c>
      <c r="I129" s="303">
        <f t="shared" si="2"/>
        <v>-10.93600000000015</v>
      </c>
    </row>
    <row r="130" spans="1:10" s="86" customFormat="1" ht="12">
      <c r="A130" s="473" t="s">
        <v>148</v>
      </c>
      <c r="B130" s="326" t="s">
        <v>111</v>
      </c>
      <c r="C130" s="410"/>
      <c r="D130" s="410">
        <v>67983</v>
      </c>
      <c r="E130" s="299">
        <v>67919.469</v>
      </c>
      <c r="F130" s="269"/>
      <c r="G130" s="299">
        <v>57255.778</v>
      </c>
      <c r="H130" s="329"/>
      <c r="I130" s="303">
        <f t="shared" si="2"/>
        <v>-63.53100000000268</v>
      </c>
      <c r="J130" s="85"/>
    </row>
    <row r="131" spans="1:10" s="86" customFormat="1" ht="12">
      <c r="A131" s="486" t="s">
        <v>176</v>
      </c>
      <c r="B131" s="287" t="s">
        <v>174</v>
      </c>
      <c r="C131" s="415"/>
      <c r="D131" s="415">
        <v>780.099</v>
      </c>
      <c r="E131" s="285">
        <v>780.099</v>
      </c>
      <c r="F131" s="83"/>
      <c r="G131" s="285">
        <v>1760.958</v>
      </c>
      <c r="H131" s="330"/>
      <c r="I131" s="296">
        <f t="shared" si="2"/>
        <v>0</v>
      </c>
      <c r="J131" s="85"/>
    </row>
    <row r="132" spans="1:10" s="86" customFormat="1" ht="12" hidden="1">
      <c r="A132" s="487" t="s">
        <v>149</v>
      </c>
      <c r="B132" s="339" t="s">
        <v>205</v>
      </c>
      <c r="C132" s="416"/>
      <c r="D132" s="416"/>
      <c r="E132" s="323"/>
      <c r="F132" s="349"/>
      <c r="G132" s="323"/>
      <c r="H132" s="342"/>
      <c r="I132" s="325"/>
      <c r="J132" s="85"/>
    </row>
    <row r="133" spans="1:10" s="86" customFormat="1" ht="12.75" thickBot="1">
      <c r="A133" s="487" t="s">
        <v>226</v>
      </c>
      <c r="B133" s="339" t="s">
        <v>115</v>
      </c>
      <c r="C133" s="416">
        <v>4915.2</v>
      </c>
      <c r="D133" s="416">
        <v>4915.2</v>
      </c>
      <c r="E133" s="323">
        <v>4914.7</v>
      </c>
      <c r="F133" s="349"/>
      <c r="G133" s="323">
        <v>3268.9</v>
      </c>
      <c r="H133" s="342"/>
      <c r="I133" s="325"/>
      <c r="J133" s="85"/>
    </row>
    <row r="134" spans="1:9" ht="12.75" thickBot="1">
      <c r="A134" s="482" t="s">
        <v>113</v>
      </c>
      <c r="B134" s="397" t="s">
        <v>114</v>
      </c>
      <c r="C134" s="408">
        <f>C136+C137+C140+C135+C139</f>
        <v>10652.4</v>
      </c>
      <c r="D134" s="408">
        <f>D136+D137+D140+D135+D139+D138+D147+D146</f>
        <v>20136.7</v>
      </c>
      <c r="E134" s="408">
        <f>E136+E137+E140+E135+E139+E138+E147+E146</f>
        <v>18545.481780000002</v>
      </c>
      <c r="F134" s="400"/>
      <c r="G134" s="408">
        <f>G136+G137+G140+G135+G139+G138+G147+G146</f>
        <v>29863.59657</v>
      </c>
      <c r="H134" s="401">
        <f>E134*100/D134</f>
        <v>92.09791961940141</v>
      </c>
      <c r="I134" s="402">
        <f t="shared" si="2"/>
        <v>-1591.2182199999988</v>
      </c>
    </row>
    <row r="135" spans="1:9" ht="24">
      <c r="A135" s="473" t="s">
        <v>113</v>
      </c>
      <c r="B135" s="417" t="s">
        <v>286</v>
      </c>
      <c r="C135" s="410"/>
      <c r="D135" s="410">
        <v>3200</v>
      </c>
      <c r="E135" s="299">
        <v>3195</v>
      </c>
      <c r="F135" s="300"/>
      <c r="G135" s="299"/>
      <c r="H135" s="329"/>
      <c r="I135" s="303">
        <f t="shared" si="2"/>
        <v>-5</v>
      </c>
    </row>
    <row r="136" spans="1:9" ht="12">
      <c r="A136" s="472" t="s">
        <v>113</v>
      </c>
      <c r="B136" s="287" t="s">
        <v>254</v>
      </c>
      <c r="C136" s="416">
        <v>10430.1</v>
      </c>
      <c r="D136" s="416">
        <v>7930.1</v>
      </c>
      <c r="E136" s="299">
        <v>6381.34</v>
      </c>
      <c r="F136" s="349"/>
      <c r="G136" s="299">
        <v>8893.825</v>
      </c>
      <c r="H136" s="342">
        <f>E136*100/D136</f>
        <v>80.46985536121865</v>
      </c>
      <c r="I136" s="296">
        <f t="shared" si="2"/>
        <v>-1548.7600000000002</v>
      </c>
    </row>
    <row r="137" spans="1:9" ht="12">
      <c r="A137" s="472" t="s">
        <v>113</v>
      </c>
      <c r="B137" s="339" t="s">
        <v>116</v>
      </c>
      <c r="C137" s="414">
        <v>222.3</v>
      </c>
      <c r="D137" s="414">
        <v>180.7</v>
      </c>
      <c r="E137" s="289">
        <v>180.7</v>
      </c>
      <c r="F137" s="324"/>
      <c r="G137" s="289">
        <v>337.6</v>
      </c>
      <c r="H137" s="342">
        <f>E137*100/D137</f>
        <v>100</v>
      </c>
      <c r="I137" s="296">
        <f t="shared" si="2"/>
        <v>0</v>
      </c>
    </row>
    <row r="138" spans="1:9" ht="24">
      <c r="A138" s="472" t="s">
        <v>113</v>
      </c>
      <c r="B138" s="417" t="s">
        <v>304</v>
      </c>
      <c r="C138" s="416"/>
      <c r="D138" s="416">
        <v>5274.1</v>
      </c>
      <c r="E138" s="289">
        <v>5274.1</v>
      </c>
      <c r="F138" s="324"/>
      <c r="G138" s="289"/>
      <c r="H138" s="342"/>
      <c r="I138" s="325">
        <f t="shared" si="2"/>
        <v>0</v>
      </c>
    </row>
    <row r="139" spans="1:9" ht="12">
      <c r="A139" s="472" t="s">
        <v>113</v>
      </c>
      <c r="B139" s="326" t="s">
        <v>255</v>
      </c>
      <c r="C139" s="416"/>
      <c r="D139" s="416">
        <v>2061.6</v>
      </c>
      <c r="E139" s="289">
        <v>2042.37476</v>
      </c>
      <c r="F139" s="324"/>
      <c r="G139" s="289">
        <v>2053.6</v>
      </c>
      <c r="H139" s="342"/>
      <c r="I139" s="325">
        <f>E139-D139</f>
        <v>-19.225239999999985</v>
      </c>
    </row>
    <row r="140" spans="1:9" ht="12">
      <c r="A140" s="472" t="s">
        <v>113</v>
      </c>
      <c r="B140" s="326" t="s">
        <v>256</v>
      </c>
      <c r="C140" s="416"/>
      <c r="D140" s="416">
        <v>620</v>
      </c>
      <c r="E140" s="323">
        <v>601.76702</v>
      </c>
      <c r="F140" s="324"/>
      <c r="G140" s="323">
        <v>228.47157</v>
      </c>
      <c r="H140" s="342"/>
      <c r="I140" s="325">
        <f t="shared" si="2"/>
        <v>-18.232979999999998</v>
      </c>
    </row>
    <row r="141" spans="1:9" ht="12" hidden="1">
      <c r="A141" s="472" t="s">
        <v>113</v>
      </c>
      <c r="B141" s="287" t="s">
        <v>203</v>
      </c>
      <c r="C141" s="416"/>
      <c r="D141" s="416"/>
      <c r="E141" s="289"/>
      <c r="F141" s="290"/>
      <c r="G141" s="289"/>
      <c r="H141" s="295"/>
      <c r="I141" s="296">
        <f t="shared" si="2"/>
        <v>0</v>
      </c>
    </row>
    <row r="142" spans="1:9" ht="12" hidden="1">
      <c r="A142" s="472" t="s">
        <v>113</v>
      </c>
      <c r="B142" s="287" t="s">
        <v>202</v>
      </c>
      <c r="C142" s="416"/>
      <c r="D142" s="416"/>
      <c r="E142" s="289"/>
      <c r="F142" s="290"/>
      <c r="G142" s="289"/>
      <c r="H142" s="295"/>
      <c r="I142" s="296">
        <f t="shared" si="2"/>
        <v>0</v>
      </c>
    </row>
    <row r="143" spans="1:9" ht="12" hidden="1">
      <c r="A143" s="472" t="s">
        <v>113</v>
      </c>
      <c r="B143" s="287" t="s">
        <v>204</v>
      </c>
      <c r="C143" s="416"/>
      <c r="D143" s="416"/>
      <c r="E143" s="289"/>
      <c r="F143" s="290"/>
      <c r="G143" s="289"/>
      <c r="H143" s="295"/>
      <c r="I143" s="296">
        <f t="shared" si="2"/>
        <v>0</v>
      </c>
    </row>
    <row r="144" spans="1:9" ht="12" hidden="1">
      <c r="A144" s="472" t="s">
        <v>113</v>
      </c>
      <c r="B144" s="339" t="s">
        <v>201</v>
      </c>
      <c r="C144" s="414"/>
      <c r="D144" s="414"/>
      <c r="E144" s="289"/>
      <c r="F144" s="290"/>
      <c r="G144" s="289"/>
      <c r="H144" s="295"/>
      <c r="I144" s="296">
        <f>E144-D144</f>
        <v>0</v>
      </c>
    </row>
    <row r="145" spans="1:9" ht="12" hidden="1">
      <c r="A145" s="466" t="s">
        <v>113</v>
      </c>
      <c r="B145" s="287" t="s">
        <v>206</v>
      </c>
      <c r="C145" s="418"/>
      <c r="D145" s="418"/>
      <c r="E145" s="323"/>
      <c r="F145" s="419">
        <f>C145-D145</f>
        <v>0</v>
      </c>
      <c r="G145" s="323"/>
      <c r="H145" s="420"/>
      <c r="I145" s="421"/>
    </row>
    <row r="146" spans="1:9" ht="12">
      <c r="A146" s="472" t="s">
        <v>113</v>
      </c>
      <c r="B146" s="422" t="s">
        <v>313</v>
      </c>
      <c r="C146" s="423"/>
      <c r="D146" s="423">
        <v>850</v>
      </c>
      <c r="E146" s="336">
        <v>850</v>
      </c>
      <c r="F146" s="424"/>
      <c r="G146" s="336">
        <v>18302.7</v>
      </c>
      <c r="H146" s="360"/>
      <c r="I146" s="360"/>
    </row>
    <row r="147" spans="1:9" ht="24.75" thickBot="1">
      <c r="A147" s="472" t="s">
        <v>113</v>
      </c>
      <c r="B147" s="425" t="s">
        <v>312</v>
      </c>
      <c r="C147" s="423"/>
      <c r="D147" s="423">
        <v>20.2</v>
      </c>
      <c r="E147" s="336">
        <v>20.2</v>
      </c>
      <c r="F147" s="424"/>
      <c r="G147" s="336">
        <v>47.4</v>
      </c>
      <c r="H147" s="360"/>
      <c r="I147" s="360"/>
    </row>
    <row r="148" spans="1:9" ht="12.75" thickBot="1">
      <c r="A148" s="482" t="s">
        <v>117</v>
      </c>
      <c r="B148" s="268" t="s">
        <v>118</v>
      </c>
      <c r="C148" s="426">
        <f>C152+C149+C150+C151+C169+C170+C171+C172+C173</f>
        <v>171990.19999999998</v>
      </c>
      <c r="D148" s="426">
        <f>D152+D149+D150+D151+D169+D170+D171+D172+D173+D168</f>
        <v>174267.4</v>
      </c>
      <c r="E148" s="426">
        <f>E152+E149+E150+E151+E169+E170+E171+E172+E173+E168</f>
        <v>174083.82283</v>
      </c>
      <c r="F148" s="427" t="e">
        <f>F152+F149+#REF!+#REF!+F150+F151+#REF!+#REF!+F169+F170+F171+F172+#REF!+F173</f>
        <v>#REF!</v>
      </c>
      <c r="G148" s="426">
        <f>G152+G149+G150+G151+G169+G170+G171+G172+G173+G168</f>
        <v>168650.36725</v>
      </c>
      <c r="H148" s="412">
        <f aca="true" t="shared" si="3" ref="H148:H156">E148*100/D148</f>
        <v>99.8946577673162</v>
      </c>
      <c r="I148" s="413">
        <f t="shared" si="2"/>
        <v>-183.57717000000412</v>
      </c>
    </row>
    <row r="149" spans="1:9" ht="13.5" customHeight="1">
      <c r="A149" s="473" t="s">
        <v>119</v>
      </c>
      <c r="B149" s="417" t="s">
        <v>120</v>
      </c>
      <c r="C149" s="428"/>
      <c r="D149" s="428">
        <v>752.9</v>
      </c>
      <c r="E149" s="285">
        <v>752.9</v>
      </c>
      <c r="G149" s="285">
        <v>743.4</v>
      </c>
      <c r="H149" s="329">
        <f t="shared" si="3"/>
        <v>100</v>
      </c>
      <c r="I149" s="303">
        <f t="shared" si="2"/>
        <v>0</v>
      </c>
    </row>
    <row r="150" spans="1:10" ht="12">
      <c r="A150" s="476" t="s">
        <v>121</v>
      </c>
      <c r="B150" s="339" t="s">
        <v>122</v>
      </c>
      <c r="C150" s="410"/>
      <c r="D150" s="410">
        <v>1329.1</v>
      </c>
      <c r="E150" s="289">
        <v>1329.1</v>
      </c>
      <c r="F150" s="320"/>
      <c r="G150" s="289">
        <v>1220.6</v>
      </c>
      <c r="H150" s="295">
        <f t="shared" si="3"/>
        <v>100</v>
      </c>
      <c r="I150" s="303">
        <f t="shared" si="2"/>
        <v>0</v>
      </c>
      <c r="J150" s="86"/>
    </row>
    <row r="151" spans="1:10" ht="24.75" customHeight="1" thickBot="1">
      <c r="A151" s="476" t="s">
        <v>159</v>
      </c>
      <c r="B151" s="314" t="s">
        <v>160</v>
      </c>
      <c r="C151" s="428"/>
      <c r="D151" s="428">
        <v>252.9</v>
      </c>
      <c r="E151" s="289">
        <v>205.44277</v>
      </c>
      <c r="F151" s="320"/>
      <c r="G151" s="289">
        <v>135.45675</v>
      </c>
      <c r="H151" s="295">
        <f t="shared" si="3"/>
        <v>81.23478449980229</v>
      </c>
      <c r="I151" s="303"/>
      <c r="J151" s="86"/>
    </row>
    <row r="152" spans="1:9" ht="12.75" thickBot="1">
      <c r="A152" s="482" t="s">
        <v>123</v>
      </c>
      <c r="B152" s="397" t="s">
        <v>124</v>
      </c>
      <c r="C152" s="408">
        <f>C155+C156+C158+C164+C165+C163+C166+C154+C153+C159+C157</f>
        <v>124649.99999999999</v>
      </c>
      <c r="D152" s="408">
        <f>D155+D156+D158+D164+D165+D163+D166+D154+D153+D159+D157+D167</f>
        <v>124169.59999999999</v>
      </c>
      <c r="E152" s="408">
        <f>E155+E156+E158+E164+E165+E163+E166+E154+E153+E159+E157+E167</f>
        <v>124169.39292999999</v>
      </c>
      <c r="F152" s="409" t="e">
        <f>F155+F156+#REF!+F158+F164+F165+F163+F166+#REF!+F154+F153+#REF!+#REF!+#REF!+F159+#REF!+#REF!</f>
        <v>#REF!</v>
      </c>
      <c r="G152" s="408">
        <f>G155+G156+G158+G164+G165+G163+G166+G154+G153+G159+G157+G167</f>
        <v>111050.49939999999</v>
      </c>
      <c r="H152" s="401">
        <f t="shared" si="3"/>
        <v>99.99983323615443</v>
      </c>
      <c r="I152" s="402">
        <f t="shared" si="2"/>
        <v>-0.2070700000040233</v>
      </c>
    </row>
    <row r="153" spans="1:9" ht="24" customHeight="1">
      <c r="A153" s="473" t="s">
        <v>123</v>
      </c>
      <c r="B153" s="417" t="s">
        <v>157</v>
      </c>
      <c r="C153" s="428">
        <v>2266.6</v>
      </c>
      <c r="D153" s="428">
        <v>1453.8</v>
      </c>
      <c r="E153" s="299">
        <v>1453.59293</v>
      </c>
      <c r="F153" s="429"/>
      <c r="G153" s="299">
        <v>2076.2</v>
      </c>
      <c r="H153" s="329">
        <f t="shared" si="3"/>
        <v>99.98575663777687</v>
      </c>
      <c r="I153" s="303">
        <f>E153-D153</f>
        <v>-0.2070699999999306</v>
      </c>
    </row>
    <row r="154" spans="1:9" ht="12" customHeight="1">
      <c r="A154" s="473" t="s">
        <v>123</v>
      </c>
      <c r="B154" s="417" t="s">
        <v>164</v>
      </c>
      <c r="C154" s="428">
        <v>36</v>
      </c>
      <c r="D154" s="428">
        <v>27</v>
      </c>
      <c r="E154" s="299">
        <v>27</v>
      </c>
      <c r="F154" s="429"/>
      <c r="G154" s="299">
        <v>27</v>
      </c>
      <c r="H154" s="295">
        <f t="shared" si="3"/>
        <v>100</v>
      </c>
      <c r="I154" s="276">
        <f>E154-D154</f>
        <v>0</v>
      </c>
    </row>
    <row r="155" spans="1:9" ht="12">
      <c r="A155" s="473" t="s">
        <v>123</v>
      </c>
      <c r="B155" s="417" t="s">
        <v>272</v>
      </c>
      <c r="C155" s="428">
        <v>10781</v>
      </c>
      <c r="D155" s="428">
        <v>9197.6</v>
      </c>
      <c r="E155" s="299">
        <v>9197.6</v>
      </c>
      <c r="F155" s="300"/>
      <c r="G155" s="299">
        <v>9712.6994</v>
      </c>
      <c r="H155" s="329">
        <f t="shared" si="3"/>
        <v>100</v>
      </c>
      <c r="I155" s="303">
        <f t="shared" si="2"/>
        <v>0</v>
      </c>
    </row>
    <row r="156" spans="1:9" ht="12">
      <c r="A156" s="476" t="s">
        <v>123</v>
      </c>
      <c r="B156" s="339" t="s">
        <v>271</v>
      </c>
      <c r="C156" s="414">
        <v>97299.7</v>
      </c>
      <c r="D156" s="414">
        <v>97299.7</v>
      </c>
      <c r="E156" s="289">
        <v>97299.7</v>
      </c>
      <c r="F156" s="320"/>
      <c r="G156" s="289">
        <v>97705.9</v>
      </c>
      <c r="H156" s="295">
        <f t="shared" si="3"/>
        <v>100</v>
      </c>
      <c r="I156" s="303">
        <f t="shared" si="2"/>
        <v>0</v>
      </c>
    </row>
    <row r="157" spans="1:9" ht="12">
      <c r="A157" s="476" t="s">
        <v>123</v>
      </c>
      <c r="B157" s="339" t="s">
        <v>227</v>
      </c>
      <c r="C157" s="414">
        <v>11916.3</v>
      </c>
      <c r="D157" s="414">
        <v>13517</v>
      </c>
      <c r="E157" s="289">
        <v>13517</v>
      </c>
      <c r="F157" s="320"/>
      <c r="G157" s="289"/>
      <c r="H157" s="329"/>
      <c r="I157" s="303"/>
    </row>
    <row r="158" spans="1:9" ht="12">
      <c r="A158" s="476" t="s">
        <v>123</v>
      </c>
      <c r="B158" s="339" t="s">
        <v>125</v>
      </c>
      <c r="C158" s="414">
        <v>419.4</v>
      </c>
      <c r="D158" s="414">
        <v>419.4</v>
      </c>
      <c r="E158" s="289">
        <v>419.4</v>
      </c>
      <c r="F158" s="320"/>
      <c r="G158" s="289">
        <v>403.1</v>
      </c>
      <c r="H158" s="295">
        <f>E158*100/D158</f>
        <v>100</v>
      </c>
      <c r="I158" s="303">
        <f t="shared" si="2"/>
        <v>0</v>
      </c>
    </row>
    <row r="159" spans="1:9" ht="12">
      <c r="A159" s="476" t="s">
        <v>123</v>
      </c>
      <c r="B159" s="339" t="s">
        <v>191</v>
      </c>
      <c r="C159" s="414">
        <v>12.7</v>
      </c>
      <c r="D159" s="414">
        <v>12.7</v>
      </c>
      <c r="E159" s="289">
        <v>12.7</v>
      </c>
      <c r="F159" s="320"/>
      <c r="G159" s="289">
        <v>24.4</v>
      </c>
      <c r="H159" s="295">
        <f>E159*100/D159</f>
        <v>100</v>
      </c>
      <c r="I159" s="303">
        <f t="shared" si="2"/>
        <v>0</v>
      </c>
    </row>
    <row r="160" spans="1:9" s="86" customFormat="1" ht="12.75" hidden="1" thickBot="1">
      <c r="A160" s="461" t="s">
        <v>2</v>
      </c>
      <c r="B160" s="262"/>
      <c r="C160" s="263" t="s">
        <v>175</v>
      </c>
      <c r="D160" s="263" t="s">
        <v>233</v>
      </c>
      <c r="E160" s="430" t="s">
        <v>3</v>
      </c>
      <c r="F160" s="380"/>
      <c r="G160" s="430" t="s">
        <v>3</v>
      </c>
      <c r="H160" s="724" t="s">
        <v>145</v>
      </c>
      <c r="I160" s="725"/>
    </row>
    <row r="161" spans="1:9" s="86" customFormat="1" ht="12" hidden="1">
      <c r="A161" s="462" t="s">
        <v>4</v>
      </c>
      <c r="B161" s="265" t="s">
        <v>5</v>
      </c>
      <c r="C161" s="265" t="s">
        <v>144</v>
      </c>
      <c r="D161" s="265" t="s">
        <v>144</v>
      </c>
      <c r="E161" s="266" t="s">
        <v>199</v>
      </c>
      <c r="F161" s="381"/>
      <c r="G161" s="266" t="s">
        <v>199</v>
      </c>
      <c r="H161" s="382" t="s">
        <v>8</v>
      </c>
      <c r="I161" s="262" t="s">
        <v>9</v>
      </c>
    </row>
    <row r="162" spans="1:9" ht="11.25" customHeight="1" hidden="1">
      <c r="A162" s="462" t="s">
        <v>7</v>
      </c>
      <c r="B162" s="334"/>
      <c r="C162" s="265" t="s">
        <v>6</v>
      </c>
      <c r="D162" s="265" t="s">
        <v>6</v>
      </c>
      <c r="E162" s="431" t="s">
        <v>230</v>
      </c>
      <c r="G162" s="431" t="s">
        <v>230</v>
      </c>
      <c r="H162" s="432"/>
      <c r="I162" s="369"/>
    </row>
    <row r="163" spans="1:9" ht="12">
      <c r="A163" s="478" t="s">
        <v>123</v>
      </c>
      <c r="B163" s="377" t="s">
        <v>126</v>
      </c>
      <c r="C163" s="433">
        <v>1628.9</v>
      </c>
      <c r="D163" s="433">
        <v>1628.9</v>
      </c>
      <c r="E163" s="336">
        <v>1628.9</v>
      </c>
      <c r="F163" s="360"/>
      <c r="G163" s="336">
        <v>823.2</v>
      </c>
      <c r="H163" s="337">
        <f>E163*100/D163</f>
        <v>100</v>
      </c>
      <c r="I163" s="338">
        <f t="shared" si="2"/>
        <v>0</v>
      </c>
    </row>
    <row r="164" spans="1:9" ht="12" hidden="1">
      <c r="A164" s="476" t="s">
        <v>123</v>
      </c>
      <c r="B164" s="339" t="s">
        <v>127</v>
      </c>
      <c r="C164" s="414"/>
      <c r="D164" s="414"/>
      <c r="E164" s="289"/>
      <c r="F164" s="290"/>
      <c r="G164" s="289"/>
      <c r="H164" s="295"/>
      <c r="I164" s="303">
        <f t="shared" si="2"/>
        <v>0</v>
      </c>
    </row>
    <row r="165" spans="1:9" ht="12">
      <c r="A165" s="476" t="s">
        <v>123</v>
      </c>
      <c r="B165" s="339" t="s">
        <v>270</v>
      </c>
      <c r="C165" s="414">
        <v>289.4</v>
      </c>
      <c r="D165" s="414">
        <v>289.4</v>
      </c>
      <c r="E165" s="289">
        <v>289.4</v>
      </c>
      <c r="F165" s="320"/>
      <c r="G165" s="289">
        <v>278</v>
      </c>
      <c r="H165" s="295">
        <f>E165*100/D165</f>
        <v>100</v>
      </c>
      <c r="I165" s="303">
        <f t="shared" si="2"/>
        <v>0</v>
      </c>
    </row>
    <row r="166" spans="1:9" ht="12" hidden="1">
      <c r="A166" s="476" t="s">
        <v>123</v>
      </c>
      <c r="B166" s="339" t="s">
        <v>128</v>
      </c>
      <c r="C166" s="410"/>
      <c r="D166" s="410"/>
      <c r="E166" s="323"/>
      <c r="F166" s="324"/>
      <c r="G166" s="323"/>
      <c r="H166" s="295"/>
      <c r="I166" s="303">
        <f t="shared" si="2"/>
        <v>0</v>
      </c>
    </row>
    <row r="167" spans="1:9" ht="24">
      <c r="A167" s="476" t="s">
        <v>123</v>
      </c>
      <c r="B167" s="417" t="s">
        <v>242</v>
      </c>
      <c r="C167" s="410"/>
      <c r="D167" s="410">
        <v>324.1</v>
      </c>
      <c r="E167" s="323">
        <v>324.1</v>
      </c>
      <c r="F167" s="324"/>
      <c r="G167" s="323"/>
      <c r="H167" s="295">
        <f>E167*100/D167</f>
        <v>100</v>
      </c>
      <c r="I167" s="303"/>
    </row>
    <row r="168" spans="1:9" ht="48">
      <c r="A168" s="473" t="s">
        <v>200</v>
      </c>
      <c r="B168" s="417" t="s">
        <v>324</v>
      </c>
      <c r="C168" s="410"/>
      <c r="D168" s="410">
        <v>827.6</v>
      </c>
      <c r="E168" s="323">
        <v>827.6</v>
      </c>
      <c r="F168" s="324"/>
      <c r="G168" s="323"/>
      <c r="H168" s="295"/>
      <c r="I168" s="303"/>
    </row>
    <row r="169" spans="1:9" ht="48.75" customHeight="1">
      <c r="A169" s="473" t="s">
        <v>200</v>
      </c>
      <c r="B169" s="417" t="s">
        <v>163</v>
      </c>
      <c r="C169" s="434">
        <v>2007.1</v>
      </c>
      <c r="D169" s="434">
        <v>2007.1</v>
      </c>
      <c r="E169" s="323">
        <v>2007.1</v>
      </c>
      <c r="F169" s="324"/>
      <c r="G169" s="323">
        <v>3645.8</v>
      </c>
      <c r="H169" s="295">
        <f aca="true" t="shared" si="4" ref="H169:H175">E169*100/D169</f>
        <v>100</v>
      </c>
      <c r="I169" s="303">
        <f t="shared" si="2"/>
        <v>0</v>
      </c>
    </row>
    <row r="170" spans="1:9" ht="11.25" customHeight="1">
      <c r="A170" s="473" t="s">
        <v>129</v>
      </c>
      <c r="B170" s="326" t="s">
        <v>257</v>
      </c>
      <c r="C170" s="435">
        <v>7621.9</v>
      </c>
      <c r="D170" s="435">
        <v>7715.9</v>
      </c>
      <c r="E170" s="289">
        <v>7715.50113</v>
      </c>
      <c r="F170" s="290"/>
      <c r="G170" s="289">
        <v>7365</v>
      </c>
      <c r="H170" s="295">
        <f t="shared" si="4"/>
        <v>99.99483054471935</v>
      </c>
      <c r="I170" s="303">
        <f t="shared" si="2"/>
        <v>-0.39886999999998807</v>
      </c>
    </row>
    <row r="171" spans="1:9" ht="12">
      <c r="A171" s="473" t="s">
        <v>129</v>
      </c>
      <c r="B171" s="326" t="s">
        <v>258</v>
      </c>
      <c r="C171" s="435">
        <v>3724.8</v>
      </c>
      <c r="D171" s="435">
        <v>3724.8</v>
      </c>
      <c r="E171" s="289">
        <v>3650.786</v>
      </c>
      <c r="F171" s="290"/>
      <c r="G171" s="289">
        <v>3732.975</v>
      </c>
      <c r="H171" s="295">
        <f t="shared" si="4"/>
        <v>98.0129402920962</v>
      </c>
      <c r="I171" s="296">
        <f t="shared" si="2"/>
        <v>-74.01400000000012</v>
      </c>
    </row>
    <row r="172" spans="1:9" ht="12.75" thickBot="1">
      <c r="A172" s="466" t="s">
        <v>130</v>
      </c>
      <c r="B172" s="283" t="s">
        <v>131</v>
      </c>
      <c r="C172" s="436">
        <v>1660.4</v>
      </c>
      <c r="D172" s="436">
        <v>1161.5</v>
      </c>
      <c r="E172" s="285">
        <v>1100</v>
      </c>
      <c r="F172" s="341"/>
      <c r="G172" s="285">
        <v>589.6361</v>
      </c>
      <c r="H172" s="342">
        <f t="shared" si="4"/>
        <v>94.70512268618167</v>
      </c>
      <c r="I172" s="319">
        <f t="shared" si="2"/>
        <v>-61.5</v>
      </c>
    </row>
    <row r="173" spans="1:9" ht="12.75" thickBot="1">
      <c r="A173" s="482" t="s">
        <v>132</v>
      </c>
      <c r="B173" s="397" t="s">
        <v>133</v>
      </c>
      <c r="C173" s="408">
        <f>C174</f>
        <v>32326</v>
      </c>
      <c r="D173" s="408">
        <f>D174</f>
        <v>32326</v>
      </c>
      <c r="E173" s="399">
        <f>E174</f>
        <v>32326</v>
      </c>
      <c r="F173" s="400"/>
      <c r="G173" s="399">
        <v>40167</v>
      </c>
      <c r="H173" s="437">
        <f t="shared" si="4"/>
        <v>100</v>
      </c>
      <c r="I173" s="438">
        <f t="shared" si="2"/>
        <v>0</v>
      </c>
    </row>
    <row r="174" spans="1:9" ht="12.75" thickBot="1">
      <c r="A174" s="488" t="s">
        <v>134</v>
      </c>
      <c r="B174" s="439" t="s">
        <v>135</v>
      </c>
      <c r="C174" s="436">
        <v>32326</v>
      </c>
      <c r="D174" s="436">
        <v>32326</v>
      </c>
      <c r="E174" s="285">
        <v>32326</v>
      </c>
      <c r="G174" s="285">
        <v>32326</v>
      </c>
      <c r="H174" s="330">
        <f t="shared" si="4"/>
        <v>100</v>
      </c>
      <c r="I174" s="319">
        <f t="shared" si="2"/>
        <v>0</v>
      </c>
    </row>
    <row r="175" spans="1:9" ht="12.75" thickBot="1">
      <c r="A175" s="482" t="s">
        <v>136</v>
      </c>
      <c r="B175" s="397" t="s">
        <v>155</v>
      </c>
      <c r="C175" s="408">
        <f>C187+C188+C177+C181+C179</f>
        <v>22362.14743</v>
      </c>
      <c r="D175" s="408">
        <f>D187+D188+D177+D181+D179+D178+D180+D185+D186</f>
        <v>81603.93040999999</v>
      </c>
      <c r="E175" s="408">
        <f>E187+E188+E177+E181+E179+E178+E180+E185+E186</f>
        <v>79375.76825</v>
      </c>
      <c r="F175" s="400"/>
      <c r="G175" s="408">
        <f>G187+G188+G177+G181+G179+G178+G180+G185+G186</f>
        <v>40455.89269</v>
      </c>
      <c r="H175" s="401">
        <f t="shared" si="4"/>
        <v>97.26954063510776</v>
      </c>
      <c r="I175" s="402">
        <f t="shared" si="2"/>
        <v>-2228.1621599999926</v>
      </c>
    </row>
    <row r="176" spans="1:9" ht="12.75" thickBot="1">
      <c r="A176" s="482" t="s">
        <v>137</v>
      </c>
      <c r="B176" s="397" t="s">
        <v>155</v>
      </c>
      <c r="C176" s="408"/>
      <c r="D176" s="408">
        <f>D178+D179</f>
        <v>3008</v>
      </c>
      <c r="E176" s="399">
        <f>E177+E178+E180+E179</f>
        <v>3070.4</v>
      </c>
      <c r="F176" s="400"/>
      <c r="G176" s="399">
        <f>G177+G178+G180+G179</f>
        <v>20115.998</v>
      </c>
      <c r="H176" s="437"/>
      <c r="I176" s="438"/>
    </row>
    <row r="177" spans="1:9" ht="12">
      <c r="A177" s="473" t="s">
        <v>137</v>
      </c>
      <c r="B177" s="326" t="s">
        <v>297</v>
      </c>
      <c r="C177" s="410"/>
      <c r="D177" s="410"/>
      <c r="E177" s="299"/>
      <c r="F177" s="300"/>
      <c r="G177" s="299"/>
      <c r="H177" s="330"/>
      <c r="I177" s="319">
        <f>E177-D177</f>
        <v>0</v>
      </c>
    </row>
    <row r="178" spans="1:9" ht="12">
      <c r="A178" s="473" t="s">
        <v>137</v>
      </c>
      <c r="B178" s="283" t="s">
        <v>293</v>
      </c>
      <c r="C178" s="414"/>
      <c r="D178" s="414">
        <v>1500</v>
      </c>
      <c r="E178" s="299">
        <v>1500</v>
      </c>
      <c r="F178" s="300"/>
      <c r="G178" s="299">
        <v>20074.998</v>
      </c>
      <c r="H178" s="295">
        <v>913</v>
      </c>
      <c r="I178" s="296">
        <f>E178-D178</f>
        <v>0</v>
      </c>
    </row>
    <row r="179" spans="1:9" ht="24">
      <c r="A179" s="473" t="s">
        <v>137</v>
      </c>
      <c r="B179" s="314" t="s">
        <v>244</v>
      </c>
      <c r="C179" s="414"/>
      <c r="D179" s="414">
        <v>1508</v>
      </c>
      <c r="E179" s="299">
        <v>1508</v>
      </c>
      <c r="F179" s="300"/>
      <c r="G179" s="299"/>
      <c r="H179" s="330"/>
      <c r="I179" s="319">
        <f>E179-D179</f>
        <v>0</v>
      </c>
    </row>
    <row r="180" spans="1:9" ht="12">
      <c r="A180" s="473" t="s">
        <v>314</v>
      </c>
      <c r="B180" s="339" t="s">
        <v>315</v>
      </c>
      <c r="C180" s="414"/>
      <c r="D180" s="414">
        <v>62.4</v>
      </c>
      <c r="E180" s="299">
        <v>62.4</v>
      </c>
      <c r="F180" s="300"/>
      <c r="G180" s="299">
        <v>41</v>
      </c>
      <c r="H180" s="330"/>
      <c r="I180" s="319">
        <f>E180-D180</f>
        <v>0</v>
      </c>
    </row>
    <row r="181" spans="1:9" ht="12" customHeight="1">
      <c r="A181" s="476" t="s">
        <v>209</v>
      </c>
      <c r="B181" s="327" t="s">
        <v>307</v>
      </c>
      <c r="C181" s="440"/>
      <c r="D181" s="440">
        <v>200</v>
      </c>
      <c r="E181" s="299">
        <v>200</v>
      </c>
      <c r="F181" s="300"/>
      <c r="G181" s="299">
        <v>200</v>
      </c>
      <c r="H181" s="295"/>
      <c r="I181" s="296">
        <f>E181-D181</f>
        <v>0</v>
      </c>
    </row>
    <row r="182" spans="1:9" ht="15.75" customHeight="1" hidden="1">
      <c r="A182" s="472" t="s">
        <v>214</v>
      </c>
      <c r="B182" s="327"/>
      <c r="C182" s="441"/>
      <c r="D182" s="441"/>
      <c r="E182" s="323"/>
      <c r="F182" s="324"/>
      <c r="G182" s="323"/>
      <c r="H182" s="356"/>
      <c r="I182" s="347"/>
    </row>
    <row r="183" spans="1:9" ht="24" hidden="1">
      <c r="A183" s="476" t="s">
        <v>209</v>
      </c>
      <c r="B183" s="314" t="s">
        <v>210</v>
      </c>
      <c r="C183" s="440"/>
      <c r="D183" s="440"/>
      <c r="E183" s="289"/>
      <c r="F183" s="290"/>
      <c r="G183" s="289"/>
      <c r="H183" s="312"/>
      <c r="I183" s="286"/>
    </row>
    <row r="184" spans="1:9" ht="24" hidden="1">
      <c r="A184" s="472" t="s">
        <v>211</v>
      </c>
      <c r="B184" s="327" t="s">
        <v>212</v>
      </c>
      <c r="C184" s="441"/>
      <c r="D184" s="441"/>
      <c r="E184" s="323"/>
      <c r="F184" s="324"/>
      <c r="G184" s="323"/>
      <c r="H184" s="280"/>
      <c r="I184" s="347"/>
    </row>
    <row r="185" spans="1:9" ht="12">
      <c r="A185" s="476" t="s">
        <v>316</v>
      </c>
      <c r="B185" s="359" t="s">
        <v>317</v>
      </c>
      <c r="C185" s="411"/>
      <c r="D185" s="411">
        <v>8368</v>
      </c>
      <c r="E185" s="285">
        <v>8368</v>
      </c>
      <c r="F185" s="341"/>
      <c r="G185" s="285"/>
      <c r="H185" s="442"/>
      <c r="I185" s="281"/>
    </row>
    <row r="186" spans="1:9" ht="24.75" thickBot="1">
      <c r="A186" s="476" t="s">
        <v>318</v>
      </c>
      <c r="B186" s="359" t="s">
        <v>319</v>
      </c>
      <c r="C186" s="411"/>
      <c r="D186" s="411">
        <v>453.4</v>
      </c>
      <c r="E186" s="285">
        <v>453.4</v>
      </c>
      <c r="F186" s="341"/>
      <c r="G186" s="285"/>
      <c r="H186" s="442"/>
      <c r="I186" s="281"/>
    </row>
    <row r="187" spans="1:9" ht="12.75" thickBot="1">
      <c r="A187" s="482" t="s">
        <v>150</v>
      </c>
      <c r="B187" s="443" t="s">
        <v>151</v>
      </c>
      <c r="C187" s="408">
        <v>22362.14743</v>
      </c>
      <c r="D187" s="408">
        <v>23977.23041</v>
      </c>
      <c r="E187" s="399">
        <v>21749.06825</v>
      </c>
      <c r="F187" s="400"/>
      <c r="G187" s="399">
        <v>20139.89469</v>
      </c>
      <c r="H187" s="401">
        <f>E187*100/D187</f>
        <v>90.70717459064532</v>
      </c>
      <c r="I187" s="402">
        <f t="shared" si="2"/>
        <v>-2228.16216</v>
      </c>
    </row>
    <row r="188" spans="1:9" ht="12.75" thickBot="1">
      <c r="A188" s="489" t="s">
        <v>138</v>
      </c>
      <c r="B188" s="444" t="s">
        <v>284</v>
      </c>
      <c r="C188" s="445">
        <f>C191+C189</f>
        <v>0</v>
      </c>
      <c r="D188" s="445">
        <f>D191+D189+D190+D192</f>
        <v>45534.9</v>
      </c>
      <c r="E188" s="446">
        <f>E191+E189+E192+E190</f>
        <v>45534.9</v>
      </c>
      <c r="F188" s="447"/>
      <c r="G188" s="446">
        <f>G191+G189+G192+G190</f>
        <v>0</v>
      </c>
      <c r="H188" s="448"/>
      <c r="I188" s="449">
        <f t="shared" si="2"/>
        <v>0</v>
      </c>
    </row>
    <row r="189" spans="1:9" ht="21.75" customHeight="1">
      <c r="A189" s="473" t="s">
        <v>139</v>
      </c>
      <c r="B189" s="417" t="s">
        <v>178</v>
      </c>
      <c r="C189" s="428"/>
      <c r="D189" s="428"/>
      <c r="E189" s="299"/>
      <c r="F189" s="306"/>
      <c r="G189" s="299"/>
      <c r="H189" s="275"/>
      <c r="I189" s="276"/>
    </row>
    <row r="190" spans="1:9" ht="24">
      <c r="A190" s="473" t="s">
        <v>139</v>
      </c>
      <c r="B190" s="417" t="s">
        <v>302</v>
      </c>
      <c r="C190" s="428"/>
      <c r="D190" s="428">
        <v>115.9</v>
      </c>
      <c r="E190" s="299">
        <v>115.9</v>
      </c>
      <c r="F190" s="306"/>
      <c r="G190" s="299"/>
      <c r="H190" s="275"/>
      <c r="I190" s="276"/>
    </row>
    <row r="191" spans="1:9" ht="12">
      <c r="A191" s="473" t="s">
        <v>139</v>
      </c>
      <c r="B191" s="326" t="s">
        <v>285</v>
      </c>
      <c r="C191" s="410"/>
      <c r="D191" s="410">
        <v>45200</v>
      </c>
      <c r="E191" s="299">
        <v>45200</v>
      </c>
      <c r="F191" s="300"/>
      <c r="G191" s="299"/>
      <c r="H191" s="329"/>
      <c r="I191" s="303">
        <f t="shared" si="2"/>
        <v>0</v>
      </c>
    </row>
    <row r="192" spans="1:9" ht="22.5" customHeight="1">
      <c r="A192" s="473" t="s">
        <v>139</v>
      </c>
      <c r="B192" s="314" t="s">
        <v>301</v>
      </c>
      <c r="C192" s="415"/>
      <c r="D192" s="415">
        <v>219</v>
      </c>
      <c r="E192" s="299">
        <v>219</v>
      </c>
      <c r="F192" s="300"/>
      <c r="G192" s="299"/>
      <c r="H192" s="329"/>
      <c r="I192" s="303"/>
    </row>
    <row r="193" spans="1:9" ht="12">
      <c r="A193" s="490" t="s">
        <v>179</v>
      </c>
      <c r="B193" s="265" t="s">
        <v>173</v>
      </c>
      <c r="C193" s="450"/>
      <c r="D193" s="450">
        <v>5700</v>
      </c>
      <c r="E193" s="273">
        <v>4830</v>
      </c>
      <c r="F193" s="300"/>
      <c r="G193" s="273">
        <v>4830</v>
      </c>
      <c r="H193" s="329"/>
      <c r="I193" s="303"/>
    </row>
    <row r="194" spans="1:9" ht="12">
      <c r="A194" s="490" t="s">
        <v>168</v>
      </c>
      <c r="B194" s="451" t="s">
        <v>98</v>
      </c>
      <c r="C194" s="450"/>
      <c r="D194" s="450"/>
      <c r="E194" s="279">
        <f>E195</f>
        <v>366.70495</v>
      </c>
      <c r="F194" s="452"/>
      <c r="G194" s="279">
        <f>G195</f>
        <v>13.9695</v>
      </c>
      <c r="H194" s="295"/>
      <c r="I194" s="303">
        <f>E194-D194</f>
        <v>366.70495</v>
      </c>
    </row>
    <row r="195" spans="1:9" ht="12">
      <c r="A195" s="472" t="s">
        <v>213</v>
      </c>
      <c r="B195" s="287" t="s">
        <v>269</v>
      </c>
      <c r="C195" s="453"/>
      <c r="D195" s="453"/>
      <c r="E195" s="289">
        <v>366.70495</v>
      </c>
      <c r="F195" s="290"/>
      <c r="G195" s="289">
        <v>13.9695</v>
      </c>
      <c r="H195" s="295"/>
      <c r="I195" s="303">
        <f>E195-D195</f>
        <v>366.70495</v>
      </c>
    </row>
    <row r="196" spans="1:9" ht="12">
      <c r="A196" s="490" t="s">
        <v>169</v>
      </c>
      <c r="B196" s="451" t="s">
        <v>99</v>
      </c>
      <c r="C196" s="454"/>
      <c r="D196" s="454"/>
      <c r="E196" s="279">
        <f>E197</f>
        <v>-470.52891</v>
      </c>
      <c r="F196" s="452"/>
      <c r="G196" s="279">
        <f>G197</f>
        <v>-821.44998</v>
      </c>
      <c r="H196" s="295"/>
      <c r="I196" s="303">
        <f>E196-D196</f>
        <v>-470.52891</v>
      </c>
    </row>
    <row r="197" spans="1:9" ht="12.75" thickBot="1">
      <c r="A197" s="476" t="s">
        <v>170</v>
      </c>
      <c r="B197" s="339" t="s">
        <v>100</v>
      </c>
      <c r="C197" s="455"/>
      <c r="D197" s="455"/>
      <c r="E197" s="289">
        <v>-470.52891</v>
      </c>
      <c r="F197" s="290"/>
      <c r="G197" s="289">
        <v>-821.44998</v>
      </c>
      <c r="H197" s="295"/>
      <c r="I197" s="296">
        <f>E197-D197</f>
        <v>-470.52891</v>
      </c>
    </row>
    <row r="198" spans="1:9" ht="12" customHeight="1" thickBot="1">
      <c r="A198" s="482"/>
      <c r="B198" s="397" t="s">
        <v>140</v>
      </c>
      <c r="C198" s="399">
        <f>C119+C8</f>
        <v>358685.09742999997</v>
      </c>
      <c r="D198" s="399">
        <f>D119+D8</f>
        <v>564104.8315099999</v>
      </c>
      <c r="E198" s="399">
        <f>E119+E8</f>
        <v>546005.3017899999</v>
      </c>
      <c r="F198" s="400">
        <f>F119+F8</f>
        <v>0</v>
      </c>
      <c r="G198" s="399">
        <v>619429.44528</v>
      </c>
      <c r="H198" s="401">
        <f>E198*100/D198</f>
        <v>96.7914599008927</v>
      </c>
      <c r="I198" s="456">
        <f t="shared" si="2"/>
        <v>-18099.52971999999</v>
      </c>
    </row>
    <row r="199" spans="1:9" ht="12" hidden="1">
      <c r="A199" s="460"/>
      <c r="B199" s="251"/>
      <c r="C199" s="251"/>
      <c r="D199" s="251"/>
      <c r="E199" s="252"/>
      <c r="F199" s="252"/>
      <c r="G199" s="252"/>
      <c r="H199" s="346"/>
      <c r="I199" s="457"/>
    </row>
    <row r="200" spans="1:9" ht="12">
      <c r="A200" s="460"/>
      <c r="B200" s="251"/>
      <c r="C200" s="251"/>
      <c r="D200" s="251"/>
      <c r="E200" s="252"/>
      <c r="F200" s="252"/>
      <c r="G200" s="252"/>
      <c r="H200" s="346"/>
      <c r="I200" s="457"/>
    </row>
    <row r="201" spans="1:9" ht="12" hidden="1">
      <c r="A201" s="460"/>
      <c r="B201" s="251"/>
      <c r="C201" s="251"/>
      <c r="D201" s="251"/>
      <c r="E201" s="252"/>
      <c r="F201" s="252"/>
      <c r="G201" s="252"/>
      <c r="H201" s="346"/>
      <c r="I201" s="457"/>
    </row>
    <row r="202" spans="1:9" ht="12" hidden="1">
      <c r="A202" s="460"/>
      <c r="B202" s="251"/>
      <c r="C202" s="251"/>
      <c r="D202" s="251"/>
      <c r="E202" s="252"/>
      <c r="F202" s="252"/>
      <c r="G202" s="252"/>
      <c r="H202" s="346"/>
      <c r="I202" s="457"/>
    </row>
    <row r="203" spans="1:9" ht="12" hidden="1">
      <c r="A203" s="460"/>
      <c r="B203" s="251"/>
      <c r="C203" s="251"/>
      <c r="D203" s="251"/>
      <c r="E203" s="252"/>
      <c r="F203" s="252"/>
      <c r="G203" s="252"/>
      <c r="H203" s="346"/>
      <c r="I203" s="457"/>
    </row>
    <row r="204" spans="1:7" ht="12">
      <c r="A204" s="460" t="s">
        <v>278</v>
      </c>
      <c r="C204" s="458"/>
      <c r="D204" s="459"/>
      <c r="E204" s="459"/>
      <c r="F204" s="346"/>
      <c r="G204" s="459"/>
    </row>
    <row r="205" spans="1:7" ht="12">
      <c r="A205" s="460" t="s">
        <v>279</v>
      </c>
      <c r="B205" s="251"/>
      <c r="C205" s="251"/>
      <c r="D205" s="251"/>
      <c r="E205" s="252" t="s">
        <v>280</v>
      </c>
      <c r="F205" s="252"/>
      <c r="G205" s="252"/>
    </row>
    <row r="206" spans="1:7" ht="12" hidden="1">
      <c r="A206" s="460"/>
      <c r="B206" s="251"/>
      <c r="C206" s="251"/>
      <c r="D206" s="251"/>
      <c r="E206" s="252"/>
      <c r="F206" s="252"/>
      <c r="G206" s="252"/>
    </row>
    <row r="207" spans="1:7" ht="12">
      <c r="A207" s="460"/>
      <c r="B207" s="251"/>
      <c r="C207" s="251"/>
      <c r="D207" s="251"/>
      <c r="E207" s="252"/>
      <c r="F207" s="252"/>
      <c r="G207" s="252"/>
    </row>
    <row r="208" spans="1:7" ht="12">
      <c r="A208" s="55" t="s">
        <v>281</v>
      </c>
      <c r="B208" s="84"/>
      <c r="C208" s="84"/>
      <c r="D208" s="84"/>
      <c r="E208" s="253"/>
      <c r="F208" s="86"/>
      <c r="G208" s="253"/>
    </row>
    <row r="209" spans="1:7" ht="12">
      <c r="A209" s="55" t="s">
        <v>282</v>
      </c>
      <c r="C209" s="84"/>
      <c r="D209" s="84"/>
      <c r="E209" s="86"/>
      <c r="F209" s="86"/>
      <c r="G209" s="86"/>
    </row>
    <row r="210" ht="12">
      <c r="A210" s="460"/>
    </row>
    <row r="211" ht="12">
      <c r="A211" s="460"/>
    </row>
    <row r="212" ht="12">
      <c r="A212" s="460"/>
    </row>
    <row r="213" ht="12">
      <c r="A213" s="460"/>
    </row>
    <row r="214" ht="12">
      <c r="A214" s="460"/>
    </row>
    <row r="215" ht="12">
      <c r="A215" s="460"/>
    </row>
    <row r="216" ht="12">
      <c r="A216" s="460"/>
    </row>
  </sheetData>
  <sheetProtection/>
  <mergeCells count="3">
    <mergeCell ref="H5:I5"/>
    <mergeCell ref="H80:I80"/>
    <mergeCell ref="H160:I16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zoomScale="136" zoomScaleNormal="136" zoomScalePageLayoutView="0" workbookViewId="0" topLeftCell="A1">
      <selection activeCell="A1" sqref="A1:IV16384"/>
    </sheetView>
  </sheetViews>
  <sheetFormatPr defaultColWidth="9.00390625" defaultRowHeight="11.25" customHeight="1"/>
  <cols>
    <col min="1" max="1" width="16.125" style="466" customWidth="1"/>
    <col min="2" max="2" width="59.875" style="83" customWidth="1"/>
    <col min="3" max="3" width="11.625" style="83" customWidth="1"/>
    <col min="4" max="4" width="0.12890625" style="83" customWidth="1"/>
    <col min="5" max="5" width="11.75390625" style="83" customWidth="1"/>
    <col min="6" max="6" width="11.00390625" style="83" hidden="1" customWidth="1"/>
    <col min="7" max="7" width="11.375" style="83" customWidth="1"/>
    <col min="8" max="8" width="7.625" style="83" customWidth="1"/>
    <col min="9" max="9" width="7.125" style="83" customWidth="1"/>
    <col min="10" max="16384" width="9.125" style="85" customWidth="1"/>
  </cols>
  <sheetData>
    <row r="1" spans="1:4" ht="11.25" customHeight="1">
      <c r="A1" s="460"/>
      <c r="B1" s="260" t="s">
        <v>322</v>
      </c>
      <c r="C1" s="260"/>
      <c r="D1" s="260"/>
    </row>
    <row r="2" spans="1:4" ht="11.25" customHeight="1">
      <c r="A2" s="460"/>
      <c r="B2" s="260" t="s">
        <v>0</v>
      </c>
      <c r="C2" s="260"/>
      <c r="D2" s="260"/>
    </row>
    <row r="3" spans="1:7" ht="11.25" customHeight="1">
      <c r="A3" s="460"/>
      <c r="B3" s="260" t="s">
        <v>1</v>
      </c>
      <c r="C3" s="260"/>
      <c r="D3" s="260"/>
      <c r="E3" s="261"/>
      <c r="G3" s="261"/>
    </row>
    <row r="4" spans="1:9" ht="11.25" customHeight="1" thickBot="1">
      <c r="A4" s="460"/>
      <c r="B4" s="260" t="s">
        <v>326</v>
      </c>
      <c r="C4" s="260"/>
      <c r="D4" s="260"/>
      <c r="H4" s="251"/>
      <c r="I4" s="251"/>
    </row>
    <row r="5" spans="1:9" s="86" customFormat="1" ht="11.25" customHeight="1" thickBot="1">
      <c r="A5" s="461" t="s">
        <v>2</v>
      </c>
      <c r="B5" s="262"/>
      <c r="C5" s="263" t="s">
        <v>175</v>
      </c>
      <c r="D5" s="263" t="s">
        <v>233</v>
      </c>
      <c r="E5" s="263" t="s">
        <v>3</v>
      </c>
      <c r="F5" s="264"/>
      <c r="G5" s="263" t="s">
        <v>3</v>
      </c>
      <c r="H5" s="724" t="s">
        <v>145</v>
      </c>
      <c r="I5" s="725"/>
    </row>
    <row r="6" spans="1:9" s="86" customFormat="1" ht="11.25" customHeight="1">
      <c r="A6" s="462" t="s">
        <v>4</v>
      </c>
      <c r="B6" s="265" t="s">
        <v>5</v>
      </c>
      <c r="C6" s="265" t="s">
        <v>144</v>
      </c>
      <c r="D6" s="265" t="s">
        <v>144</v>
      </c>
      <c r="E6" s="266" t="s">
        <v>337</v>
      </c>
      <c r="F6" s="266" t="s">
        <v>303</v>
      </c>
      <c r="G6" s="266" t="s">
        <v>337</v>
      </c>
      <c r="H6" s="263" t="s">
        <v>8</v>
      </c>
      <c r="I6" s="262" t="s">
        <v>9</v>
      </c>
    </row>
    <row r="7" spans="1:9" ht="11.25" customHeight="1" thickBot="1">
      <c r="A7" s="463" t="s">
        <v>7</v>
      </c>
      <c r="B7" s="267"/>
      <c r="C7" s="268" t="s">
        <v>6</v>
      </c>
      <c r="D7" s="268" t="s">
        <v>6</v>
      </c>
      <c r="E7" s="268">
        <v>2015</v>
      </c>
      <c r="F7" s="269"/>
      <c r="G7" s="268">
        <v>2014</v>
      </c>
      <c r="H7" s="270"/>
      <c r="I7" s="270"/>
    </row>
    <row r="8" spans="1:9" s="84" customFormat="1" ht="11.25" customHeight="1">
      <c r="A8" s="464" t="s">
        <v>10</v>
      </c>
      <c r="B8" s="271" t="s">
        <v>11</v>
      </c>
      <c r="C8" s="272">
        <f>C9+C22+C30+C47+C56+C82+C37+C55+C54+C16</f>
        <v>38164.1</v>
      </c>
      <c r="D8" s="272" t="e">
        <f>D9+D22+D30+D47+D56+D82+D37+D55+D54+D16</f>
        <v>#REF!</v>
      </c>
      <c r="E8" s="273">
        <f>E9+E22+E30+E47+E56+E82+E37+E55+E54+E16</f>
        <v>3897.690649999999</v>
      </c>
      <c r="F8" s="273">
        <f>F9+F22+F30+F47+F56+F82+F37+F55+F54+F16</f>
        <v>0</v>
      </c>
      <c r="G8" s="273">
        <f>G9+G22+G30+G47+G56+G82+G37+G55+G54+G16</f>
        <v>3314.5720400000005</v>
      </c>
      <c r="H8" s="280">
        <f>E8/C8*100</f>
        <v>10.212976724198917</v>
      </c>
      <c r="I8" s="276">
        <f>E8-C8</f>
        <v>-34266.40935</v>
      </c>
    </row>
    <row r="9" spans="1:9" s="282" customFormat="1" ht="11.25" customHeight="1">
      <c r="A9" s="465" t="s">
        <v>12</v>
      </c>
      <c r="B9" s="277" t="s">
        <v>13</v>
      </c>
      <c r="C9" s="278">
        <f>C10</f>
        <v>22685</v>
      </c>
      <c r="D9" s="278">
        <f>D10</f>
        <v>33846</v>
      </c>
      <c r="E9" s="278">
        <f>E10</f>
        <v>1180.5952399999999</v>
      </c>
      <c r="F9" s="274">
        <f>F10</f>
        <v>0</v>
      </c>
      <c r="G9" s="279">
        <f>G10</f>
        <v>1710.95172</v>
      </c>
      <c r="H9" s="280">
        <f>E9/C9*100</f>
        <v>5.204299052237161</v>
      </c>
      <c r="I9" s="276">
        <f aca="true" t="shared" si="0" ref="I9:I72">E9-C9</f>
        <v>-21504.40476</v>
      </c>
    </row>
    <row r="10" spans="1:9" ht="11.25" customHeight="1">
      <c r="A10" s="466" t="s">
        <v>14</v>
      </c>
      <c r="B10" s="283" t="s">
        <v>15</v>
      </c>
      <c r="C10" s="284">
        <f>C12+C13+C14+C15</f>
        <v>22685</v>
      </c>
      <c r="D10" s="284">
        <f>D12+D13+D14+D15</f>
        <v>33846</v>
      </c>
      <c r="E10" s="285">
        <f>E12+E13+E14+E15</f>
        <v>1180.5952399999999</v>
      </c>
      <c r="F10" s="285">
        <f>F12+F13+F14+F15</f>
        <v>0</v>
      </c>
      <c r="G10" s="285">
        <f>G12+G13+G14+G15</f>
        <v>1710.95172</v>
      </c>
      <c r="H10" s="280">
        <f aca="true" t="shared" si="1" ref="H10:H69">E10/C10*100</f>
        <v>5.204299052237161</v>
      </c>
      <c r="I10" s="276">
        <f t="shared" si="0"/>
        <v>-21504.40476</v>
      </c>
    </row>
    <row r="11" spans="1:9" ht="11.25" customHeight="1">
      <c r="A11" s="467"/>
      <c r="B11" s="287" t="s">
        <v>327</v>
      </c>
      <c r="C11" s="288"/>
      <c r="D11" s="289">
        <f>D10*20%/49.62%</f>
        <v>13642.079806529628</v>
      </c>
      <c r="E11" s="289">
        <f>E10*10%/40.77%</f>
        <v>289.5745008584744</v>
      </c>
      <c r="F11" s="290"/>
      <c r="G11" s="289"/>
      <c r="H11" s="280"/>
      <c r="I11" s="276">
        <f t="shared" si="0"/>
        <v>289.5745008584744</v>
      </c>
    </row>
    <row r="12" spans="1:9" ht="11.25" customHeight="1">
      <c r="A12" s="468" t="s">
        <v>181</v>
      </c>
      <c r="B12" s="293" t="s">
        <v>194</v>
      </c>
      <c r="C12" s="294">
        <v>21962</v>
      </c>
      <c r="D12" s="294">
        <v>33123</v>
      </c>
      <c r="E12" s="289">
        <v>1159.66349</v>
      </c>
      <c r="F12" s="290"/>
      <c r="G12" s="289">
        <v>1662.67494</v>
      </c>
      <c r="H12" s="280">
        <f t="shared" si="1"/>
        <v>5.280318231490757</v>
      </c>
      <c r="I12" s="276">
        <f t="shared" si="0"/>
        <v>-20802.33651</v>
      </c>
    </row>
    <row r="13" spans="1:9" ht="11.25" customHeight="1">
      <c r="A13" s="468" t="s">
        <v>182</v>
      </c>
      <c r="B13" s="297" t="s">
        <v>195</v>
      </c>
      <c r="C13" s="298">
        <v>260</v>
      </c>
      <c r="D13" s="298">
        <v>260</v>
      </c>
      <c r="E13" s="299">
        <v>14.85023</v>
      </c>
      <c r="F13" s="300"/>
      <c r="G13" s="299">
        <v>16.33639</v>
      </c>
      <c r="H13" s="280">
        <f t="shared" si="1"/>
        <v>5.711626923076922</v>
      </c>
      <c r="I13" s="276">
        <f t="shared" si="0"/>
        <v>-245.14977</v>
      </c>
    </row>
    <row r="14" spans="1:9" ht="11.25" customHeight="1">
      <c r="A14" s="468" t="s">
        <v>183</v>
      </c>
      <c r="B14" s="301" t="s">
        <v>184</v>
      </c>
      <c r="C14" s="294">
        <v>463</v>
      </c>
      <c r="D14" s="294">
        <v>463</v>
      </c>
      <c r="E14" s="289">
        <v>6.08152</v>
      </c>
      <c r="F14" s="290"/>
      <c r="G14" s="289">
        <v>31.94039</v>
      </c>
      <c r="H14" s="280">
        <f t="shared" si="1"/>
        <v>1.3135032397408208</v>
      </c>
      <c r="I14" s="276">
        <f t="shared" si="0"/>
        <v>-456.91848</v>
      </c>
    </row>
    <row r="15" spans="1:9" ht="11.25" customHeight="1" thickBot="1">
      <c r="A15" s="495" t="s">
        <v>185</v>
      </c>
      <c r="B15" s="496" t="s">
        <v>186</v>
      </c>
      <c r="C15" s="284"/>
      <c r="D15" s="284"/>
      <c r="E15" s="285"/>
      <c r="F15" s="341"/>
      <c r="G15" s="285"/>
      <c r="H15" s="354"/>
      <c r="I15" s="276">
        <f t="shared" si="0"/>
        <v>0</v>
      </c>
    </row>
    <row r="16" spans="1:9" s="86" customFormat="1" ht="11.25" customHeight="1" thickBot="1">
      <c r="A16" s="497" t="s">
        <v>283</v>
      </c>
      <c r="B16" s="498" t="s">
        <v>215</v>
      </c>
      <c r="C16" s="437">
        <f>C17</f>
        <v>19.900000000000002</v>
      </c>
      <c r="D16" s="437">
        <f>D17</f>
        <v>39.5</v>
      </c>
      <c r="E16" s="399">
        <f>E17</f>
        <v>1.9427599999999998</v>
      </c>
      <c r="F16" s="399">
        <f>F17</f>
        <v>0</v>
      </c>
      <c r="G16" s="399">
        <f>G17</f>
        <v>2.71547</v>
      </c>
      <c r="H16" s="280">
        <f t="shared" si="1"/>
        <v>9.762613065326631</v>
      </c>
      <c r="I16" s="276">
        <f t="shared" si="0"/>
        <v>-17.957240000000002</v>
      </c>
    </row>
    <row r="17" spans="1:9" ht="11.25" customHeight="1">
      <c r="A17" s="470" t="s">
        <v>221</v>
      </c>
      <c r="B17" s="307" t="s">
        <v>217</v>
      </c>
      <c r="C17" s="298">
        <f>C18+C19+C20+C21</f>
        <v>19.900000000000002</v>
      </c>
      <c r="D17" s="298">
        <f>D18+D19+D20+D21</f>
        <v>39.5</v>
      </c>
      <c r="E17" s="299">
        <f>E18+E19+E20+E21</f>
        <v>1.9427599999999998</v>
      </c>
      <c r="F17" s="299">
        <f>F18+F19+F20+F21</f>
        <v>0</v>
      </c>
      <c r="G17" s="299">
        <f>G18+G19+G20+G21</f>
        <v>2.71547</v>
      </c>
      <c r="H17" s="280">
        <f t="shared" si="1"/>
        <v>9.762613065326631</v>
      </c>
      <c r="I17" s="276">
        <f t="shared" si="0"/>
        <v>-17.957240000000002</v>
      </c>
    </row>
    <row r="18" spans="1:9" ht="11.25" customHeight="1">
      <c r="A18" s="470" t="s">
        <v>222</v>
      </c>
      <c r="B18" s="308" t="s">
        <v>216</v>
      </c>
      <c r="C18" s="309">
        <v>6.1</v>
      </c>
      <c r="D18" s="309">
        <v>14.5</v>
      </c>
      <c r="E18" s="299">
        <v>0.76044</v>
      </c>
      <c r="F18" s="300"/>
      <c r="G18" s="299">
        <v>1.25815</v>
      </c>
      <c r="H18" s="280">
        <f t="shared" si="1"/>
        <v>12.466229508196722</v>
      </c>
      <c r="I18" s="276">
        <f t="shared" si="0"/>
        <v>-5.33956</v>
      </c>
    </row>
    <row r="19" spans="1:9" ht="11.25" customHeight="1">
      <c r="A19" s="470" t="s">
        <v>223</v>
      </c>
      <c r="B19" s="308" t="s">
        <v>218</v>
      </c>
      <c r="C19" s="309">
        <v>0.2</v>
      </c>
      <c r="D19" s="309">
        <v>0.3</v>
      </c>
      <c r="E19" s="299">
        <v>0.01604</v>
      </c>
      <c r="F19" s="300"/>
      <c r="G19" s="299">
        <v>0.01726</v>
      </c>
      <c r="H19" s="280">
        <f t="shared" si="1"/>
        <v>8.02</v>
      </c>
      <c r="I19" s="276">
        <f t="shared" si="0"/>
        <v>-0.18396</v>
      </c>
    </row>
    <row r="20" spans="1:9" ht="11.25" customHeight="1">
      <c r="A20" s="470" t="s">
        <v>224</v>
      </c>
      <c r="B20" s="308" t="s">
        <v>219</v>
      </c>
      <c r="C20" s="309">
        <v>13.3</v>
      </c>
      <c r="D20" s="309">
        <v>23.4</v>
      </c>
      <c r="E20" s="299">
        <v>1.25522</v>
      </c>
      <c r="F20" s="300"/>
      <c r="G20" s="299">
        <v>1.44006</v>
      </c>
      <c r="H20" s="280">
        <f t="shared" si="1"/>
        <v>9.437744360902254</v>
      </c>
      <c r="I20" s="276">
        <f t="shared" si="0"/>
        <v>-12.044780000000001</v>
      </c>
    </row>
    <row r="21" spans="1:9" ht="11.25" customHeight="1" thickBot="1">
      <c r="A21" s="499" t="s">
        <v>225</v>
      </c>
      <c r="B21" s="500" t="s">
        <v>220</v>
      </c>
      <c r="C21" s="501">
        <v>0.3</v>
      </c>
      <c r="D21" s="501">
        <v>1.3</v>
      </c>
      <c r="E21" s="285">
        <v>-0.08894</v>
      </c>
      <c r="F21" s="341"/>
      <c r="G21" s="285"/>
      <c r="H21" s="280">
        <f t="shared" si="1"/>
        <v>-29.646666666666672</v>
      </c>
      <c r="I21" s="276">
        <f t="shared" si="0"/>
        <v>-0.38894</v>
      </c>
    </row>
    <row r="22" spans="1:9" s="313" customFormat="1" ht="11.25" customHeight="1" thickBot="1">
      <c r="A22" s="489" t="s">
        <v>16</v>
      </c>
      <c r="B22" s="444" t="s">
        <v>17</v>
      </c>
      <c r="C22" s="502">
        <f>C23+C27+C28+C29</f>
        <v>5698.8</v>
      </c>
      <c r="D22" s="502">
        <f>D23+D27+D28+D29</f>
        <v>6930</v>
      </c>
      <c r="E22" s="502">
        <f>E23+E27+E28+E29</f>
        <v>965.40968</v>
      </c>
      <c r="F22" s="502">
        <f>F23+F27+F28+F29</f>
        <v>0</v>
      </c>
      <c r="G22" s="502">
        <f>G23+G27+G28+G29</f>
        <v>986.5494500000001</v>
      </c>
      <c r="H22" s="280">
        <f t="shared" si="1"/>
        <v>16.940578367375586</v>
      </c>
      <c r="I22" s="276">
        <f t="shared" si="0"/>
        <v>-4733.39032</v>
      </c>
    </row>
    <row r="23" spans="1:9" s="313" customFormat="1" ht="11.25" customHeight="1">
      <c r="A23" s="466" t="s">
        <v>141</v>
      </c>
      <c r="B23" s="417" t="s">
        <v>152</v>
      </c>
      <c r="C23" s="315">
        <f>C24+C25</f>
        <v>2972.8</v>
      </c>
      <c r="D23" s="315">
        <f>D24+D25</f>
        <v>2014.8</v>
      </c>
      <c r="E23" s="299">
        <f>E24+E25</f>
        <v>40.67066</v>
      </c>
      <c r="F23" s="299">
        <f>F24+F25</f>
        <v>0</v>
      </c>
      <c r="G23" s="299">
        <f>G24+G25</f>
        <v>214.63804</v>
      </c>
      <c r="H23" s="280">
        <f t="shared" si="1"/>
        <v>1.368092707212056</v>
      </c>
      <c r="I23" s="276">
        <f t="shared" si="0"/>
        <v>-2932.1293400000004</v>
      </c>
    </row>
    <row r="24" spans="1:9" s="313" customFormat="1" ht="25.5" customHeight="1">
      <c r="A24" s="472" t="s">
        <v>142</v>
      </c>
      <c r="B24" s="314" t="s">
        <v>153</v>
      </c>
      <c r="C24" s="317">
        <v>880.7</v>
      </c>
      <c r="D24" s="317">
        <v>754.8</v>
      </c>
      <c r="E24" s="289">
        <v>40.67066</v>
      </c>
      <c r="F24" s="316"/>
      <c r="G24" s="289">
        <v>56.76652</v>
      </c>
      <c r="H24" s="280">
        <f t="shared" si="1"/>
        <v>4.617992505961166</v>
      </c>
      <c r="I24" s="276">
        <f t="shared" si="0"/>
        <v>-840.02934</v>
      </c>
    </row>
    <row r="25" spans="1:9" ht="22.5" customHeight="1">
      <c r="A25" s="472" t="s">
        <v>143</v>
      </c>
      <c r="B25" s="314" t="s">
        <v>154</v>
      </c>
      <c r="C25" s="318">
        <v>2092.1</v>
      </c>
      <c r="D25" s="318">
        <v>1260</v>
      </c>
      <c r="E25" s="285"/>
      <c r="G25" s="285">
        <v>157.87152</v>
      </c>
      <c r="H25" s="280">
        <f t="shared" si="1"/>
        <v>0</v>
      </c>
      <c r="I25" s="276">
        <f t="shared" si="0"/>
        <v>-2092.1</v>
      </c>
    </row>
    <row r="26" spans="1:9" ht="11.25" customHeight="1">
      <c r="A26" s="472" t="s">
        <v>18</v>
      </c>
      <c r="B26" s="287" t="s">
        <v>19</v>
      </c>
      <c r="C26" s="322"/>
      <c r="D26" s="322"/>
      <c r="E26" s="323"/>
      <c r="F26" s="324"/>
      <c r="G26" s="323"/>
      <c r="H26" s="280"/>
      <c r="I26" s="276">
        <f t="shared" si="0"/>
        <v>0</v>
      </c>
    </row>
    <row r="27" spans="1:9" ht="11.25" customHeight="1" thickBot="1">
      <c r="A27" s="473"/>
      <c r="B27" s="326" t="s">
        <v>20</v>
      </c>
      <c r="C27" s="315">
        <v>2239.2</v>
      </c>
      <c r="D27" s="315">
        <v>3653.2</v>
      </c>
      <c r="E27" s="299">
        <v>723.16963</v>
      </c>
      <c r="F27" s="300"/>
      <c r="G27" s="299">
        <v>667.38491</v>
      </c>
      <c r="H27" s="280">
        <f t="shared" si="1"/>
        <v>32.29589272954627</v>
      </c>
      <c r="I27" s="276">
        <f t="shared" si="0"/>
        <v>-1516.03037</v>
      </c>
    </row>
    <row r="28" spans="1:9" ht="11.25" customHeight="1" thickBot="1">
      <c r="A28" s="474" t="s">
        <v>21</v>
      </c>
      <c r="B28" s="328" t="s">
        <v>273</v>
      </c>
      <c r="C28" s="315">
        <v>281.3</v>
      </c>
      <c r="D28" s="315">
        <v>762</v>
      </c>
      <c r="E28" s="289">
        <v>14.67939</v>
      </c>
      <c r="F28" s="300"/>
      <c r="G28" s="289">
        <v>13.4935</v>
      </c>
      <c r="H28" s="280">
        <f t="shared" si="1"/>
        <v>5.218410949164593</v>
      </c>
      <c r="I28" s="276">
        <f t="shared" si="0"/>
        <v>-266.62061</v>
      </c>
    </row>
    <row r="29" spans="1:9" ht="11.25" customHeight="1" thickBot="1">
      <c r="A29" s="466" t="s">
        <v>193</v>
      </c>
      <c r="B29" s="283" t="s">
        <v>259</v>
      </c>
      <c r="C29" s="334">
        <v>205.5</v>
      </c>
      <c r="D29" s="334">
        <v>500</v>
      </c>
      <c r="E29" s="323">
        <v>186.89</v>
      </c>
      <c r="F29" s="341"/>
      <c r="G29" s="323">
        <v>91.033</v>
      </c>
      <c r="H29" s="280">
        <f t="shared" si="1"/>
        <v>90.94403892944038</v>
      </c>
      <c r="I29" s="276">
        <f t="shared" si="0"/>
        <v>-18.610000000000014</v>
      </c>
    </row>
    <row r="30" spans="1:9" ht="11.25" customHeight="1" thickBot="1">
      <c r="A30" s="489" t="s">
        <v>22</v>
      </c>
      <c r="B30" s="444" t="s">
        <v>23</v>
      </c>
      <c r="C30" s="502">
        <f>C32+C34+C35</f>
        <v>1037.838</v>
      </c>
      <c r="D30" s="502">
        <f>D32+D34+D35</f>
        <v>2182.65</v>
      </c>
      <c r="E30" s="502">
        <f>E32+E34+E35</f>
        <v>57.04699</v>
      </c>
      <c r="F30" s="502">
        <f>F32+F34+F35</f>
        <v>0</v>
      </c>
      <c r="G30" s="502">
        <f>G32+G34+G35</f>
        <v>57.13041</v>
      </c>
      <c r="H30" s="280">
        <f t="shared" si="1"/>
        <v>5.496714323430054</v>
      </c>
      <c r="I30" s="276">
        <f t="shared" si="0"/>
        <v>-980.7910099999999</v>
      </c>
    </row>
    <row r="31" spans="1:9" ht="11.25" customHeight="1">
      <c r="A31" s="466" t="s">
        <v>24</v>
      </c>
      <c r="B31" s="283" t="s">
        <v>25</v>
      </c>
      <c r="C31" s="334"/>
      <c r="D31" s="334"/>
      <c r="E31" s="285"/>
      <c r="F31" s="341"/>
      <c r="G31" s="285"/>
      <c r="H31" s="280"/>
      <c r="I31" s="276">
        <f t="shared" si="0"/>
        <v>0</v>
      </c>
    </row>
    <row r="32" spans="2:9" ht="11.25" customHeight="1">
      <c r="B32" s="283" t="s">
        <v>26</v>
      </c>
      <c r="C32" s="334">
        <f>C33</f>
        <v>1034.793</v>
      </c>
      <c r="D32" s="335">
        <f>D33</f>
        <v>2182.65</v>
      </c>
      <c r="E32" s="336">
        <f>E33</f>
        <v>57.04699</v>
      </c>
      <c r="F32" s="83">
        <f>F33</f>
        <v>0</v>
      </c>
      <c r="G32" s="336">
        <f>G33</f>
        <v>57.13041</v>
      </c>
      <c r="H32" s="280">
        <f t="shared" si="1"/>
        <v>5.5128890512402</v>
      </c>
      <c r="I32" s="276">
        <f t="shared" si="0"/>
        <v>-977.7460099999998</v>
      </c>
    </row>
    <row r="33" spans="1:9" ht="11.25" customHeight="1">
      <c r="A33" s="472" t="s">
        <v>27</v>
      </c>
      <c r="B33" s="339" t="s">
        <v>250</v>
      </c>
      <c r="C33" s="340">
        <v>1034.793</v>
      </c>
      <c r="D33" s="340">
        <v>2182.65</v>
      </c>
      <c r="E33" s="323">
        <v>57.04699</v>
      </c>
      <c r="F33" s="341"/>
      <c r="G33" s="323">
        <v>57.13041</v>
      </c>
      <c r="H33" s="280">
        <f t="shared" si="1"/>
        <v>5.5128890512402</v>
      </c>
      <c r="I33" s="276">
        <f t="shared" si="0"/>
        <v>-977.7460099999998</v>
      </c>
    </row>
    <row r="34" spans="1:9" ht="11.25" customHeight="1">
      <c r="A34" s="476" t="s">
        <v>28</v>
      </c>
      <c r="B34" s="339" t="s">
        <v>251</v>
      </c>
      <c r="C34" s="322"/>
      <c r="D34" s="322"/>
      <c r="E34" s="289"/>
      <c r="F34" s="324"/>
      <c r="G34" s="289"/>
      <c r="H34" s="280"/>
      <c r="I34" s="276">
        <f t="shared" si="0"/>
        <v>0</v>
      </c>
    </row>
    <row r="35" spans="1:9" ht="11.25" customHeight="1" thickBot="1">
      <c r="A35" s="472" t="s">
        <v>198</v>
      </c>
      <c r="B35" s="287" t="s">
        <v>252</v>
      </c>
      <c r="C35" s="322">
        <v>3.045</v>
      </c>
      <c r="D35" s="322"/>
      <c r="E35" s="323"/>
      <c r="F35" s="324"/>
      <c r="G35" s="323"/>
      <c r="H35" s="280">
        <f t="shared" si="1"/>
        <v>0</v>
      </c>
      <c r="I35" s="276">
        <f t="shared" si="0"/>
        <v>-3.045</v>
      </c>
    </row>
    <row r="36" spans="1:9" ht="11.25" customHeight="1">
      <c r="A36" s="503" t="s">
        <v>51</v>
      </c>
      <c r="B36" s="504" t="s">
        <v>146</v>
      </c>
      <c r="C36" s="262"/>
      <c r="D36" s="262"/>
      <c r="E36" s="505"/>
      <c r="F36" s="506"/>
      <c r="G36" s="505"/>
      <c r="H36" s="280"/>
      <c r="I36" s="276">
        <f t="shared" si="0"/>
        <v>0</v>
      </c>
    </row>
    <row r="37" spans="1:9" ht="11.25" customHeight="1" thickBot="1">
      <c r="A37" s="484"/>
      <c r="B37" s="507" t="s">
        <v>147</v>
      </c>
      <c r="C37" s="270">
        <f>C39+C40+C44</f>
        <v>3380.5</v>
      </c>
      <c r="D37" s="270">
        <f>D39+D40+D44</f>
        <v>7871.5</v>
      </c>
      <c r="E37" s="270">
        <f>E39+E40+E44</f>
        <v>25.168799999999997</v>
      </c>
      <c r="F37" s="508">
        <f>F39+F40+F44</f>
        <v>0</v>
      </c>
      <c r="G37" s="404">
        <f>G39+G40+G44</f>
        <v>83.26355</v>
      </c>
      <c r="H37" s="280">
        <f t="shared" si="1"/>
        <v>0.7445289158408519</v>
      </c>
      <c r="I37" s="276">
        <f t="shared" si="0"/>
        <v>-3355.3312</v>
      </c>
    </row>
    <row r="38" spans="1:9" ht="11.25" customHeight="1">
      <c r="A38" s="466" t="s">
        <v>187</v>
      </c>
      <c r="B38" s="283" t="s">
        <v>52</v>
      </c>
      <c r="C38" s="334"/>
      <c r="D38" s="334"/>
      <c r="E38" s="285"/>
      <c r="F38" s="341"/>
      <c r="G38" s="285"/>
      <c r="H38" s="280"/>
      <c r="I38" s="276">
        <f t="shared" si="0"/>
        <v>0</v>
      </c>
    </row>
    <row r="39" spans="2:9" ht="11.25" customHeight="1">
      <c r="B39" s="326" t="s">
        <v>260</v>
      </c>
      <c r="C39" s="315">
        <v>2752.5</v>
      </c>
      <c r="D39" s="315">
        <v>6270.5</v>
      </c>
      <c r="E39" s="299">
        <v>22.5538</v>
      </c>
      <c r="F39" s="341"/>
      <c r="G39" s="299">
        <v>76.09768</v>
      </c>
      <c r="H39" s="280">
        <f t="shared" si="1"/>
        <v>0.8193932788374205</v>
      </c>
      <c r="I39" s="276">
        <f t="shared" si="0"/>
        <v>-2729.9462</v>
      </c>
    </row>
    <row r="40" spans="1:9" ht="11.25" customHeight="1">
      <c r="A40" s="472" t="s">
        <v>263</v>
      </c>
      <c r="B40" s="359" t="s">
        <v>262</v>
      </c>
      <c r="C40" s="334">
        <f>C41</f>
        <v>307</v>
      </c>
      <c r="D40" s="334">
        <f>D41</f>
        <v>794</v>
      </c>
      <c r="E40" s="285">
        <f>E41</f>
        <v>0</v>
      </c>
      <c r="F40" s="83">
        <f>F41</f>
        <v>0</v>
      </c>
      <c r="G40" s="285">
        <f>G41</f>
        <v>0</v>
      </c>
      <c r="H40" s="280">
        <f t="shared" si="1"/>
        <v>0</v>
      </c>
      <c r="I40" s="276">
        <f t="shared" si="0"/>
        <v>-307</v>
      </c>
    </row>
    <row r="41" spans="1:9" ht="11.25" customHeight="1">
      <c r="A41" s="478" t="s">
        <v>264</v>
      </c>
      <c r="B41" s="361" t="s">
        <v>262</v>
      </c>
      <c r="C41" s="360">
        <v>307</v>
      </c>
      <c r="D41" s="360">
        <v>794</v>
      </c>
      <c r="E41" s="336"/>
      <c r="F41" s="337"/>
      <c r="G41" s="336"/>
      <c r="H41" s="280">
        <f t="shared" si="1"/>
        <v>0</v>
      </c>
      <c r="I41" s="276">
        <f t="shared" si="0"/>
        <v>-307</v>
      </c>
    </row>
    <row r="42" spans="1:10" ht="11.25" customHeight="1">
      <c r="A42" s="466" t="s">
        <v>53</v>
      </c>
      <c r="B42" s="283" t="s">
        <v>54</v>
      </c>
      <c r="C42" s="334"/>
      <c r="D42" s="334"/>
      <c r="E42" s="352"/>
      <c r="F42" s="353"/>
      <c r="G42" s="352"/>
      <c r="H42" s="280"/>
      <c r="I42" s="276">
        <f t="shared" si="0"/>
        <v>0</v>
      </c>
      <c r="J42" s="313"/>
    </row>
    <row r="43" spans="1:10" ht="11.25" customHeight="1">
      <c r="A43" s="479"/>
      <c r="B43" s="283" t="s">
        <v>55</v>
      </c>
      <c r="C43" s="334"/>
      <c r="D43" s="334"/>
      <c r="E43" s="362"/>
      <c r="F43" s="363"/>
      <c r="G43" s="362"/>
      <c r="H43" s="280"/>
      <c r="I43" s="276">
        <f t="shared" si="0"/>
        <v>0</v>
      </c>
      <c r="J43" s="364"/>
    </row>
    <row r="44" spans="1:10" s="313" customFormat="1" ht="11.25" customHeight="1">
      <c r="A44" s="479"/>
      <c r="B44" s="283" t="s">
        <v>56</v>
      </c>
      <c r="C44" s="315">
        <f>C46</f>
        <v>321</v>
      </c>
      <c r="D44" s="315">
        <f>D46</f>
        <v>807</v>
      </c>
      <c r="E44" s="299">
        <f>E46</f>
        <v>2.615</v>
      </c>
      <c r="F44" s="269">
        <f>F46</f>
        <v>0</v>
      </c>
      <c r="G44" s="299">
        <f>G46</f>
        <v>7.16587</v>
      </c>
      <c r="H44" s="280">
        <f t="shared" si="1"/>
        <v>0.8146417445482868</v>
      </c>
      <c r="I44" s="276">
        <f t="shared" si="0"/>
        <v>-318.385</v>
      </c>
      <c r="J44" s="364"/>
    </row>
    <row r="45" spans="1:9" s="364" customFormat="1" ht="11.25" customHeight="1">
      <c r="A45" s="472" t="s">
        <v>57</v>
      </c>
      <c r="B45" s="287" t="s">
        <v>58</v>
      </c>
      <c r="C45" s="322"/>
      <c r="D45" s="322"/>
      <c r="E45" s="365"/>
      <c r="F45" s="363"/>
      <c r="G45" s="365"/>
      <c r="H45" s="280"/>
      <c r="I45" s="276">
        <f t="shared" si="0"/>
        <v>0</v>
      </c>
    </row>
    <row r="46" spans="1:9" s="364" customFormat="1" ht="11.25" customHeight="1" thickBot="1">
      <c r="A46" s="479"/>
      <c r="B46" s="283" t="s">
        <v>59</v>
      </c>
      <c r="C46" s="334">
        <v>321</v>
      </c>
      <c r="D46" s="334">
        <v>807</v>
      </c>
      <c r="E46" s="285">
        <v>2.615</v>
      </c>
      <c r="F46" s="363"/>
      <c r="G46" s="285">
        <v>7.16587</v>
      </c>
      <c r="H46" s="280">
        <f t="shared" si="1"/>
        <v>0.8146417445482868</v>
      </c>
      <c r="I46" s="276">
        <f t="shared" si="0"/>
        <v>-318.385</v>
      </c>
    </row>
    <row r="47" spans="1:9" s="364" customFormat="1" ht="11.25" customHeight="1" thickBot="1">
      <c r="A47" s="489" t="s">
        <v>62</v>
      </c>
      <c r="B47" s="444" t="s">
        <v>63</v>
      </c>
      <c r="C47" s="502">
        <f>C48+C49+C50+C51+C53</f>
        <v>3760.5</v>
      </c>
      <c r="D47" s="502">
        <f>D48+D49+D50+D51+D53</f>
        <v>5077</v>
      </c>
      <c r="E47" s="502">
        <f>E48+E49+E50+E51+E53</f>
        <v>1470.80289</v>
      </c>
      <c r="F47" s="509"/>
      <c r="G47" s="399">
        <f>G48+G49+G51+G50+G53</f>
        <v>392.19444</v>
      </c>
      <c r="H47" s="280">
        <f t="shared" si="1"/>
        <v>39.11189708815317</v>
      </c>
      <c r="I47" s="276">
        <f t="shared" si="0"/>
        <v>-2289.69711</v>
      </c>
    </row>
    <row r="48" spans="1:9" s="364" customFormat="1" ht="11.25" customHeight="1">
      <c r="A48" s="472" t="s">
        <v>265</v>
      </c>
      <c r="B48" s="322" t="s">
        <v>197</v>
      </c>
      <c r="C48" s="334">
        <v>3440.5</v>
      </c>
      <c r="D48" s="334">
        <v>4467</v>
      </c>
      <c r="E48" s="285">
        <v>790.79239</v>
      </c>
      <c r="F48" s="363"/>
      <c r="G48" s="285">
        <v>376.79282</v>
      </c>
      <c r="H48" s="280">
        <f t="shared" si="1"/>
        <v>22.98481005667781</v>
      </c>
      <c r="I48" s="276">
        <f t="shared" si="0"/>
        <v>-2649.70761</v>
      </c>
    </row>
    <row r="49" spans="1:9" s="364" customFormat="1" ht="11.25" customHeight="1">
      <c r="A49" s="472" t="s">
        <v>238</v>
      </c>
      <c r="B49" s="317" t="s">
        <v>240</v>
      </c>
      <c r="C49" s="340">
        <v>18</v>
      </c>
      <c r="D49" s="340">
        <v>59.4</v>
      </c>
      <c r="E49" s="289">
        <v>5.91895</v>
      </c>
      <c r="F49" s="368"/>
      <c r="G49" s="289">
        <v>2.70824</v>
      </c>
      <c r="H49" s="280">
        <f t="shared" si="1"/>
        <v>32.88305555555555</v>
      </c>
      <c r="I49" s="276">
        <f t="shared" si="0"/>
        <v>-12.081050000000001</v>
      </c>
    </row>
    <row r="50" spans="1:9" s="364" customFormat="1" ht="11.25" customHeight="1">
      <c r="A50" s="472" t="s">
        <v>295</v>
      </c>
      <c r="B50" s="317" t="s">
        <v>296</v>
      </c>
      <c r="C50" s="340">
        <v>1</v>
      </c>
      <c r="D50" s="340">
        <v>0.6</v>
      </c>
      <c r="E50" s="289"/>
      <c r="F50" s="368"/>
      <c r="G50" s="289"/>
      <c r="H50" s="280">
        <f t="shared" si="1"/>
        <v>0</v>
      </c>
      <c r="I50" s="276">
        <f t="shared" si="0"/>
        <v>-1</v>
      </c>
    </row>
    <row r="51" spans="1:9" s="364" customFormat="1" ht="11.25" customHeight="1">
      <c r="A51" s="472" t="s">
        <v>239</v>
      </c>
      <c r="B51" s="340" t="s">
        <v>241</v>
      </c>
      <c r="C51" s="340">
        <v>300</v>
      </c>
      <c r="D51" s="340">
        <v>550</v>
      </c>
      <c r="E51" s="289">
        <v>16.37771</v>
      </c>
      <c r="F51" s="368"/>
      <c r="G51" s="289">
        <v>12.69338</v>
      </c>
      <c r="H51" s="280">
        <f t="shared" si="1"/>
        <v>5.459236666666667</v>
      </c>
      <c r="I51" s="276">
        <f t="shared" si="0"/>
        <v>-283.62229</v>
      </c>
    </row>
    <row r="52" spans="1:9" s="364" customFormat="1" ht="11.25" customHeight="1">
      <c r="A52" s="472" t="s">
        <v>274</v>
      </c>
      <c r="B52" s="322" t="s">
        <v>275</v>
      </c>
      <c r="C52" s="322"/>
      <c r="D52" s="322"/>
      <c r="E52" s="323"/>
      <c r="F52" s="371"/>
      <c r="G52" s="323"/>
      <c r="H52" s="280"/>
      <c r="I52" s="276">
        <f t="shared" si="0"/>
        <v>0</v>
      </c>
    </row>
    <row r="53" spans="1:9" s="364" customFormat="1" ht="11.25" customHeight="1" thickBot="1">
      <c r="A53" s="472" t="s">
        <v>276</v>
      </c>
      <c r="B53" s="372" t="s">
        <v>277</v>
      </c>
      <c r="C53" s="322">
        <v>1</v>
      </c>
      <c r="D53" s="322"/>
      <c r="E53" s="323">
        <v>657.71384</v>
      </c>
      <c r="F53" s="371"/>
      <c r="G53" s="323"/>
      <c r="H53" s="280">
        <f t="shared" si="1"/>
        <v>65771.384</v>
      </c>
      <c r="I53" s="276">
        <f t="shared" si="0"/>
        <v>656.71384</v>
      </c>
    </row>
    <row r="54" spans="1:10" s="364" customFormat="1" ht="11.25" customHeight="1" thickBot="1">
      <c r="A54" s="510" t="s">
        <v>328</v>
      </c>
      <c r="B54" s="511" t="s">
        <v>158</v>
      </c>
      <c r="C54" s="512">
        <v>104.5</v>
      </c>
      <c r="D54" s="512"/>
      <c r="E54" s="399"/>
      <c r="F54" s="400"/>
      <c r="G54" s="399"/>
      <c r="H54" s="280">
        <f t="shared" si="1"/>
        <v>0</v>
      </c>
      <c r="I54" s="276">
        <f t="shared" si="0"/>
        <v>-104.5</v>
      </c>
      <c r="J54" s="85"/>
    </row>
    <row r="55" spans="1:9" s="86" customFormat="1" ht="11.25" customHeight="1" thickBot="1">
      <c r="A55" s="489" t="s">
        <v>189</v>
      </c>
      <c r="B55" s="444" t="s">
        <v>68</v>
      </c>
      <c r="C55" s="513">
        <v>400</v>
      </c>
      <c r="D55" s="513">
        <v>1139.5</v>
      </c>
      <c r="E55" s="446">
        <v>133.19262</v>
      </c>
      <c r="F55" s="514"/>
      <c r="G55" s="446">
        <v>19.18401</v>
      </c>
      <c r="H55" s="280">
        <f t="shared" si="1"/>
        <v>33.298155</v>
      </c>
      <c r="I55" s="276">
        <f t="shared" si="0"/>
        <v>-266.80737999999997</v>
      </c>
    </row>
    <row r="56" spans="1:9" ht="11.25" customHeight="1" thickBot="1">
      <c r="A56" s="489" t="s">
        <v>69</v>
      </c>
      <c r="B56" s="444" t="s">
        <v>70</v>
      </c>
      <c r="C56" s="446">
        <f>C59+C61+C63+C65+C66+C68+C69+C70+C72+C74+C81+C57+C77</f>
        <v>1077.0620000000001</v>
      </c>
      <c r="D56" s="515">
        <f>D59+D61+D63+D65+D66+D68+D69+D70+D72+D74+D75+D57+D77+D78+D79</f>
        <v>4497.6</v>
      </c>
      <c r="E56" s="446">
        <f>E59+E61+E63+E65+E66+E68+E69+E70+E72+E74+E75+E57+E77+E78+E79</f>
        <v>17.60002</v>
      </c>
      <c r="F56" s="509">
        <f>F59+F61+F63+F65+F66+F68+F69+F70+F72+F74+F75+F81+F57</f>
        <v>0</v>
      </c>
      <c r="G56" s="446">
        <f>G59+G61+G63+G65+G66+G68+G69+G70+G72+G74+G75+G57+G77+G78+G79</f>
        <v>35.769999999999996</v>
      </c>
      <c r="H56" s="280">
        <f t="shared" si="1"/>
        <v>1.6340767755245285</v>
      </c>
      <c r="I56" s="276">
        <f t="shared" si="0"/>
        <v>-1059.46198</v>
      </c>
    </row>
    <row r="57" spans="1:9" ht="11.25" customHeight="1">
      <c r="A57" s="473" t="s">
        <v>190</v>
      </c>
      <c r="B57" s="326" t="s">
        <v>266</v>
      </c>
      <c r="C57" s="298">
        <v>30.5</v>
      </c>
      <c r="D57" s="298">
        <v>94.8</v>
      </c>
      <c r="E57" s="299">
        <v>3</v>
      </c>
      <c r="F57" s="300"/>
      <c r="G57" s="299">
        <v>3.35</v>
      </c>
      <c r="H57" s="280">
        <f t="shared" si="1"/>
        <v>9.836065573770492</v>
      </c>
      <c r="I57" s="276">
        <f t="shared" si="0"/>
        <v>-27.5</v>
      </c>
    </row>
    <row r="58" spans="1:10" s="86" customFormat="1" ht="11.25" customHeight="1">
      <c r="A58" s="466" t="s">
        <v>71</v>
      </c>
      <c r="B58" s="283" t="s">
        <v>72</v>
      </c>
      <c r="C58" s="322"/>
      <c r="D58" s="322"/>
      <c r="E58" s="350"/>
      <c r="F58" s="393"/>
      <c r="G58" s="350"/>
      <c r="H58" s="280"/>
      <c r="I58" s="276">
        <f t="shared" si="0"/>
        <v>0</v>
      </c>
      <c r="J58" s="85"/>
    </row>
    <row r="59" spans="2:9" ht="11.25" customHeight="1">
      <c r="B59" s="283" t="s">
        <v>73</v>
      </c>
      <c r="C59" s="315">
        <v>2.2</v>
      </c>
      <c r="D59" s="315">
        <v>3</v>
      </c>
      <c r="E59" s="285"/>
      <c r="F59" s="341"/>
      <c r="G59" s="285"/>
      <c r="H59" s="280">
        <f t="shared" si="1"/>
        <v>0</v>
      </c>
      <c r="I59" s="276">
        <f t="shared" si="0"/>
        <v>-2.2</v>
      </c>
    </row>
    <row r="60" spans="1:9" ht="11.25" customHeight="1">
      <c r="A60" s="472" t="s">
        <v>74</v>
      </c>
      <c r="B60" s="287" t="s">
        <v>267</v>
      </c>
      <c r="C60" s="322"/>
      <c r="D60" s="322"/>
      <c r="E60" s="323"/>
      <c r="F60" s="324"/>
      <c r="G60" s="323"/>
      <c r="H60" s="280"/>
      <c r="I60" s="276">
        <f t="shared" si="0"/>
        <v>0</v>
      </c>
    </row>
    <row r="61" spans="1:9" ht="11.25" customHeight="1">
      <c r="A61" s="473"/>
      <c r="B61" s="326" t="s">
        <v>75</v>
      </c>
      <c r="C61" s="315">
        <v>18.5</v>
      </c>
      <c r="D61" s="315">
        <v>33</v>
      </c>
      <c r="E61" s="299"/>
      <c r="F61" s="341"/>
      <c r="G61" s="299"/>
      <c r="H61" s="280">
        <f t="shared" si="1"/>
        <v>0</v>
      </c>
      <c r="I61" s="276">
        <f t="shared" si="0"/>
        <v>-18.5</v>
      </c>
    </row>
    <row r="62" spans="1:9" ht="11.25" customHeight="1">
      <c r="A62" s="472" t="s">
        <v>92</v>
      </c>
      <c r="B62" s="287" t="s">
        <v>72</v>
      </c>
      <c r="C62" s="334"/>
      <c r="D62" s="334"/>
      <c r="E62" s="285"/>
      <c r="F62" s="341"/>
      <c r="G62" s="285"/>
      <c r="H62" s="280"/>
      <c r="I62" s="276">
        <f t="shared" si="0"/>
        <v>0</v>
      </c>
    </row>
    <row r="63" spans="1:9" ht="11.25" customHeight="1">
      <c r="A63" s="473"/>
      <c r="B63" s="326" t="s">
        <v>268</v>
      </c>
      <c r="C63" s="334">
        <v>48.2</v>
      </c>
      <c r="D63" s="334">
        <v>56</v>
      </c>
      <c r="E63" s="285"/>
      <c r="F63" s="341"/>
      <c r="G63" s="285"/>
      <c r="H63" s="280">
        <f t="shared" si="1"/>
        <v>0</v>
      </c>
      <c r="I63" s="276">
        <f t="shared" si="0"/>
        <v>-48.2</v>
      </c>
    </row>
    <row r="64" spans="1:9" ht="11.25" customHeight="1">
      <c r="A64" s="466" t="s">
        <v>305</v>
      </c>
      <c r="B64" s="283" t="s">
        <v>306</v>
      </c>
      <c r="C64" s="322"/>
      <c r="D64" s="322"/>
      <c r="E64" s="323"/>
      <c r="F64" s="341"/>
      <c r="G64" s="323"/>
      <c r="H64" s="280"/>
      <c r="I64" s="276">
        <f t="shared" si="0"/>
        <v>0</v>
      </c>
    </row>
    <row r="65" spans="2:9" ht="11.25" customHeight="1">
      <c r="B65" s="326"/>
      <c r="C65" s="315"/>
      <c r="D65" s="315">
        <v>10</v>
      </c>
      <c r="E65" s="299"/>
      <c r="F65" s="341"/>
      <c r="G65" s="299"/>
      <c r="H65" s="280"/>
      <c r="I65" s="276">
        <f t="shared" si="0"/>
        <v>0</v>
      </c>
    </row>
    <row r="66" spans="1:9" ht="11.25" customHeight="1">
      <c r="A66" s="472" t="s">
        <v>165</v>
      </c>
      <c r="B66" s="287" t="s">
        <v>167</v>
      </c>
      <c r="C66" s="322">
        <v>300.2</v>
      </c>
      <c r="D66" s="322">
        <v>113.4</v>
      </c>
      <c r="E66" s="289"/>
      <c r="F66" s="341"/>
      <c r="G66" s="289"/>
      <c r="H66" s="280">
        <f t="shared" si="1"/>
        <v>0</v>
      </c>
      <c r="I66" s="276">
        <f t="shared" si="0"/>
        <v>-300.2</v>
      </c>
    </row>
    <row r="67" spans="1:9" ht="11.25" customHeight="1">
      <c r="A67" s="472" t="s">
        <v>76</v>
      </c>
      <c r="B67" s="287" t="s">
        <v>77</v>
      </c>
      <c r="C67" s="322"/>
      <c r="D67" s="322"/>
      <c r="E67" s="323"/>
      <c r="F67" s="324"/>
      <c r="G67" s="323"/>
      <c r="H67" s="280"/>
      <c r="I67" s="276">
        <f t="shared" si="0"/>
        <v>0</v>
      </c>
    </row>
    <row r="68" spans="1:9" ht="11.25" customHeight="1">
      <c r="A68" s="473"/>
      <c r="B68" s="326" t="s">
        <v>78</v>
      </c>
      <c r="C68" s="315">
        <v>312</v>
      </c>
      <c r="D68" s="315">
        <v>385</v>
      </c>
      <c r="E68" s="299"/>
      <c r="F68" s="300"/>
      <c r="G68" s="299"/>
      <c r="H68" s="280">
        <f t="shared" si="1"/>
        <v>0</v>
      </c>
      <c r="I68" s="276">
        <f t="shared" si="0"/>
        <v>-312</v>
      </c>
    </row>
    <row r="69" spans="1:9" ht="11.25" customHeight="1">
      <c r="A69" s="472" t="s">
        <v>79</v>
      </c>
      <c r="B69" s="287" t="s">
        <v>166</v>
      </c>
      <c r="C69" s="322">
        <v>34.7</v>
      </c>
      <c r="D69" s="322">
        <v>235</v>
      </c>
      <c r="E69" s="289">
        <v>2.5</v>
      </c>
      <c r="F69" s="300"/>
      <c r="G69" s="289">
        <v>2.3</v>
      </c>
      <c r="H69" s="280">
        <f t="shared" si="1"/>
        <v>7.204610951008646</v>
      </c>
      <c r="I69" s="276">
        <f t="shared" si="0"/>
        <v>-32.2</v>
      </c>
    </row>
    <row r="70" spans="1:9" ht="11.25" customHeight="1">
      <c r="A70" s="472" t="s">
        <v>80</v>
      </c>
      <c r="B70" s="287" t="s">
        <v>81</v>
      </c>
      <c r="C70" s="340"/>
      <c r="D70" s="340"/>
      <c r="E70" s="289"/>
      <c r="F70" s="290"/>
      <c r="G70" s="289"/>
      <c r="H70" s="280"/>
      <c r="I70" s="276">
        <f t="shared" si="0"/>
        <v>0</v>
      </c>
    </row>
    <row r="71" spans="1:9" ht="11.25" customHeight="1">
      <c r="A71" s="472" t="s">
        <v>82</v>
      </c>
      <c r="B71" s="287" t="s">
        <v>77</v>
      </c>
      <c r="C71" s="334"/>
      <c r="D71" s="334"/>
      <c r="E71" s="285"/>
      <c r="F71" s="341"/>
      <c r="G71" s="285"/>
      <c r="H71" s="280"/>
      <c r="I71" s="276">
        <f t="shared" si="0"/>
        <v>0</v>
      </c>
    </row>
    <row r="72" spans="2:9" ht="11.25" customHeight="1">
      <c r="B72" s="283" t="s">
        <v>83</v>
      </c>
      <c r="C72" s="334"/>
      <c r="D72" s="334">
        <v>5</v>
      </c>
      <c r="E72" s="285"/>
      <c r="F72" s="341"/>
      <c r="G72" s="285"/>
      <c r="H72" s="280"/>
      <c r="I72" s="276">
        <f t="shared" si="0"/>
        <v>0</v>
      </c>
    </row>
    <row r="73" spans="1:9" ht="11.25" customHeight="1">
      <c r="A73" s="472" t="s">
        <v>84</v>
      </c>
      <c r="B73" s="287" t="s">
        <v>85</v>
      </c>
      <c r="C73" s="322"/>
      <c r="D73" s="322"/>
      <c r="E73" s="323"/>
      <c r="F73" s="341"/>
      <c r="G73" s="323"/>
      <c r="H73" s="280"/>
      <c r="I73" s="276">
        <f aca="true" t="shared" si="2" ref="I73:I136">E73-C73</f>
        <v>0</v>
      </c>
    </row>
    <row r="74" spans="1:9" ht="11.25" customHeight="1">
      <c r="A74" s="473"/>
      <c r="B74" s="326" t="s">
        <v>86</v>
      </c>
      <c r="C74" s="315">
        <f>C75+C76</f>
        <v>0</v>
      </c>
      <c r="D74" s="315">
        <f>D75+D76</f>
        <v>3000</v>
      </c>
      <c r="E74" s="299">
        <f>E75+E76</f>
        <v>0</v>
      </c>
      <c r="F74" s="269">
        <f>F75+F76</f>
        <v>0</v>
      </c>
      <c r="G74" s="299">
        <f>G75+G76</f>
        <v>0</v>
      </c>
      <c r="H74" s="280"/>
      <c r="I74" s="276">
        <f t="shared" si="2"/>
        <v>0</v>
      </c>
    </row>
    <row r="75" spans="1:9" ht="11.25" customHeight="1">
      <c r="A75" s="466" t="s">
        <v>229</v>
      </c>
      <c r="B75" s="359" t="s">
        <v>228</v>
      </c>
      <c r="C75" s="334"/>
      <c r="D75" s="334"/>
      <c r="E75" s="285"/>
      <c r="F75" s="341"/>
      <c r="G75" s="285"/>
      <c r="H75" s="280"/>
      <c r="I75" s="276">
        <f t="shared" si="2"/>
        <v>0</v>
      </c>
    </row>
    <row r="76" spans="1:9" ht="11.25" customHeight="1">
      <c r="A76" s="476" t="s">
        <v>192</v>
      </c>
      <c r="B76" s="244" t="s">
        <v>196</v>
      </c>
      <c r="C76" s="340"/>
      <c r="D76" s="340">
        <v>3000</v>
      </c>
      <c r="E76" s="289"/>
      <c r="F76" s="290"/>
      <c r="G76" s="289"/>
      <c r="H76" s="280"/>
      <c r="I76" s="276">
        <f t="shared" si="2"/>
        <v>0</v>
      </c>
    </row>
    <row r="77" spans="1:9" ht="11.25" customHeight="1">
      <c r="A77" s="476" t="s">
        <v>177</v>
      </c>
      <c r="B77" s="245" t="s">
        <v>232</v>
      </c>
      <c r="C77" s="340">
        <v>20</v>
      </c>
      <c r="D77" s="340">
        <v>60</v>
      </c>
      <c r="E77" s="289"/>
      <c r="F77" s="290"/>
      <c r="G77" s="289">
        <v>20</v>
      </c>
      <c r="H77" s="280">
        <f aca="true" t="shared" si="3" ref="H77:H134">E77/C77*100</f>
        <v>0</v>
      </c>
      <c r="I77" s="276">
        <f t="shared" si="2"/>
        <v>-20</v>
      </c>
    </row>
    <row r="78" spans="1:9" ht="11.25" customHeight="1">
      <c r="A78" s="476" t="s">
        <v>247</v>
      </c>
      <c r="B78" s="245" t="s">
        <v>232</v>
      </c>
      <c r="C78" s="340"/>
      <c r="D78" s="340">
        <v>6</v>
      </c>
      <c r="E78" s="289"/>
      <c r="F78" s="290"/>
      <c r="G78" s="289"/>
      <c r="H78" s="280"/>
      <c r="I78" s="276">
        <f t="shared" si="2"/>
        <v>0</v>
      </c>
    </row>
    <row r="79" spans="1:9" ht="11.25" customHeight="1">
      <c r="A79" s="476" t="s">
        <v>87</v>
      </c>
      <c r="B79" s="339" t="s">
        <v>88</v>
      </c>
      <c r="C79" s="340">
        <f>C81</f>
        <v>310.762</v>
      </c>
      <c r="D79" s="340">
        <f>D81</f>
        <v>496.4</v>
      </c>
      <c r="E79" s="340">
        <f>E81</f>
        <v>12.10002</v>
      </c>
      <c r="F79" s="394">
        <f>F81</f>
        <v>0</v>
      </c>
      <c r="G79" s="340">
        <f>G81</f>
        <v>10.12</v>
      </c>
      <c r="H79" s="280">
        <f t="shared" si="3"/>
        <v>3.8936613871708903</v>
      </c>
      <c r="I79" s="276">
        <f t="shared" si="2"/>
        <v>-298.66197999999997</v>
      </c>
    </row>
    <row r="80" spans="1:9" ht="11.25" customHeight="1">
      <c r="A80" s="472" t="s">
        <v>89</v>
      </c>
      <c r="B80" s="287" t="s">
        <v>90</v>
      </c>
      <c r="C80" s="322"/>
      <c r="D80" s="322"/>
      <c r="E80" s="323"/>
      <c r="F80" s="324"/>
      <c r="G80" s="323"/>
      <c r="H80" s="280"/>
      <c r="I80" s="276">
        <f t="shared" si="2"/>
        <v>0</v>
      </c>
    </row>
    <row r="81" spans="2:9" ht="11.25" customHeight="1" thickBot="1">
      <c r="B81" s="283" t="s">
        <v>91</v>
      </c>
      <c r="C81" s="334">
        <v>310.762</v>
      </c>
      <c r="D81" s="334">
        <v>496.4</v>
      </c>
      <c r="E81" s="323">
        <v>12.10002</v>
      </c>
      <c r="F81" s="341"/>
      <c r="G81" s="323">
        <v>10.12</v>
      </c>
      <c r="H81" s="280">
        <f t="shared" si="3"/>
        <v>3.8936613871708903</v>
      </c>
      <c r="I81" s="276">
        <f t="shared" si="2"/>
        <v>-298.66197999999997</v>
      </c>
    </row>
    <row r="82" spans="1:9" ht="11.25" customHeight="1" thickBot="1">
      <c r="A82" s="489" t="s">
        <v>93</v>
      </c>
      <c r="B82" s="444" t="s">
        <v>94</v>
      </c>
      <c r="C82" s="515">
        <f>C83+C84+C85</f>
        <v>0</v>
      </c>
      <c r="D82" s="515" t="e">
        <f>D83+D84+D85+#REF!</f>
        <v>#REF!</v>
      </c>
      <c r="E82" s="446">
        <f>E83+E84+E85</f>
        <v>45.931650000000005</v>
      </c>
      <c r="F82" s="509">
        <f>F83+F84+F85</f>
        <v>0</v>
      </c>
      <c r="G82" s="446">
        <f>G83+G84+G85</f>
        <v>26.81299</v>
      </c>
      <c r="H82" s="280"/>
      <c r="I82" s="276">
        <f t="shared" si="2"/>
        <v>45.931650000000005</v>
      </c>
    </row>
    <row r="83" spans="1:9" ht="11.25" customHeight="1">
      <c r="A83" s="466" t="s">
        <v>95</v>
      </c>
      <c r="B83" s="283" t="s">
        <v>96</v>
      </c>
      <c r="C83" s="315"/>
      <c r="D83" s="315"/>
      <c r="E83" s="299">
        <v>12.73165</v>
      </c>
      <c r="F83" s="300"/>
      <c r="G83" s="299">
        <v>5.21299</v>
      </c>
      <c r="H83" s="280"/>
      <c r="I83" s="276">
        <f t="shared" si="2"/>
        <v>12.73165</v>
      </c>
    </row>
    <row r="84" spans="1:9" ht="11.25" customHeight="1">
      <c r="A84" s="472" t="s">
        <v>299</v>
      </c>
      <c r="B84" s="339" t="s">
        <v>96</v>
      </c>
      <c r="C84" s="340"/>
      <c r="D84" s="340"/>
      <c r="E84" s="289"/>
      <c r="F84" s="290"/>
      <c r="G84" s="289"/>
      <c r="H84" s="280"/>
      <c r="I84" s="276">
        <f t="shared" si="2"/>
        <v>0</v>
      </c>
    </row>
    <row r="85" spans="1:9" ht="11.25" customHeight="1" thickBot="1">
      <c r="A85" s="472" t="s">
        <v>97</v>
      </c>
      <c r="B85" s="287" t="s">
        <v>94</v>
      </c>
      <c r="C85" s="322"/>
      <c r="D85" s="322">
        <v>3830</v>
      </c>
      <c r="E85" s="323">
        <v>33.2</v>
      </c>
      <c r="F85" s="324"/>
      <c r="G85" s="323">
        <v>21.6</v>
      </c>
      <c r="H85" s="280"/>
      <c r="I85" s="276">
        <f t="shared" si="2"/>
        <v>33.2</v>
      </c>
    </row>
    <row r="86" spans="1:9" ht="11.25" customHeight="1" thickBot="1">
      <c r="A86" s="482" t="s">
        <v>101</v>
      </c>
      <c r="B86" s="397" t="s">
        <v>102</v>
      </c>
      <c r="C86" s="399">
        <f>C87+C155+C153+C152</f>
        <v>322590.74743</v>
      </c>
      <c r="D86" s="399">
        <f>D87+D155+D153+D152</f>
        <v>473678.67140999995</v>
      </c>
      <c r="E86" s="399">
        <f>E87+E155+E153+E152</f>
        <v>17222.3491</v>
      </c>
      <c r="F86" s="399">
        <f>F87+F155+F153+F152</f>
        <v>0</v>
      </c>
      <c r="G86" s="399">
        <f>G87+G155+G153+G152</f>
        <v>16784.699660000002</v>
      </c>
      <c r="H86" s="280">
        <f t="shared" si="3"/>
        <v>5.338761026844743</v>
      </c>
      <c r="I86" s="276">
        <f t="shared" si="2"/>
        <v>-305368.39833</v>
      </c>
    </row>
    <row r="87" spans="1:9" ht="11.25" customHeight="1" thickBot="1">
      <c r="A87" s="483" t="s">
        <v>171</v>
      </c>
      <c r="B87" s="268" t="s">
        <v>172</v>
      </c>
      <c r="C87" s="404">
        <f>C88+C91+C112+C134</f>
        <v>322590.74743</v>
      </c>
      <c r="D87" s="404">
        <f>D88+D91+D112+D134</f>
        <v>467978.67140999995</v>
      </c>
      <c r="E87" s="404">
        <f>E88+E91+E112+E134</f>
        <v>18488.64619</v>
      </c>
      <c r="F87" s="404">
        <f>F88+F91+F112+F134</f>
        <v>0</v>
      </c>
      <c r="G87" s="404">
        <f>G88+G91+G112+G134</f>
        <v>16924.716</v>
      </c>
      <c r="H87" s="280">
        <f t="shared" si="3"/>
        <v>5.731300831562725</v>
      </c>
      <c r="I87" s="276">
        <f t="shared" si="2"/>
        <v>-304102.10124</v>
      </c>
    </row>
    <row r="88" spans="1:9" ht="11.25" customHeight="1" thickBot="1">
      <c r="A88" s="482" t="s">
        <v>103</v>
      </c>
      <c r="B88" s="397" t="s">
        <v>104</v>
      </c>
      <c r="C88" s="408">
        <f>C89+C90</f>
        <v>106780</v>
      </c>
      <c r="D88" s="408">
        <f>D89+D90</f>
        <v>113046.1</v>
      </c>
      <c r="E88" s="408">
        <f>E89+E90</f>
        <v>5125</v>
      </c>
      <c r="F88" s="408">
        <f>F89+F90</f>
        <v>0</v>
      </c>
      <c r="G88" s="408">
        <f>G89+G90</f>
        <v>4846</v>
      </c>
      <c r="H88" s="280">
        <f t="shared" si="3"/>
        <v>4.79958793781607</v>
      </c>
      <c r="I88" s="276">
        <f t="shared" si="2"/>
        <v>-101655</v>
      </c>
    </row>
    <row r="89" spans="1:9" ht="11.25" customHeight="1">
      <c r="A89" s="473" t="s">
        <v>105</v>
      </c>
      <c r="B89" s="326" t="s">
        <v>106</v>
      </c>
      <c r="C89" s="410">
        <v>106780</v>
      </c>
      <c r="D89" s="410">
        <v>100951</v>
      </c>
      <c r="E89" s="299">
        <v>5125</v>
      </c>
      <c r="G89" s="299">
        <v>4846</v>
      </c>
      <c r="H89" s="280">
        <f t="shared" si="3"/>
        <v>4.79958793781607</v>
      </c>
      <c r="I89" s="276">
        <f t="shared" si="2"/>
        <v>-101655</v>
      </c>
    </row>
    <row r="90" spans="1:9" ht="11.25" customHeight="1" thickBot="1">
      <c r="A90" s="516" t="s">
        <v>161</v>
      </c>
      <c r="B90" s="359" t="s">
        <v>162</v>
      </c>
      <c r="C90" s="411"/>
      <c r="D90" s="411">
        <v>12095.1</v>
      </c>
      <c r="E90" s="285"/>
      <c r="G90" s="285"/>
      <c r="H90" s="280"/>
      <c r="I90" s="276">
        <f t="shared" si="2"/>
        <v>0</v>
      </c>
    </row>
    <row r="91" spans="1:10" ht="11.25" customHeight="1" thickBot="1">
      <c r="A91" s="482" t="s">
        <v>107</v>
      </c>
      <c r="B91" s="397" t="s">
        <v>108</v>
      </c>
      <c r="C91" s="408">
        <f>C93+C94+C98+C95+C97</f>
        <v>7878.7</v>
      </c>
      <c r="D91" s="408">
        <f>D93+D94+D98+D95+D97</f>
        <v>111663.44099999999</v>
      </c>
      <c r="E91" s="408">
        <f>E93+E94+E98+E95+E97</f>
        <v>204</v>
      </c>
      <c r="F91" s="408">
        <f>F93+F94+F98+F95+F97</f>
        <v>0</v>
      </c>
      <c r="G91" s="408">
        <f>G93+G94+G98+G95+G97</f>
        <v>0</v>
      </c>
      <c r="H91" s="280">
        <f t="shared" si="3"/>
        <v>2.5892596494345512</v>
      </c>
      <c r="I91" s="276">
        <f t="shared" si="2"/>
        <v>-7674.7</v>
      </c>
      <c r="J91" s="86"/>
    </row>
    <row r="92" spans="1:10" ht="11.25" customHeight="1">
      <c r="A92" s="473" t="s">
        <v>208</v>
      </c>
      <c r="B92" s="326" t="s">
        <v>323</v>
      </c>
      <c r="C92" s="410"/>
      <c r="D92" s="410">
        <v>7319.906</v>
      </c>
      <c r="E92" s="299"/>
      <c r="F92" s="517"/>
      <c r="G92" s="299"/>
      <c r="H92" s="280"/>
      <c r="I92" s="276">
        <f t="shared" si="2"/>
        <v>0</v>
      </c>
      <c r="J92" s="86"/>
    </row>
    <row r="93" spans="1:10" ht="11.25" customHeight="1">
      <c r="A93" s="476" t="s">
        <v>109</v>
      </c>
      <c r="B93" s="339" t="s">
        <v>110</v>
      </c>
      <c r="C93" s="414"/>
      <c r="D93" s="414">
        <v>17848.442</v>
      </c>
      <c r="E93" s="289"/>
      <c r="F93" s="394"/>
      <c r="G93" s="289"/>
      <c r="H93" s="280"/>
      <c r="I93" s="276">
        <f t="shared" si="2"/>
        <v>0</v>
      </c>
      <c r="J93" s="86"/>
    </row>
    <row r="94" spans="1:10" s="86" customFormat="1" ht="11.25" customHeight="1">
      <c r="A94" s="473" t="s">
        <v>148</v>
      </c>
      <c r="B94" s="326" t="s">
        <v>111</v>
      </c>
      <c r="C94" s="410"/>
      <c r="D94" s="410">
        <v>67983</v>
      </c>
      <c r="E94" s="299"/>
      <c r="F94" s="269"/>
      <c r="G94" s="299"/>
      <c r="H94" s="280"/>
      <c r="I94" s="276">
        <f t="shared" si="2"/>
        <v>0</v>
      </c>
      <c r="J94" s="85"/>
    </row>
    <row r="95" spans="1:10" s="86" customFormat="1" ht="11.25" customHeight="1">
      <c r="A95" s="486" t="s">
        <v>176</v>
      </c>
      <c r="B95" s="287" t="s">
        <v>174</v>
      </c>
      <c r="C95" s="415"/>
      <c r="D95" s="415">
        <v>780.099</v>
      </c>
      <c r="E95" s="285"/>
      <c r="F95" s="83"/>
      <c r="G95" s="285"/>
      <c r="H95" s="280"/>
      <c r="I95" s="276">
        <f t="shared" si="2"/>
        <v>0</v>
      </c>
      <c r="J95" s="85"/>
    </row>
    <row r="96" spans="1:10" s="86" customFormat="1" ht="11.25" customHeight="1">
      <c r="A96" s="487" t="s">
        <v>149</v>
      </c>
      <c r="B96" s="339" t="s">
        <v>205</v>
      </c>
      <c r="C96" s="416"/>
      <c r="D96" s="416"/>
      <c r="E96" s="323"/>
      <c r="F96" s="349"/>
      <c r="G96" s="323"/>
      <c r="H96" s="280"/>
      <c r="I96" s="276">
        <f t="shared" si="2"/>
        <v>0</v>
      </c>
      <c r="J96" s="85"/>
    </row>
    <row r="97" spans="1:10" s="86" customFormat="1" ht="11.25" customHeight="1" thickBot="1">
      <c r="A97" s="487" t="s">
        <v>226</v>
      </c>
      <c r="B97" s="339" t="s">
        <v>115</v>
      </c>
      <c r="C97" s="416">
        <v>3276</v>
      </c>
      <c r="D97" s="416">
        <v>4915.2</v>
      </c>
      <c r="E97" s="323"/>
      <c r="F97" s="349"/>
      <c r="G97" s="323"/>
      <c r="H97" s="280">
        <f t="shared" si="3"/>
        <v>0</v>
      </c>
      <c r="I97" s="276">
        <f t="shared" si="2"/>
        <v>-3276</v>
      </c>
      <c r="J97" s="85"/>
    </row>
    <row r="98" spans="1:9" ht="11.25" customHeight="1" thickBot="1">
      <c r="A98" s="482" t="s">
        <v>113</v>
      </c>
      <c r="B98" s="397" t="s">
        <v>114</v>
      </c>
      <c r="C98" s="408">
        <f>C100+C101+C104+C99+C103+C111+C102</f>
        <v>4602.7</v>
      </c>
      <c r="D98" s="408">
        <f>D100+D101+D104+D99+D103+D102+D111+D110</f>
        <v>20136.7</v>
      </c>
      <c r="E98" s="408">
        <f>E100+E101+E104+E99+E103+E102+E111+E110</f>
        <v>204</v>
      </c>
      <c r="F98" s="400"/>
      <c r="G98" s="408">
        <f>G100+G101+G104+G99+G103+G102+G111+G110</f>
        <v>0</v>
      </c>
      <c r="H98" s="280">
        <f t="shared" si="3"/>
        <v>4.4321811110869715</v>
      </c>
      <c r="I98" s="276">
        <f t="shared" si="2"/>
        <v>-4398.7</v>
      </c>
    </row>
    <row r="99" spans="1:9" ht="11.25" customHeight="1">
      <c r="A99" s="473" t="s">
        <v>113</v>
      </c>
      <c r="B99" s="417" t="s">
        <v>286</v>
      </c>
      <c r="C99" s="410"/>
      <c r="D99" s="410">
        <v>3200</v>
      </c>
      <c r="E99" s="299"/>
      <c r="F99" s="300"/>
      <c r="G99" s="299"/>
      <c r="H99" s="280"/>
      <c r="I99" s="276">
        <f t="shared" si="2"/>
        <v>0</v>
      </c>
    </row>
    <row r="100" spans="1:9" ht="11.25" customHeight="1">
      <c r="A100" s="472" t="s">
        <v>113</v>
      </c>
      <c r="B100" s="287" t="s">
        <v>254</v>
      </c>
      <c r="C100" s="416"/>
      <c r="D100" s="416">
        <v>7930.1</v>
      </c>
      <c r="E100" s="299"/>
      <c r="F100" s="349"/>
      <c r="G100" s="299"/>
      <c r="H100" s="280"/>
      <c r="I100" s="276">
        <f t="shared" si="2"/>
        <v>0</v>
      </c>
    </row>
    <row r="101" spans="1:9" ht="11.25" customHeight="1">
      <c r="A101" s="472" t="s">
        <v>113</v>
      </c>
      <c r="B101" s="339" t="s">
        <v>116</v>
      </c>
      <c r="C101" s="414">
        <v>219.6</v>
      </c>
      <c r="D101" s="414">
        <v>180.7</v>
      </c>
      <c r="E101" s="289"/>
      <c r="F101" s="324"/>
      <c r="G101" s="289"/>
      <c r="H101" s="280">
        <f t="shared" si="3"/>
        <v>0</v>
      </c>
      <c r="I101" s="276">
        <f t="shared" si="2"/>
        <v>-219.6</v>
      </c>
    </row>
    <row r="102" spans="1:9" ht="11.25" customHeight="1">
      <c r="A102" s="472" t="s">
        <v>113</v>
      </c>
      <c r="B102" s="417" t="s">
        <v>329</v>
      </c>
      <c r="C102" s="416">
        <v>2061.6</v>
      </c>
      <c r="D102" s="416">
        <v>5274.1</v>
      </c>
      <c r="E102" s="289"/>
      <c r="F102" s="324"/>
      <c r="G102" s="289"/>
      <c r="H102" s="280">
        <f t="shared" si="3"/>
        <v>0</v>
      </c>
      <c r="I102" s="276">
        <f t="shared" si="2"/>
        <v>-2061.6</v>
      </c>
    </row>
    <row r="103" spans="1:9" ht="11.25" customHeight="1">
      <c r="A103" s="472" t="s">
        <v>113</v>
      </c>
      <c r="B103" s="326" t="s">
        <v>255</v>
      </c>
      <c r="C103" s="416"/>
      <c r="D103" s="416">
        <v>2061.6</v>
      </c>
      <c r="E103" s="289"/>
      <c r="F103" s="324"/>
      <c r="G103" s="289"/>
      <c r="H103" s="280"/>
      <c r="I103" s="276">
        <f t="shared" si="2"/>
        <v>0</v>
      </c>
    </row>
    <row r="104" spans="1:9" ht="11.25" customHeight="1">
      <c r="A104" s="472" t="s">
        <v>113</v>
      </c>
      <c r="B104" s="326" t="s">
        <v>256</v>
      </c>
      <c r="C104" s="416"/>
      <c r="D104" s="416">
        <v>620</v>
      </c>
      <c r="E104" s="323"/>
      <c r="F104" s="324"/>
      <c r="G104" s="323"/>
      <c r="H104" s="280"/>
      <c r="I104" s="276">
        <f t="shared" si="2"/>
        <v>0</v>
      </c>
    </row>
    <row r="105" spans="1:9" ht="11.25" customHeight="1">
      <c r="A105" s="472" t="s">
        <v>113</v>
      </c>
      <c r="B105" s="287" t="s">
        <v>203</v>
      </c>
      <c r="C105" s="416"/>
      <c r="D105" s="416"/>
      <c r="E105" s="289"/>
      <c r="F105" s="290"/>
      <c r="G105" s="289"/>
      <c r="H105" s="280"/>
      <c r="I105" s="276">
        <f t="shared" si="2"/>
        <v>0</v>
      </c>
    </row>
    <row r="106" spans="1:9" ht="11.25" customHeight="1">
      <c r="A106" s="472" t="s">
        <v>113</v>
      </c>
      <c r="B106" s="287" t="s">
        <v>202</v>
      </c>
      <c r="C106" s="416"/>
      <c r="D106" s="416"/>
      <c r="E106" s="289"/>
      <c r="F106" s="290"/>
      <c r="G106" s="289"/>
      <c r="H106" s="280"/>
      <c r="I106" s="276">
        <f t="shared" si="2"/>
        <v>0</v>
      </c>
    </row>
    <row r="107" spans="1:9" ht="11.25" customHeight="1">
      <c r="A107" s="472" t="s">
        <v>113</v>
      </c>
      <c r="B107" s="287" t="s">
        <v>204</v>
      </c>
      <c r="C107" s="416"/>
      <c r="D107" s="416"/>
      <c r="E107" s="289"/>
      <c r="F107" s="290"/>
      <c r="G107" s="289"/>
      <c r="H107" s="280"/>
      <c r="I107" s="276">
        <f t="shared" si="2"/>
        <v>0</v>
      </c>
    </row>
    <row r="108" spans="1:9" ht="11.25" customHeight="1">
      <c r="A108" s="472" t="s">
        <v>113</v>
      </c>
      <c r="B108" s="339" t="s">
        <v>201</v>
      </c>
      <c r="C108" s="414"/>
      <c r="D108" s="414"/>
      <c r="E108" s="289"/>
      <c r="F108" s="290"/>
      <c r="G108" s="289"/>
      <c r="H108" s="280"/>
      <c r="I108" s="276">
        <f t="shared" si="2"/>
        <v>0</v>
      </c>
    </row>
    <row r="109" spans="1:9" ht="11.25" customHeight="1">
      <c r="A109" s="466" t="s">
        <v>113</v>
      </c>
      <c r="B109" s="287" t="s">
        <v>206</v>
      </c>
      <c r="C109" s="418"/>
      <c r="D109" s="418"/>
      <c r="E109" s="323"/>
      <c r="F109" s="419">
        <f>C109-D109</f>
        <v>0</v>
      </c>
      <c r="G109" s="323"/>
      <c r="H109" s="280"/>
      <c r="I109" s="276">
        <f t="shared" si="2"/>
        <v>0</v>
      </c>
    </row>
    <row r="110" spans="1:9" ht="11.25" customHeight="1">
      <c r="A110" s="472" t="s">
        <v>113</v>
      </c>
      <c r="B110" s="422" t="s">
        <v>313</v>
      </c>
      <c r="C110" s="423"/>
      <c r="D110" s="423">
        <v>850</v>
      </c>
      <c r="E110" s="336"/>
      <c r="F110" s="424"/>
      <c r="G110" s="336"/>
      <c r="H110" s="280"/>
      <c r="I110" s="276">
        <f t="shared" si="2"/>
        <v>0</v>
      </c>
    </row>
    <row r="111" spans="1:9" ht="11.25" customHeight="1" thickBot="1">
      <c r="A111" s="472" t="s">
        <v>113</v>
      </c>
      <c r="B111" s="518" t="s">
        <v>330</v>
      </c>
      <c r="C111" s="519">
        <v>2321.5</v>
      </c>
      <c r="D111" s="519">
        <v>20.2</v>
      </c>
      <c r="E111" s="520">
        <v>204</v>
      </c>
      <c r="F111" s="521"/>
      <c r="G111" s="520"/>
      <c r="H111" s="280">
        <f t="shared" si="3"/>
        <v>8.787421925479217</v>
      </c>
      <c r="I111" s="276">
        <f t="shared" si="2"/>
        <v>-2117.5</v>
      </c>
    </row>
    <row r="112" spans="1:9" ht="11.25" customHeight="1" thickBot="1">
      <c r="A112" s="482" t="s">
        <v>117</v>
      </c>
      <c r="B112" s="397" t="s">
        <v>118</v>
      </c>
      <c r="C112" s="408">
        <f>C116+C113+C114+C115+C129+C130+C128</f>
        <v>174204.69999999998</v>
      </c>
      <c r="D112" s="408">
        <f>D116+D113+D114+D115+D129+D130+D128</f>
        <v>161665.19999999998</v>
      </c>
      <c r="E112" s="408">
        <f>E116+E113+E114+E115+E129+E130+E128</f>
        <v>12699.2576</v>
      </c>
      <c r="F112" s="408">
        <f>F116+F113+F114+F115+F129+F130+F128</f>
        <v>0</v>
      </c>
      <c r="G112" s="408">
        <f>G116+G113+G114+G115+G129+G130+G128</f>
        <v>12038.716000000002</v>
      </c>
      <c r="H112" s="280">
        <f t="shared" si="3"/>
        <v>7.289847862887743</v>
      </c>
      <c r="I112" s="276">
        <f t="shared" si="2"/>
        <v>-161505.44239999997</v>
      </c>
    </row>
    <row r="113" spans="1:9" ht="11.25" customHeight="1">
      <c r="A113" s="473" t="s">
        <v>119</v>
      </c>
      <c r="B113" s="417" t="s">
        <v>331</v>
      </c>
      <c r="C113" s="428">
        <v>537.3</v>
      </c>
      <c r="D113" s="428">
        <v>752.9</v>
      </c>
      <c r="E113" s="285"/>
      <c r="G113" s="285"/>
      <c r="H113" s="280">
        <f t="shared" si="3"/>
        <v>0</v>
      </c>
      <c r="I113" s="276">
        <f t="shared" si="2"/>
        <v>-537.3</v>
      </c>
    </row>
    <row r="114" spans="1:10" ht="11.25" customHeight="1">
      <c r="A114" s="476" t="s">
        <v>121</v>
      </c>
      <c r="B114" s="339" t="s">
        <v>332</v>
      </c>
      <c r="C114" s="410">
        <v>1386.8</v>
      </c>
      <c r="D114" s="410">
        <v>1329.1</v>
      </c>
      <c r="E114" s="289"/>
      <c r="F114" s="320"/>
      <c r="G114" s="289"/>
      <c r="H114" s="280">
        <f t="shared" si="3"/>
        <v>0</v>
      </c>
      <c r="I114" s="276">
        <f t="shared" si="2"/>
        <v>-1386.8</v>
      </c>
      <c r="J114" s="86"/>
    </row>
    <row r="115" spans="1:10" ht="11.25" customHeight="1" thickBot="1">
      <c r="A115" s="476" t="s">
        <v>159</v>
      </c>
      <c r="B115" s="314" t="s">
        <v>333</v>
      </c>
      <c r="C115" s="428">
        <v>168.1</v>
      </c>
      <c r="D115" s="428">
        <v>252.9</v>
      </c>
      <c r="E115" s="289"/>
      <c r="F115" s="320"/>
      <c r="G115" s="289"/>
      <c r="H115" s="280">
        <f t="shared" si="3"/>
        <v>0</v>
      </c>
      <c r="I115" s="276">
        <f t="shared" si="2"/>
        <v>-168.1</v>
      </c>
      <c r="J115" s="86"/>
    </row>
    <row r="116" spans="1:9" ht="11.25" customHeight="1" thickBot="1">
      <c r="A116" s="482" t="s">
        <v>123</v>
      </c>
      <c r="B116" s="397" t="s">
        <v>124</v>
      </c>
      <c r="C116" s="408">
        <f>C119+C120+C122+C125+C124+C118+C117+C123+C121+C126+C127</f>
        <v>120258.89999999998</v>
      </c>
      <c r="D116" s="408">
        <f>D119+D120+D122+D125+D124+D118+D117+D123+D121+D126+D127</f>
        <v>124169.59999999999</v>
      </c>
      <c r="E116" s="408">
        <f>E119+E120+E122+E125+E124+E118+E117+E123+E121+E126+E127</f>
        <v>10036.7276</v>
      </c>
      <c r="F116" s="408">
        <f>F119+F120+F122+F125+F124+F118+F117+F123+F121+F126+F127</f>
        <v>0</v>
      </c>
      <c r="G116" s="408">
        <f>G119+G120+G122+G125+G124+G118+G117+G123+G121+G126+G127</f>
        <v>9523.716000000002</v>
      </c>
      <c r="H116" s="280">
        <f t="shared" si="3"/>
        <v>8.345933315538394</v>
      </c>
      <c r="I116" s="276">
        <f t="shared" si="2"/>
        <v>-110222.17239999998</v>
      </c>
    </row>
    <row r="117" spans="1:9" ht="11.25" customHeight="1">
      <c r="A117" s="473" t="s">
        <v>123</v>
      </c>
      <c r="B117" s="417" t="s">
        <v>157</v>
      </c>
      <c r="C117" s="428">
        <v>1973.2</v>
      </c>
      <c r="D117" s="428">
        <v>1453.8</v>
      </c>
      <c r="E117" s="299"/>
      <c r="F117" s="429"/>
      <c r="G117" s="299"/>
      <c r="H117" s="280">
        <f t="shared" si="3"/>
        <v>0</v>
      </c>
      <c r="I117" s="276">
        <f t="shared" si="2"/>
        <v>-1973.2</v>
      </c>
    </row>
    <row r="118" spans="1:9" ht="11.25" customHeight="1">
      <c r="A118" s="473" t="s">
        <v>123</v>
      </c>
      <c r="B118" s="417" t="s">
        <v>164</v>
      </c>
      <c r="C118" s="428">
        <v>27</v>
      </c>
      <c r="D118" s="428">
        <v>27</v>
      </c>
      <c r="E118" s="299"/>
      <c r="F118" s="429"/>
      <c r="G118" s="299"/>
      <c r="H118" s="280">
        <f t="shared" si="3"/>
        <v>0</v>
      </c>
      <c r="I118" s="276">
        <f t="shared" si="2"/>
        <v>-27</v>
      </c>
    </row>
    <row r="119" spans="1:9" ht="11.25" customHeight="1">
      <c r="A119" s="473" t="s">
        <v>123</v>
      </c>
      <c r="B119" s="417" t="s">
        <v>272</v>
      </c>
      <c r="C119" s="428">
        <v>7282.9</v>
      </c>
      <c r="D119" s="428">
        <v>9197.6</v>
      </c>
      <c r="E119" s="299">
        <v>305.191</v>
      </c>
      <c r="F119" s="300"/>
      <c r="G119" s="299">
        <v>301.808</v>
      </c>
      <c r="H119" s="280">
        <f t="shared" si="3"/>
        <v>4.190514767469002</v>
      </c>
      <c r="I119" s="276">
        <f t="shared" si="2"/>
        <v>-6977.709</v>
      </c>
    </row>
    <row r="120" spans="1:9" ht="11.25" customHeight="1">
      <c r="A120" s="476" t="s">
        <v>123</v>
      </c>
      <c r="B120" s="339" t="s">
        <v>271</v>
      </c>
      <c r="C120" s="414">
        <v>95394.9</v>
      </c>
      <c r="D120" s="414">
        <v>97299.7</v>
      </c>
      <c r="E120" s="289">
        <v>7942</v>
      </c>
      <c r="F120" s="320"/>
      <c r="G120" s="289">
        <v>8100</v>
      </c>
      <c r="H120" s="280">
        <f t="shared" si="3"/>
        <v>8.325392657259457</v>
      </c>
      <c r="I120" s="276">
        <f t="shared" si="2"/>
        <v>-87452.9</v>
      </c>
    </row>
    <row r="121" spans="1:9" ht="11.25" customHeight="1">
      <c r="A121" s="476" t="s">
        <v>123</v>
      </c>
      <c r="B121" s="339" t="s">
        <v>227</v>
      </c>
      <c r="C121" s="414">
        <v>12989.4</v>
      </c>
      <c r="D121" s="414">
        <v>13517</v>
      </c>
      <c r="E121" s="289">
        <v>1081</v>
      </c>
      <c r="F121" s="320"/>
      <c r="G121" s="289">
        <v>992</v>
      </c>
      <c r="H121" s="280">
        <f t="shared" si="3"/>
        <v>8.322170385083222</v>
      </c>
      <c r="I121" s="276">
        <f t="shared" si="2"/>
        <v>-11908.4</v>
      </c>
    </row>
    <row r="122" spans="1:9" ht="11.25" customHeight="1">
      <c r="A122" s="476" t="s">
        <v>123</v>
      </c>
      <c r="B122" s="339" t="s">
        <v>125</v>
      </c>
      <c r="C122" s="414">
        <v>419.5</v>
      </c>
      <c r="D122" s="414">
        <v>419.4</v>
      </c>
      <c r="E122" s="289">
        <v>104.875</v>
      </c>
      <c r="F122" s="320"/>
      <c r="G122" s="289">
        <v>104.85</v>
      </c>
      <c r="H122" s="280">
        <f t="shared" si="3"/>
        <v>25</v>
      </c>
      <c r="I122" s="276">
        <f t="shared" si="2"/>
        <v>-314.625</v>
      </c>
    </row>
    <row r="123" spans="1:9" ht="11.25" customHeight="1">
      <c r="A123" s="476" t="s">
        <v>123</v>
      </c>
      <c r="B123" s="339" t="s">
        <v>191</v>
      </c>
      <c r="C123" s="414">
        <v>9.5</v>
      </c>
      <c r="D123" s="414">
        <v>12.7</v>
      </c>
      <c r="E123" s="289">
        <v>0.795</v>
      </c>
      <c r="F123" s="320"/>
      <c r="G123" s="289">
        <v>1.058</v>
      </c>
      <c r="H123" s="280">
        <f t="shared" si="3"/>
        <v>8.368421052631579</v>
      </c>
      <c r="I123" s="276">
        <f t="shared" si="2"/>
        <v>-8.705</v>
      </c>
    </row>
    <row r="124" spans="1:9" ht="11.25" customHeight="1">
      <c r="A124" s="478" t="s">
        <v>123</v>
      </c>
      <c r="B124" s="377" t="s">
        <v>126</v>
      </c>
      <c r="C124" s="433">
        <v>1405.6</v>
      </c>
      <c r="D124" s="433">
        <v>1628.9</v>
      </c>
      <c r="E124" s="336">
        <v>551.8666</v>
      </c>
      <c r="F124" s="360"/>
      <c r="G124" s="336"/>
      <c r="H124" s="280">
        <f t="shared" si="3"/>
        <v>39.261994877632326</v>
      </c>
      <c r="I124" s="276">
        <f t="shared" si="2"/>
        <v>-853.7334</v>
      </c>
    </row>
    <row r="125" spans="1:9" ht="11.25" customHeight="1">
      <c r="A125" s="476" t="s">
        <v>123</v>
      </c>
      <c r="B125" s="339" t="s">
        <v>270</v>
      </c>
      <c r="C125" s="414">
        <v>289.5</v>
      </c>
      <c r="D125" s="414">
        <v>289.4</v>
      </c>
      <c r="E125" s="289">
        <v>24</v>
      </c>
      <c r="F125" s="320"/>
      <c r="G125" s="289">
        <v>24</v>
      </c>
      <c r="H125" s="280">
        <f t="shared" si="3"/>
        <v>8.290155440414509</v>
      </c>
      <c r="I125" s="276">
        <f t="shared" si="2"/>
        <v>-265.5</v>
      </c>
    </row>
    <row r="126" spans="1:9" ht="38.25" customHeight="1">
      <c r="A126" s="476" t="s">
        <v>123</v>
      </c>
      <c r="B126" s="314" t="s">
        <v>334</v>
      </c>
      <c r="C126" s="410">
        <v>143.2</v>
      </c>
      <c r="D126" s="410"/>
      <c r="E126" s="323"/>
      <c r="F126" s="349"/>
      <c r="G126" s="323"/>
      <c r="H126" s="280">
        <f t="shared" si="3"/>
        <v>0</v>
      </c>
      <c r="I126" s="276">
        <f t="shared" si="2"/>
        <v>-143.2</v>
      </c>
    </row>
    <row r="127" spans="1:9" ht="24" customHeight="1">
      <c r="A127" s="476" t="s">
        <v>123</v>
      </c>
      <c r="B127" s="417" t="s">
        <v>242</v>
      </c>
      <c r="C127" s="410">
        <v>324.2</v>
      </c>
      <c r="D127" s="410">
        <v>324.1</v>
      </c>
      <c r="E127" s="323">
        <v>27</v>
      </c>
      <c r="F127" s="324"/>
      <c r="G127" s="323"/>
      <c r="H127" s="280">
        <f t="shared" si="3"/>
        <v>8.328192473781616</v>
      </c>
      <c r="I127" s="276">
        <f t="shared" si="2"/>
        <v>-297.2</v>
      </c>
    </row>
    <row r="128" spans="1:9" ht="48.75" customHeight="1">
      <c r="A128" s="473" t="s">
        <v>200</v>
      </c>
      <c r="B128" s="417" t="s">
        <v>324</v>
      </c>
      <c r="C128" s="410">
        <v>1326.3</v>
      </c>
      <c r="D128" s="410">
        <v>827.6</v>
      </c>
      <c r="E128" s="323"/>
      <c r="F128" s="324"/>
      <c r="G128" s="323"/>
      <c r="H128" s="280">
        <f t="shared" si="3"/>
        <v>0</v>
      </c>
      <c r="I128" s="276">
        <f t="shared" si="2"/>
        <v>-1326.3</v>
      </c>
    </row>
    <row r="129" spans="1:9" ht="50.25" customHeight="1" thickBot="1">
      <c r="A129" s="473" t="s">
        <v>200</v>
      </c>
      <c r="B129" s="417" t="s">
        <v>163</v>
      </c>
      <c r="C129" s="434">
        <v>3411.2</v>
      </c>
      <c r="D129" s="434">
        <v>2007.1</v>
      </c>
      <c r="E129" s="323"/>
      <c r="F129" s="324"/>
      <c r="G129" s="323"/>
      <c r="H129" s="280">
        <f t="shared" si="3"/>
        <v>0</v>
      </c>
      <c r="I129" s="276">
        <f t="shared" si="2"/>
        <v>-3411.2</v>
      </c>
    </row>
    <row r="130" spans="1:9" ht="11.25" customHeight="1" thickBot="1">
      <c r="A130" s="482" t="s">
        <v>132</v>
      </c>
      <c r="B130" s="397" t="s">
        <v>133</v>
      </c>
      <c r="C130" s="408">
        <f>C133+C131+C132</f>
        <v>47116.100000000006</v>
      </c>
      <c r="D130" s="408">
        <f>D133+D131+D132</f>
        <v>32326</v>
      </c>
      <c r="E130" s="408">
        <f>E133+E131+E132</f>
        <v>2662.5299999999997</v>
      </c>
      <c r="F130" s="408">
        <f>F133+F131+F132</f>
        <v>0</v>
      </c>
      <c r="G130" s="408">
        <f>G133+G131+G132</f>
        <v>2515</v>
      </c>
      <c r="H130" s="280">
        <f t="shared" si="3"/>
        <v>5.650998278720012</v>
      </c>
      <c r="I130" s="276">
        <f t="shared" si="2"/>
        <v>-44453.57000000001</v>
      </c>
    </row>
    <row r="131" spans="1:9" ht="11.25" customHeight="1" thickBot="1">
      <c r="A131" s="516" t="s">
        <v>134</v>
      </c>
      <c r="B131" s="422" t="s">
        <v>335</v>
      </c>
      <c r="C131" s="522">
        <v>11789.3</v>
      </c>
      <c r="D131" s="523"/>
      <c r="E131" s="524">
        <v>975.53</v>
      </c>
      <c r="F131" s="525"/>
      <c r="G131" s="526">
        <v>900</v>
      </c>
      <c r="H131" s="280">
        <f t="shared" si="3"/>
        <v>8.274706725590155</v>
      </c>
      <c r="I131" s="276">
        <f t="shared" si="2"/>
        <v>-10813.769999999999</v>
      </c>
    </row>
    <row r="132" spans="1:9" ht="11.25" customHeight="1" thickBot="1">
      <c r="A132" s="488" t="s">
        <v>134</v>
      </c>
      <c r="B132" s="493" t="s">
        <v>131</v>
      </c>
      <c r="C132" s="494">
        <v>1549.8</v>
      </c>
      <c r="D132" s="424"/>
      <c r="E132" s="491"/>
      <c r="F132" s="492"/>
      <c r="G132" s="491"/>
      <c r="H132" s="280">
        <f t="shared" si="3"/>
        <v>0</v>
      </c>
      <c r="I132" s="276">
        <f t="shared" si="2"/>
        <v>-1549.8</v>
      </c>
    </row>
    <row r="133" spans="1:9" ht="11.25" customHeight="1" thickBot="1">
      <c r="A133" s="488" t="s">
        <v>134</v>
      </c>
      <c r="B133" s="439" t="s">
        <v>135</v>
      </c>
      <c r="C133" s="436">
        <v>33777</v>
      </c>
      <c r="D133" s="436">
        <v>32326</v>
      </c>
      <c r="E133" s="285">
        <v>1687</v>
      </c>
      <c r="G133" s="285">
        <v>1615</v>
      </c>
      <c r="H133" s="280">
        <f t="shared" si="3"/>
        <v>4.99452290019836</v>
      </c>
      <c r="I133" s="276">
        <f t="shared" si="2"/>
        <v>-32090</v>
      </c>
    </row>
    <row r="134" spans="1:9" ht="11.25" customHeight="1" thickBot="1">
      <c r="A134" s="482" t="s">
        <v>136</v>
      </c>
      <c r="B134" s="397" t="s">
        <v>155</v>
      </c>
      <c r="C134" s="408">
        <f>C146+C147+C136+C140+C138</f>
        <v>33727.34743</v>
      </c>
      <c r="D134" s="408">
        <f>D146+D147+D136+D140+D138+D137+D139+D144+D145</f>
        <v>81603.93040999999</v>
      </c>
      <c r="E134" s="408">
        <f>E146+E147+E136+E140+E138+E137+E139+E144+E145</f>
        <v>460.38859</v>
      </c>
      <c r="F134" s="408">
        <f>F146+F147+F136+F140+F138+F137+F139+F144+F145</f>
        <v>0</v>
      </c>
      <c r="G134" s="408">
        <f>G146+G147+G136+G140+G138+G137+G139+G144+G145</f>
        <v>40</v>
      </c>
      <c r="H134" s="280">
        <f t="shared" si="3"/>
        <v>1.3650305318422131</v>
      </c>
      <c r="I134" s="276">
        <f t="shared" si="2"/>
        <v>-33266.95884</v>
      </c>
    </row>
    <row r="135" spans="1:9" ht="11.25" customHeight="1" thickBot="1">
      <c r="A135" s="482" t="s">
        <v>137</v>
      </c>
      <c r="B135" s="397" t="s">
        <v>155</v>
      </c>
      <c r="C135" s="408"/>
      <c r="D135" s="408">
        <f>D137+D138</f>
        <v>3008</v>
      </c>
      <c r="E135" s="399">
        <f>E136+E137+E139+E138</f>
        <v>0</v>
      </c>
      <c r="F135" s="400"/>
      <c r="G135" s="399">
        <f>G136+G137+G139+G138</f>
        <v>0</v>
      </c>
      <c r="H135" s="280"/>
      <c r="I135" s="276">
        <f t="shared" si="2"/>
        <v>0</v>
      </c>
    </row>
    <row r="136" spans="1:9" ht="11.25" customHeight="1">
      <c r="A136" s="473" t="s">
        <v>137</v>
      </c>
      <c r="B136" s="326" t="s">
        <v>297</v>
      </c>
      <c r="C136" s="410"/>
      <c r="D136" s="410"/>
      <c r="E136" s="299"/>
      <c r="F136" s="300"/>
      <c r="G136" s="299"/>
      <c r="H136" s="280"/>
      <c r="I136" s="276">
        <f t="shared" si="2"/>
        <v>0</v>
      </c>
    </row>
    <row r="137" spans="1:9" ht="11.25" customHeight="1">
      <c r="A137" s="473" t="s">
        <v>137</v>
      </c>
      <c r="B137" s="283" t="s">
        <v>293</v>
      </c>
      <c r="C137" s="414"/>
      <c r="D137" s="414">
        <v>1500</v>
      </c>
      <c r="E137" s="299"/>
      <c r="F137" s="300"/>
      <c r="G137" s="299"/>
      <c r="H137" s="280"/>
      <c r="I137" s="276">
        <f aca="true" t="shared" si="4" ref="I137:I155">E137-C137</f>
        <v>0</v>
      </c>
    </row>
    <row r="138" spans="1:9" ht="11.25" customHeight="1">
      <c r="A138" s="473" t="s">
        <v>137</v>
      </c>
      <c r="B138" s="314" t="s">
        <v>244</v>
      </c>
      <c r="C138" s="414"/>
      <c r="D138" s="414">
        <v>1508</v>
      </c>
      <c r="E138" s="299"/>
      <c r="F138" s="300"/>
      <c r="G138" s="299"/>
      <c r="H138" s="280"/>
      <c r="I138" s="276">
        <f t="shared" si="4"/>
        <v>0</v>
      </c>
    </row>
    <row r="139" spans="1:9" ht="11.25" customHeight="1">
      <c r="A139" s="473" t="s">
        <v>314</v>
      </c>
      <c r="B139" s="339" t="s">
        <v>315</v>
      </c>
      <c r="C139" s="414"/>
      <c r="D139" s="414">
        <v>62.4</v>
      </c>
      <c r="E139" s="299"/>
      <c r="F139" s="300"/>
      <c r="G139" s="299"/>
      <c r="H139" s="280"/>
      <c r="I139" s="276">
        <f t="shared" si="4"/>
        <v>0</v>
      </c>
    </row>
    <row r="140" spans="1:9" ht="11.25" customHeight="1">
      <c r="A140" s="476" t="s">
        <v>209</v>
      </c>
      <c r="B140" s="327" t="s">
        <v>307</v>
      </c>
      <c r="C140" s="440"/>
      <c r="D140" s="440">
        <v>200</v>
      </c>
      <c r="E140" s="299"/>
      <c r="F140" s="300"/>
      <c r="G140" s="299"/>
      <c r="H140" s="280"/>
      <c r="I140" s="276">
        <f t="shared" si="4"/>
        <v>0</v>
      </c>
    </row>
    <row r="141" spans="1:9" ht="11.25" customHeight="1">
      <c r="A141" s="472" t="s">
        <v>214</v>
      </c>
      <c r="B141" s="327"/>
      <c r="C141" s="441"/>
      <c r="D141" s="441"/>
      <c r="E141" s="323"/>
      <c r="F141" s="324"/>
      <c r="G141" s="323"/>
      <c r="H141" s="280"/>
      <c r="I141" s="276">
        <f t="shared" si="4"/>
        <v>0</v>
      </c>
    </row>
    <row r="142" spans="1:9" ht="11.25" customHeight="1">
      <c r="A142" s="476" t="s">
        <v>209</v>
      </c>
      <c r="B142" s="314" t="s">
        <v>210</v>
      </c>
      <c r="C142" s="440"/>
      <c r="D142" s="440"/>
      <c r="E142" s="289"/>
      <c r="F142" s="290"/>
      <c r="G142" s="289"/>
      <c r="H142" s="280"/>
      <c r="I142" s="276">
        <f t="shared" si="4"/>
        <v>0</v>
      </c>
    </row>
    <row r="143" spans="1:9" ht="11.25" customHeight="1">
      <c r="A143" s="472" t="s">
        <v>211</v>
      </c>
      <c r="B143" s="327" t="s">
        <v>212</v>
      </c>
      <c r="C143" s="441"/>
      <c r="D143" s="441"/>
      <c r="E143" s="323"/>
      <c r="F143" s="324"/>
      <c r="G143" s="323"/>
      <c r="H143" s="280"/>
      <c r="I143" s="276">
        <f t="shared" si="4"/>
        <v>0</v>
      </c>
    </row>
    <row r="144" spans="1:9" ht="11.25" customHeight="1">
      <c r="A144" s="476" t="s">
        <v>316</v>
      </c>
      <c r="B144" s="359" t="s">
        <v>317</v>
      </c>
      <c r="C144" s="411"/>
      <c r="D144" s="411">
        <v>8368</v>
      </c>
      <c r="E144" s="285"/>
      <c r="F144" s="341"/>
      <c r="G144" s="285"/>
      <c r="H144" s="280"/>
      <c r="I144" s="276">
        <f t="shared" si="4"/>
        <v>0</v>
      </c>
    </row>
    <row r="145" spans="1:9" ht="11.25" customHeight="1" thickBot="1">
      <c r="A145" s="476" t="s">
        <v>318</v>
      </c>
      <c r="B145" s="359" t="s">
        <v>319</v>
      </c>
      <c r="C145" s="411"/>
      <c r="D145" s="411">
        <v>453.4</v>
      </c>
      <c r="E145" s="285"/>
      <c r="F145" s="341"/>
      <c r="G145" s="285"/>
      <c r="H145" s="280"/>
      <c r="I145" s="276">
        <f t="shared" si="4"/>
        <v>0</v>
      </c>
    </row>
    <row r="146" spans="1:9" ht="11.25" customHeight="1" thickBot="1">
      <c r="A146" s="482" t="s">
        <v>150</v>
      </c>
      <c r="B146" s="443" t="s">
        <v>151</v>
      </c>
      <c r="C146" s="399">
        <v>22372.14743</v>
      </c>
      <c r="D146" s="408">
        <v>23977.23041</v>
      </c>
      <c r="E146" s="399">
        <v>460.38859</v>
      </c>
      <c r="F146" s="400"/>
      <c r="G146" s="399">
        <v>40</v>
      </c>
      <c r="H146" s="280">
        <f>E146/C146*100</f>
        <v>2.057864992354916</v>
      </c>
      <c r="I146" s="276">
        <f t="shared" si="4"/>
        <v>-21911.758840000002</v>
      </c>
    </row>
    <row r="147" spans="1:9" ht="11.25" customHeight="1" thickBot="1">
      <c r="A147" s="489" t="s">
        <v>138</v>
      </c>
      <c r="B147" s="444" t="s">
        <v>284</v>
      </c>
      <c r="C147" s="445">
        <f>C150+C148+C151</f>
        <v>11355.2</v>
      </c>
      <c r="D147" s="445">
        <f>D150+D148+D149+D151</f>
        <v>45534.9</v>
      </c>
      <c r="E147" s="446">
        <f>E150+E148+E151+E149</f>
        <v>0</v>
      </c>
      <c r="F147" s="447"/>
      <c r="G147" s="446">
        <f>G150+G148+G151+G149</f>
        <v>0</v>
      </c>
      <c r="H147" s="448"/>
      <c r="I147" s="276">
        <f t="shared" si="4"/>
        <v>-11355.2</v>
      </c>
    </row>
    <row r="148" spans="1:9" ht="24" customHeight="1">
      <c r="A148" s="473" t="s">
        <v>139</v>
      </c>
      <c r="B148" s="417" t="s">
        <v>336</v>
      </c>
      <c r="C148" s="428">
        <v>11265.2</v>
      </c>
      <c r="D148" s="428"/>
      <c r="E148" s="299"/>
      <c r="F148" s="306"/>
      <c r="G148" s="299"/>
      <c r="H148" s="275"/>
      <c r="I148" s="276">
        <f t="shared" si="4"/>
        <v>-11265.2</v>
      </c>
    </row>
    <row r="149" spans="1:9" ht="11.25" customHeight="1">
      <c r="A149" s="473" t="s">
        <v>139</v>
      </c>
      <c r="B149" s="417" t="s">
        <v>302</v>
      </c>
      <c r="C149" s="428"/>
      <c r="D149" s="428">
        <v>115.9</v>
      </c>
      <c r="E149" s="299"/>
      <c r="F149" s="306"/>
      <c r="G149" s="299"/>
      <c r="H149" s="275"/>
      <c r="I149" s="276">
        <f t="shared" si="4"/>
        <v>0</v>
      </c>
    </row>
    <row r="150" spans="1:9" ht="11.25" customHeight="1">
      <c r="A150" s="473" t="s">
        <v>139</v>
      </c>
      <c r="B150" s="326" t="s">
        <v>285</v>
      </c>
      <c r="C150" s="410"/>
      <c r="D150" s="410">
        <v>45200</v>
      </c>
      <c r="E150" s="299"/>
      <c r="F150" s="300"/>
      <c r="G150" s="299"/>
      <c r="H150" s="329"/>
      <c r="I150" s="276">
        <f t="shared" si="4"/>
        <v>0</v>
      </c>
    </row>
    <row r="151" spans="1:9" ht="11.25" customHeight="1">
      <c r="A151" s="473" t="s">
        <v>139</v>
      </c>
      <c r="B151" s="314" t="s">
        <v>301</v>
      </c>
      <c r="C151" s="415">
        <v>90</v>
      </c>
      <c r="D151" s="415">
        <v>219</v>
      </c>
      <c r="E151" s="299"/>
      <c r="F151" s="300"/>
      <c r="G151" s="299"/>
      <c r="H151" s="329"/>
      <c r="I151" s="276">
        <f t="shared" si="4"/>
        <v>-90</v>
      </c>
    </row>
    <row r="152" spans="1:9" ht="11.25" customHeight="1">
      <c r="A152" s="490" t="s">
        <v>179</v>
      </c>
      <c r="B152" s="265" t="s">
        <v>173</v>
      </c>
      <c r="C152" s="450"/>
      <c r="D152" s="450">
        <v>5700</v>
      </c>
      <c r="E152" s="273"/>
      <c r="F152" s="300"/>
      <c r="G152" s="273"/>
      <c r="H152" s="329"/>
      <c r="I152" s="276">
        <f t="shared" si="4"/>
        <v>0</v>
      </c>
    </row>
    <row r="153" spans="1:9" ht="11.25" customHeight="1">
      <c r="A153" s="490" t="s">
        <v>168</v>
      </c>
      <c r="B153" s="451" t="s">
        <v>98</v>
      </c>
      <c r="C153" s="450"/>
      <c r="D153" s="450"/>
      <c r="E153" s="279">
        <f>E154</f>
        <v>0</v>
      </c>
      <c r="F153" s="452"/>
      <c r="G153" s="279"/>
      <c r="H153" s="295"/>
      <c r="I153" s="276">
        <f t="shared" si="4"/>
        <v>0</v>
      </c>
    </row>
    <row r="154" spans="1:9" ht="11.25" customHeight="1">
      <c r="A154" s="472" t="s">
        <v>213</v>
      </c>
      <c r="B154" s="287" t="s">
        <v>269</v>
      </c>
      <c r="C154" s="453"/>
      <c r="D154" s="453"/>
      <c r="E154" s="289"/>
      <c r="F154" s="290"/>
      <c r="G154" s="289"/>
      <c r="H154" s="295"/>
      <c r="I154" s="276">
        <f t="shared" si="4"/>
        <v>0</v>
      </c>
    </row>
    <row r="155" spans="1:9" ht="11.25" customHeight="1" thickBot="1">
      <c r="A155" s="490" t="s">
        <v>169</v>
      </c>
      <c r="B155" s="451" t="s">
        <v>99</v>
      </c>
      <c r="C155" s="454"/>
      <c r="D155" s="454"/>
      <c r="E155" s="279">
        <v>-1266.29709</v>
      </c>
      <c r="F155" s="452"/>
      <c r="G155" s="279">
        <v>-140.01634</v>
      </c>
      <c r="H155" s="295"/>
      <c r="I155" s="276">
        <f t="shared" si="4"/>
        <v>-1266.29709</v>
      </c>
    </row>
    <row r="156" spans="1:9" ht="11.25" customHeight="1" thickBot="1">
      <c r="A156" s="482"/>
      <c r="B156" s="397" t="s">
        <v>140</v>
      </c>
      <c r="C156" s="399">
        <f>C86+C8</f>
        <v>360754.84742999997</v>
      </c>
      <c r="D156" s="399" t="e">
        <f>D86+D8</f>
        <v>#REF!</v>
      </c>
      <c r="E156" s="399">
        <f>E86+E8</f>
        <v>21120.03975</v>
      </c>
      <c r="F156" s="399">
        <f>F86+F8</f>
        <v>0</v>
      </c>
      <c r="G156" s="399">
        <f>G86+G8</f>
        <v>20099.2717</v>
      </c>
      <c r="H156" s="401"/>
      <c r="I156" s="276">
        <f>E156-C156</f>
        <v>-339634.80767999997</v>
      </c>
    </row>
    <row r="157" spans="1:9" ht="11.25" customHeight="1">
      <c r="A157" s="460"/>
      <c r="B157" s="251"/>
      <c r="C157" s="251"/>
      <c r="D157" s="251"/>
      <c r="E157" s="252"/>
      <c r="F157" s="252"/>
      <c r="G157" s="252"/>
      <c r="H157" s="346"/>
      <c r="I157" s="457"/>
    </row>
    <row r="158" spans="1:7" ht="11.25" customHeight="1">
      <c r="A158" s="460" t="s">
        <v>278</v>
      </c>
      <c r="C158" s="458"/>
      <c r="D158" s="459"/>
      <c r="E158" s="459"/>
      <c r="F158" s="346"/>
      <c r="G158" s="459"/>
    </row>
    <row r="159" spans="1:7" ht="11.25" customHeight="1">
      <c r="A159" s="460" t="s">
        <v>279</v>
      </c>
      <c r="B159" s="251"/>
      <c r="C159" s="251"/>
      <c r="D159" s="251"/>
      <c r="E159" s="252" t="s">
        <v>280</v>
      </c>
      <c r="F159" s="252"/>
      <c r="G159" s="252"/>
    </row>
    <row r="160" spans="1:7" ht="11.25" customHeight="1">
      <c r="A160" s="460"/>
      <c r="B160" s="251"/>
      <c r="C160" s="251"/>
      <c r="D160" s="251"/>
      <c r="E160" s="252"/>
      <c r="F160" s="252"/>
      <c r="G160" s="252"/>
    </row>
    <row r="161" spans="1:7" ht="11.25" customHeight="1">
      <c r="A161" s="460"/>
      <c r="B161" s="251"/>
      <c r="C161" s="251"/>
      <c r="D161" s="251"/>
      <c r="E161" s="252"/>
      <c r="F161" s="252"/>
      <c r="G161" s="252"/>
    </row>
    <row r="162" spans="1:7" ht="11.25" customHeight="1">
      <c r="A162" s="55" t="s">
        <v>281</v>
      </c>
      <c r="B162" s="84"/>
      <c r="C162" s="84"/>
      <c r="D162" s="84"/>
      <c r="E162" s="253"/>
      <c r="F162" s="86"/>
      <c r="G162" s="253"/>
    </row>
    <row r="163" spans="1:7" ht="11.25" customHeight="1">
      <c r="A163" s="55" t="s">
        <v>282</v>
      </c>
      <c r="C163" s="84"/>
      <c r="D163" s="84"/>
      <c r="E163" s="86"/>
      <c r="F163" s="86"/>
      <c r="G163" s="86"/>
    </row>
    <row r="164" ht="11.25" customHeight="1">
      <c r="A164" s="460"/>
    </row>
    <row r="165" ht="11.25" customHeight="1">
      <c r="A165" s="460"/>
    </row>
    <row r="166" ht="11.25" customHeight="1">
      <c r="A166" s="460"/>
    </row>
    <row r="167" ht="11.25" customHeight="1">
      <c r="A167" s="460"/>
    </row>
    <row r="168" ht="11.25" customHeight="1">
      <c r="A168" s="460"/>
    </row>
    <row r="169" ht="11.25" customHeight="1">
      <c r="A169" s="460"/>
    </row>
    <row r="170" ht="11.25" customHeight="1">
      <c r="A170" s="460"/>
    </row>
  </sheetData>
  <sheetProtection/>
  <mergeCells count="1"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106" zoomScaleNormal="106" zoomScalePageLayoutView="0" workbookViewId="0" topLeftCell="A1">
      <selection activeCell="E8" sqref="E8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3" width="11.125" style="527" customWidth="1"/>
    <col min="4" max="4" width="11.625" style="527" customWidth="1"/>
    <col min="5" max="5" width="11.75390625" style="527" customWidth="1"/>
    <col min="6" max="6" width="11.00390625" style="527" hidden="1" customWidth="1"/>
    <col min="7" max="7" width="10.375" style="527" customWidth="1"/>
    <col min="8" max="8" width="6.625" style="527" customWidth="1"/>
    <col min="9" max="9" width="6.875" style="527" customWidth="1"/>
    <col min="10" max="16384" width="9.125" style="529" customWidth="1"/>
  </cols>
  <sheetData>
    <row r="1" spans="1:4" ht="11.25" customHeight="1">
      <c r="A1" s="527"/>
      <c r="B1" s="528" t="s">
        <v>339</v>
      </c>
      <c r="C1" s="528"/>
      <c r="D1" s="528"/>
    </row>
    <row r="2" spans="1:4" ht="11.25" customHeight="1">
      <c r="A2" s="527"/>
      <c r="B2" s="528" t="s">
        <v>0</v>
      </c>
      <c r="C2" s="528"/>
      <c r="D2" s="528"/>
    </row>
    <row r="3" spans="1:7" ht="11.25" customHeight="1">
      <c r="A3" s="527"/>
      <c r="B3" s="528" t="s">
        <v>1</v>
      </c>
      <c r="C3" s="528"/>
      <c r="D3" s="528"/>
      <c r="E3" s="530"/>
      <c r="G3" s="530"/>
    </row>
    <row r="4" spans="1:9" ht="11.25" customHeight="1" thickBot="1">
      <c r="A4" s="527"/>
      <c r="B4" s="528" t="s">
        <v>344</v>
      </c>
      <c r="C4" s="528"/>
      <c r="D4" s="528"/>
      <c r="H4" s="531"/>
      <c r="I4" s="531"/>
    </row>
    <row r="5" spans="1:9" s="536" customFormat="1" ht="11.25" customHeight="1" thickBot="1">
      <c r="A5" s="532" t="s">
        <v>2</v>
      </c>
      <c r="B5" s="533"/>
      <c r="C5" s="534" t="s">
        <v>175</v>
      </c>
      <c r="D5" s="534" t="s">
        <v>233</v>
      </c>
      <c r="E5" s="534" t="s">
        <v>3</v>
      </c>
      <c r="F5" s="535"/>
      <c r="G5" s="534" t="s">
        <v>3</v>
      </c>
      <c r="H5" s="726" t="s">
        <v>145</v>
      </c>
      <c r="I5" s="727"/>
    </row>
    <row r="6" spans="1:9" s="536" customFormat="1" ht="11.25" customHeight="1">
      <c r="A6" s="537" t="s">
        <v>4</v>
      </c>
      <c r="B6" s="538" t="s">
        <v>5</v>
      </c>
      <c r="C6" s="538" t="s">
        <v>144</v>
      </c>
      <c r="D6" s="538" t="s">
        <v>144</v>
      </c>
      <c r="E6" s="539" t="s">
        <v>338</v>
      </c>
      <c r="F6" s="539" t="s">
        <v>303</v>
      </c>
      <c r="G6" s="539" t="s">
        <v>338</v>
      </c>
      <c r="H6" s="534" t="s">
        <v>8</v>
      </c>
      <c r="I6" s="533" t="s">
        <v>9</v>
      </c>
    </row>
    <row r="7" spans="1:9" ht="11.25" customHeight="1" thickBot="1">
      <c r="A7" s="540" t="s">
        <v>7</v>
      </c>
      <c r="B7" s="602"/>
      <c r="C7" s="538" t="s">
        <v>6</v>
      </c>
      <c r="D7" s="538" t="s">
        <v>6</v>
      </c>
      <c r="E7" s="538">
        <v>2015</v>
      </c>
      <c r="G7" s="538">
        <v>2014</v>
      </c>
      <c r="H7" s="706"/>
      <c r="I7" s="706"/>
    </row>
    <row r="8" spans="1:9" s="548" customFormat="1" ht="11.25" customHeight="1" thickBot="1">
      <c r="A8" s="544" t="s">
        <v>10</v>
      </c>
      <c r="B8" s="644" t="s">
        <v>11</v>
      </c>
      <c r="C8" s="575">
        <f>C9+C22+C30+C47+C56+C82+C37+C55+C54+C16</f>
        <v>38164.1</v>
      </c>
      <c r="D8" s="575">
        <f>D9+D22+D30+D47+D56+D82+D37+D55+D54+D16</f>
        <v>39169.536</v>
      </c>
      <c r="E8" s="576">
        <f>E9+E22+E30+E47+E56+E82+E37+E55+E54+E16</f>
        <v>10944.979409999998</v>
      </c>
      <c r="F8" s="576">
        <f>F9+F22+F30+F47+F56+F82+F37+F55+F54+F16</f>
        <v>0</v>
      </c>
      <c r="G8" s="576">
        <f>G9+G22+G30+G47+G56+G82+G37+G55+G54+G16</f>
        <v>7742.78502</v>
      </c>
      <c r="H8" s="696">
        <f>E8/D8*100</f>
        <v>27.942581219241397</v>
      </c>
      <c r="I8" s="705">
        <f>E8-D8</f>
        <v>-28224.55659</v>
      </c>
    </row>
    <row r="9" spans="1:9" s="551" customFormat="1" ht="11.25" customHeight="1">
      <c r="A9" s="549" t="s">
        <v>12</v>
      </c>
      <c r="B9" s="707" t="s">
        <v>13</v>
      </c>
      <c r="C9" s="708">
        <f>C10</f>
        <v>22685</v>
      </c>
      <c r="D9" s="708">
        <f>D10</f>
        <v>22685</v>
      </c>
      <c r="E9" s="708">
        <f>E10</f>
        <v>4326.846219999999</v>
      </c>
      <c r="F9" s="689">
        <f>F10</f>
        <v>0</v>
      </c>
      <c r="G9" s="545">
        <f>G10</f>
        <v>4528.80641</v>
      </c>
      <c r="H9" s="709">
        <f aca="true" t="shared" si="0" ref="H9:H69">E9/D9*100</f>
        <v>19.07360026449195</v>
      </c>
      <c r="I9" s="547">
        <f aca="true" t="shared" si="1" ref="I9:I72">E9-D9</f>
        <v>-18358.15378</v>
      </c>
    </row>
    <row r="10" spans="1:9" ht="11.25" customHeight="1">
      <c r="A10" s="552" t="s">
        <v>14</v>
      </c>
      <c r="B10" s="553" t="s">
        <v>15</v>
      </c>
      <c r="C10" s="554">
        <f>C12+C13+C14+C15</f>
        <v>22685</v>
      </c>
      <c r="D10" s="554">
        <f>D12+D13+D14+D15</f>
        <v>22685</v>
      </c>
      <c r="E10" s="555">
        <f>E12+E13+E14+E15</f>
        <v>4326.846219999999</v>
      </c>
      <c r="F10" s="555">
        <f>F12+F13+F14+F15</f>
        <v>0</v>
      </c>
      <c r="G10" s="555">
        <f>G12+G13+G14+G15</f>
        <v>4528.80641</v>
      </c>
      <c r="H10" s="546">
        <f t="shared" si="0"/>
        <v>19.07360026449195</v>
      </c>
      <c r="I10" s="547">
        <f t="shared" si="1"/>
        <v>-18358.15378</v>
      </c>
    </row>
    <row r="11" spans="1:9" ht="11.25" customHeight="1">
      <c r="A11" s="556"/>
      <c r="B11" s="557" t="s">
        <v>327</v>
      </c>
      <c r="C11" s="558"/>
      <c r="D11" s="558"/>
      <c r="E11" s="559">
        <f>E10*10%/40.77%</f>
        <v>1061.2818788324748</v>
      </c>
      <c r="F11" s="560"/>
      <c r="G11" s="559"/>
      <c r="H11" s="546"/>
      <c r="I11" s="547">
        <f t="shared" si="1"/>
        <v>1061.2818788324748</v>
      </c>
    </row>
    <row r="12" spans="1:9" ht="22.5" customHeight="1">
      <c r="A12" s="561" t="s">
        <v>181</v>
      </c>
      <c r="B12" s="562" t="s">
        <v>194</v>
      </c>
      <c r="C12" s="563">
        <v>21962</v>
      </c>
      <c r="D12" s="563">
        <v>21962</v>
      </c>
      <c r="E12" s="559">
        <v>4284.32087</v>
      </c>
      <c r="F12" s="560"/>
      <c r="G12" s="559">
        <v>4474.59984</v>
      </c>
      <c r="H12" s="546">
        <f t="shared" si="0"/>
        <v>19.50788120389764</v>
      </c>
      <c r="I12" s="547">
        <f t="shared" si="1"/>
        <v>-17677.67913</v>
      </c>
    </row>
    <row r="13" spans="1:9" ht="11.25" customHeight="1">
      <c r="A13" s="561" t="s">
        <v>182</v>
      </c>
      <c r="B13" s="564" t="s">
        <v>195</v>
      </c>
      <c r="C13" s="565">
        <v>260</v>
      </c>
      <c r="D13" s="565">
        <v>260</v>
      </c>
      <c r="E13" s="566">
        <v>14.59588</v>
      </c>
      <c r="F13" s="567"/>
      <c r="G13" s="566">
        <v>19.13496</v>
      </c>
      <c r="H13" s="546">
        <f t="shared" si="0"/>
        <v>5.6138</v>
      </c>
      <c r="I13" s="547">
        <f t="shared" si="1"/>
        <v>-245.40412</v>
      </c>
    </row>
    <row r="14" spans="1:9" ht="24.75" customHeight="1">
      <c r="A14" s="561" t="s">
        <v>183</v>
      </c>
      <c r="B14" s="568" t="s">
        <v>184</v>
      </c>
      <c r="C14" s="563">
        <v>463</v>
      </c>
      <c r="D14" s="563">
        <v>463</v>
      </c>
      <c r="E14" s="559">
        <v>27.92947</v>
      </c>
      <c r="F14" s="560"/>
      <c r="G14" s="559">
        <v>35.07161</v>
      </c>
      <c r="H14" s="546">
        <f t="shared" si="0"/>
        <v>6.032282937365011</v>
      </c>
      <c r="I14" s="547">
        <f t="shared" si="1"/>
        <v>-435.07053</v>
      </c>
    </row>
    <row r="15" spans="1:9" ht="44.25" customHeight="1" thickBot="1">
      <c r="A15" s="569" t="s">
        <v>185</v>
      </c>
      <c r="B15" s="570" t="s">
        <v>186</v>
      </c>
      <c r="C15" s="554"/>
      <c r="D15" s="554"/>
      <c r="E15" s="555"/>
      <c r="F15" s="571"/>
      <c r="G15" s="555"/>
      <c r="H15" s="546"/>
      <c r="I15" s="704">
        <f t="shared" si="1"/>
        <v>0</v>
      </c>
    </row>
    <row r="16" spans="1:9" s="536" customFormat="1" ht="11.25" customHeight="1" thickBot="1">
      <c r="A16" s="572" t="s">
        <v>283</v>
      </c>
      <c r="B16" s="573" t="s">
        <v>215</v>
      </c>
      <c r="C16" s="574">
        <f>C17</f>
        <v>19.900000000000002</v>
      </c>
      <c r="D16" s="575">
        <f>D17</f>
        <v>25.336000000000002</v>
      </c>
      <c r="E16" s="576">
        <f>E17</f>
        <v>2.62521</v>
      </c>
      <c r="F16" s="576">
        <f>F17</f>
        <v>0</v>
      </c>
      <c r="G16" s="576">
        <f>G17</f>
        <v>4.9496</v>
      </c>
      <c r="H16" s="696">
        <f t="shared" si="0"/>
        <v>10.361580359962108</v>
      </c>
      <c r="I16" s="705">
        <f t="shared" si="1"/>
        <v>-22.710790000000003</v>
      </c>
    </row>
    <row r="17" spans="1:9" ht="11.25" customHeight="1">
      <c r="A17" s="577" t="s">
        <v>221</v>
      </c>
      <c r="B17" s="578" t="s">
        <v>217</v>
      </c>
      <c r="C17" s="565">
        <f>C18+C19+C20+C21</f>
        <v>19.900000000000002</v>
      </c>
      <c r="D17" s="566">
        <f>D18+D19+D20+D21</f>
        <v>25.336000000000002</v>
      </c>
      <c r="E17" s="566">
        <f>E18+E19+E20+E21</f>
        <v>2.62521</v>
      </c>
      <c r="F17" s="566">
        <f>F18+F19+F20+F21</f>
        <v>0</v>
      </c>
      <c r="G17" s="566">
        <f>G18+G19+G20+G21</f>
        <v>4.9496</v>
      </c>
      <c r="H17" s="709">
        <f t="shared" si="0"/>
        <v>10.361580359962108</v>
      </c>
      <c r="I17" s="547">
        <f t="shared" si="1"/>
        <v>-22.710790000000003</v>
      </c>
    </row>
    <row r="18" spans="1:9" ht="11.25" customHeight="1">
      <c r="A18" s="577" t="s">
        <v>222</v>
      </c>
      <c r="B18" s="579" t="s">
        <v>216</v>
      </c>
      <c r="C18" s="580">
        <v>6.1</v>
      </c>
      <c r="D18" s="566">
        <v>8.57335</v>
      </c>
      <c r="E18" s="566">
        <v>0.98926</v>
      </c>
      <c r="F18" s="567"/>
      <c r="G18" s="566">
        <v>1.91921</v>
      </c>
      <c r="H18" s="546">
        <f t="shared" si="0"/>
        <v>11.538780056803933</v>
      </c>
      <c r="I18" s="547">
        <f t="shared" si="1"/>
        <v>-7.58409</v>
      </c>
    </row>
    <row r="19" spans="1:9" ht="11.25" customHeight="1">
      <c r="A19" s="577" t="s">
        <v>223</v>
      </c>
      <c r="B19" s="579" t="s">
        <v>218</v>
      </c>
      <c r="C19" s="580">
        <v>0.2</v>
      </c>
      <c r="D19" s="566">
        <v>0.2</v>
      </c>
      <c r="E19" s="566">
        <v>0.02367</v>
      </c>
      <c r="F19" s="567"/>
      <c r="G19" s="566">
        <v>0.02916</v>
      </c>
      <c r="H19" s="546">
        <f t="shared" si="0"/>
        <v>11.834999999999999</v>
      </c>
      <c r="I19" s="547">
        <f t="shared" si="1"/>
        <v>-0.17633000000000001</v>
      </c>
    </row>
    <row r="20" spans="1:9" ht="11.25" customHeight="1">
      <c r="A20" s="577" t="s">
        <v>224</v>
      </c>
      <c r="B20" s="579" t="s">
        <v>219</v>
      </c>
      <c r="C20" s="580">
        <v>13.3</v>
      </c>
      <c r="D20" s="566">
        <v>16.26265</v>
      </c>
      <c r="E20" s="566">
        <v>1.7217</v>
      </c>
      <c r="F20" s="567"/>
      <c r="G20" s="566">
        <v>3.00123</v>
      </c>
      <c r="H20" s="546">
        <f t="shared" si="0"/>
        <v>10.586835478842623</v>
      </c>
      <c r="I20" s="547">
        <f t="shared" si="1"/>
        <v>-14.54095</v>
      </c>
    </row>
    <row r="21" spans="1:9" ht="11.25" customHeight="1" thickBot="1">
      <c r="A21" s="581" t="s">
        <v>225</v>
      </c>
      <c r="B21" s="582" t="s">
        <v>220</v>
      </c>
      <c r="C21" s="583">
        <v>0.3</v>
      </c>
      <c r="D21" s="555">
        <v>0.3</v>
      </c>
      <c r="E21" s="555">
        <v>-0.10942</v>
      </c>
      <c r="F21" s="571"/>
      <c r="G21" s="555"/>
      <c r="H21" s="546">
        <f t="shared" si="0"/>
        <v>-36.473333333333336</v>
      </c>
      <c r="I21" s="704">
        <f t="shared" si="1"/>
        <v>-0.40942</v>
      </c>
    </row>
    <row r="22" spans="1:9" s="587" customFormat="1" ht="11.25" customHeight="1" thickBot="1">
      <c r="A22" s="584" t="s">
        <v>16</v>
      </c>
      <c r="B22" s="585" t="s">
        <v>17</v>
      </c>
      <c r="C22" s="586">
        <f>C23+C27+C28+C29</f>
        <v>5698.8</v>
      </c>
      <c r="D22" s="586">
        <f>D23+D27+D28+D29</f>
        <v>5198.8</v>
      </c>
      <c r="E22" s="586">
        <f>E23+E27+E28+E29</f>
        <v>1340.50922</v>
      </c>
      <c r="F22" s="586">
        <f>F23+F27+F28+F29</f>
        <v>0</v>
      </c>
      <c r="G22" s="586">
        <f>G23+G27+G28+G29</f>
        <v>1214.20224</v>
      </c>
      <c r="H22" s="696">
        <f t="shared" si="0"/>
        <v>25.784973840116947</v>
      </c>
      <c r="I22" s="705">
        <f t="shared" si="1"/>
        <v>-3858.2907800000003</v>
      </c>
    </row>
    <row r="23" spans="1:9" s="587" customFormat="1" ht="11.25" customHeight="1">
      <c r="A23" s="552" t="s">
        <v>141</v>
      </c>
      <c r="B23" s="588" t="s">
        <v>152</v>
      </c>
      <c r="C23" s="589">
        <f>C24+C25</f>
        <v>2972.8</v>
      </c>
      <c r="D23" s="589">
        <f>D24+D25</f>
        <v>2272.8</v>
      </c>
      <c r="E23" s="566">
        <f>E24+E25</f>
        <v>302.42966</v>
      </c>
      <c r="F23" s="566">
        <f>F24+F25</f>
        <v>0</v>
      </c>
      <c r="G23" s="566">
        <f>G24+G25</f>
        <v>312.31636000000003</v>
      </c>
      <c r="H23" s="709">
        <f t="shared" si="0"/>
        <v>13.306479232664554</v>
      </c>
      <c r="I23" s="547">
        <f t="shared" si="1"/>
        <v>-1970.3703400000002</v>
      </c>
    </row>
    <row r="24" spans="1:9" s="587" customFormat="1" ht="25.5" customHeight="1">
      <c r="A24" s="590" t="s">
        <v>142</v>
      </c>
      <c r="B24" s="591" t="s">
        <v>153</v>
      </c>
      <c r="C24" s="592">
        <v>880.7</v>
      </c>
      <c r="D24" s="592">
        <v>530.7</v>
      </c>
      <c r="E24" s="559">
        <v>301.42966</v>
      </c>
      <c r="F24" s="593"/>
      <c r="G24" s="559">
        <v>220.30429</v>
      </c>
      <c r="H24" s="546">
        <f t="shared" si="0"/>
        <v>56.79850386282268</v>
      </c>
      <c r="I24" s="547">
        <f t="shared" si="1"/>
        <v>-229.27034000000003</v>
      </c>
    </row>
    <row r="25" spans="1:9" ht="22.5" customHeight="1">
      <c r="A25" s="590" t="s">
        <v>143</v>
      </c>
      <c r="B25" s="591" t="s">
        <v>154</v>
      </c>
      <c r="C25" s="594">
        <v>2092.1</v>
      </c>
      <c r="D25" s="594">
        <v>1742.1</v>
      </c>
      <c r="E25" s="555">
        <v>1</v>
      </c>
      <c r="G25" s="555">
        <v>92.01207</v>
      </c>
      <c r="H25" s="546">
        <f t="shared" si="0"/>
        <v>0.05740198610871937</v>
      </c>
      <c r="I25" s="547">
        <f t="shared" si="1"/>
        <v>-1741.1</v>
      </c>
    </row>
    <row r="26" spans="1:9" ht="11.25" customHeight="1">
      <c r="A26" s="590" t="s">
        <v>18</v>
      </c>
      <c r="B26" s="557" t="s">
        <v>19</v>
      </c>
      <c r="C26" s="595"/>
      <c r="D26" s="595"/>
      <c r="E26" s="596"/>
      <c r="F26" s="597"/>
      <c r="G26" s="596"/>
      <c r="H26" s="546"/>
      <c r="I26" s="547">
        <f t="shared" si="1"/>
        <v>0</v>
      </c>
    </row>
    <row r="27" spans="1:9" ht="11.25" customHeight="1" thickBot="1">
      <c r="A27" s="598"/>
      <c r="B27" s="599" t="s">
        <v>20</v>
      </c>
      <c r="C27" s="589">
        <v>2239.2</v>
      </c>
      <c r="D27" s="589">
        <v>2239.2</v>
      </c>
      <c r="E27" s="566">
        <v>819.97805</v>
      </c>
      <c r="F27" s="567"/>
      <c r="G27" s="566">
        <v>770.55003</v>
      </c>
      <c r="H27" s="546">
        <f t="shared" si="0"/>
        <v>36.61924124687389</v>
      </c>
      <c r="I27" s="547">
        <f t="shared" si="1"/>
        <v>-1419.2219499999997</v>
      </c>
    </row>
    <row r="28" spans="1:9" ht="11.25" customHeight="1" thickBot="1">
      <c r="A28" s="600" t="s">
        <v>21</v>
      </c>
      <c r="B28" s="601" t="s">
        <v>273</v>
      </c>
      <c r="C28" s="589">
        <v>281.3</v>
      </c>
      <c r="D28" s="589">
        <v>181.3</v>
      </c>
      <c r="E28" s="559">
        <v>16.17851</v>
      </c>
      <c r="F28" s="567"/>
      <c r="G28" s="559">
        <v>34.95285</v>
      </c>
      <c r="H28" s="546">
        <f t="shared" si="0"/>
        <v>8.92361279646994</v>
      </c>
      <c r="I28" s="547">
        <f t="shared" si="1"/>
        <v>-165.12149000000002</v>
      </c>
    </row>
    <row r="29" spans="1:9" ht="11.25" customHeight="1" thickBot="1">
      <c r="A29" s="552" t="s">
        <v>193</v>
      </c>
      <c r="B29" s="553" t="s">
        <v>259</v>
      </c>
      <c r="C29" s="602">
        <v>205.5</v>
      </c>
      <c r="D29" s="602">
        <v>505.5</v>
      </c>
      <c r="E29" s="596">
        <v>201.923</v>
      </c>
      <c r="F29" s="571"/>
      <c r="G29" s="596">
        <v>96.383</v>
      </c>
      <c r="H29" s="546">
        <f t="shared" si="0"/>
        <v>39.945202769535115</v>
      </c>
      <c r="I29" s="704">
        <f t="shared" si="1"/>
        <v>-303.577</v>
      </c>
    </row>
    <row r="30" spans="1:9" ht="11.25" customHeight="1" thickBot="1">
      <c r="A30" s="584" t="s">
        <v>22</v>
      </c>
      <c r="B30" s="585" t="s">
        <v>23</v>
      </c>
      <c r="C30" s="586">
        <f>C32+C34+C35</f>
        <v>1037.838</v>
      </c>
      <c r="D30" s="586">
        <f>D32+D34+D35</f>
        <v>1037.838</v>
      </c>
      <c r="E30" s="586">
        <f>E32+E34+E35</f>
        <v>129.70564</v>
      </c>
      <c r="F30" s="586">
        <f>F32+F34+F35</f>
        <v>0</v>
      </c>
      <c r="G30" s="586">
        <f>G32+G34+G35</f>
        <v>151.51644</v>
      </c>
      <c r="H30" s="696">
        <f t="shared" si="0"/>
        <v>12.49767690140465</v>
      </c>
      <c r="I30" s="705">
        <f t="shared" si="1"/>
        <v>-908.13236</v>
      </c>
    </row>
    <row r="31" spans="1:9" ht="11.25" customHeight="1">
      <c r="A31" s="552" t="s">
        <v>24</v>
      </c>
      <c r="B31" s="553" t="s">
        <v>25</v>
      </c>
      <c r="C31" s="602"/>
      <c r="D31" s="602"/>
      <c r="E31" s="555"/>
      <c r="F31" s="571"/>
      <c r="G31" s="555"/>
      <c r="H31" s="709"/>
      <c r="I31" s="547">
        <f t="shared" si="1"/>
        <v>0</v>
      </c>
    </row>
    <row r="32" spans="2:9" ht="11.25" customHeight="1">
      <c r="B32" s="553" t="s">
        <v>26</v>
      </c>
      <c r="C32" s="602">
        <f>C33</f>
        <v>1034.793</v>
      </c>
      <c r="D32" s="602">
        <f>D33</f>
        <v>1034.793</v>
      </c>
      <c r="E32" s="603">
        <f>E33</f>
        <v>129.70564</v>
      </c>
      <c r="F32" s="527">
        <f>F33</f>
        <v>0</v>
      </c>
      <c r="G32" s="603">
        <f>G33</f>
        <v>151.51644</v>
      </c>
      <c r="H32" s="546">
        <f t="shared" si="0"/>
        <v>12.534452784276661</v>
      </c>
      <c r="I32" s="547">
        <f t="shared" si="1"/>
        <v>-905.0873599999999</v>
      </c>
    </row>
    <row r="33" spans="1:9" ht="11.25" customHeight="1">
      <c r="A33" s="590" t="s">
        <v>27</v>
      </c>
      <c r="B33" s="604" t="s">
        <v>250</v>
      </c>
      <c r="C33" s="605">
        <v>1034.793</v>
      </c>
      <c r="D33" s="605">
        <v>1034.793</v>
      </c>
      <c r="E33" s="596">
        <v>129.70564</v>
      </c>
      <c r="F33" s="571"/>
      <c r="G33" s="596">
        <v>151.51644</v>
      </c>
      <c r="H33" s="546">
        <f t="shared" si="0"/>
        <v>12.534452784276661</v>
      </c>
      <c r="I33" s="547">
        <f t="shared" si="1"/>
        <v>-905.0873599999999</v>
      </c>
    </row>
    <row r="34" spans="1:9" ht="11.25" customHeight="1">
      <c r="A34" s="606" t="s">
        <v>28</v>
      </c>
      <c r="B34" s="604" t="s">
        <v>251</v>
      </c>
      <c r="C34" s="595"/>
      <c r="D34" s="595"/>
      <c r="E34" s="559"/>
      <c r="F34" s="597"/>
      <c r="G34" s="559"/>
      <c r="H34" s="546"/>
      <c r="I34" s="547">
        <f t="shared" si="1"/>
        <v>0</v>
      </c>
    </row>
    <row r="35" spans="1:9" ht="11.25" customHeight="1" thickBot="1">
      <c r="A35" s="590" t="s">
        <v>198</v>
      </c>
      <c r="B35" s="557" t="s">
        <v>252</v>
      </c>
      <c r="C35" s="595">
        <v>3.045</v>
      </c>
      <c r="D35" s="595">
        <v>3.045</v>
      </c>
      <c r="E35" s="596"/>
      <c r="F35" s="597"/>
      <c r="G35" s="596"/>
      <c r="H35" s="546">
        <f t="shared" si="0"/>
        <v>0</v>
      </c>
      <c r="I35" s="704">
        <f t="shared" si="1"/>
        <v>-3.045</v>
      </c>
    </row>
    <row r="36" spans="1:9" ht="11.25" customHeight="1">
      <c r="A36" s="607" t="s">
        <v>51</v>
      </c>
      <c r="B36" s="608" t="s">
        <v>146</v>
      </c>
      <c r="C36" s="533"/>
      <c r="D36" s="533"/>
      <c r="E36" s="609"/>
      <c r="F36" s="610"/>
      <c r="G36" s="609"/>
      <c r="H36" s="710"/>
      <c r="I36" s="711">
        <f t="shared" si="1"/>
        <v>0</v>
      </c>
    </row>
    <row r="37" spans="1:9" ht="11.25" customHeight="1" thickBot="1">
      <c r="A37" s="611"/>
      <c r="B37" s="612" t="s">
        <v>147</v>
      </c>
      <c r="C37" s="543">
        <f>C39+C40+C44</f>
        <v>3380.5</v>
      </c>
      <c r="D37" s="543">
        <f>D39+D40+D44</f>
        <v>3380.5</v>
      </c>
      <c r="E37" s="543">
        <f>E39+E40+E44</f>
        <v>89.42925</v>
      </c>
      <c r="F37" s="613">
        <f>F39+F40+F44</f>
        <v>0</v>
      </c>
      <c r="G37" s="614">
        <f>G39+G40+G44</f>
        <v>267.39012</v>
      </c>
      <c r="H37" s="712">
        <f t="shared" si="0"/>
        <v>2.645444460878568</v>
      </c>
      <c r="I37" s="713">
        <f t="shared" si="1"/>
        <v>-3291.07075</v>
      </c>
    </row>
    <row r="38" spans="1:9" ht="11.25" customHeight="1">
      <c r="A38" s="552" t="s">
        <v>187</v>
      </c>
      <c r="B38" s="553" t="s">
        <v>52</v>
      </c>
      <c r="C38" s="602"/>
      <c r="D38" s="602"/>
      <c r="E38" s="555"/>
      <c r="F38" s="571"/>
      <c r="G38" s="555"/>
      <c r="H38" s="709"/>
      <c r="I38" s="547">
        <f t="shared" si="1"/>
        <v>0</v>
      </c>
    </row>
    <row r="39" spans="2:9" ht="11.25" customHeight="1">
      <c r="B39" s="599" t="s">
        <v>260</v>
      </c>
      <c r="C39" s="589">
        <v>2752.5</v>
      </c>
      <c r="D39" s="589">
        <v>2752.5</v>
      </c>
      <c r="E39" s="566">
        <v>57.54538</v>
      </c>
      <c r="F39" s="571"/>
      <c r="G39" s="566">
        <v>248.05838</v>
      </c>
      <c r="H39" s="546">
        <f t="shared" si="0"/>
        <v>2.0906586739327886</v>
      </c>
      <c r="I39" s="547">
        <f t="shared" si="1"/>
        <v>-2694.95462</v>
      </c>
    </row>
    <row r="40" spans="1:9" ht="11.25" customHeight="1">
      <c r="A40" s="590" t="s">
        <v>263</v>
      </c>
      <c r="B40" s="615" t="s">
        <v>262</v>
      </c>
      <c r="C40" s="602">
        <f>C41</f>
        <v>307</v>
      </c>
      <c r="D40" s="602">
        <f>D41</f>
        <v>307</v>
      </c>
      <c r="E40" s="555">
        <f>E41</f>
        <v>0</v>
      </c>
      <c r="F40" s="527">
        <f>F41</f>
        <v>0</v>
      </c>
      <c r="G40" s="555">
        <f>G41</f>
        <v>0</v>
      </c>
      <c r="H40" s="546">
        <f t="shared" si="0"/>
        <v>0</v>
      </c>
      <c r="I40" s="547">
        <f t="shared" si="1"/>
        <v>-307</v>
      </c>
    </row>
    <row r="41" spans="1:9" ht="11.25" customHeight="1">
      <c r="A41" s="616" t="s">
        <v>264</v>
      </c>
      <c r="B41" s="617" t="s">
        <v>262</v>
      </c>
      <c r="C41" s="616">
        <v>307</v>
      </c>
      <c r="D41" s="616">
        <v>307</v>
      </c>
      <c r="E41" s="603"/>
      <c r="F41" s="618"/>
      <c r="G41" s="603"/>
      <c r="H41" s="546">
        <f t="shared" si="0"/>
        <v>0</v>
      </c>
      <c r="I41" s="547">
        <f t="shared" si="1"/>
        <v>-307</v>
      </c>
    </row>
    <row r="42" spans="1:10" ht="11.25" customHeight="1">
      <c r="A42" s="552" t="s">
        <v>53</v>
      </c>
      <c r="B42" s="553" t="s">
        <v>54</v>
      </c>
      <c r="C42" s="602"/>
      <c r="D42" s="602"/>
      <c r="E42" s="619"/>
      <c r="F42" s="620"/>
      <c r="G42" s="619"/>
      <c r="H42" s="546"/>
      <c r="I42" s="547">
        <f t="shared" si="1"/>
        <v>0</v>
      </c>
      <c r="J42" s="587"/>
    </row>
    <row r="43" spans="1:10" ht="11.25" customHeight="1">
      <c r="A43" s="621"/>
      <c r="B43" s="553" t="s">
        <v>55</v>
      </c>
      <c r="C43" s="602"/>
      <c r="D43" s="602"/>
      <c r="E43" s="622"/>
      <c r="F43" s="623"/>
      <c r="G43" s="622"/>
      <c r="H43" s="546"/>
      <c r="I43" s="547">
        <f t="shared" si="1"/>
        <v>0</v>
      </c>
      <c r="J43" s="624"/>
    </row>
    <row r="44" spans="1:10" s="587" customFormat="1" ht="11.25" customHeight="1">
      <c r="A44" s="621"/>
      <c r="B44" s="553" t="s">
        <v>56</v>
      </c>
      <c r="C44" s="589">
        <f>C46</f>
        <v>321</v>
      </c>
      <c r="D44" s="589">
        <f>D46</f>
        <v>321</v>
      </c>
      <c r="E44" s="566">
        <f>E46</f>
        <v>31.88387</v>
      </c>
      <c r="F44" s="542">
        <f>F46</f>
        <v>0</v>
      </c>
      <c r="G44" s="566">
        <f>G46</f>
        <v>19.33174</v>
      </c>
      <c r="H44" s="546">
        <f t="shared" si="0"/>
        <v>9.932669781931464</v>
      </c>
      <c r="I44" s="547">
        <f t="shared" si="1"/>
        <v>-289.11613</v>
      </c>
      <c r="J44" s="624"/>
    </row>
    <row r="45" spans="1:9" s="624" customFormat="1" ht="11.25" customHeight="1">
      <c r="A45" s="590" t="s">
        <v>57</v>
      </c>
      <c r="B45" s="557" t="s">
        <v>58</v>
      </c>
      <c r="C45" s="595"/>
      <c r="D45" s="595"/>
      <c r="E45" s="625"/>
      <c r="F45" s="623"/>
      <c r="G45" s="625"/>
      <c r="H45" s="546"/>
      <c r="I45" s="547">
        <f t="shared" si="1"/>
        <v>0</v>
      </c>
    </row>
    <row r="46" spans="1:9" s="624" customFormat="1" ht="11.25" customHeight="1" thickBot="1">
      <c r="A46" s="621"/>
      <c r="B46" s="553" t="s">
        <v>59</v>
      </c>
      <c r="C46" s="602">
        <v>321</v>
      </c>
      <c r="D46" s="602">
        <v>321</v>
      </c>
      <c r="E46" s="555">
        <v>31.88387</v>
      </c>
      <c r="F46" s="623"/>
      <c r="G46" s="555">
        <v>19.33174</v>
      </c>
      <c r="H46" s="546">
        <f t="shared" si="0"/>
        <v>9.932669781931464</v>
      </c>
      <c r="I46" s="704">
        <f t="shared" si="1"/>
        <v>-289.11613</v>
      </c>
    </row>
    <row r="47" spans="1:9" s="624" customFormat="1" ht="11.25" customHeight="1" thickBot="1">
      <c r="A47" s="584" t="s">
        <v>62</v>
      </c>
      <c r="B47" s="585" t="s">
        <v>63</v>
      </c>
      <c r="C47" s="586">
        <f>C48+C49+C50+C51+C53</f>
        <v>3760.5</v>
      </c>
      <c r="D47" s="586">
        <f>D48+D49+D50+D51+D53</f>
        <v>4760.5</v>
      </c>
      <c r="E47" s="576">
        <f>E48+E49+E50+E51+E53+E52</f>
        <v>3743.9805999999994</v>
      </c>
      <c r="F47" s="626"/>
      <c r="G47" s="576">
        <f>G48+G49+G51+G50+G53</f>
        <v>1138.96557</v>
      </c>
      <c r="H47" s="696">
        <f t="shared" si="0"/>
        <v>78.64679340405418</v>
      </c>
      <c r="I47" s="705">
        <f t="shared" si="1"/>
        <v>-1016.5194000000006</v>
      </c>
    </row>
    <row r="48" spans="1:9" s="624" customFormat="1" ht="11.25" customHeight="1">
      <c r="A48" s="590" t="s">
        <v>265</v>
      </c>
      <c r="B48" s="595" t="s">
        <v>197</v>
      </c>
      <c r="C48" s="602">
        <v>3440.5</v>
      </c>
      <c r="D48" s="602">
        <v>3440.5</v>
      </c>
      <c r="E48" s="555">
        <v>3046.39677</v>
      </c>
      <c r="F48" s="623"/>
      <c r="G48" s="555">
        <v>1019.88472</v>
      </c>
      <c r="H48" s="709">
        <f t="shared" si="0"/>
        <v>88.54517570120622</v>
      </c>
      <c r="I48" s="547">
        <f t="shared" si="1"/>
        <v>-394.10323000000017</v>
      </c>
    </row>
    <row r="49" spans="1:9" s="624" customFormat="1" ht="11.25" customHeight="1">
      <c r="A49" s="590" t="s">
        <v>238</v>
      </c>
      <c r="B49" s="592" t="s">
        <v>240</v>
      </c>
      <c r="C49" s="605">
        <v>18</v>
      </c>
      <c r="D49" s="605">
        <v>18</v>
      </c>
      <c r="E49" s="559">
        <v>5.99135</v>
      </c>
      <c r="F49" s="627"/>
      <c r="G49" s="559">
        <v>4.66161</v>
      </c>
      <c r="H49" s="546">
        <f t="shared" si="0"/>
        <v>33.28527777777778</v>
      </c>
      <c r="I49" s="547">
        <f t="shared" si="1"/>
        <v>-12.00865</v>
      </c>
    </row>
    <row r="50" spans="1:9" s="624" customFormat="1" ht="11.25" customHeight="1">
      <c r="A50" s="590" t="s">
        <v>295</v>
      </c>
      <c r="B50" s="592" t="s">
        <v>296</v>
      </c>
      <c r="C50" s="605">
        <v>1</v>
      </c>
      <c r="D50" s="605">
        <v>1</v>
      </c>
      <c r="E50" s="559"/>
      <c r="F50" s="627"/>
      <c r="G50" s="559"/>
      <c r="H50" s="546">
        <f t="shared" si="0"/>
        <v>0</v>
      </c>
      <c r="I50" s="547">
        <f t="shared" si="1"/>
        <v>-1</v>
      </c>
    </row>
    <row r="51" spans="1:9" s="624" customFormat="1" ht="11.25" customHeight="1">
      <c r="A51" s="590" t="s">
        <v>239</v>
      </c>
      <c r="B51" s="605" t="s">
        <v>241</v>
      </c>
      <c r="C51" s="605">
        <v>300</v>
      </c>
      <c r="D51" s="605">
        <v>300</v>
      </c>
      <c r="E51" s="559">
        <v>33.87466</v>
      </c>
      <c r="F51" s="627"/>
      <c r="G51" s="559">
        <v>114.41924</v>
      </c>
      <c r="H51" s="546">
        <f t="shared" si="0"/>
        <v>11.291553333333333</v>
      </c>
      <c r="I51" s="547">
        <f t="shared" si="1"/>
        <v>-266.12534</v>
      </c>
    </row>
    <row r="52" spans="1:9" s="624" customFormat="1" ht="11.25" customHeight="1">
      <c r="A52" s="590" t="s">
        <v>274</v>
      </c>
      <c r="B52" s="595" t="s">
        <v>275</v>
      </c>
      <c r="C52" s="595"/>
      <c r="D52" s="595"/>
      <c r="E52" s="596">
        <v>0.00398</v>
      </c>
      <c r="F52" s="628"/>
      <c r="G52" s="596"/>
      <c r="H52" s="546"/>
      <c r="I52" s="547">
        <f t="shared" si="1"/>
        <v>0.00398</v>
      </c>
    </row>
    <row r="53" spans="1:9" s="624" customFormat="1" ht="11.25" customHeight="1" thickBot="1">
      <c r="A53" s="590" t="s">
        <v>276</v>
      </c>
      <c r="B53" s="629" t="s">
        <v>277</v>
      </c>
      <c r="C53" s="595">
        <v>1</v>
      </c>
      <c r="D53" s="595">
        <v>1001</v>
      </c>
      <c r="E53" s="596">
        <v>657.71384</v>
      </c>
      <c r="F53" s="628"/>
      <c r="G53" s="596"/>
      <c r="H53" s="546">
        <f t="shared" si="0"/>
        <v>65.70567832167832</v>
      </c>
      <c r="I53" s="704">
        <f t="shared" si="1"/>
        <v>-343.28616</v>
      </c>
    </row>
    <row r="54" spans="1:10" s="624" customFormat="1" ht="34.5" customHeight="1" thickBot="1">
      <c r="A54" s="630" t="s">
        <v>328</v>
      </c>
      <c r="B54" s="631" t="s">
        <v>158</v>
      </c>
      <c r="C54" s="632">
        <v>104.5</v>
      </c>
      <c r="D54" s="632">
        <v>104.5</v>
      </c>
      <c r="E54" s="576"/>
      <c r="F54" s="633"/>
      <c r="G54" s="576"/>
      <c r="H54" s="696">
        <f t="shared" si="0"/>
        <v>0</v>
      </c>
      <c r="I54" s="705">
        <f t="shared" si="1"/>
        <v>-104.5</v>
      </c>
      <c r="J54" s="529"/>
    </row>
    <row r="55" spans="1:9" s="536" customFormat="1" ht="11.25" customHeight="1" thickBot="1">
      <c r="A55" s="584" t="s">
        <v>189</v>
      </c>
      <c r="B55" s="585" t="s">
        <v>68</v>
      </c>
      <c r="C55" s="634">
        <v>400</v>
      </c>
      <c r="D55" s="634">
        <v>400</v>
      </c>
      <c r="E55" s="635">
        <v>711.22249</v>
      </c>
      <c r="F55" s="636"/>
      <c r="G55" s="635">
        <v>217.83214</v>
      </c>
      <c r="H55" s="696">
        <f t="shared" si="0"/>
        <v>177.8056225</v>
      </c>
      <c r="I55" s="705">
        <f t="shared" si="1"/>
        <v>311.22249</v>
      </c>
    </row>
    <row r="56" spans="1:9" ht="11.25" customHeight="1" thickBot="1">
      <c r="A56" s="584" t="s">
        <v>69</v>
      </c>
      <c r="B56" s="585" t="s">
        <v>70</v>
      </c>
      <c r="C56" s="635">
        <f>C59+C61+C63+C65+C66+C68+C69+C70+C72+C74+C81+C57+C77</f>
        <v>1077.0620000000001</v>
      </c>
      <c r="D56" s="635">
        <f>D59+D61+D63+D65+D66+D68+D69+D70+D72+D74+D81+D57+D77</f>
        <v>1077.0620000000001</v>
      </c>
      <c r="E56" s="635">
        <f>E59+E61+E63+E65+E66+E68+E69+E70+E72+E74+E57+E77+E78+E79</f>
        <v>128.61559</v>
      </c>
      <c r="F56" s="626">
        <f>F59+F61+F63+F65+F66+F68+F69+F70+F72+F74+F75+F81+F57</f>
        <v>0</v>
      </c>
      <c r="G56" s="635">
        <f>G59+G61+G63+G65+G66+G68+G69+G70+G72+G74+G75+G57+G77+G78+G79</f>
        <v>128.70152</v>
      </c>
      <c r="H56" s="696">
        <f t="shared" si="0"/>
        <v>11.941335781969839</v>
      </c>
      <c r="I56" s="705">
        <f t="shared" si="1"/>
        <v>-948.4464100000001</v>
      </c>
    </row>
    <row r="57" spans="1:9" ht="11.25" customHeight="1">
      <c r="A57" s="598" t="s">
        <v>190</v>
      </c>
      <c r="B57" s="599" t="s">
        <v>266</v>
      </c>
      <c r="C57" s="565">
        <v>30.5</v>
      </c>
      <c r="D57" s="565">
        <v>30.5</v>
      </c>
      <c r="E57" s="566">
        <v>3.35</v>
      </c>
      <c r="F57" s="567"/>
      <c r="G57" s="566">
        <v>3.6</v>
      </c>
      <c r="H57" s="709">
        <f t="shared" si="0"/>
        <v>10.98360655737705</v>
      </c>
      <c r="I57" s="547">
        <f t="shared" si="1"/>
        <v>-27.15</v>
      </c>
    </row>
    <row r="58" spans="1:10" s="536" customFormat="1" ht="11.25" customHeight="1">
      <c r="A58" s="552" t="s">
        <v>71</v>
      </c>
      <c r="B58" s="553" t="s">
        <v>72</v>
      </c>
      <c r="C58" s="595"/>
      <c r="D58" s="595"/>
      <c r="E58" s="637"/>
      <c r="F58" s="638"/>
      <c r="G58" s="637"/>
      <c r="H58" s="546"/>
      <c r="I58" s="547">
        <f t="shared" si="1"/>
        <v>0</v>
      </c>
      <c r="J58" s="529"/>
    </row>
    <row r="59" spans="2:9" ht="11.25" customHeight="1">
      <c r="B59" s="553" t="s">
        <v>73</v>
      </c>
      <c r="C59" s="589">
        <v>2.2</v>
      </c>
      <c r="D59" s="589">
        <v>2.2</v>
      </c>
      <c r="E59" s="555"/>
      <c r="F59" s="571"/>
      <c r="G59" s="555">
        <v>1.058</v>
      </c>
      <c r="H59" s="546">
        <f t="shared" si="0"/>
        <v>0</v>
      </c>
      <c r="I59" s="547">
        <f t="shared" si="1"/>
        <v>-2.2</v>
      </c>
    </row>
    <row r="60" spans="1:9" ht="11.25" customHeight="1">
      <c r="A60" s="590" t="s">
        <v>74</v>
      </c>
      <c r="B60" s="557" t="s">
        <v>267</v>
      </c>
      <c r="C60" s="595"/>
      <c r="D60" s="595"/>
      <c r="E60" s="596"/>
      <c r="F60" s="597"/>
      <c r="G60" s="596"/>
      <c r="H60" s="546"/>
      <c r="I60" s="547">
        <f t="shared" si="1"/>
        <v>0</v>
      </c>
    </row>
    <row r="61" spans="1:9" ht="11.25" customHeight="1">
      <c r="A61" s="598"/>
      <c r="B61" s="599" t="s">
        <v>75</v>
      </c>
      <c r="C61" s="589">
        <v>18.5</v>
      </c>
      <c r="D61" s="589">
        <v>18.5</v>
      </c>
      <c r="E61" s="566">
        <v>6</v>
      </c>
      <c r="F61" s="571"/>
      <c r="G61" s="566"/>
      <c r="H61" s="546">
        <f t="shared" si="0"/>
        <v>32.432432432432435</v>
      </c>
      <c r="I61" s="547">
        <f t="shared" si="1"/>
        <v>-12.5</v>
      </c>
    </row>
    <row r="62" spans="1:9" ht="11.25" customHeight="1">
      <c r="A62" s="590" t="s">
        <v>92</v>
      </c>
      <c r="B62" s="557" t="s">
        <v>72</v>
      </c>
      <c r="C62" s="602"/>
      <c r="D62" s="602"/>
      <c r="E62" s="555"/>
      <c r="F62" s="571"/>
      <c r="G62" s="555"/>
      <c r="H62" s="546"/>
      <c r="I62" s="547">
        <f t="shared" si="1"/>
        <v>0</v>
      </c>
    </row>
    <row r="63" spans="1:9" ht="11.25" customHeight="1">
      <c r="A63" s="598"/>
      <c r="B63" s="599" t="s">
        <v>268</v>
      </c>
      <c r="C63" s="602">
        <v>48.2</v>
      </c>
      <c r="D63" s="602">
        <v>48.2</v>
      </c>
      <c r="E63" s="555"/>
      <c r="F63" s="571"/>
      <c r="G63" s="555">
        <v>3</v>
      </c>
      <c r="H63" s="546">
        <f t="shared" si="0"/>
        <v>0</v>
      </c>
      <c r="I63" s="547">
        <f t="shared" si="1"/>
        <v>-48.2</v>
      </c>
    </row>
    <row r="64" spans="1:9" ht="11.25" customHeight="1">
      <c r="A64" s="552" t="s">
        <v>305</v>
      </c>
      <c r="B64" s="553" t="s">
        <v>306</v>
      </c>
      <c r="C64" s="595"/>
      <c r="D64" s="595"/>
      <c r="E64" s="596"/>
      <c r="F64" s="571"/>
      <c r="G64" s="596"/>
      <c r="H64" s="546"/>
      <c r="I64" s="547">
        <f t="shared" si="1"/>
        <v>0</v>
      </c>
    </row>
    <row r="65" spans="2:9" ht="11.25" customHeight="1">
      <c r="B65" s="599"/>
      <c r="C65" s="589"/>
      <c r="D65" s="589"/>
      <c r="E65" s="566"/>
      <c r="F65" s="571"/>
      <c r="G65" s="566"/>
      <c r="H65" s="546"/>
      <c r="I65" s="547">
        <f t="shared" si="1"/>
        <v>0</v>
      </c>
    </row>
    <row r="66" spans="1:9" ht="11.25" customHeight="1">
      <c r="A66" s="590" t="s">
        <v>165</v>
      </c>
      <c r="B66" s="557" t="s">
        <v>167</v>
      </c>
      <c r="C66" s="595">
        <v>300.2</v>
      </c>
      <c r="D66" s="595">
        <v>300.2</v>
      </c>
      <c r="E66" s="559"/>
      <c r="F66" s="571"/>
      <c r="G66" s="559"/>
      <c r="H66" s="546">
        <f t="shared" si="0"/>
        <v>0</v>
      </c>
      <c r="I66" s="547">
        <f t="shared" si="1"/>
        <v>-300.2</v>
      </c>
    </row>
    <row r="67" spans="1:9" ht="11.25" customHeight="1">
      <c r="A67" s="590" t="s">
        <v>76</v>
      </c>
      <c r="B67" s="557" t="s">
        <v>77</v>
      </c>
      <c r="C67" s="595"/>
      <c r="D67" s="595"/>
      <c r="E67" s="596"/>
      <c r="F67" s="597"/>
      <c r="G67" s="596"/>
      <c r="H67" s="546"/>
      <c r="I67" s="547">
        <f t="shared" si="1"/>
        <v>0</v>
      </c>
    </row>
    <row r="68" spans="1:9" ht="11.25" customHeight="1">
      <c r="A68" s="598"/>
      <c r="B68" s="599" t="s">
        <v>78</v>
      </c>
      <c r="C68" s="589">
        <v>312</v>
      </c>
      <c r="D68" s="589">
        <v>312</v>
      </c>
      <c r="E68" s="566">
        <v>40</v>
      </c>
      <c r="F68" s="567"/>
      <c r="G68" s="566">
        <v>79</v>
      </c>
      <c r="H68" s="546">
        <f t="shared" si="0"/>
        <v>12.82051282051282</v>
      </c>
      <c r="I68" s="547">
        <f t="shared" si="1"/>
        <v>-272</v>
      </c>
    </row>
    <row r="69" spans="1:9" ht="11.25" customHeight="1">
      <c r="A69" s="590" t="s">
        <v>79</v>
      </c>
      <c r="B69" s="557" t="s">
        <v>166</v>
      </c>
      <c r="C69" s="595">
        <v>34.7</v>
      </c>
      <c r="D69" s="595">
        <v>34.7</v>
      </c>
      <c r="E69" s="559">
        <v>6.5</v>
      </c>
      <c r="F69" s="567"/>
      <c r="G69" s="559">
        <v>3.4</v>
      </c>
      <c r="H69" s="546">
        <f t="shared" si="0"/>
        <v>18.731988472622476</v>
      </c>
      <c r="I69" s="547">
        <f t="shared" si="1"/>
        <v>-28.200000000000003</v>
      </c>
    </row>
    <row r="70" spans="1:9" ht="11.25" customHeight="1">
      <c r="A70" s="590" t="s">
        <v>80</v>
      </c>
      <c r="B70" s="557" t="s">
        <v>81</v>
      </c>
      <c r="C70" s="605"/>
      <c r="D70" s="605"/>
      <c r="E70" s="559"/>
      <c r="F70" s="560"/>
      <c r="G70" s="559"/>
      <c r="H70" s="546"/>
      <c r="I70" s="547">
        <f t="shared" si="1"/>
        <v>0</v>
      </c>
    </row>
    <row r="71" spans="1:9" ht="11.25" customHeight="1">
      <c r="A71" s="590" t="s">
        <v>82</v>
      </c>
      <c r="B71" s="557" t="s">
        <v>77</v>
      </c>
      <c r="C71" s="602"/>
      <c r="D71" s="602"/>
      <c r="E71" s="555"/>
      <c r="F71" s="571"/>
      <c r="G71" s="555"/>
      <c r="H71" s="546"/>
      <c r="I71" s="547">
        <f t="shared" si="1"/>
        <v>0</v>
      </c>
    </row>
    <row r="72" spans="2:9" ht="11.25" customHeight="1">
      <c r="B72" s="553" t="s">
        <v>83</v>
      </c>
      <c r="C72" s="602"/>
      <c r="D72" s="602"/>
      <c r="E72" s="555"/>
      <c r="F72" s="571"/>
      <c r="G72" s="555"/>
      <c r="H72" s="546"/>
      <c r="I72" s="547">
        <f t="shared" si="1"/>
        <v>0</v>
      </c>
    </row>
    <row r="73" spans="1:9" ht="11.25" customHeight="1">
      <c r="A73" s="590" t="s">
        <v>84</v>
      </c>
      <c r="B73" s="557" t="s">
        <v>85</v>
      </c>
      <c r="C73" s="595"/>
      <c r="D73" s="595"/>
      <c r="E73" s="596"/>
      <c r="F73" s="571"/>
      <c r="G73" s="596"/>
      <c r="H73" s="546"/>
      <c r="I73" s="547">
        <f aca="true" t="shared" si="2" ref="I73:I136">E73-D73</f>
        <v>0</v>
      </c>
    </row>
    <row r="74" spans="1:9" ht="11.25" customHeight="1">
      <c r="A74" s="598"/>
      <c r="B74" s="599" t="s">
        <v>86</v>
      </c>
      <c r="C74" s="589">
        <f>C75+C76</f>
        <v>0</v>
      </c>
      <c r="D74" s="589">
        <f>D75+D76</f>
        <v>0</v>
      </c>
      <c r="E74" s="566">
        <f>E75+E76</f>
        <v>0.5</v>
      </c>
      <c r="F74" s="542">
        <f>F75+F76</f>
        <v>0</v>
      </c>
      <c r="G74" s="566">
        <f>G75+G76</f>
        <v>0</v>
      </c>
      <c r="H74" s="546"/>
      <c r="I74" s="547">
        <f t="shared" si="2"/>
        <v>0.5</v>
      </c>
    </row>
    <row r="75" spans="1:9" ht="11.25" customHeight="1">
      <c r="A75" s="552" t="s">
        <v>229</v>
      </c>
      <c r="B75" s="615" t="s">
        <v>228</v>
      </c>
      <c r="C75" s="602"/>
      <c r="D75" s="602"/>
      <c r="E75" s="555">
        <v>0.5</v>
      </c>
      <c r="F75" s="571"/>
      <c r="G75" s="555"/>
      <c r="H75" s="546"/>
      <c r="I75" s="547">
        <f t="shared" si="2"/>
        <v>0.5</v>
      </c>
    </row>
    <row r="76" spans="1:9" ht="11.25" customHeight="1">
      <c r="A76" s="606" t="s">
        <v>192</v>
      </c>
      <c r="B76" s="639" t="s">
        <v>196</v>
      </c>
      <c r="C76" s="605"/>
      <c r="D76" s="605"/>
      <c r="E76" s="559"/>
      <c r="F76" s="560"/>
      <c r="G76" s="559"/>
      <c r="H76" s="546"/>
      <c r="I76" s="547">
        <f t="shared" si="2"/>
        <v>0</v>
      </c>
    </row>
    <row r="77" spans="1:9" ht="11.25" customHeight="1">
      <c r="A77" s="606" t="s">
        <v>177</v>
      </c>
      <c r="B77" s="640" t="s">
        <v>232</v>
      </c>
      <c r="C77" s="605">
        <v>20</v>
      </c>
      <c r="D77" s="605">
        <v>20</v>
      </c>
      <c r="E77" s="559"/>
      <c r="F77" s="560"/>
      <c r="G77" s="559">
        <v>20</v>
      </c>
      <c r="H77" s="546">
        <f aca="true" t="shared" si="3" ref="H77:H134">E77/D77*100</f>
        <v>0</v>
      </c>
      <c r="I77" s="547">
        <f t="shared" si="2"/>
        <v>-20</v>
      </c>
    </row>
    <row r="78" spans="1:9" ht="11.25" customHeight="1">
      <c r="A78" s="606" t="s">
        <v>247</v>
      </c>
      <c r="B78" s="640" t="s">
        <v>232</v>
      </c>
      <c r="C78" s="605"/>
      <c r="D78" s="605"/>
      <c r="E78" s="559"/>
      <c r="F78" s="560"/>
      <c r="G78" s="559"/>
      <c r="H78" s="546"/>
      <c r="I78" s="547">
        <f t="shared" si="2"/>
        <v>0</v>
      </c>
    </row>
    <row r="79" spans="1:9" ht="11.25" customHeight="1">
      <c r="A79" s="606" t="s">
        <v>87</v>
      </c>
      <c r="B79" s="604" t="s">
        <v>88</v>
      </c>
      <c r="C79" s="605">
        <f>C81</f>
        <v>310.762</v>
      </c>
      <c r="D79" s="605">
        <f>D81</f>
        <v>310.762</v>
      </c>
      <c r="E79" s="605">
        <f>E81</f>
        <v>72.26559</v>
      </c>
      <c r="F79" s="641">
        <f>F81</f>
        <v>0</v>
      </c>
      <c r="G79" s="605">
        <f>G81</f>
        <v>18.64352</v>
      </c>
      <c r="H79" s="546">
        <f t="shared" si="3"/>
        <v>23.25432002625804</v>
      </c>
      <c r="I79" s="547">
        <f t="shared" si="2"/>
        <v>-238.49641</v>
      </c>
    </row>
    <row r="80" spans="1:9" ht="11.25" customHeight="1">
      <c r="A80" s="590" t="s">
        <v>89</v>
      </c>
      <c r="B80" s="557" t="s">
        <v>90</v>
      </c>
      <c r="C80" s="595"/>
      <c r="D80" s="595"/>
      <c r="E80" s="596"/>
      <c r="F80" s="597"/>
      <c r="G80" s="596"/>
      <c r="H80" s="546"/>
      <c r="I80" s="547">
        <f t="shared" si="2"/>
        <v>0</v>
      </c>
    </row>
    <row r="81" spans="2:9" ht="11.25" customHeight="1" thickBot="1">
      <c r="B81" s="553" t="s">
        <v>91</v>
      </c>
      <c r="C81" s="602">
        <v>310.762</v>
      </c>
      <c r="D81" s="602">
        <v>310.762</v>
      </c>
      <c r="E81" s="596">
        <v>72.26559</v>
      </c>
      <c r="F81" s="571"/>
      <c r="G81" s="596">
        <v>18.64352</v>
      </c>
      <c r="H81" s="546">
        <f t="shared" si="3"/>
        <v>23.25432002625804</v>
      </c>
      <c r="I81" s="704">
        <f t="shared" si="2"/>
        <v>-238.49641</v>
      </c>
    </row>
    <row r="82" spans="1:9" ht="11.25" customHeight="1" thickBot="1">
      <c r="A82" s="584" t="s">
        <v>93</v>
      </c>
      <c r="B82" s="585" t="s">
        <v>94</v>
      </c>
      <c r="C82" s="642">
        <f>C83+C84+C85</f>
        <v>0</v>
      </c>
      <c r="D82" s="642">
        <f>D83+D84+D85</f>
        <v>500</v>
      </c>
      <c r="E82" s="635">
        <f>E83+E84+E85</f>
        <v>472.04519000000005</v>
      </c>
      <c r="F82" s="626">
        <f>F83+F84+F85</f>
        <v>0</v>
      </c>
      <c r="G82" s="635">
        <f>G83+G84+G85</f>
        <v>90.42098</v>
      </c>
      <c r="H82" s="696">
        <f t="shared" si="3"/>
        <v>94.40903800000001</v>
      </c>
      <c r="I82" s="705">
        <f t="shared" si="2"/>
        <v>-27.954809999999952</v>
      </c>
    </row>
    <row r="83" spans="1:9" ht="11.25" customHeight="1">
      <c r="A83" s="552" t="s">
        <v>95</v>
      </c>
      <c r="B83" s="553" t="s">
        <v>96</v>
      </c>
      <c r="C83" s="589"/>
      <c r="D83" s="589"/>
      <c r="E83" s="566">
        <v>14.83165</v>
      </c>
      <c r="F83" s="567"/>
      <c r="G83" s="566">
        <v>56.82098</v>
      </c>
      <c r="H83" s="709"/>
      <c r="I83" s="547">
        <f t="shared" si="2"/>
        <v>14.83165</v>
      </c>
    </row>
    <row r="84" spans="1:9" ht="11.25" customHeight="1">
      <c r="A84" s="590" t="s">
        <v>299</v>
      </c>
      <c r="B84" s="604" t="s">
        <v>96</v>
      </c>
      <c r="C84" s="605"/>
      <c r="D84" s="605"/>
      <c r="E84" s="559"/>
      <c r="F84" s="560"/>
      <c r="G84" s="559"/>
      <c r="H84" s="546"/>
      <c r="I84" s="547">
        <f t="shared" si="2"/>
        <v>0</v>
      </c>
    </row>
    <row r="85" spans="1:9" ht="11.25" customHeight="1" thickBot="1">
      <c r="A85" s="590" t="s">
        <v>97</v>
      </c>
      <c r="B85" s="557" t="s">
        <v>94</v>
      </c>
      <c r="C85" s="595"/>
      <c r="D85" s="595">
        <v>500</v>
      </c>
      <c r="E85" s="596">
        <v>457.21354</v>
      </c>
      <c r="F85" s="597"/>
      <c r="G85" s="596">
        <v>33.6</v>
      </c>
      <c r="H85" s="546">
        <f t="shared" si="3"/>
        <v>91.44270800000001</v>
      </c>
      <c r="I85" s="704">
        <f t="shared" si="2"/>
        <v>-42.78645999999998</v>
      </c>
    </row>
    <row r="86" spans="1:9" ht="11.25" customHeight="1" thickBot="1">
      <c r="A86" s="643" t="s">
        <v>101</v>
      </c>
      <c r="B86" s="644" t="s">
        <v>102</v>
      </c>
      <c r="C86" s="576">
        <f>C87+C154+C152+C151</f>
        <v>322590.74743</v>
      </c>
      <c r="D86" s="576">
        <f>D87+D154+D152+D151</f>
        <v>321570.26842999994</v>
      </c>
      <c r="E86" s="576">
        <f>E87+E154+E152+E151</f>
        <v>49221.20355</v>
      </c>
      <c r="F86" s="576">
        <f>F87+F154+F152+F151</f>
        <v>0</v>
      </c>
      <c r="G86" s="576">
        <f>G87+G154+G152+G151</f>
        <v>43960.454099999995</v>
      </c>
      <c r="H86" s="696">
        <f t="shared" si="3"/>
        <v>15.306515677059421</v>
      </c>
      <c r="I86" s="705">
        <f t="shared" si="2"/>
        <v>-272349.06487999996</v>
      </c>
    </row>
    <row r="87" spans="1:9" ht="11.25" customHeight="1" thickBot="1">
      <c r="A87" s="645" t="s">
        <v>171</v>
      </c>
      <c r="B87" s="541" t="s">
        <v>172</v>
      </c>
      <c r="C87" s="614">
        <f>C88+C91+C112+C134</f>
        <v>322590.74743</v>
      </c>
      <c r="D87" s="614">
        <f>D88+D91+D112+D134</f>
        <v>321570.26842999994</v>
      </c>
      <c r="E87" s="614">
        <f>E88+E91+E112+E134</f>
        <v>50487.50064</v>
      </c>
      <c r="F87" s="614">
        <f>F88+F91+F112+F134</f>
        <v>0</v>
      </c>
      <c r="G87" s="614">
        <f>G88+G91+G112+G134</f>
        <v>44100.470499999996</v>
      </c>
      <c r="H87" s="696">
        <f t="shared" si="3"/>
        <v>15.700301177249607</v>
      </c>
      <c r="I87" s="705">
        <f t="shared" si="2"/>
        <v>-271082.76778999995</v>
      </c>
    </row>
    <row r="88" spans="1:9" ht="11.25" customHeight="1" thickBot="1">
      <c r="A88" s="643" t="s">
        <v>103</v>
      </c>
      <c r="B88" s="644" t="s">
        <v>104</v>
      </c>
      <c r="C88" s="646">
        <f>C89+C90</f>
        <v>106780</v>
      </c>
      <c r="D88" s="646">
        <f>D89+D90</f>
        <v>106780</v>
      </c>
      <c r="E88" s="646">
        <f>E89+E90</f>
        <v>15375</v>
      </c>
      <c r="F88" s="646">
        <f>F89+F90</f>
        <v>0</v>
      </c>
      <c r="G88" s="646">
        <f>G89+G90</f>
        <v>14538</v>
      </c>
      <c r="H88" s="709">
        <f t="shared" si="3"/>
        <v>14.398763813448213</v>
      </c>
      <c r="I88" s="547">
        <f t="shared" si="2"/>
        <v>-91405</v>
      </c>
    </row>
    <row r="89" spans="1:9" ht="11.25" customHeight="1">
      <c r="A89" s="598" t="s">
        <v>105</v>
      </c>
      <c r="B89" s="599" t="s">
        <v>106</v>
      </c>
      <c r="C89" s="647">
        <v>106780</v>
      </c>
      <c r="D89" s="647">
        <v>106780</v>
      </c>
      <c r="E89" s="566">
        <v>15375</v>
      </c>
      <c r="G89" s="566">
        <v>14538</v>
      </c>
      <c r="H89" s="546">
        <f t="shared" si="3"/>
        <v>14.398763813448213</v>
      </c>
      <c r="I89" s="547">
        <f t="shared" si="2"/>
        <v>-91405</v>
      </c>
    </row>
    <row r="90" spans="1:9" ht="11.25" customHeight="1" thickBot="1">
      <c r="A90" s="648" t="s">
        <v>161</v>
      </c>
      <c r="B90" s="615" t="s">
        <v>162</v>
      </c>
      <c r="C90" s="649"/>
      <c r="D90" s="649"/>
      <c r="E90" s="555"/>
      <c r="G90" s="555"/>
      <c r="H90" s="546"/>
      <c r="I90" s="704">
        <f t="shared" si="2"/>
        <v>0</v>
      </c>
    </row>
    <row r="91" spans="1:10" ht="11.25" customHeight="1" thickBot="1">
      <c r="A91" s="643" t="s">
        <v>107</v>
      </c>
      <c r="B91" s="644" t="s">
        <v>108</v>
      </c>
      <c r="C91" s="646">
        <f>C93+C94+C98+C95+C97</f>
        <v>7878.7</v>
      </c>
      <c r="D91" s="646">
        <f>D93+D94+D98+D95+D97</f>
        <v>7878.7</v>
      </c>
      <c r="E91" s="646">
        <f>E93+E94+E98+E95+E97</f>
        <v>462.4</v>
      </c>
      <c r="F91" s="646">
        <f>F93+F94+F98+F95+F97</f>
        <v>0</v>
      </c>
      <c r="G91" s="646">
        <f>G93+G94+G98+G95+G97</f>
        <v>474.436</v>
      </c>
      <c r="H91" s="696">
        <f t="shared" si="3"/>
        <v>5.868988538718316</v>
      </c>
      <c r="I91" s="705">
        <f t="shared" si="2"/>
        <v>-7416.3</v>
      </c>
      <c r="J91" s="536"/>
    </row>
    <row r="92" spans="1:10" ht="11.25" customHeight="1">
      <c r="A92" s="598" t="s">
        <v>208</v>
      </c>
      <c r="B92" s="599" t="s">
        <v>340</v>
      </c>
      <c r="C92" s="647"/>
      <c r="D92" s="647"/>
      <c r="E92" s="566"/>
      <c r="F92" s="650"/>
      <c r="G92" s="566"/>
      <c r="H92" s="709"/>
      <c r="I92" s="547">
        <f t="shared" si="2"/>
        <v>0</v>
      </c>
      <c r="J92" s="536"/>
    </row>
    <row r="93" spans="1:10" ht="11.25" customHeight="1">
      <c r="A93" s="606" t="s">
        <v>109</v>
      </c>
      <c r="B93" s="604" t="s">
        <v>110</v>
      </c>
      <c r="C93" s="651"/>
      <c r="D93" s="651"/>
      <c r="E93" s="559"/>
      <c r="F93" s="641"/>
      <c r="G93" s="559"/>
      <c r="H93" s="546"/>
      <c r="I93" s="547">
        <f t="shared" si="2"/>
        <v>0</v>
      </c>
      <c r="J93" s="536"/>
    </row>
    <row r="94" spans="1:10" s="536" customFormat="1" ht="11.25" customHeight="1">
      <c r="A94" s="598" t="s">
        <v>148</v>
      </c>
      <c r="B94" s="599" t="s">
        <v>111</v>
      </c>
      <c r="C94" s="647"/>
      <c r="D94" s="647"/>
      <c r="E94" s="566"/>
      <c r="F94" s="542"/>
      <c r="G94" s="566"/>
      <c r="H94" s="546"/>
      <c r="I94" s="547">
        <f t="shared" si="2"/>
        <v>0</v>
      </c>
      <c r="J94" s="529"/>
    </row>
    <row r="95" spans="1:10" s="536" customFormat="1" ht="11.25" customHeight="1">
      <c r="A95" s="652" t="s">
        <v>176</v>
      </c>
      <c r="B95" s="557" t="s">
        <v>174</v>
      </c>
      <c r="C95" s="653"/>
      <c r="D95" s="653"/>
      <c r="E95" s="555"/>
      <c r="F95" s="527"/>
      <c r="G95" s="555">
        <v>465.936</v>
      </c>
      <c r="H95" s="546"/>
      <c r="I95" s="547">
        <f t="shared" si="2"/>
        <v>0</v>
      </c>
      <c r="J95" s="529"/>
    </row>
    <row r="96" spans="1:10" s="536" customFormat="1" ht="11.25" customHeight="1">
      <c r="A96" s="654" t="s">
        <v>149</v>
      </c>
      <c r="B96" s="604" t="s">
        <v>205</v>
      </c>
      <c r="C96" s="655"/>
      <c r="D96" s="655"/>
      <c r="E96" s="596"/>
      <c r="F96" s="656"/>
      <c r="G96" s="596"/>
      <c r="H96" s="546"/>
      <c r="I96" s="547">
        <f t="shared" si="2"/>
        <v>0</v>
      </c>
      <c r="J96" s="529"/>
    </row>
    <row r="97" spans="1:10" s="536" customFormat="1" ht="11.25" customHeight="1" thickBot="1">
      <c r="A97" s="654" t="s">
        <v>226</v>
      </c>
      <c r="B97" s="604" t="s">
        <v>115</v>
      </c>
      <c r="C97" s="655">
        <v>3276</v>
      </c>
      <c r="D97" s="655">
        <v>3276</v>
      </c>
      <c r="E97" s="596"/>
      <c r="F97" s="656"/>
      <c r="G97" s="596"/>
      <c r="H97" s="546">
        <f t="shared" si="3"/>
        <v>0</v>
      </c>
      <c r="I97" s="704">
        <f t="shared" si="2"/>
        <v>-3276</v>
      </c>
      <c r="J97" s="529"/>
    </row>
    <row r="98" spans="1:9" ht="11.25" customHeight="1" thickBot="1">
      <c r="A98" s="643" t="s">
        <v>113</v>
      </c>
      <c r="B98" s="644" t="s">
        <v>114</v>
      </c>
      <c r="C98" s="646">
        <f>C100+C101+C104+C99+C103+C111+C102</f>
        <v>4602.7</v>
      </c>
      <c r="D98" s="646">
        <f>D100+D101+D104+D99+D103+D111+D102</f>
        <v>4602.7</v>
      </c>
      <c r="E98" s="646">
        <f>E100+E101+E104+E99+E103+E102+E111+E110</f>
        <v>462.4</v>
      </c>
      <c r="F98" s="633"/>
      <c r="G98" s="646">
        <f>G100+G101+G104+G99+G103+G102+G111+G110</f>
        <v>8.5</v>
      </c>
      <c r="H98" s="696">
        <f t="shared" si="3"/>
        <v>10.046277185130467</v>
      </c>
      <c r="I98" s="705">
        <f t="shared" si="2"/>
        <v>-4140.3</v>
      </c>
    </row>
    <row r="99" spans="1:9" ht="21.75" customHeight="1">
      <c r="A99" s="598" t="s">
        <v>113</v>
      </c>
      <c r="B99" s="588" t="s">
        <v>286</v>
      </c>
      <c r="C99" s="647"/>
      <c r="D99" s="647"/>
      <c r="E99" s="566"/>
      <c r="F99" s="567"/>
      <c r="G99" s="566"/>
      <c r="H99" s="709"/>
      <c r="I99" s="547">
        <f t="shared" si="2"/>
        <v>0</v>
      </c>
    </row>
    <row r="100" spans="1:9" ht="11.25" customHeight="1">
      <c r="A100" s="590" t="s">
        <v>113</v>
      </c>
      <c r="B100" s="557" t="s">
        <v>254</v>
      </c>
      <c r="C100" s="655"/>
      <c r="D100" s="655"/>
      <c r="E100" s="566"/>
      <c r="F100" s="656"/>
      <c r="G100" s="566"/>
      <c r="H100" s="546"/>
      <c r="I100" s="547">
        <f t="shared" si="2"/>
        <v>0</v>
      </c>
    </row>
    <row r="101" spans="1:9" ht="11.25" customHeight="1">
      <c r="A101" s="590" t="s">
        <v>113</v>
      </c>
      <c r="B101" s="604" t="s">
        <v>116</v>
      </c>
      <c r="C101" s="651">
        <v>219.6</v>
      </c>
      <c r="D101" s="651">
        <v>219.6</v>
      </c>
      <c r="E101" s="559"/>
      <c r="F101" s="597"/>
      <c r="G101" s="559">
        <v>8.5</v>
      </c>
      <c r="H101" s="546">
        <f t="shared" si="3"/>
        <v>0</v>
      </c>
      <c r="I101" s="547">
        <f t="shared" si="2"/>
        <v>-219.6</v>
      </c>
    </row>
    <row r="102" spans="1:9" ht="21" customHeight="1">
      <c r="A102" s="590" t="s">
        <v>113</v>
      </c>
      <c r="B102" s="588" t="s">
        <v>329</v>
      </c>
      <c r="C102" s="655">
        <v>2061.6</v>
      </c>
      <c r="D102" s="655">
        <v>2061.6</v>
      </c>
      <c r="E102" s="559"/>
      <c r="F102" s="597"/>
      <c r="G102" s="559"/>
      <c r="H102" s="546">
        <f t="shared" si="3"/>
        <v>0</v>
      </c>
      <c r="I102" s="547">
        <f t="shared" si="2"/>
        <v>-2061.6</v>
      </c>
    </row>
    <row r="103" spans="1:9" ht="11.25" customHeight="1">
      <c r="A103" s="590" t="s">
        <v>113</v>
      </c>
      <c r="B103" s="599" t="s">
        <v>255</v>
      </c>
      <c r="C103" s="655"/>
      <c r="D103" s="655"/>
      <c r="E103" s="559"/>
      <c r="F103" s="597"/>
      <c r="G103" s="559"/>
      <c r="H103" s="546"/>
      <c r="I103" s="547">
        <f t="shared" si="2"/>
        <v>0</v>
      </c>
    </row>
    <row r="104" spans="1:9" ht="11.25" customHeight="1">
      <c r="A104" s="590" t="s">
        <v>113</v>
      </c>
      <c r="B104" s="599" t="s">
        <v>256</v>
      </c>
      <c r="C104" s="655"/>
      <c r="D104" s="655"/>
      <c r="E104" s="596"/>
      <c r="F104" s="597"/>
      <c r="G104" s="596"/>
      <c r="H104" s="546"/>
      <c r="I104" s="547">
        <f t="shared" si="2"/>
        <v>0</v>
      </c>
    </row>
    <row r="105" spans="1:9" ht="11.25" customHeight="1">
      <c r="A105" s="590" t="s">
        <v>113</v>
      </c>
      <c r="B105" s="557" t="s">
        <v>203</v>
      </c>
      <c r="C105" s="655"/>
      <c r="D105" s="655"/>
      <c r="E105" s="559"/>
      <c r="F105" s="560"/>
      <c r="G105" s="559"/>
      <c r="H105" s="546"/>
      <c r="I105" s="547">
        <f t="shared" si="2"/>
        <v>0</v>
      </c>
    </row>
    <row r="106" spans="1:9" ht="11.25" customHeight="1">
      <c r="A106" s="590" t="s">
        <v>113</v>
      </c>
      <c r="B106" s="557" t="s">
        <v>202</v>
      </c>
      <c r="C106" s="655"/>
      <c r="D106" s="655"/>
      <c r="E106" s="559"/>
      <c r="F106" s="560"/>
      <c r="G106" s="559"/>
      <c r="H106" s="546"/>
      <c r="I106" s="547">
        <f t="shared" si="2"/>
        <v>0</v>
      </c>
    </row>
    <row r="107" spans="1:9" ht="11.25" customHeight="1">
      <c r="A107" s="590" t="s">
        <v>113</v>
      </c>
      <c r="B107" s="557" t="s">
        <v>204</v>
      </c>
      <c r="C107" s="655"/>
      <c r="D107" s="655"/>
      <c r="E107" s="559"/>
      <c r="F107" s="560"/>
      <c r="G107" s="559"/>
      <c r="H107" s="546"/>
      <c r="I107" s="547">
        <f t="shared" si="2"/>
        <v>0</v>
      </c>
    </row>
    <row r="108" spans="1:9" ht="11.25" customHeight="1">
      <c r="A108" s="590" t="s">
        <v>113</v>
      </c>
      <c r="B108" s="604" t="s">
        <v>201</v>
      </c>
      <c r="C108" s="651"/>
      <c r="D108" s="651"/>
      <c r="E108" s="559"/>
      <c r="F108" s="560"/>
      <c r="G108" s="559"/>
      <c r="H108" s="546"/>
      <c r="I108" s="547">
        <f t="shared" si="2"/>
        <v>0</v>
      </c>
    </row>
    <row r="109" spans="1:9" ht="11.25" customHeight="1">
      <c r="A109" s="552" t="s">
        <v>113</v>
      </c>
      <c r="B109" s="557" t="s">
        <v>206</v>
      </c>
      <c r="C109" s="657"/>
      <c r="D109" s="657"/>
      <c r="E109" s="596"/>
      <c r="F109" s="658">
        <f>C109-D109</f>
        <v>0</v>
      </c>
      <c r="G109" s="596"/>
      <c r="H109" s="546"/>
      <c r="I109" s="547">
        <f t="shared" si="2"/>
        <v>0</v>
      </c>
    </row>
    <row r="110" spans="1:9" ht="11.25" customHeight="1">
      <c r="A110" s="590" t="s">
        <v>113</v>
      </c>
      <c r="B110" s="659" t="s">
        <v>313</v>
      </c>
      <c r="C110" s="660"/>
      <c r="D110" s="660"/>
      <c r="E110" s="603"/>
      <c r="F110" s="661"/>
      <c r="G110" s="603"/>
      <c r="H110" s="546"/>
      <c r="I110" s="547">
        <f t="shared" si="2"/>
        <v>0</v>
      </c>
    </row>
    <row r="111" spans="1:9" ht="21" customHeight="1" thickBot="1">
      <c r="A111" s="590" t="s">
        <v>113</v>
      </c>
      <c r="B111" s="662" t="s">
        <v>330</v>
      </c>
      <c r="C111" s="663">
        <v>2321.5</v>
      </c>
      <c r="D111" s="663">
        <v>2321.5</v>
      </c>
      <c r="E111" s="664">
        <v>462.4</v>
      </c>
      <c r="F111" s="665"/>
      <c r="G111" s="664"/>
      <c r="H111" s="546">
        <f t="shared" si="3"/>
        <v>19.918156364419556</v>
      </c>
      <c r="I111" s="704">
        <f t="shared" si="2"/>
        <v>-1859.1</v>
      </c>
    </row>
    <row r="112" spans="1:9" ht="11.25" customHeight="1" thickBot="1">
      <c r="A112" s="643" t="s">
        <v>117</v>
      </c>
      <c r="B112" s="644" t="s">
        <v>118</v>
      </c>
      <c r="C112" s="646">
        <f>C116+C113+C114+C115+C129+C130+C128</f>
        <v>174204.69999999998</v>
      </c>
      <c r="D112" s="646">
        <f>D116+D113+D114+D115+D129+D130+D128</f>
        <v>174204.69999999998</v>
      </c>
      <c r="E112" s="646">
        <f>E116+E113+E114+E115+E129+E130+E128</f>
        <v>30376.50315</v>
      </c>
      <c r="F112" s="646">
        <f>F116+F113+F114+F115+F129+F130+F128</f>
        <v>0</v>
      </c>
      <c r="G112" s="646">
        <f>G116+G113+G114+G115+G129+G130+G128</f>
        <v>27025.991499999996</v>
      </c>
      <c r="H112" s="696">
        <f t="shared" si="3"/>
        <v>17.437246612749256</v>
      </c>
      <c r="I112" s="705">
        <f t="shared" si="2"/>
        <v>-143828.19684999998</v>
      </c>
    </row>
    <row r="113" spans="1:9" ht="11.25" customHeight="1">
      <c r="A113" s="598" t="s">
        <v>119</v>
      </c>
      <c r="B113" s="588" t="s">
        <v>331</v>
      </c>
      <c r="C113" s="666">
        <v>537.3</v>
      </c>
      <c r="D113" s="666">
        <v>537.3</v>
      </c>
      <c r="E113" s="555">
        <v>268.65</v>
      </c>
      <c r="G113" s="555">
        <v>631.6</v>
      </c>
      <c r="H113" s="709">
        <f t="shared" si="3"/>
        <v>50</v>
      </c>
      <c r="I113" s="547">
        <f t="shared" si="2"/>
        <v>-268.65</v>
      </c>
    </row>
    <row r="114" spans="1:10" ht="11.25" customHeight="1">
      <c r="A114" s="606" t="s">
        <v>121</v>
      </c>
      <c r="B114" s="604" t="s">
        <v>332</v>
      </c>
      <c r="C114" s="647">
        <v>1386.8</v>
      </c>
      <c r="D114" s="647">
        <v>1386.8</v>
      </c>
      <c r="E114" s="559">
        <v>312.03</v>
      </c>
      <c r="F114" s="667"/>
      <c r="G114" s="559"/>
      <c r="H114" s="546">
        <f t="shared" si="3"/>
        <v>22.499999999999996</v>
      </c>
      <c r="I114" s="547">
        <f t="shared" si="2"/>
        <v>-1074.77</v>
      </c>
      <c r="J114" s="536"/>
    </row>
    <row r="115" spans="1:10" ht="28.5" customHeight="1" thickBot="1">
      <c r="A115" s="606" t="s">
        <v>159</v>
      </c>
      <c r="B115" s="591" t="s">
        <v>333</v>
      </c>
      <c r="C115" s="666">
        <v>168.1</v>
      </c>
      <c r="D115" s="666">
        <v>168.1</v>
      </c>
      <c r="E115" s="559">
        <v>114.09975</v>
      </c>
      <c r="F115" s="667"/>
      <c r="G115" s="596"/>
      <c r="H115" s="546">
        <f t="shared" si="3"/>
        <v>67.87611540749555</v>
      </c>
      <c r="I115" s="704">
        <f t="shared" si="2"/>
        <v>-54.000249999999994</v>
      </c>
      <c r="J115" s="536"/>
    </row>
    <row r="116" spans="1:9" ht="11.25" customHeight="1" thickBot="1">
      <c r="A116" s="643" t="s">
        <v>123</v>
      </c>
      <c r="B116" s="644" t="s">
        <v>124</v>
      </c>
      <c r="C116" s="646">
        <f>C119+C120+C122+C125+C124+C118+C117+C123+C121+C126+C127</f>
        <v>120258.89999999998</v>
      </c>
      <c r="D116" s="646">
        <f>D119+D120+D122+D125+D124+D118+D117+D123+D121+D126+D127</f>
        <v>120258.89999999998</v>
      </c>
      <c r="E116" s="646">
        <f>E119+E120+E122+E125+E124+E118+E117+E123+E121+E126+E127</f>
        <v>19735.1606</v>
      </c>
      <c r="F116" s="646">
        <f>F119+F120+F122+F125+F124+F118+F117+F123+F121+F126+F127</f>
        <v>0</v>
      </c>
      <c r="G116" s="646">
        <f>G119+G120+G122+G125+G124+G118+G117+G123+G121+G126+G127</f>
        <v>19754.391499999998</v>
      </c>
      <c r="H116" s="696">
        <f t="shared" si="3"/>
        <v>16.410561380488264</v>
      </c>
      <c r="I116" s="705">
        <f t="shared" si="2"/>
        <v>-100523.73939999998</v>
      </c>
    </row>
    <row r="117" spans="1:9" ht="20.25" customHeight="1">
      <c r="A117" s="598" t="s">
        <v>123</v>
      </c>
      <c r="B117" s="588" t="s">
        <v>157</v>
      </c>
      <c r="C117" s="666">
        <v>1973.2</v>
      </c>
      <c r="D117" s="666">
        <v>1973.2</v>
      </c>
      <c r="E117" s="566"/>
      <c r="F117" s="668"/>
      <c r="G117" s="566"/>
      <c r="H117" s="709">
        <f t="shared" si="3"/>
        <v>0</v>
      </c>
      <c r="I117" s="547">
        <f t="shared" si="2"/>
        <v>-1973.2</v>
      </c>
    </row>
    <row r="118" spans="1:9" ht="11.25" customHeight="1">
      <c r="A118" s="598" t="s">
        <v>123</v>
      </c>
      <c r="B118" s="588" t="s">
        <v>164</v>
      </c>
      <c r="C118" s="666">
        <v>27</v>
      </c>
      <c r="D118" s="666">
        <v>27</v>
      </c>
      <c r="E118" s="566"/>
      <c r="F118" s="668"/>
      <c r="G118" s="566"/>
      <c r="H118" s="546">
        <f t="shared" si="3"/>
        <v>0</v>
      </c>
      <c r="I118" s="547">
        <f t="shared" si="2"/>
        <v>-27</v>
      </c>
    </row>
    <row r="119" spans="1:9" ht="11.25" customHeight="1">
      <c r="A119" s="598" t="s">
        <v>123</v>
      </c>
      <c r="B119" s="588" t="s">
        <v>272</v>
      </c>
      <c r="C119" s="666">
        <v>7282.9</v>
      </c>
      <c r="D119" s="666">
        <v>7282.9</v>
      </c>
      <c r="E119" s="566">
        <v>905.034</v>
      </c>
      <c r="F119" s="567"/>
      <c r="G119" s="566">
        <v>905.425</v>
      </c>
      <c r="H119" s="546">
        <f t="shared" si="3"/>
        <v>12.426835463894879</v>
      </c>
      <c r="I119" s="547">
        <f t="shared" si="2"/>
        <v>-6377.866</v>
      </c>
    </row>
    <row r="120" spans="1:9" ht="11.25" customHeight="1">
      <c r="A120" s="606" t="s">
        <v>123</v>
      </c>
      <c r="B120" s="604" t="s">
        <v>271</v>
      </c>
      <c r="C120" s="651">
        <v>95394.9</v>
      </c>
      <c r="D120" s="651">
        <v>95394.9</v>
      </c>
      <c r="E120" s="559">
        <v>15884</v>
      </c>
      <c r="F120" s="667"/>
      <c r="G120" s="559">
        <v>16200</v>
      </c>
      <c r="H120" s="546">
        <f t="shared" si="3"/>
        <v>16.650785314518913</v>
      </c>
      <c r="I120" s="547">
        <f t="shared" si="2"/>
        <v>-79510.9</v>
      </c>
    </row>
    <row r="121" spans="1:9" ht="11.25" customHeight="1">
      <c r="A121" s="606" t="s">
        <v>123</v>
      </c>
      <c r="B121" s="604" t="s">
        <v>227</v>
      </c>
      <c r="C121" s="651">
        <v>12989.4</v>
      </c>
      <c r="D121" s="651">
        <v>12989.4</v>
      </c>
      <c r="E121" s="559">
        <v>2162</v>
      </c>
      <c r="F121" s="667"/>
      <c r="G121" s="559">
        <v>1984</v>
      </c>
      <c r="H121" s="546">
        <f t="shared" si="3"/>
        <v>16.644340770166444</v>
      </c>
      <c r="I121" s="547">
        <f t="shared" si="2"/>
        <v>-10827.4</v>
      </c>
    </row>
    <row r="122" spans="1:9" ht="11.25" customHeight="1">
      <c r="A122" s="606" t="s">
        <v>123</v>
      </c>
      <c r="B122" s="604" t="s">
        <v>125</v>
      </c>
      <c r="C122" s="651">
        <v>419.5</v>
      </c>
      <c r="D122" s="651">
        <v>419.5</v>
      </c>
      <c r="E122" s="559">
        <v>104.875</v>
      </c>
      <c r="F122" s="667"/>
      <c r="G122" s="559">
        <v>104.85</v>
      </c>
      <c r="H122" s="546">
        <f t="shared" si="3"/>
        <v>25</v>
      </c>
      <c r="I122" s="547">
        <f t="shared" si="2"/>
        <v>-314.625</v>
      </c>
    </row>
    <row r="123" spans="1:9" ht="11.25" customHeight="1">
      <c r="A123" s="606" t="s">
        <v>123</v>
      </c>
      <c r="B123" s="604" t="s">
        <v>191</v>
      </c>
      <c r="C123" s="651">
        <v>9.5</v>
      </c>
      <c r="D123" s="651">
        <v>9.5</v>
      </c>
      <c r="E123" s="559">
        <v>1.585</v>
      </c>
      <c r="F123" s="667"/>
      <c r="G123" s="559">
        <v>2.1165</v>
      </c>
      <c r="H123" s="546">
        <f t="shared" si="3"/>
        <v>16.68421052631579</v>
      </c>
      <c r="I123" s="547">
        <f t="shared" si="2"/>
        <v>-7.915</v>
      </c>
    </row>
    <row r="124" spans="1:9" ht="11.25" customHeight="1">
      <c r="A124" s="616" t="s">
        <v>123</v>
      </c>
      <c r="B124" s="669" t="s">
        <v>126</v>
      </c>
      <c r="C124" s="670">
        <v>1405.6</v>
      </c>
      <c r="D124" s="670">
        <v>1405.6</v>
      </c>
      <c r="E124" s="603">
        <v>551.8666</v>
      </c>
      <c r="F124" s="616"/>
      <c r="G124" s="603">
        <v>510</v>
      </c>
      <c r="H124" s="546">
        <f t="shared" si="3"/>
        <v>39.261994877632326</v>
      </c>
      <c r="I124" s="547">
        <f t="shared" si="2"/>
        <v>-853.7334</v>
      </c>
    </row>
    <row r="125" spans="1:9" ht="11.25" customHeight="1">
      <c r="A125" s="606" t="s">
        <v>123</v>
      </c>
      <c r="B125" s="604" t="s">
        <v>270</v>
      </c>
      <c r="C125" s="651">
        <v>289.5</v>
      </c>
      <c r="D125" s="651">
        <v>289.5</v>
      </c>
      <c r="E125" s="559">
        <v>48</v>
      </c>
      <c r="F125" s="667"/>
      <c r="G125" s="559">
        <v>48</v>
      </c>
      <c r="H125" s="546">
        <f t="shared" si="3"/>
        <v>16.580310880829018</v>
      </c>
      <c r="I125" s="547">
        <f t="shared" si="2"/>
        <v>-241.5</v>
      </c>
    </row>
    <row r="126" spans="1:9" ht="38.25" customHeight="1">
      <c r="A126" s="606" t="s">
        <v>123</v>
      </c>
      <c r="B126" s="591" t="s">
        <v>334</v>
      </c>
      <c r="C126" s="647">
        <v>143.2</v>
      </c>
      <c r="D126" s="647">
        <v>143.2</v>
      </c>
      <c r="E126" s="596">
        <v>23.8</v>
      </c>
      <c r="F126" s="656"/>
      <c r="G126" s="596"/>
      <c r="H126" s="546">
        <f t="shared" si="3"/>
        <v>16.620111731843576</v>
      </c>
      <c r="I126" s="547">
        <f t="shared" si="2"/>
        <v>-119.39999999999999</v>
      </c>
    </row>
    <row r="127" spans="1:9" ht="24" customHeight="1">
      <c r="A127" s="606" t="s">
        <v>123</v>
      </c>
      <c r="B127" s="588" t="s">
        <v>242</v>
      </c>
      <c r="C127" s="647">
        <v>324.2</v>
      </c>
      <c r="D127" s="647">
        <v>324.2</v>
      </c>
      <c r="E127" s="596">
        <v>54</v>
      </c>
      <c r="F127" s="597"/>
      <c r="G127" s="596"/>
      <c r="H127" s="546">
        <f t="shared" si="3"/>
        <v>16.656384947563232</v>
      </c>
      <c r="I127" s="547">
        <f t="shared" si="2"/>
        <v>-270.2</v>
      </c>
    </row>
    <row r="128" spans="1:9" ht="48.75" customHeight="1">
      <c r="A128" s="598" t="s">
        <v>200</v>
      </c>
      <c r="B128" s="588" t="s">
        <v>341</v>
      </c>
      <c r="C128" s="647">
        <v>1326.3</v>
      </c>
      <c r="D128" s="647">
        <v>1326.3</v>
      </c>
      <c r="E128" s="596"/>
      <c r="F128" s="597"/>
      <c r="G128" s="596"/>
      <c r="H128" s="546">
        <f t="shared" si="3"/>
        <v>0</v>
      </c>
      <c r="I128" s="547">
        <f t="shared" si="2"/>
        <v>-1326.3</v>
      </c>
    </row>
    <row r="129" spans="1:9" ht="50.25" customHeight="1" thickBot="1">
      <c r="A129" s="598" t="s">
        <v>200</v>
      </c>
      <c r="B129" s="588" t="s">
        <v>163</v>
      </c>
      <c r="C129" s="671">
        <v>3411.2</v>
      </c>
      <c r="D129" s="671">
        <v>3411.2</v>
      </c>
      <c r="E129" s="596">
        <v>2825.8828</v>
      </c>
      <c r="F129" s="597"/>
      <c r="G129" s="596"/>
      <c r="H129" s="546">
        <f t="shared" si="3"/>
        <v>82.84131097560976</v>
      </c>
      <c r="I129" s="704">
        <f t="shared" si="2"/>
        <v>-585.3172</v>
      </c>
    </row>
    <row r="130" spans="1:9" ht="11.25" customHeight="1" thickBot="1">
      <c r="A130" s="643" t="s">
        <v>132</v>
      </c>
      <c r="B130" s="644" t="s">
        <v>133</v>
      </c>
      <c r="C130" s="646">
        <f>C133+C131+C132</f>
        <v>47116.100000000006</v>
      </c>
      <c r="D130" s="646">
        <f>D133+D131+D132</f>
        <v>47116.100000000006</v>
      </c>
      <c r="E130" s="646">
        <f>E133+E131+E132</f>
        <v>7120.68</v>
      </c>
      <c r="F130" s="646">
        <f>F133+F131+F132</f>
        <v>0</v>
      </c>
      <c r="G130" s="646">
        <f>G133+G131+G132</f>
        <v>6640</v>
      </c>
      <c r="H130" s="696">
        <f t="shared" si="3"/>
        <v>15.113050528375648</v>
      </c>
      <c r="I130" s="705">
        <f t="shared" si="2"/>
        <v>-39995.420000000006</v>
      </c>
    </row>
    <row r="131" spans="1:9" ht="11.25" customHeight="1" thickBot="1">
      <c r="A131" s="648" t="s">
        <v>134</v>
      </c>
      <c r="B131" s="659" t="s">
        <v>335</v>
      </c>
      <c r="C131" s="672">
        <v>11789.3</v>
      </c>
      <c r="D131" s="672">
        <v>11789.3</v>
      </c>
      <c r="E131" s="673">
        <v>2059.68</v>
      </c>
      <c r="F131" s="674"/>
      <c r="G131" s="675">
        <v>1795</v>
      </c>
      <c r="H131" s="709">
        <f t="shared" si="3"/>
        <v>17.47075738169357</v>
      </c>
      <c r="I131" s="547">
        <f t="shared" si="2"/>
        <v>-9729.619999999999</v>
      </c>
    </row>
    <row r="132" spans="1:9" ht="11.25" customHeight="1" thickBot="1">
      <c r="A132" s="676" t="s">
        <v>134</v>
      </c>
      <c r="B132" s="677" t="s">
        <v>131</v>
      </c>
      <c r="C132" s="678">
        <v>1549.8</v>
      </c>
      <c r="D132" s="678">
        <v>1549.8</v>
      </c>
      <c r="E132" s="679"/>
      <c r="F132" s="680"/>
      <c r="G132" s="679"/>
      <c r="H132" s="546">
        <f t="shared" si="3"/>
        <v>0</v>
      </c>
      <c r="I132" s="547">
        <f t="shared" si="2"/>
        <v>-1549.8</v>
      </c>
    </row>
    <row r="133" spans="1:9" ht="11.25" customHeight="1" thickBot="1">
      <c r="A133" s="676" t="s">
        <v>134</v>
      </c>
      <c r="B133" s="681" t="s">
        <v>135</v>
      </c>
      <c r="C133" s="682">
        <v>33777</v>
      </c>
      <c r="D133" s="682">
        <v>33777</v>
      </c>
      <c r="E133" s="555">
        <v>5061</v>
      </c>
      <c r="G133" s="555">
        <v>4845</v>
      </c>
      <c r="H133" s="546">
        <f t="shared" si="3"/>
        <v>14.983568700595079</v>
      </c>
      <c r="I133" s="704">
        <f t="shared" si="2"/>
        <v>-28716</v>
      </c>
    </row>
    <row r="134" spans="1:9" ht="11.25" customHeight="1" thickBot="1">
      <c r="A134" s="643" t="s">
        <v>136</v>
      </c>
      <c r="B134" s="644" t="s">
        <v>155</v>
      </c>
      <c r="C134" s="646">
        <f>C145+C146+C136+C140+C138</f>
        <v>33727.34743</v>
      </c>
      <c r="D134" s="646">
        <f>D145+D146+D136+D140+D138</f>
        <v>32706.868430000002</v>
      </c>
      <c r="E134" s="646">
        <f>E145+E146+E136+E140+E138+E137+E139+E143+E144</f>
        <v>4273.59749</v>
      </c>
      <c r="F134" s="646">
        <f>F145+F146+F136+F140+F138+F137+F139+F143+F144</f>
        <v>0</v>
      </c>
      <c r="G134" s="646">
        <f>G145+G146+G136+G140+G138+G137+G139+G143+G144</f>
        <v>2062.0429999999997</v>
      </c>
      <c r="H134" s="696">
        <f t="shared" si="3"/>
        <v>13.066360966799534</v>
      </c>
      <c r="I134" s="705">
        <f t="shared" si="2"/>
        <v>-28433.270940000002</v>
      </c>
    </row>
    <row r="135" spans="1:9" ht="11.25" customHeight="1" thickBot="1">
      <c r="A135" s="643" t="s">
        <v>137</v>
      </c>
      <c r="B135" s="644" t="s">
        <v>155</v>
      </c>
      <c r="C135" s="646"/>
      <c r="D135" s="646"/>
      <c r="E135" s="576">
        <f>E136+E137+E139+E138</f>
        <v>0</v>
      </c>
      <c r="F135" s="633"/>
      <c r="G135" s="576">
        <f>G136+G137+G139+G138</f>
        <v>0</v>
      </c>
      <c r="H135" s="696"/>
      <c r="I135" s="705">
        <f t="shared" si="2"/>
        <v>0</v>
      </c>
    </row>
    <row r="136" spans="1:9" ht="11.25" customHeight="1">
      <c r="A136" s="598" t="s">
        <v>137</v>
      </c>
      <c r="B136" s="599" t="s">
        <v>297</v>
      </c>
      <c r="C136" s="647"/>
      <c r="D136" s="647"/>
      <c r="E136" s="566"/>
      <c r="F136" s="567"/>
      <c r="G136" s="566"/>
      <c r="H136" s="709"/>
      <c r="I136" s="547">
        <f t="shared" si="2"/>
        <v>0</v>
      </c>
    </row>
    <row r="137" spans="1:9" ht="11.25" customHeight="1">
      <c r="A137" s="598" t="s">
        <v>137</v>
      </c>
      <c r="B137" s="553" t="s">
        <v>293</v>
      </c>
      <c r="C137" s="651"/>
      <c r="D137" s="651"/>
      <c r="E137" s="566"/>
      <c r="F137" s="567"/>
      <c r="G137" s="566"/>
      <c r="H137" s="546"/>
      <c r="I137" s="547">
        <f aca="true" t="shared" si="4" ref="I137:I155">E137-D137</f>
        <v>0</v>
      </c>
    </row>
    <row r="138" spans="1:9" ht="24" customHeight="1">
      <c r="A138" s="598" t="s">
        <v>137</v>
      </c>
      <c r="B138" s="591" t="s">
        <v>244</v>
      </c>
      <c r="C138" s="651"/>
      <c r="D138" s="651"/>
      <c r="E138" s="566"/>
      <c r="F138" s="567"/>
      <c r="G138" s="566"/>
      <c r="H138" s="546"/>
      <c r="I138" s="547">
        <f t="shared" si="4"/>
        <v>0</v>
      </c>
    </row>
    <row r="139" spans="1:9" ht="11.25" customHeight="1">
      <c r="A139" s="598" t="s">
        <v>314</v>
      </c>
      <c r="B139" s="604" t="s">
        <v>315</v>
      </c>
      <c r="C139" s="651"/>
      <c r="D139" s="651"/>
      <c r="E139" s="566"/>
      <c r="F139" s="567"/>
      <c r="G139" s="566"/>
      <c r="H139" s="546"/>
      <c r="I139" s="547">
        <f t="shared" si="4"/>
        <v>0</v>
      </c>
    </row>
    <row r="140" spans="1:9" ht="11.25" customHeight="1">
      <c r="A140" s="606" t="s">
        <v>209</v>
      </c>
      <c r="B140" s="683" t="s">
        <v>307</v>
      </c>
      <c r="C140" s="684"/>
      <c r="D140" s="684"/>
      <c r="E140" s="566"/>
      <c r="F140" s="567"/>
      <c r="G140" s="566"/>
      <c r="H140" s="546"/>
      <c r="I140" s="547">
        <f t="shared" si="4"/>
        <v>0</v>
      </c>
    </row>
    <row r="141" spans="1:9" ht="18.75" customHeight="1">
      <c r="A141" s="606" t="s">
        <v>209</v>
      </c>
      <c r="B141" s="591" t="s">
        <v>210</v>
      </c>
      <c r="C141" s="684"/>
      <c r="D141" s="684"/>
      <c r="E141" s="559"/>
      <c r="F141" s="560"/>
      <c r="G141" s="559"/>
      <c r="H141" s="546"/>
      <c r="I141" s="547">
        <f t="shared" si="4"/>
        <v>0</v>
      </c>
    </row>
    <row r="142" spans="1:9" ht="19.5" customHeight="1">
      <c r="A142" s="590" t="s">
        <v>211</v>
      </c>
      <c r="B142" s="683" t="s">
        <v>212</v>
      </c>
      <c r="C142" s="685"/>
      <c r="D142" s="685"/>
      <c r="E142" s="596"/>
      <c r="F142" s="597"/>
      <c r="G142" s="596"/>
      <c r="H142" s="546"/>
      <c r="I142" s="547">
        <f t="shared" si="4"/>
        <v>0</v>
      </c>
    </row>
    <row r="143" spans="1:9" ht="11.25" customHeight="1">
      <c r="A143" s="606" t="s">
        <v>316</v>
      </c>
      <c r="B143" s="615" t="s">
        <v>317</v>
      </c>
      <c r="C143" s="649"/>
      <c r="D143" s="649"/>
      <c r="E143" s="555"/>
      <c r="F143" s="571"/>
      <c r="G143" s="555"/>
      <c r="H143" s="546"/>
      <c r="I143" s="547">
        <f t="shared" si="4"/>
        <v>0</v>
      </c>
    </row>
    <row r="144" spans="1:9" ht="11.25" customHeight="1" thickBot="1">
      <c r="A144" s="606" t="s">
        <v>318</v>
      </c>
      <c r="B144" s="615" t="s">
        <v>319</v>
      </c>
      <c r="C144" s="649"/>
      <c r="D144" s="649"/>
      <c r="E144" s="555"/>
      <c r="F144" s="571"/>
      <c r="G144" s="555"/>
      <c r="H144" s="546"/>
      <c r="I144" s="704">
        <f t="shared" si="4"/>
        <v>0</v>
      </c>
    </row>
    <row r="145" spans="1:9" ht="11.25" customHeight="1" thickBot="1">
      <c r="A145" s="643" t="s">
        <v>150</v>
      </c>
      <c r="B145" s="686" t="s">
        <v>151</v>
      </c>
      <c r="C145" s="576">
        <v>22372.14743</v>
      </c>
      <c r="D145" s="576">
        <v>21351.66843</v>
      </c>
      <c r="E145" s="576">
        <v>1976.33424</v>
      </c>
      <c r="F145" s="633"/>
      <c r="G145" s="576">
        <v>1745.043</v>
      </c>
      <c r="H145" s="696">
        <f aca="true" t="shared" si="5" ref="H145:H155">E145/D145*100</f>
        <v>9.256111514092108</v>
      </c>
      <c r="I145" s="705">
        <f t="shared" si="4"/>
        <v>-19375.33419</v>
      </c>
    </row>
    <row r="146" spans="1:9" ht="11.25" customHeight="1" thickBot="1">
      <c r="A146" s="584" t="s">
        <v>138</v>
      </c>
      <c r="B146" s="585" t="s">
        <v>284</v>
      </c>
      <c r="C146" s="687">
        <f>C149+C147+C150</f>
        <v>11355.2</v>
      </c>
      <c r="D146" s="687">
        <f>D149+D147+D150</f>
        <v>11355.2</v>
      </c>
      <c r="E146" s="635">
        <f>E149+E147+E150+E148</f>
        <v>2297.26325</v>
      </c>
      <c r="F146" s="688"/>
      <c r="G146" s="635">
        <f>G149+G147+G150+G148</f>
        <v>317</v>
      </c>
      <c r="H146" s="696">
        <f t="shared" si="5"/>
        <v>20.230936046921233</v>
      </c>
      <c r="I146" s="705">
        <f t="shared" si="4"/>
        <v>-9057.93675</v>
      </c>
    </row>
    <row r="147" spans="1:9" ht="24" customHeight="1">
      <c r="A147" s="598" t="s">
        <v>139</v>
      </c>
      <c r="B147" s="588" t="s">
        <v>336</v>
      </c>
      <c r="C147" s="666">
        <v>11265.2</v>
      </c>
      <c r="D147" s="666">
        <v>11265.2</v>
      </c>
      <c r="E147" s="566">
        <v>2270</v>
      </c>
      <c r="F147" s="689"/>
      <c r="G147" s="566">
        <v>317</v>
      </c>
      <c r="H147" s="709">
        <f t="shared" si="5"/>
        <v>20.150552142882503</v>
      </c>
      <c r="I147" s="547">
        <f t="shared" si="4"/>
        <v>-8995.2</v>
      </c>
    </row>
    <row r="148" spans="1:9" ht="11.25" customHeight="1">
      <c r="A148" s="598" t="s">
        <v>139</v>
      </c>
      <c r="B148" s="588" t="s">
        <v>302</v>
      </c>
      <c r="C148" s="666"/>
      <c r="D148" s="666"/>
      <c r="E148" s="566"/>
      <c r="F148" s="689"/>
      <c r="G148" s="566"/>
      <c r="H148" s="546"/>
      <c r="I148" s="547">
        <f t="shared" si="4"/>
        <v>0</v>
      </c>
    </row>
    <row r="149" spans="1:9" ht="11.25" customHeight="1">
      <c r="A149" s="598" t="s">
        <v>139</v>
      </c>
      <c r="B149" s="599" t="s">
        <v>285</v>
      </c>
      <c r="C149" s="647"/>
      <c r="D149" s="647"/>
      <c r="E149" s="566"/>
      <c r="F149" s="567"/>
      <c r="G149" s="566"/>
      <c r="H149" s="546"/>
      <c r="I149" s="547">
        <f t="shared" si="4"/>
        <v>0</v>
      </c>
    </row>
    <row r="150" spans="1:9" ht="11.25" customHeight="1">
      <c r="A150" s="598" t="s">
        <v>139</v>
      </c>
      <c r="B150" s="591" t="s">
        <v>301</v>
      </c>
      <c r="C150" s="653">
        <v>90</v>
      </c>
      <c r="D150" s="653">
        <v>90</v>
      </c>
      <c r="E150" s="566">
        <v>27.26325</v>
      </c>
      <c r="F150" s="567"/>
      <c r="G150" s="566"/>
      <c r="H150" s="546">
        <f t="shared" si="5"/>
        <v>30.2925</v>
      </c>
      <c r="I150" s="547">
        <f t="shared" si="4"/>
        <v>-62.73675</v>
      </c>
    </row>
    <row r="151" spans="1:9" ht="11.25" customHeight="1">
      <c r="A151" s="690" t="s">
        <v>179</v>
      </c>
      <c r="B151" s="538" t="s">
        <v>173</v>
      </c>
      <c r="C151" s="691"/>
      <c r="D151" s="691"/>
      <c r="E151" s="545"/>
      <c r="F151" s="567"/>
      <c r="G151" s="545"/>
      <c r="H151" s="546"/>
      <c r="I151" s="547">
        <f t="shared" si="4"/>
        <v>0</v>
      </c>
    </row>
    <row r="152" spans="1:9" ht="11.25" customHeight="1">
      <c r="A152" s="690" t="s">
        <v>168</v>
      </c>
      <c r="B152" s="692" t="s">
        <v>98</v>
      </c>
      <c r="C152" s="691"/>
      <c r="D152" s="691"/>
      <c r="E152" s="550">
        <f>E153</f>
        <v>0</v>
      </c>
      <c r="F152" s="693"/>
      <c r="G152" s="550"/>
      <c r="H152" s="546"/>
      <c r="I152" s="547">
        <f t="shared" si="4"/>
        <v>0</v>
      </c>
    </row>
    <row r="153" spans="1:9" ht="11.25" customHeight="1">
      <c r="A153" s="590" t="s">
        <v>213</v>
      </c>
      <c r="B153" s="557" t="s">
        <v>269</v>
      </c>
      <c r="C153" s="694"/>
      <c r="D153" s="694"/>
      <c r="E153" s="559"/>
      <c r="F153" s="560"/>
      <c r="G153" s="559"/>
      <c r="H153" s="546"/>
      <c r="I153" s="547">
        <f t="shared" si="4"/>
        <v>0</v>
      </c>
    </row>
    <row r="154" spans="1:9" ht="11.25" customHeight="1" thickBot="1">
      <c r="A154" s="690" t="s">
        <v>169</v>
      </c>
      <c r="B154" s="692" t="s">
        <v>99</v>
      </c>
      <c r="C154" s="695"/>
      <c r="D154" s="695"/>
      <c r="E154" s="550">
        <v>-1266.29709</v>
      </c>
      <c r="F154" s="693"/>
      <c r="G154" s="550">
        <v>-140.0164</v>
      </c>
      <c r="H154" s="546"/>
      <c r="I154" s="704">
        <f t="shared" si="4"/>
        <v>-1266.29709</v>
      </c>
    </row>
    <row r="155" spans="1:9" ht="11.25" customHeight="1" thickBot="1">
      <c r="A155" s="643"/>
      <c r="B155" s="644" t="s">
        <v>140</v>
      </c>
      <c r="C155" s="576">
        <f>C86+C8</f>
        <v>360754.84742999997</v>
      </c>
      <c r="D155" s="576">
        <f>D86+D8</f>
        <v>360739.80442999996</v>
      </c>
      <c r="E155" s="576">
        <f>E86+E8</f>
        <v>60166.18296</v>
      </c>
      <c r="F155" s="576">
        <f>F86+F8</f>
        <v>0</v>
      </c>
      <c r="G155" s="576">
        <f>G86+G8</f>
        <v>51703.23912</v>
      </c>
      <c r="H155" s="696">
        <f t="shared" si="5"/>
        <v>16.67855396636026</v>
      </c>
      <c r="I155" s="705">
        <f t="shared" si="4"/>
        <v>-300573.62146999995</v>
      </c>
    </row>
    <row r="156" spans="1:9" ht="11.25" customHeight="1">
      <c r="A156" s="527"/>
      <c r="B156" s="531"/>
      <c r="C156" s="531"/>
      <c r="D156" s="531"/>
      <c r="E156" s="697"/>
      <c r="F156" s="697"/>
      <c r="G156" s="697"/>
      <c r="H156" s="698"/>
      <c r="I156" s="699"/>
    </row>
    <row r="157" spans="1:7" ht="11.25" customHeight="1">
      <c r="A157" s="527" t="s">
        <v>278</v>
      </c>
      <c r="C157" s="700"/>
      <c r="D157" s="700"/>
      <c r="E157" s="701"/>
      <c r="F157" s="698"/>
      <c r="G157" s="701"/>
    </row>
    <row r="158" spans="1:7" ht="11.25" customHeight="1">
      <c r="A158" s="527" t="s">
        <v>279</v>
      </c>
      <c r="B158" s="531"/>
      <c r="C158" s="531"/>
      <c r="D158" s="531"/>
      <c r="E158" s="697" t="s">
        <v>280</v>
      </c>
      <c r="F158" s="697"/>
      <c r="G158" s="697"/>
    </row>
    <row r="159" spans="1:7" ht="11.25" customHeight="1">
      <c r="A159" s="702" t="s">
        <v>281</v>
      </c>
      <c r="B159" s="548"/>
      <c r="C159" s="548"/>
      <c r="D159" s="548"/>
      <c r="E159" s="703"/>
      <c r="F159" s="536"/>
      <c r="G159" s="703"/>
    </row>
    <row r="160" spans="1:7" ht="11.25" customHeight="1">
      <c r="A160" s="702" t="s">
        <v>282</v>
      </c>
      <c r="C160" s="548"/>
      <c r="D160" s="548"/>
      <c r="E160" s="536"/>
      <c r="F160" s="536"/>
      <c r="G160" s="536"/>
    </row>
    <row r="161" ht="11.25" customHeight="1">
      <c r="A161" s="527"/>
    </row>
    <row r="162" ht="11.25" customHeight="1">
      <c r="A162" s="527"/>
    </row>
    <row r="163" ht="11.25" customHeight="1">
      <c r="A163" s="527"/>
    </row>
    <row r="164" ht="11.25" customHeight="1">
      <c r="A164" s="527"/>
    </row>
    <row r="165" ht="11.25" customHeight="1">
      <c r="A165" s="527"/>
    </row>
    <row r="166" ht="11.25" customHeight="1">
      <c r="A166" s="527"/>
    </row>
    <row r="167" ht="11.25" customHeight="1">
      <c r="A167" s="527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8"/>
  <sheetViews>
    <sheetView zoomScale="124" zoomScaleNormal="124"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3" width="11.125" style="527" customWidth="1"/>
    <col min="4" max="4" width="11.625" style="527" customWidth="1"/>
    <col min="5" max="5" width="11.75390625" style="527" customWidth="1"/>
    <col min="6" max="6" width="11.00390625" style="527" hidden="1" customWidth="1"/>
    <col min="7" max="7" width="10.375" style="527" customWidth="1"/>
    <col min="8" max="8" width="6.625" style="527" customWidth="1"/>
    <col min="9" max="9" width="6.875" style="527" customWidth="1"/>
    <col min="10" max="16384" width="9.125" style="529" customWidth="1"/>
  </cols>
  <sheetData>
    <row r="1" spans="1:4" ht="11.25" customHeight="1">
      <c r="A1" s="527"/>
      <c r="B1" s="528" t="s">
        <v>339</v>
      </c>
      <c r="C1" s="528"/>
      <c r="D1" s="528"/>
    </row>
    <row r="2" spans="1:4" ht="11.25" customHeight="1">
      <c r="A2" s="527"/>
      <c r="B2" s="528" t="s">
        <v>0</v>
      </c>
      <c r="C2" s="528"/>
      <c r="D2" s="528"/>
    </row>
    <row r="3" spans="1:7" ht="11.25" customHeight="1">
      <c r="A3" s="527"/>
      <c r="B3" s="528" t="s">
        <v>1</v>
      </c>
      <c r="C3" s="528"/>
      <c r="D3" s="528"/>
      <c r="E3" s="530"/>
      <c r="G3" s="530"/>
    </row>
    <row r="4" spans="1:9" ht="11.25" customHeight="1" thickBot="1">
      <c r="A4" s="527"/>
      <c r="B4" s="528" t="s">
        <v>345</v>
      </c>
      <c r="C4" s="528"/>
      <c r="D4" s="528"/>
      <c r="H4" s="531"/>
      <c r="I4" s="531"/>
    </row>
    <row r="5" spans="1:9" s="536" customFormat="1" ht="11.25" customHeight="1" thickBot="1">
      <c r="A5" s="532" t="s">
        <v>2</v>
      </c>
      <c r="B5" s="533"/>
      <c r="C5" s="534" t="s">
        <v>175</v>
      </c>
      <c r="D5" s="534" t="s">
        <v>233</v>
      </c>
      <c r="E5" s="534" t="s">
        <v>3</v>
      </c>
      <c r="F5" s="535"/>
      <c r="G5" s="534" t="s">
        <v>3</v>
      </c>
      <c r="H5" s="726" t="s">
        <v>145</v>
      </c>
      <c r="I5" s="727"/>
    </row>
    <row r="6" spans="1:9" s="536" customFormat="1" ht="11.25" customHeight="1">
      <c r="A6" s="537" t="s">
        <v>4</v>
      </c>
      <c r="B6" s="538" t="s">
        <v>5</v>
      </c>
      <c r="C6" s="538" t="s">
        <v>144</v>
      </c>
      <c r="D6" s="538" t="s">
        <v>144</v>
      </c>
      <c r="E6" s="539" t="s">
        <v>199</v>
      </c>
      <c r="F6" s="539" t="s">
        <v>303</v>
      </c>
      <c r="G6" s="539" t="s">
        <v>199</v>
      </c>
      <c r="H6" s="534" t="s">
        <v>8</v>
      </c>
      <c r="I6" s="533" t="s">
        <v>9</v>
      </c>
    </row>
    <row r="7" spans="1:9" ht="11.25" customHeight="1" thickBot="1">
      <c r="A7" s="540" t="s">
        <v>7</v>
      </c>
      <c r="B7" s="602"/>
      <c r="C7" s="538" t="s">
        <v>6</v>
      </c>
      <c r="D7" s="538" t="s">
        <v>6</v>
      </c>
      <c r="E7" s="538">
        <v>2015</v>
      </c>
      <c r="G7" s="538">
        <v>2014</v>
      </c>
      <c r="H7" s="706"/>
      <c r="I7" s="706"/>
    </row>
    <row r="8" spans="1:9" s="548" customFormat="1" ht="11.25" customHeight="1" thickBot="1">
      <c r="A8" s="544" t="s">
        <v>10</v>
      </c>
      <c r="B8" s="644" t="s">
        <v>11</v>
      </c>
      <c r="C8" s="575">
        <f>C9+C22+C30+C47+C56+C82+C37+C55+C54+C16</f>
        <v>38164.1</v>
      </c>
      <c r="D8" s="575">
        <f>D9+D22+D30+D47+D56+D82+D37+D55+D54+D16</f>
        <v>39369.536</v>
      </c>
      <c r="E8" s="576">
        <f>E9+E22+E30+E47+E56+E82+E37+E55+E54+E16</f>
        <v>15646.177930000002</v>
      </c>
      <c r="F8" s="576">
        <f>F9+F22+F30+F47+F56+F82+F37+F55+F54+F16</f>
        <v>0</v>
      </c>
      <c r="G8" s="576">
        <f>G9+G22+G30+G47+G56+G82+G37+G55+G54+G16</f>
        <v>12256.02525</v>
      </c>
      <c r="H8" s="696">
        <f>E8/D8*100</f>
        <v>39.74183980730685</v>
      </c>
      <c r="I8" s="705">
        <f>E8-D8</f>
        <v>-23723.35807</v>
      </c>
    </row>
    <row r="9" spans="1:9" s="551" customFormat="1" ht="15" customHeight="1">
      <c r="A9" s="549" t="s">
        <v>12</v>
      </c>
      <c r="B9" s="707" t="s">
        <v>13</v>
      </c>
      <c r="C9" s="708">
        <f>C10</f>
        <v>22685</v>
      </c>
      <c r="D9" s="708">
        <f>D10</f>
        <v>22685</v>
      </c>
      <c r="E9" s="708">
        <f>E10</f>
        <v>7402.46228</v>
      </c>
      <c r="F9" s="689">
        <f>F10</f>
        <v>0</v>
      </c>
      <c r="G9" s="545">
        <f>G10</f>
        <v>6562.68109</v>
      </c>
      <c r="H9" s="709">
        <f aca="true" t="shared" si="0" ref="H9:H69">E9/D9*100</f>
        <v>32.63152867533613</v>
      </c>
      <c r="I9" s="547">
        <f aca="true" t="shared" si="1" ref="I9:I72">E9-D9</f>
        <v>-15282.53772</v>
      </c>
    </row>
    <row r="10" spans="1:9" ht="11.25" customHeight="1">
      <c r="A10" s="552" t="s">
        <v>14</v>
      </c>
      <c r="B10" s="553" t="s">
        <v>15</v>
      </c>
      <c r="C10" s="554">
        <f>C12+C13+C14+C15</f>
        <v>22685</v>
      </c>
      <c r="D10" s="554">
        <f>D12+D13+D14+D15</f>
        <v>22685</v>
      </c>
      <c r="E10" s="555">
        <f>E12+E13+E14+E15</f>
        <v>7402.46228</v>
      </c>
      <c r="F10" s="555">
        <f>F12+F13+F14+F15</f>
        <v>0</v>
      </c>
      <c r="G10" s="555">
        <f>G12+G13+G14+G15</f>
        <v>6562.68109</v>
      </c>
      <c r="H10" s="546">
        <f t="shared" si="0"/>
        <v>32.63152867533613</v>
      </c>
      <c r="I10" s="547">
        <f t="shared" si="1"/>
        <v>-15282.53772</v>
      </c>
    </row>
    <row r="11" spans="1:9" ht="11.25" customHeight="1">
      <c r="A11" s="556"/>
      <c r="B11" s="557" t="s">
        <v>327</v>
      </c>
      <c r="C11" s="558"/>
      <c r="D11" s="558"/>
      <c r="E11" s="559">
        <f>E10*10%/40.77%</f>
        <v>1815.6640372823153</v>
      </c>
      <c r="F11" s="560"/>
      <c r="G11" s="559"/>
      <c r="H11" s="546"/>
      <c r="I11" s="547">
        <f t="shared" si="1"/>
        <v>1815.6640372823153</v>
      </c>
    </row>
    <row r="12" spans="1:9" ht="22.5" customHeight="1">
      <c r="A12" s="561" t="s">
        <v>181</v>
      </c>
      <c r="B12" s="562" t="s">
        <v>194</v>
      </c>
      <c r="C12" s="563">
        <v>21962</v>
      </c>
      <c r="D12" s="563">
        <v>21962</v>
      </c>
      <c r="E12" s="559">
        <v>7220.80022</v>
      </c>
      <c r="F12" s="560"/>
      <c r="G12" s="559">
        <v>6466.74667</v>
      </c>
      <c r="H12" s="546">
        <f t="shared" si="0"/>
        <v>32.87860950733085</v>
      </c>
      <c r="I12" s="547">
        <f t="shared" si="1"/>
        <v>-14741.199779999999</v>
      </c>
    </row>
    <row r="13" spans="1:9" ht="11.25" customHeight="1">
      <c r="A13" s="561" t="s">
        <v>182</v>
      </c>
      <c r="B13" s="564" t="s">
        <v>195</v>
      </c>
      <c r="C13" s="565">
        <v>260</v>
      </c>
      <c r="D13" s="565">
        <v>260</v>
      </c>
      <c r="E13" s="566">
        <v>25.4236</v>
      </c>
      <c r="F13" s="567"/>
      <c r="G13" s="566">
        <v>27.26114</v>
      </c>
      <c r="H13" s="546">
        <f t="shared" si="0"/>
        <v>9.778307692307694</v>
      </c>
      <c r="I13" s="547">
        <f t="shared" si="1"/>
        <v>-234.5764</v>
      </c>
    </row>
    <row r="14" spans="1:9" ht="24.75" customHeight="1">
      <c r="A14" s="561" t="s">
        <v>183</v>
      </c>
      <c r="B14" s="568" t="s">
        <v>184</v>
      </c>
      <c r="C14" s="563">
        <v>463</v>
      </c>
      <c r="D14" s="563">
        <v>463</v>
      </c>
      <c r="E14" s="559">
        <v>156.23846</v>
      </c>
      <c r="F14" s="560"/>
      <c r="G14" s="559">
        <v>68.67328</v>
      </c>
      <c r="H14" s="546">
        <f t="shared" si="0"/>
        <v>33.74480777537797</v>
      </c>
      <c r="I14" s="547">
        <f t="shared" si="1"/>
        <v>-306.76153999999997</v>
      </c>
    </row>
    <row r="15" spans="1:9" ht="44.25" customHeight="1" thickBot="1">
      <c r="A15" s="569" t="s">
        <v>185</v>
      </c>
      <c r="B15" s="570" t="s">
        <v>186</v>
      </c>
      <c r="C15" s="554"/>
      <c r="D15" s="554"/>
      <c r="E15" s="555"/>
      <c r="F15" s="571"/>
      <c r="G15" s="555"/>
      <c r="H15" s="546"/>
      <c r="I15" s="704">
        <f t="shared" si="1"/>
        <v>0</v>
      </c>
    </row>
    <row r="16" spans="1:9" s="536" customFormat="1" ht="11.25" customHeight="1" thickBot="1">
      <c r="A16" s="572" t="s">
        <v>283</v>
      </c>
      <c r="B16" s="573" t="s">
        <v>215</v>
      </c>
      <c r="C16" s="574">
        <f>C17</f>
        <v>19.900000000000002</v>
      </c>
      <c r="D16" s="575">
        <f>D17</f>
        <v>25.336000000000002</v>
      </c>
      <c r="E16" s="576">
        <f>E17</f>
        <v>6.154990000000001</v>
      </c>
      <c r="F16" s="576">
        <f>F17</f>
        <v>0</v>
      </c>
      <c r="G16" s="576">
        <f>G17</f>
        <v>7.59806</v>
      </c>
      <c r="H16" s="696">
        <f t="shared" si="0"/>
        <v>24.293455952005054</v>
      </c>
      <c r="I16" s="705">
        <f t="shared" si="1"/>
        <v>-19.18101</v>
      </c>
    </row>
    <row r="17" spans="1:9" ht="11.25" customHeight="1">
      <c r="A17" s="577" t="s">
        <v>221</v>
      </c>
      <c r="B17" s="578" t="s">
        <v>217</v>
      </c>
      <c r="C17" s="565">
        <f>C18+C19+C20+C21</f>
        <v>19.900000000000002</v>
      </c>
      <c r="D17" s="566">
        <f>D18+D19+D20+D21</f>
        <v>25.336000000000002</v>
      </c>
      <c r="E17" s="566">
        <f>E18+E19+E20+E21</f>
        <v>6.154990000000001</v>
      </c>
      <c r="F17" s="566">
        <f>F18+F19+F20+F21</f>
        <v>0</v>
      </c>
      <c r="G17" s="566">
        <f>G18+G19+G20+G21</f>
        <v>7.59806</v>
      </c>
      <c r="H17" s="709">
        <f t="shared" si="0"/>
        <v>24.293455952005054</v>
      </c>
      <c r="I17" s="547">
        <f t="shared" si="1"/>
        <v>-19.18101</v>
      </c>
    </row>
    <row r="18" spans="1:9" ht="11.25" customHeight="1">
      <c r="A18" s="577" t="s">
        <v>222</v>
      </c>
      <c r="B18" s="579" t="s">
        <v>216</v>
      </c>
      <c r="C18" s="580">
        <v>6.1</v>
      </c>
      <c r="D18" s="566">
        <v>8.57335</v>
      </c>
      <c r="E18" s="566">
        <v>2.0809</v>
      </c>
      <c r="F18" s="567"/>
      <c r="G18" s="566">
        <v>3.00685</v>
      </c>
      <c r="H18" s="546">
        <f t="shared" si="0"/>
        <v>24.271725754809967</v>
      </c>
      <c r="I18" s="547">
        <f t="shared" si="1"/>
        <v>-6.49245</v>
      </c>
    </row>
    <row r="19" spans="1:9" ht="11.25" customHeight="1">
      <c r="A19" s="577" t="s">
        <v>223</v>
      </c>
      <c r="B19" s="579" t="s">
        <v>218</v>
      </c>
      <c r="C19" s="580">
        <v>0.2</v>
      </c>
      <c r="D19" s="566">
        <v>0.2</v>
      </c>
      <c r="E19" s="566">
        <v>0.04664</v>
      </c>
      <c r="F19" s="567"/>
      <c r="G19" s="566">
        <v>0.0478</v>
      </c>
      <c r="H19" s="546">
        <f t="shared" si="0"/>
        <v>23.32</v>
      </c>
      <c r="I19" s="547">
        <f t="shared" si="1"/>
        <v>-0.15336</v>
      </c>
    </row>
    <row r="20" spans="1:9" ht="11.25" customHeight="1">
      <c r="A20" s="577" t="s">
        <v>224</v>
      </c>
      <c r="B20" s="579" t="s">
        <v>219</v>
      </c>
      <c r="C20" s="580">
        <v>13.3</v>
      </c>
      <c r="D20" s="566">
        <v>16.26265</v>
      </c>
      <c r="E20" s="566">
        <v>4.16313</v>
      </c>
      <c r="F20" s="567"/>
      <c r="G20" s="566">
        <v>4.54341</v>
      </c>
      <c r="H20" s="546">
        <f t="shared" si="0"/>
        <v>25.599333441966714</v>
      </c>
      <c r="I20" s="547">
        <f t="shared" si="1"/>
        <v>-12.099520000000002</v>
      </c>
    </row>
    <row r="21" spans="1:9" ht="11.25" customHeight="1" thickBot="1">
      <c r="A21" s="581" t="s">
        <v>225</v>
      </c>
      <c r="B21" s="582" t="s">
        <v>220</v>
      </c>
      <c r="C21" s="583">
        <v>0.3</v>
      </c>
      <c r="D21" s="555">
        <v>0.3</v>
      </c>
      <c r="E21" s="555">
        <v>-0.13568</v>
      </c>
      <c r="F21" s="571"/>
      <c r="G21" s="555"/>
      <c r="H21" s="546">
        <f t="shared" si="0"/>
        <v>-45.22666666666667</v>
      </c>
      <c r="I21" s="704">
        <f t="shared" si="1"/>
        <v>-0.43567999999999996</v>
      </c>
    </row>
    <row r="22" spans="1:9" s="587" customFormat="1" ht="11.25" customHeight="1" thickBot="1">
      <c r="A22" s="584" t="s">
        <v>16</v>
      </c>
      <c r="B22" s="585" t="s">
        <v>17</v>
      </c>
      <c r="C22" s="586">
        <f>C23+C27+C28+C29</f>
        <v>5698.8</v>
      </c>
      <c r="D22" s="586">
        <f>D23+D27+D28+D29</f>
        <v>4798.8</v>
      </c>
      <c r="E22" s="586">
        <f>E23+E27+E28+E29</f>
        <v>2484.7178400000003</v>
      </c>
      <c r="F22" s="586">
        <f>F23+F27+F28+F29</f>
        <v>0</v>
      </c>
      <c r="G22" s="586">
        <f>G23+G27+G28+G29</f>
        <v>1703.28462</v>
      </c>
      <c r="H22" s="696">
        <f t="shared" si="0"/>
        <v>51.77789947486872</v>
      </c>
      <c r="I22" s="705">
        <f t="shared" si="1"/>
        <v>-2314.08216</v>
      </c>
    </row>
    <row r="23" spans="1:9" s="587" customFormat="1" ht="11.25" customHeight="1">
      <c r="A23" s="552" t="s">
        <v>141</v>
      </c>
      <c r="B23" s="588" t="s">
        <v>152</v>
      </c>
      <c r="C23" s="589">
        <f>C24+C25</f>
        <v>2972.8</v>
      </c>
      <c r="D23" s="589">
        <f>D24+D25</f>
        <v>1872.8</v>
      </c>
      <c r="E23" s="566">
        <f>E24+E25</f>
        <v>876.50317</v>
      </c>
      <c r="F23" s="566">
        <f>F24+F25</f>
        <v>0</v>
      </c>
      <c r="G23" s="566">
        <f>G24+G25</f>
        <v>713.58123</v>
      </c>
      <c r="H23" s="709">
        <f t="shared" si="0"/>
        <v>46.80174978641606</v>
      </c>
      <c r="I23" s="547">
        <f t="shared" si="1"/>
        <v>-996.29683</v>
      </c>
    </row>
    <row r="24" spans="1:9" s="587" customFormat="1" ht="25.5" customHeight="1">
      <c r="A24" s="590" t="s">
        <v>142</v>
      </c>
      <c r="B24" s="591" t="s">
        <v>153</v>
      </c>
      <c r="C24" s="592">
        <v>880.7</v>
      </c>
      <c r="D24" s="592">
        <v>530.7</v>
      </c>
      <c r="E24" s="559">
        <v>448.47906</v>
      </c>
      <c r="F24" s="593"/>
      <c r="G24" s="559">
        <v>205.63087</v>
      </c>
      <c r="H24" s="546">
        <f t="shared" si="0"/>
        <v>84.5070774448841</v>
      </c>
      <c r="I24" s="547">
        <f t="shared" si="1"/>
        <v>-82.22094000000004</v>
      </c>
    </row>
    <row r="25" spans="1:9" ht="22.5" customHeight="1">
      <c r="A25" s="590" t="s">
        <v>143</v>
      </c>
      <c r="B25" s="591" t="s">
        <v>154</v>
      </c>
      <c r="C25" s="594">
        <v>2092.1</v>
      </c>
      <c r="D25" s="594">
        <v>1342.1</v>
      </c>
      <c r="E25" s="555">
        <v>428.02411</v>
      </c>
      <c r="G25" s="555">
        <v>507.95036</v>
      </c>
      <c r="H25" s="546">
        <f t="shared" si="0"/>
        <v>31.89211757693168</v>
      </c>
      <c r="I25" s="547">
        <f t="shared" si="1"/>
        <v>-914.0758899999998</v>
      </c>
    </row>
    <row r="26" spans="1:9" ht="11.25" customHeight="1">
      <c r="A26" s="590" t="s">
        <v>18</v>
      </c>
      <c r="B26" s="557" t="s">
        <v>19</v>
      </c>
      <c r="C26" s="595"/>
      <c r="D26" s="595"/>
      <c r="E26" s="596"/>
      <c r="F26" s="597"/>
      <c r="G26" s="596"/>
      <c r="H26" s="546"/>
      <c r="I26" s="547">
        <f t="shared" si="1"/>
        <v>0</v>
      </c>
    </row>
    <row r="27" spans="1:9" ht="11.25" customHeight="1" thickBot="1">
      <c r="A27" s="598"/>
      <c r="B27" s="599" t="s">
        <v>20</v>
      </c>
      <c r="C27" s="589">
        <v>2239.2</v>
      </c>
      <c r="D27" s="589">
        <v>2239.2</v>
      </c>
      <c r="E27" s="566">
        <v>883.48055</v>
      </c>
      <c r="F27" s="567"/>
      <c r="G27" s="566">
        <v>781.24798</v>
      </c>
      <c r="H27" s="546">
        <f t="shared" si="0"/>
        <v>39.45518712040015</v>
      </c>
      <c r="I27" s="547">
        <f t="shared" si="1"/>
        <v>-1355.7194499999998</v>
      </c>
    </row>
    <row r="28" spans="1:9" ht="11.25" customHeight="1" thickBot="1">
      <c r="A28" s="600" t="s">
        <v>21</v>
      </c>
      <c r="B28" s="601" t="s">
        <v>273</v>
      </c>
      <c r="C28" s="589">
        <v>281.3</v>
      </c>
      <c r="D28" s="589">
        <v>181.3</v>
      </c>
      <c r="E28" s="559">
        <v>508.31112</v>
      </c>
      <c r="F28" s="567"/>
      <c r="G28" s="559">
        <v>106.39241</v>
      </c>
      <c r="H28" s="546">
        <f t="shared" si="0"/>
        <v>280.3701709873138</v>
      </c>
      <c r="I28" s="547">
        <f t="shared" si="1"/>
        <v>327.01112</v>
      </c>
    </row>
    <row r="29" spans="1:9" ht="11.25" customHeight="1" thickBot="1">
      <c r="A29" s="552" t="s">
        <v>193</v>
      </c>
      <c r="B29" s="553" t="s">
        <v>259</v>
      </c>
      <c r="C29" s="602">
        <v>205.5</v>
      </c>
      <c r="D29" s="602">
        <v>505.5</v>
      </c>
      <c r="E29" s="596">
        <v>216.423</v>
      </c>
      <c r="F29" s="571"/>
      <c r="G29" s="596">
        <v>102.063</v>
      </c>
      <c r="H29" s="546">
        <f t="shared" si="0"/>
        <v>42.81364985163204</v>
      </c>
      <c r="I29" s="704">
        <f t="shared" si="1"/>
        <v>-289.077</v>
      </c>
    </row>
    <row r="30" spans="1:9" ht="11.25" customHeight="1" thickBot="1">
      <c r="A30" s="584" t="s">
        <v>22</v>
      </c>
      <c r="B30" s="585" t="s">
        <v>23</v>
      </c>
      <c r="C30" s="586">
        <f>C32+C34+C35</f>
        <v>1037.838</v>
      </c>
      <c r="D30" s="586">
        <f>D32+D34+D35</f>
        <v>1037.838</v>
      </c>
      <c r="E30" s="586">
        <f>E32+E34+E35</f>
        <v>260.60321</v>
      </c>
      <c r="F30" s="586">
        <f>F32+F34+F35</f>
        <v>0</v>
      </c>
      <c r="G30" s="586">
        <f>G32+G34+G35</f>
        <v>245.49617</v>
      </c>
      <c r="H30" s="696">
        <f t="shared" si="0"/>
        <v>25.110201206739397</v>
      </c>
      <c r="I30" s="705">
        <f t="shared" si="1"/>
        <v>-777.23479</v>
      </c>
    </row>
    <row r="31" spans="1:9" ht="11.25" customHeight="1">
      <c r="A31" s="552" t="s">
        <v>24</v>
      </c>
      <c r="B31" s="553" t="s">
        <v>25</v>
      </c>
      <c r="C31" s="602"/>
      <c r="D31" s="602"/>
      <c r="E31" s="555"/>
      <c r="F31" s="571"/>
      <c r="G31" s="555"/>
      <c r="H31" s="709"/>
      <c r="I31" s="547">
        <f t="shared" si="1"/>
        <v>0</v>
      </c>
    </row>
    <row r="32" spans="2:9" ht="11.25" customHeight="1">
      <c r="B32" s="553" t="s">
        <v>26</v>
      </c>
      <c r="C32" s="602">
        <f>C33</f>
        <v>1034.793</v>
      </c>
      <c r="D32" s="602">
        <f>D33</f>
        <v>1034.793</v>
      </c>
      <c r="E32" s="603">
        <f>E33</f>
        <v>260.60321</v>
      </c>
      <c r="F32" s="527">
        <f>F33</f>
        <v>0</v>
      </c>
      <c r="G32" s="603">
        <f>G33</f>
        <v>245.49617</v>
      </c>
      <c r="H32" s="546">
        <f t="shared" si="0"/>
        <v>25.184090924465085</v>
      </c>
      <c r="I32" s="547">
        <f t="shared" si="1"/>
        <v>-774.1897899999999</v>
      </c>
    </row>
    <row r="33" spans="1:9" ht="11.25" customHeight="1">
      <c r="A33" s="590" t="s">
        <v>27</v>
      </c>
      <c r="B33" s="604" t="s">
        <v>250</v>
      </c>
      <c r="C33" s="605">
        <v>1034.793</v>
      </c>
      <c r="D33" s="605">
        <v>1034.793</v>
      </c>
      <c r="E33" s="596">
        <v>260.60321</v>
      </c>
      <c r="F33" s="571"/>
      <c r="G33" s="596">
        <v>245.49617</v>
      </c>
      <c r="H33" s="546">
        <f t="shared" si="0"/>
        <v>25.184090924465085</v>
      </c>
      <c r="I33" s="547">
        <f t="shared" si="1"/>
        <v>-774.1897899999999</v>
      </c>
    </row>
    <row r="34" spans="1:9" ht="11.25" customHeight="1">
      <c r="A34" s="606" t="s">
        <v>28</v>
      </c>
      <c r="B34" s="604" t="s">
        <v>251</v>
      </c>
      <c r="C34" s="595"/>
      <c r="D34" s="595"/>
      <c r="E34" s="559"/>
      <c r="F34" s="597"/>
      <c r="G34" s="559"/>
      <c r="H34" s="546"/>
      <c r="I34" s="547">
        <f t="shared" si="1"/>
        <v>0</v>
      </c>
    </row>
    <row r="35" spans="1:9" ht="11.25" customHeight="1" thickBot="1">
      <c r="A35" s="590" t="s">
        <v>198</v>
      </c>
      <c r="B35" s="557" t="s">
        <v>252</v>
      </c>
      <c r="C35" s="595">
        <v>3.045</v>
      </c>
      <c r="D35" s="595">
        <v>3.045</v>
      </c>
      <c r="E35" s="596"/>
      <c r="F35" s="597"/>
      <c r="G35" s="596"/>
      <c r="H35" s="546">
        <f t="shared" si="0"/>
        <v>0</v>
      </c>
      <c r="I35" s="704">
        <f t="shared" si="1"/>
        <v>-3.045</v>
      </c>
    </row>
    <row r="36" spans="1:9" ht="11.25" customHeight="1">
      <c r="A36" s="607" t="s">
        <v>51</v>
      </c>
      <c r="B36" s="608" t="s">
        <v>146</v>
      </c>
      <c r="C36" s="533"/>
      <c r="D36" s="533"/>
      <c r="E36" s="609"/>
      <c r="F36" s="610"/>
      <c r="G36" s="609"/>
      <c r="H36" s="710"/>
      <c r="I36" s="711">
        <f t="shared" si="1"/>
        <v>0</v>
      </c>
    </row>
    <row r="37" spans="1:9" ht="11.25" customHeight="1" thickBot="1">
      <c r="A37" s="611"/>
      <c r="B37" s="612" t="s">
        <v>147</v>
      </c>
      <c r="C37" s="543">
        <f>C39+C40+C44</f>
        <v>3380.5</v>
      </c>
      <c r="D37" s="543">
        <f>D39+D40+D44</f>
        <v>3380.5</v>
      </c>
      <c r="E37" s="543">
        <f>E39+E40+E44</f>
        <v>388.76648</v>
      </c>
      <c r="F37" s="613">
        <f>F39+F40+F44</f>
        <v>0</v>
      </c>
      <c r="G37" s="614">
        <f>G39+G40+G44</f>
        <v>992.3863699999999</v>
      </c>
      <c r="H37" s="712">
        <f t="shared" si="0"/>
        <v>11.50026564117734</v>
      </c>
      <c r="I37" s="713">
        <f t="shared" si="1"/>
        <v>-2991.7335199999998</v>
      </c>
    </row>
    <row r="38" spans="1:9" ht="11.25" customHeight="1">
      <c r="A38" s="552" t="s">
        <v>187</v>
      </c>
      <c r="B38" s="553" t="s">
        <v>52</v>
      </c>
      <c r="C38" s="602"/>
      <c r="D38" s="602"/>
      <c r="E38" s="555"/>
      <c r="F38" s="571"/>
      <c r="G38" s="555"/>
      <c r="H38" s="709"/>
      <c r="I38" s="547">
        <f t="shared" si="1"/>
        <v>0</v>
      </c>
    </row>
    <row r="39" spans="2:9" ht="11.25" customHeight="1">
      <c r="B39" s="599" t="s">
        <v>260</v>
      </c>
      <c r="C39" s="589">
        <v>2752.5</v>
      </c>
      <c r="D39" s="589">
        <v>2752.5</v>
      </c>
      <c r="E39" s="566">
        <v>353.23161</v>
      </c>
      <c r="F39" s="571"/>
      <c r="G39" s="566">
        <v>946.53576</v>
      </c>
      <c r="H39" s="546">
        <f t="shared" si="0"/>
        <v>12.833119346049045</v>
      </c>
      <c r="I39" s="547">
        <f t="shared" si="1"/>
        <v>-2399.26839</v>
      </c>
    </row>
    <row r="40" spans="1:9" ht="20.25" customHeight="1">
      <c r="A40" s="590" t="s">
        <v>263</v>
      </c>
      <c r="B40" s="615" t="s">
        <v>262</v>
      </c>
      <c r="C40" s="602">
        <f>C41</f>
        <v>307</v>
      </c>
      <c r="D40" s="602">
        <f>D41</f>
        <v>307</v>
      </c>
      <c r="E40" s="555">
        <f>E41</f>
        <v>0</v>
      </c>
      <c r="F40" s="527">
        <f>F41</f>
        <v>0</v>
      </c>
      <c r="G40" s="555">
        <f>G41</f>
        <v>0</v>
      </c>
      <c r="H40" s="546">
        <f t="shared" si="0"/>
        <v>0</v>
      </c>
      <c r="I40" s="547">
        <f t="shared" si="1"/>
        <v>-307</v>
      </c>
    </row>
    <row r="41" spans="1:9" ht="22.5" customHeight="1">
      <c r="A41" s="616" t="s">
        <v>264</v>
      </c>
      <c r="B41" s="617" t="s">
        <v>262</v>
      </c>
      <c r="C41" s="616">
        <v>307</v>
      </c>
      <c r="D41" s="616">
        <v>307</v>
      </c>
      <c r="E41" s="603"/>
      <c r="F41" s="618"/>
      <c r="G41" s="603"/>
      <c r="H41" s="546">
        <f t="shared" si="0"/>
        <v>0</v>
      </c>
      <c r="I41" s="547">
        <f t="shared" si="1"/>
        <v>-307</v>
      </c>
    </row>
    <row r="42" spans="1:10" ht="11.25" customHeight="1">
      <c r="A42" s="552" t="s">
        <v>53</v>
      </c>
      <c r="B42" s="553" t="s">
        <v>54</v>
      </c>
      <c r="C42" s="602"/>
      <c r="D42" s="602"/>
      <c r="E42" s="619"/>
      <c r="F42" s="620"/>
      <c r="G42" s="619"/>
      <c r="H42" s="546"/>
      <c r="I42" s="547">
        <f t="shared" si="1"/>
        <v>0</v>
      </c>
      <c r="J42" s="587"/>
    </row>
    <row r="43" spans="1:10" ht="11.25" customHeight="1">
      <c r="A43" s="621"/>
      <c r="B43" s="553" t="s">
        <v>55</v>
      </c>
      <c r="C43" s="602"/>
      <c r="D43" s="602"/>
      <c r="E43" s="622"/>
      <c r="F43" s="623"/>
      <c r="G43" s="622"/>
      <c r="H43" s="546"/>
      <c r="I43" s="547">
        <f t="shared" si="1"/>
        <v>0</v>
      </c>
      <c r="J43" s="624"/>
    </row>
    <row r="44" spans="1:10" s="587" customFormat="1" ht="11.25" customHeight="1">
      <c r="A44" s="621"/>
      <c r="B44" s="553" t="s">
        <v>56</v>
      </c>
      <c r="C44" s="589">
        <f>C46</f>
        <v>321</v>
      </c>
      <c r="D44" s="589">
        <f>D46</f>
        <v>321</v>
      </c>
      <c r="E44" s="566">
        <f>E46</f>
        <v>35.53487</v>
      </c>
      <c r="F44" s="542">
        <f>F46</f>
        <v>0</v>
      </c>
      <c r="G44" s="566">
        <f>G46</f>
        <v>45.85061</v>
      </c>
      <c r="H44" s="546">
        <f t="shared" si="0"/>
        <v>11.070052959501558</v>
      </c>
      <c r="I44" s="547">
        <f t="shared" si="1"/>
        <v>-285.46513</v>
      </c>
      <c r="J44" s="624"/>
    </row>
    <row r="45" spans="1:9" s="624" customFormat="1" ht="11.25" customHeight="1">
      <c r="A45" s="590" t="s">
        <v>57</v>
      </c>
      <c r="B45" s="557" t="s">
        <v>58</v>
      </c>
      <c r="C45" s="595"/>
      <c r="D45" s="595"/>
      <c r="E45" s="625"/>
      <c r="F45" s="623"/>
      <c r="G45" s="625"/>
      <c r="H45" s="546"/>
      <c r="I45" s="547">
        <f t="shared" si="1"/>
        <v>0</v>
      </c>
    </row>
    <row r="46" spans="1:9" s="624" customFormat="1" ht="11.25" customHeight="1" thickBot="1">
      <c r="A46" s="621"/>
      <c r="B46" s="553" t="s">
        <v>59</v>
      </c>
      <c r="C46" s="602">
        <v>321</v>
      </c>
      <c r="D46" s="602">
        <v>321</v>
      </c>
      <c r="E46" s="555">
        <v>35.53487</v>
      </c>
      <c r="F46" s="623"/>
      <c r="G46" s="555">
        <v>45.85061</v>
      </c>
      <c r="H46" s="546">
        <f t="shared" si="0"/>
        <v>11.070052959501558</v>
      </c>
      <c r="I46" s="704">
        <f t="shared" si="1"/>
        <v>-285.46513</v>
      </c>
    </row>
    <row r="47" spans="1:9" s="624" customFormat="1" ht="11.25" customHeight="1" thickBot="1">
      <c r="A47" s="584" t="s">
        <v>62</v>
      </c>
      <c r="B47" s="585" t="s">
        <v>63</v>
      </c>
      <c r="C47" s="586">
        <f>C48+C49+C50+C51+C53</f>
        <v>3760.5</v>
      </c>
      <c r="D47" s="586">
        <f>D48+D49+D50+D51+D53</f>
        <v>4760.5</v>
      </c>
      <c r="E47" s="576">
        <f>E48+E49+E50+E51+E53+E52</f>
        <v>3747.1777399999996</v>
      </c>
      <c r="F47" s="626"/>
      <c r="G47" s="576">
        <f>G48+G49+G51+G50+G53</f>
        <v>1201.68615</v>
      </c>
      <c r="H47" s="696">
        <f t="shared" si="0"/>
        <v>78.71395315618106</v>
      </c>
      <c r="I47" s="705">
        <f t="shared" si="1"/>
        <v>-1013.3222600000004</v>
      </c>
    </row>
    <row r="48" spans="1:9" s="624" customFormat="1" ht="11.25" customHeight="1">
      <c r="A48" s="590" t="s">
        <v>265</v>
      </c>
      <c r="B48" s="595" t="s">
        <v>197</v>
      </c>
      <c r="C48" s="602">
        <v>3440.5</v>
      </c>
      <c r="D48" s="602">
        <v>3440.5</v>
      </c>
      <c r="E48" s="555">
        <v>3046.39677</v>
      </c>
      <c r="F48" s="623"/>
      <c r="G48" s="555">
        <v>1019.88472</v>
      </c>
      <c r="H48" s="709">
        <f t="shared" si="0"/>
        <v>88.54517570120622</v>
      </c>
      <c r="I48" s="547">
        <f t="shared" si="1"/>
        <v>-394.10323000000017</v>
      </c>
    </row>
    <row r="49" spans="1:9" s="624" customFormat="1" ht="11.25" customHeight="1">
      <c r="A49" s="590" t="s">
        <v>238</v>
      </c>
      <c r="B49" s="592" t="s">
        <v>240</v>
      </c>
      <c r="C49" s="605">
        <v>18</v>
      </c>
      <c r="D49" s="605">
        <v>18</v>
      </c>
      <c r="E49" s="559">
        <v>6.30832</v>
      </c>
      <c r="F49" s="627"/>
      <c r="G49" s="559">
        <v>5.74408</v>
      </c>
      <c r="H49" s="546">
        <f t="shared" si="0"/>
        <v>35.04622222222223</v>
      </c>
      <c r="I49" s="547">
        <f t="shared" si="1"/>
        <v>-11.69168</v>
      </c>
    </row>
    <row r="50" spans="1:9" s="624" customFormat="1" ht="11.25" customHeight="1">
      <c r="A50" s="590" t="s">
        <v>295</v>
      </c>
      <c r="B50" s="592" t="s">
        <v>296</v>
      </c>
      <c r="C50" s="605">
        <v>1</v>
      </c>
      <c r="D50" s="605">
        <v>1</v>
      </c>
      <c r="E50" s="559"/>
      <c r="F50" s="627"/>
      <c r="G50" s="559"/>
      <c r="H50" s="546">
        <f t="shared" si="0"/>
        <v>0</v>
      </c>
      <c r="I50" s="547">
        <f t="shared" si="1"/>
        <v>-1</v>
      </c>
    </row>
    <row r="51" spans="1:9" s="624" customFormat="1" ht="11.25" customHeight="1">
      <c r="A51" s="590" t="s">
        <v>239</v>
      </c>
      <c r="B51" s="605" t="s">
        <v>241</v>
      </c>
      <c r="C51" s="605">
        <v>300</v>
      </c>
      <c r="D51" s="605">
        <v>300</v>
      </c>
      <c r="E51" s="559">
        <v>36.75483</v>
      </c>
      <c r="F51" s="627"/>
      <c r="G51" s="559">
        <v>176.05735</v>
      </c>
      <c r="H51" s="546">
        <f t="shared" si="0"/>
        <v>12.25161</v>
      </c>
      <c r="I51" s="547">
        <f t="shared" si="1"/>
        <v>-263.24517000000003</v>
      </c>
    </row>
    <row r="52" spans="1:9" s="624" customFormat="1" ht="11.25" customHeight="1">
      <c r="A52" s="590" t="s">
        <v>274</v>
      </c>
      <c r="B52" s="595" t="s">
        <v>275</v>
      </c>
      <c r="C52" s="595"/>
      <c r="D52" s="595"/>
      <c r="E52" s="596">
        <v>0.00398</v>
      </c>
      <c r="F52" s="628"/>
      <c r="G52" s="596"/>
      <c r="H52" s="546"/>
      <c r="I52" s="547">
        <f t="shared" si="1"/>
        <v>0.00398</v>
      </c>
    </row>
    <row r="53" spans="1:9" s="624" customFormat="1" ht="11.25" customHeight="1" thickBot="1">
      <c r="A53" s="590" t="s">
        <v>276</v>
      </c>
      <c r="B53" s="629" t="s">
        <v>277</v>
      </c>
      <c r="C53" s="595">
        <v>1</v>
      </c>
      <c r="D53" s="595">
        <v>1001</v>
      </c>
      <c r="E53" s="596">
        <v>657.71384</v>
      </c>
      <c r="F53" s="628"/>
      <c r="G53" s="596"/>
      <c r="H53" s="546">
        <f t="shared" si="0"/>
        <v>65.70567832167832</v>
      </c>
      <c r="I53" s="704">
        <f t="shared" si="1"/>
        <v>-343.28616</v>
      </c>
    </row>
    <row r="54" spans="1:10" s="624" customFormat="1" ht="34.5" customHeight="1" thickBot="1">
      <c r="A54" s="630" t="s">
        <v>328</v>
      </c>
      <c r="B54" s="631" t="s">
        <v>158</v>
      </c>
      <c r="C54" s="632">
        <v>104.5</v>
      </c>
      <c r="D54" s="632">
        <v>104.5</v>
      </c>
      <c r="E54" s="576"/>
      <c r="F54" s="633"/>
      <c r="G54" s="576"/>
      <c r="H54" s="696">
        <f t="shared" si="0"/>
        <v>0</v>
      </c>
      <c r="I54" s="705">
        <f t="shared" si="1"/>
        <v>-104.5</v>
      </c>
      <c r="J54" s="529"/>
    </row>
    <row r="55" spans="1:9" s="536" customFormat="1" ht="11.25" customHeight="1" thickBot="1">
      <c r="A55" s="584" t="s">
        <v>189</v>
      </c>
      <c r="B55" s="585" t="s">
        <v>68</v>
      </c>
      <c r="C55" s="634">
        <v>400</v>
      </c>
      <c r="D55" s="634">
        <v>800</v>
      </c>
      <c r="E55" s="635">
        <v>711.22249</v>
      </c>
      <c r="F55" s="636"/>
      <c r="G55" s="635">
        <v>229.96513</v>
      </c>
      <c r="H55" s="696">
        <f t="shared" si="0"/>
        <v>88.90281125</v>
      </c>
      <c r="I55" s="705">
        <f t="shared" si="1"/>
        <v>-88.77751</v>
      </c>
    </row>
    <row r="56" spans="1:9" ht="11.25" customHeight="1" thickBot="1">
      <c r="A56" s="584" t="s">
        <v>69</v>
      </c>
      <c r="B56" s="585" t="s">
        <v>70</v>
      </c>
      <c r="C56" s="635">
        <f>C59+C61+C63+C65+C66+C68+C69+C70+C72+C74+C81+C57+C77</f>
        <v>1077.0620000000001</v>
      </c>
      <c r="D56" s="635">
        <f>D59+D61+D63+D65+D66+D68+D69+D70+D72+D74+D81+D57+D77</f>
        <v>1077.0620000000001</v>
      </c>
      <c r="E56" s="635">
        <f>E59+E61+E63+E65+E66+E68+E69+E70+E72+E74+E57+E77+E78+E79</f>
        <v>189.86115</v>
      </c>
      <c r="F56" s="626">
        <f>F59+F61+F63+F65+F66+F68+F69+F70+F72+F74+F75+F81+F57</f>
        <v>0</v>
      </c>
      <c r="G56" s="635">
        <f>G59+G61+G63+G65+G66+G68+G69+G70+G72+G74+G75+G57+G77+G78+G79</f>
        <v>169.4777</v>
      </c>
      <c r="H56" s="696">
        <f t="shared" si="0"/>
        <v>17.627689956567032</v>
      </c>
      <c r="I56" s="705">
        <f t="shared" si="1"/>
        <v>-887.2008500000002</v>
      </c>
    </row>
    <row r="57" spans="1:9" ht="11.25" customHeight="1">
      <c r="A57" s="598" t="s">
        <v>190</v>
      </c>
      <c r="B57" s="599" t="s">
        <v>266</v>
      </c>
      <c r="C57" s="565">
        <v>30.5</v>
      </c>
      <c r="D57" s="565">
        <v>30.5</v>
      </c>
      <c r="E57" s="566">
        <v>6.55</v>
      </c>
      <c r="F57" s="567"/>
      <c r="G57" s="566">
        <v>9.64467</v>
      </c>
      <c r="H57" s="709">
        <f t="shared" si="0"/>
        <v>21.475409836065573</v>
      </c>
      <c r="I57" s="547">
        <f t="shared" si="1"/>
        <v>-23.95</v>
      </c>
    </row>
    <row r="58" spans="1:10" s="536" customFormat="1" ht="11.25" customHeight="1">
      <c r="A58" s="552" t="s">
        <v>71</v>
      </c>
      <c r="B58" s="553" t="s">
        <v>72</v>
      </c>
      <c r="C58" s="595"/>
      <c r="D58" s="595"/>
      <c r="E58" s="637"/>
      <c r="F58" s="638"/>
      <c r="G58" s="637"/>
      <c r="H58" s="546"/>
      <c r="I58" s="547">
        <f t="shared" si="1"/>
        <v>0</v>
      </c>
      <c r="J58" s="529"/>
    </row>
    <row r="59" spans="2:9" ht="11.25" customHeight="1">
      <c r="B59" s="553" t="s">
        <v>73</v>
      </c>
      <c r="C59" s="589">
        <v>2.2</v>
      </c>
      <c r="D59" s="589">
        <v>2.2</v>
      </c>
      <c r="E59" s="555"/>
      <c r="F59" s="571"/>
      <c r="G59" s="555">
        <v>1.208</v>
      </c>
      <c r="H59" s="546">
        <f t="shared" si="0"/>
        <v>0</v>
      </c>
      <c r="I59" s="547">
        <f t="shared" si="1"/>
        <v>-2.2</v>
      </c>
    </row>
    <row r="60" spans="1:9" ht="11.25" customHeight="1">
      <c r="A60" s="590" t="s">
        <v>74</v>
      </c>
      <c r="B60" s="557" t="s">
        <v>267</v>
      </c>
      <c r="C60" s="595"/>
      <c r="D60" s="595"/>
      <c r="E60" s="596"/>
      <c r="F60" s="597"/>
      <c r="G60" s="596"/>
      <c r="H60" s="546"/>
      <c r="I60" s="547">
        <f t="shared" si="1"/>
        <v>0</v>
      </c>
    </row>
    <row r="61" spans="1:9" ht="11.25" customHeight="1">
      <c r="A61" s="598"/>
      <c r="B61" s="599" t="s">
        <v>75</v>
      </c>
      <c r="C61" s="589">
        <v>18.5</v>
      </c>
      <c r="D61" s="589">
        <v>18.5</v>
      </c>
      <c r="E61" s="566">
        <v>12</v>
      </c>
      <c r="F61" s="571"/>
      <c r="G61" s="566"/>
      <c r="H61" s="546">
        <f t="shared" si="0"/>
        <v>64.86486486486487</v>
      </c>
      <c r="I61" s="547">
        <f t="shared" si="1"/>
        <v>-6.5</v>
      </c>
    </row>
    <row r="62" spans="1:9" ht="11.25" customHeight="1">
      <c r="A62" s="590" t="s">
        <v>92</v>
      </c>
      <c r="B62" s="557" t="s">
        <v>72</v>
      </c>
      <c r="C62" s="602"/>
      <c r="D62" s="602"/>
      <c r="E62" s="555"/>
      <c r="F62" s="571"/>
      <c r="G62" s="555"/>
      <c r="H62" s="546"/>
      <c r="I62" s="547">
        <f t="shared" si="1"/>
        <v>0</v>
      </c>
    </row>
    <row r="63" spans="1:9" ht="11.25" customHeight="1">
      <c r="A63" s="598"/>
      <c r="B63" s="599" t="s">
        <v>268</v>
      </c>
      <c r="C63" s="602">
        <v>48.2</v>
      </c>
      <c r="D63" s="602">
        <v>48.2</v>
      </c>
      <c r="E63" s="555"/>
      <c r="F63" s="571"/>
      <c r="G63" s="555">
        <v>10</v>
      </c>
      <c r="H63" s="546">
        <f t="shared" si="0"/>
        <v>0</v>
      </c>
      <c r="I63" s="547">
        <f t="shared" si="1"/>
        <v>-48.2</v>
      </c>
    </row>
    <row r="64" spans="1:9" ht="11.25" customHeight="1">
      <c r="A64" s="552" t="s">
        <v>305</v>
      </c>
      <c r="B64" s="553" t="s">
        <v>306</v>
      </c>
      <c r="C64" s="595"/>
      <c r="D64" s="595"/>
      <c r="E64" s="596"/>
      <c r="F64" s="571"/>
      <c r="G64" s="596"/>
      <c r="H64" s="546"/>
      <c r="I64" s="547">
        <f t="shared" si="1"/>
        <v>0</v>
      </c>
    </row>
    <row r="65" spans="2:9" ht="11.25" customHeight="1">
      <c r="B65" s="599"/>
      <c r="C65" s="589"/>
      <c r="D65" s="589"/>
      <c r="E65" s="566"/>
      <c r="F65" s="571"/>
      <c r="G65" s="566"/>
      <c r="H65" s="546"/>
      <c r="I65" s="547">
        <f t="shared" si="1"/>
        <v>0</v>
      </c>
    </row>
    <row r="66" spans="1:9" ht="11.25" customHeight="1">
      <c r="A66" s="590" t="s">
        <v>165</v>
      </c>
      <c r="B66" s="557" t="s">
        <v>167</v>
      </c>
      <c r="C66" s="595">
        <v>300.2</v>
      </c>
      <c r="D66" s="595">
        <v>300.2</v>
      </c>
      <c r="E66" s="559"/>
      <c r="F66" s="571"/>
      <c r="G66" s="559"/>
      <c r="H66" s="546">
        <f t="shared" si="0"/>
        <v>0</v>
      </c>
      <c r="I66" s="547">
        <f t="shared" si="1"/>
        <v>-300.2</v>
      </c>
    </row>
    <row r="67" spans="1:9" ht="11.25" customHeight="1">
      <c r="A67" s="590" t="s">
        <v>76</v>
      </c>
      <c r="B67" s="557" t="s">
        <v>77</v>
      </c>
      <c r="C67" s="595"/>
      <c r="D67" s="595"/>
      <c r="E67" s="596"/>
      <c r="F67" s="597"/>
      <c r="G67" s="596"/>
      <c r="H67" s="546"/>
      <c r="I67" s="547">
        <f t="shared" si="1"/>
        <v>0</v>
      </c>
    </row>
    <row r="68" spans="1:9" ht="11.25" customHeight="1">
      <c r="A68" s="598"/>
      <c r="B68" s="599" t="s">
        <v>78</v>
      </c>
      <c r="C68" s="589">
        <v>312</v>
      </c>
      <c r="D68" s="589">
        <v>312</v>
      </c>
      <c r="E68" s="566">
        <v>40</v>
      </c>
      <c r="F68" s="567"/>
      <c r="G68" s="566">
        <v>79</v>
      </c>
      <c r="H68" s="546">
        <f t="shared" si="0"/>
        <v>12.82051282051282</v>
      </c>
      <c r="I68" s="547">
        <f t="shared" si="1"/>
        <v>-272</v>
      </c>
    </row>
    <row r="69" spans="1:9" ht="11.25" customHeight="1">
      <c r="A69" s="590" t="s">
        <v>79</v>
      </c>
      <c r="B69" s="557" t="s">
        <v>166</v>
      </c>
      <c r="C69" s="595">
        <v>34.7</v>
      </c>
      <c r="D69" s="595">
        <v>34.7</v>
      </c>
      <c r="E69" s="559">
        <v>8</v>
      </c>
      <c r="F69" s="567"/>
      <c r="G69" s="559">
        <v>4</v>
      </c>
      <c r="H69" s="546">
        <f t="shared" si="0"/>
        <v>23.054755043227665</v>
      </c>
      <c r="I69" s="547">
        <f t="shared" si="1"/>
        <v>-26.700000000000003</v>
      </c>
    </row>
    <row r="70" spans="1:9" ht="11.25" customHeight="1">
      <c r="A70" s="590" t="s">
        <v>80</v>
      </c>
      <c r="B70" s="557" t="s">
        <v>81</v>
      </c>
      <c r="C70" s="605"/>
      <c r="D70" s="605"/>
      <c r="E70" s="559"/>
      <c r="F70" s="560"/>
      <c r="G70" s="559"/>
      <c r="H70" s="546"/>
      <c r="I70" s="547">
        <f t="shared" si="1"/>
        <v>0</v>
      </c>
    </row>
    <row r="71" spans="1:9" ht="11.25" customHeight="1">
      <c r="A71" s="590" t="s">
        <v>82</v>
      </c>
      <c r="B71" s="557" t="s">
        <v>77</v>
      </c>
      <c r="C71" s="602"/>
      <c r="D71" s="602"/>
      <c r="E71" s="555"/>
      <c r="F71" s="571"/>
      <c r="G71" s="555"/>
      <c r="H71" s="546"/>
      <c r="I71" s="547">
        <f t="shared" si="1"/>
        <v>0</v>
      </c>
    </row>
    <row r="72" spans="2:9" ht="11.25" customHeight="1">
      <c r="B72" s="553" t="s">
        <v>83</v>
      </c>
      <c r="C72" s="602"/>
      <c r="D72" s="602"/>
      <c r="E72" s="555"/>
      <c r="F72" s="571"/>
      <c r="G72" s="555"/>
      <c r="H72" s="546"/>
      <c r="I72" s="547">
        <f t="shared" si="1"/>
        <v>0</v>
      </c>
    </row>
    <row r="73" spans="1:9" ht="11.25" customHeight="1">
      <c r="A73" s="590" t="s">
        <v>84</v>
      </c>
      <c r="B73" s="557" t="s">
        <v>85</v>
      </c>
      <c r="C73" s="595"/>
      <c r="D73" s="595"/>
      <c r="E73" s="596"/>
      <c r="F73" s="571"/>
      <c r="G73" s="596"/>
      <c r="H73" s="546"/>
      <c r="I73" s="547">
        <f aca="true" t="shared" si="2" ref="I73:I137">E73-D73</f>
        <v>0</v>
      </c>
    </row>
    <row r="74" spans="1:9" ht="11.25" customHeight="1">
      <c r="A74" s="598"/>
      <c r="B74" s="599" t="s">
        <v>86</v>
      </c>
      <c r="C74" s="589">
        <f>C75+C76</f>
        <v>0</v>
      </c>
      <c r="D74" s="589">
        <f>D75+D76</f>
        <v>0</v>
      </c>
      <c r="E74" s="566">
        <f>E75+E76</f>
        <v>0</v>
      </c>
      <c r="F74" s="542">
        <f>F75+F76</f>
        <v>0</v>
      </c>
      <c r="G74" s="566">
        <f>G75+G76</f>
        <v>0</v>
      </c>
      <c r="H74" s="546"/>
      <c r="I74" s="547">
        <f t="shared" si="2"/>
        <v>0</v>
      </c>
    </row>
    <row r="75" spans="1:9" ht="11.25" customHeight="1">
      <c r="A75" s="552" t="s">
        <v>229</v>
      </c>
      <c r="B75" s="615" t="s">
        <v>228</v>
      </c>
      <c r="C75" s="602"/>
      <c r="D75" s="602"/>
      <c r="E75" s="555"/>
      <c r="F75" s="571"/>
      <c r="G75" s="555"/>
      <c r="H75" s="546"/>
      <c r="I75" s="547">
        <f t="shared" si="2"/>
        <v>0</v>
      </c>
    </row>
    <row r="76" spans="1:9" ht="11.25" customHeight="1">
      <c r="A76" s="606" t="s">
        <v>192</v>
      </c>
      <c r="B76" s="639" t="s">
        <v>196</v>
      </c>
      <c r="C76" s="605"/>
      <c r="D76" s="605"/>
      <c r="E76" s="559"/>
      <c r="F76" s="560"/>
      <c r="G76" s="559"/>
      <c r="H76" s="546"/>
      <c r="I76" s="547">
        <f t="shared" si="2"/>
        <v>0</v>
      </c>
    </row>
    <row r="77" spans="1:9" ht="11.25" customHeight="1">
      <c r="A77" s="606" t="s">
        <v>177</v>
      </c>
      <c r="B77" s="640" t="s">
        <v>232</v>
      </c>
      <c r="C77" s="605">
        <v>20</v>
      </c>
      <c r="D77" s="605">
        <v>20</v>
      </c>
      <c r="E77" s="559"/>
      <c r="F77" s="560"/>
      <c r="G77" s="559">
        <v>20</v>
      </c>
      <c r="H77" s="546">
        <f aca="true" t="shared" si="3" ref="H77:H135">E77/D77*100</f>
        <v>0</v>
      </c>
      <c r="I77" s="547">
        <f t="shared" si="2"/>
        <v>-20</v>
      </c>
    </row>
    <row r="78" spans="1:9" ht="11.25" customHeight="1">
      <c r="A78" s="606" t="s">
        <v>247</v>
      </c>
      <c r="B78" s="640" t="s">
        <v>232</v>
      </c>
      <c r="C78" s="605"/>
      <c r="D78" s="605"/>
      <c r="E78" s="559"/>
      <c r="F78" s="560"/>
      <c r="G78" s="559">
        <v>6</v>
      </c>
      <c r="H78" s="546"/>
      <c r="I78" s="547">
        <f t="shared" si="2"/>
        <v>0</v>
      </c>
    </row>
    <row r="79" spans="1:9" ht="11.25" customHeight="1">
      <c r="A79" s="606" t="s">
        <v>87</v>
      </c>
      <c r="B79" s="604" t="s">
        <v>88</v>
      </c>
      <c r="C79" s="605">
        <f>C81</f>
        <v>310.762</v>
      </c>
      <c r="D79" s="605">
        <f>D81</f>
        <v>310.762</v>
      </c>
      <c r="E79" s="605">
        <f>E81</f>
        <v>123.31115</v>
      </c>
      <c r="F79" s="641">
        <f>F81</f>
        <v>0</v>
      </c>
      <c r="G79" s="605">
        <f>G81</f>
        <v>39.62503</v>
      </c>
      <c r="H79" s="546">
        <f t="shared" si="3"/>
        <v>39.6802536989722</v>
      </c>
      <c r="I79" s="547">
        <f t="shared" si="2"/>
        <v>-187.45085</v>
      </c>
    </row>
    <row r="80" spans="1:9" ht="11.25" customHeight="1">
      <c r="A80" s="590" t="s">
        <v>89</v>
      </c>
      <c r="B80" s="557" t="s">
        <v>90</v>
      </c>
      <c r="C80" s="595"/>
      <c r="D80" s="595"/>
      <c r="E80" s="596"/>
      <c r="F80" s="597"/>
      <c r="G80" s="596"/>
      <c r="H80" s="546"/>
      <c r="I80" s="547">
        <f t="shared" si="2"/>
        <v>0</v>
      </c>
    </row>
    <row r="81" spans="2:9" ht="11.25" customHeight="1" thickBot="1">
      <c r="B81" s="553" t="s">
        <v>91</v>
      </c>
      <c r="C81" s="602">
        <v>310.762</v>
      </c>
      <c r="D81" s="602">
        <v>310.762</v>
      </c>
      <c r="E81" s="596">
        <v>123.31115</v>
      </c>
      <c r="F81" s="571"/>
      <c r="G81" s="596">
        <v>39.62503</v>
      </c>
      <c r="H81" s="546">
        <f t="shared" si="3"/>
        <v>39.6802536989722</v>
      </c>
      <c r="I81" s="704">
        <f t="shared" si="2"/>
        <v>-187.45085</v>
      </c>
    </row>
    <row r="82" spans="1:9" ht="11.25" customHeight="1" thickBot="1">
      <c r="A82" s="584" t="s">
        <v>93</v>
      </c>
      <c r="B82" s="585" t="s">
        <v>94</v>
      </c>
      <c r="C82" s="642">
        <f>C83+C84+C85</f>
        <v>0</v>
      </c>
      <c r="D82" s="642">
        <f>D83+D84+D85</f>
        <v>700</v>
      </c>
      <c r="E82" s="635">
        <f>E83+E84+E85</f>
        <v>455.21175</v>
      </c>
      <c r="F82" s="626">
        <f>F83+F84+F85</f>
        <v>0</v>
      </c>
      <c r="G82" s="635">
        <f>G83+G84+G85</f>
        <v>1143.44996</v>
      </c>
      <c r="H82" s="696">
        <f t="shared" si="3"/>
        <v>65.03025</v>
      </c>
      <c r="I82" s="705">
        <f t="shared" si="2"/>
        <v>-244.78825</v>
      </c>
    </row>
    <row r="83" spans="1:9" ht="11.25" customHeight="1">
      <c r="A83" s="552" t="s">
        <v>95</v>
      </c>
      <c r="B83" s="553" t="s">
        <v>96</v>
      </c>
      <c r="C83" s="589"/>
      <c r="D83" s="589"/>
      <c r="E83" s="566">
        <v>-2.00179</v>
      </c>
      <c r="F83" s="567"/>
      <c r="G83" s="566">
        <v>-137.71975</v>
      </c>
      <c r="H83" s="709"/>
      <c r="I83" s="547">
        <f t="shared" si="2"/>
        <v>-2.00179</v>
      </c>
    </row>
    <row r="84" spans="1:9" ht="11.25" customHeight="1">
      <c r="A84" s="590" t="s">
        <v>299</v>
      </c>
      <c r="B84" s="604" t="s">
        <v>96</v>
      </c>
      <c r="C84" s="605"/>
      <c r="D84" s="605"/>
      <c r="E84" s="559"/>
      <c r="F84" s="560"/>
      <c r="G84" s="559"/>
      <c r="H84" s="546"/>
      <c r="I84" s="547">
        <f t="shared" si="2"/>
        <v>0</v>
      </c>
    </row>
    <row r="85" spans="1:9" ht="11.25" customHeight="1" thickBot="1">
      <c r="A85" s="590" t="s">
        <v>97</v>
      </c>
      <c r="B85" s="557" t="s">
        <v>94</v>
      </c>
      <c r="C85" s="595"/>
      <c r="D85" s="595">
        <v>700</v>
      </c>
      <c r="E85" s="596">
        <v>457.21354</v>
      </c>
      <c r="F85" s="597"/>
      <c r="G85" s="596">
        <v>1281.16971</v>
      </c>
      <c r="H85" s="546">
        <f t="shared" si="3"/>
        <v>65.31622</v>
      </c>
      <c r="I85" s="704">
        <f t="shared" si="2"/>
        <v>-242.78645999999998</v>
      </c>
    </row>
    <row r="86" spans="1:9" ht="11.25" customHeight="1" thickBot="1">
      <c r="A86" s="643" t="s">
        <v>101</v>
      </c>
      <c r="B86" s="644" t="s">
        <v>102</v>
      </c>
      <c r="C86" s="576">
        <f>C87+C155+C153+C152</f>
        <v>322590.74743</v>
      </c>
      <c r="D86" s="576">
        <f>D87+D155+D153+D152</f>
        <v>321445.47843</v>
      </c>
      <c r="E86" s="576">
        <f>E87+E155+E153+E152</f>
        <v>78335.80592000001</v>
      </c>
      <c r="F86" s="576">
        <f>F87+F155+F153+F152</f>
        <v>0</v>
      </c>
      <c r="G86" s="576">
        <f>G87+G155+G153+G152</f>
        <v>73289.08117000002</v>
      </c>
      <c r="H86" s="696">
        <f t="shared" si="3"/>
        <v>24.36985777575929</v>
      </c>
      <c r="I86" s="705">
        <f t="shared" si="2"/>
        <v>-243109.67251</v>
      </c>
    </row>
    <row r="87" spans="1:9" ht="11.25" customHeight="1" thickBot="1">
      <c r="A87" s="645" t="s">
        <v>171</v>
      </c>
      <c r="B87" s="541" t="s">
        <v>172</v>
      </c>
      <c r="C87" s="614">
        <f>C88+C91+C112+C135</f>
        <v>322590.74743</v>
      </c>
      <c r="D87" s="614">
        <f>D88+D91+D112+D135</f>
        <v>321445.47843</v>
      </c>
      <c r="E87" s="614">
        <f>E88+E91+E112+E135</f>
        <v>79602.10301</v>
      </c>
      <c r="F87" s="614">
        <f>F88+F91+F112+F135</f>
        <v>0</v>
      </c>
      <c r="G87" s="614">
        <f>G88+G91+G112+G135</f>
        <v>73759.61008000001</v>
      </c>
      <c r="H87" s="696">
        <f t="shared" si="3"/>
        <v>24.763796149440832</v>
      </c>
      <c r="I87" s="705">
        <f t="shared" si="2"/>
        <v>-241843.37542</v>
      </c>
    </row>
    <row r="88" spans="1:9" ht="11.25" customHeight="1" thickBot="1">
      <c r="A88" s="643" t="s">
        <v>103</v>
      </c>
      <c r="B88" s="644" t="s">
        <v>104</v>
      </c>
      <c r="C88" s="646">
        <f>C89+C90</f>
        <v>106780</v>
      </c>
      <c r="D88" s="646">
        <f>D89+D90</f>
        <v>106780</v>
      </c>
      <c r="E88" s="646">
        <f>E89+E90</f>
        <v>25627</v>
      </c>
      <c r="F88" s="646">
        <f>F89+F90</f>
        <v>0</v>
      </c>
      <c r="G88" s="646">
        <f>G89+G90</f>
        <v>24228</v>
      </c>
      <c r="H88" s="709">
        <f t="shared" si="3"/>
        <v>23.999812699007308</v>
      </c>
      <c r="I88" s="547">
        <f t="shared" si="2"/>
        <v>-81153</v>
      </c>
    </row>
    <row r="89" spans="1:9" ht="11.25" customHeight="1">
      <c r="A89" s="598" t="s">
        <v>105</v>
      </c>
      <c r="B89" s="599" t="s">
        <v>106</v>
      </c>
      <c r="C89" s="647">
        <v>106780</v>
      </c>
      <c r="D89" s="647">
        <v>106780</v>
      </c>
      <c r="E89" s="566">
        <v>25627</v>
      </c>
      <c r="G89" s="566">
        <v>24228</v>
      </c>
      <c r="H89" s="546">
        <f t="shared" si="3"/>
        <v>23.999812699007308</v>
      </c>
      <c r="I89" s="547">
        <f t="shared" si="2"/>
        <v>-81153</v>
      </c>
    </row>
    <row r="90" spans="1:9" ht="11.25" customHeight="1" thickBot="1">
      <c r="A90" s="648" t="s">
        <v>161</v>
      </c>
      <c r="B90" s="615" t="s">
        <v>162</v>
      </c>
      <c r="C90" s="649"/>
      <c r="D90" s="649"/>
      <c r="E90" s="555"/>
      <c r="G90" s="555"/>
      <c r="H90" s="546"/>
      <c r="I90" s="704">
        <f t="shared" si="2"/>
        <v>0</v>
      </c>
    </row>
    <row r="91" spans="1:10" ht="11.25" customHeight="1" thickBot="1">
      <c r="A91" s="643" t="s">
        <v>107</v>
      </c>
      <c r="B91" s="644" t="s">
        <v>108</v>
      </c>
      <c r="C91" s="646">
        <f>C93+C94+C98+C95+C97</f>
        <v>7878.7</v>
      </c>
      <c r="D91" s="646">
        <f>D93+D94+D98+D95+D97</f>
        <v>9683.1</v>
      </c>
      <c r="E91" s="646">
        <f>E93+E94+E98+E95+E97</f>
        <v>684.6</v>
      </c>
      <c r="F91" s="646">
        <f>F93+F94+F98+F95+F97</f>
        <v>0</v>
      </c>
      <c r="G91" s="646">
        <f>G93+G94+G98+G95+G97</f>
        <v>691.896</v>
      </c>
      <c r="H91" s="696">
        <f t="shared" si="3"/>
        <v>7.070049880720017</v>
      </c>
      <c r="I91" s="705">
        <f t="shared" si="2"/>
        <v>-8998.5</v>
      </c>
      <c r="J91" s="536"/>
    </row>
    <row r="92" spans="1:10" ht="11.25" customHeight="1">
      <c r="A92" s="598" t="s">
        <v>208</v>
      </c>
      <c r="B92" s="599" t="s">
        <v>340</v>
      </c>
      <c r="C92" s="647"/>
      <c r="D92" s="647"/>
      <c r="E92" s="566"/>
      <c r="F92" s="650"/>
      <c r="G92" s="566"/>
      <c r="H92" s="709"/>
      <c r="I92" s="547">
        <f t="shared" si="2"/>
        <v>0</v>
      </c>
      <c r="J92" s="536"/>
    </row>
    <row r="93" spans="1:10" ht="11.25" customHeight="1">
      <c r="A93" s="606" t="s">
        <v>109</v>
      </c>
      <c r="B93" s="604" t="s">
        <v>110</v>
      </c>
      <c r="C93" s="651"/>
      <c r="D93" s="651"/>
      <c r="E93" s="559"/>
      <c r="F93" s="641"/>
      <c r="G93" s="559"/>
      <c r="H93" s="546"/>
      <c r="I93" s="547">
        <f t="shared" si="2"/>
        <v>0</v>
      </c>
      <c r="J93" s="536"/>
    </row>
    <row r="94" spans="1:10" s="536" customFormat="1" ht="11.25" customHeight="1">
      <c r="A94" s="598" t="s">
        <v>148</v>
      </c>
      <c r="B94" s="599" t="s">
        <v>111</v>
      </c>
      <c r="C94" s="647"/>
      <c r="D94" s="647"/>
      <c r="E94" s="566"/>
      <c r="F94" s="542"/>
      <c r="G94" s="566"/>
      <c r="H94" s="546"/>
      <c r="I94" s="547">
        <f t="shared" si="2"/>
        <v>0</v>
      </c>
      <c r="J94" s="529"/>
    </row>
    <row r="95" spans="1:10" s="536" customFormat="1" ht="11.25" customHeight="1">
      <c r="A95" s="652" t="s">
        <v>176</v>
      </c>
      <c r="B95" s="557" t="s">
        <v>174</v>
      </c>
      <c r="C95" s="653"/>
      <c r="D95" s="653"/>
      <c r="E95" s="555"/>
      <c r="F95" s="527"/>
      <c r="G95" s="555"/>
      <c r="H95" s="546"/>
      <c r="I95" s="547">
        <f t="shared" si="2"/>
        <v>0</v>
      </c>
      <c r="J95" s="529"/>
    </row>
    <row r="96" spans="1:10" s="536" customFormat="1" ht="11.25" customHeight="1">
      <c r="A96" s="654" t="s">
        <v>149</v>
      </c>
      <c r="B96" s="604" t="s">
        <v>205</v>
      </c>
      <c r="C96" s="655"/>
      <c r="D96" s="655"/>
      <c r="E96" s="596"/>
      <c r="F96" s="656"/>
      <c r="G96" s="596"/>
      <c r="H96" s="546"/>
      <c r="I96" s="547">
        <f t="shared" si="2"/>
        <v>0</v>
      </c>
      <c r="J96" s="529"/>
    </row>
    <row r="97" spans="1:10" s="536" customFormat="1" ht="11.25" customHeight="1" thickBot="1">
      <c r="A97" s="654" t="s">
        <v>226</v>
      </c>
      <c r="B97" s="604" t="s">
        <v>115</v>
      </c>
      <c r="C97" s="655">
        <v>3276</v>
      </c>
      <c r="D97" s="655">
        <v>3276</v>
      </c>
      <c r="E97" s="596"/>
      <c r="F97" s="656"/>
      <c r="G97" s="596"/>
      <c r="H97" s="546">
        <f t="shared" si="3"/>
        <v>0</v>
      </c>
      <c r="I97" s="704">
        <f t="shared" si="2"/>
        <v>-3276</v>
      </c>
      <c r="J97" s="529"/>
    </row>
    <row r="98" spans="1:9" ht="11.25" customHeight="1" thickBot="1">
      <c r="A98" s="643" t="s">
        <v>113</v>
      </c>
      <c r="B98" s="644" t="s">
        <v>114</v>
      </c>
      <c r="C98" s="646">
        <f>C100+C101+C104+C99+C103+C111+C102</f>
        <v>4602.7</v>
      </c>
      <c r="D98" s="646">
        <f>D100+D101+D104+D99+D103+D111+D102</f>
        <v>6407.1</v>
      </c>
      <c r="E98" s="646">
        <f>E100+E101+E104+E99+E103+E102+E111+E110</f>
        <v>684.6</v>
      </c>
      <c r="F98" s="633"/>
      <c r="G98" s="646">
        <f>G100+G101+G104+G99+G103+G102+G111+G110</f>
        <v>691.896</v>
      </c>
      <c r="H98" s="696">
        <f t="shared" si="3"/>
        <v>10.68502130449033</v>
      </c>
      <c r="I98" s="705">
        <f t="shared" si="2"/>
        <v>-5722.5</v>
      </c>
    </row>
    <row r="99" spans="1:9" ht="21.75" customHeight="1">
      <c r="A99" s="598" t="s">
        <v>113</v>
      </c>
      <c r="B99" s="588" t="s">
        <v>286</v>
      </c>
      <c r="C99" s="647"/>
      <c r="D99" s="647">
        <v>2097</v>
      </c>
      <c r="E99" s="566"/>
      <c r="F99" s="567"/>
      <c r="G99" s="566"/>
      <c r="H99" s="709"/>
      <c r="I99" s="547">
        <f t="shared" si="2"/>
        <v>-2097</v>
      </c>
    </row>
    <row r="100" spans="1:9" ht="11.25" customHeight="1">
      <c r="A100" s="590" t="s">
        <v>113</v>
      </c>
      <c r="B100" s="557" t="s">
        <v>254</v>
      </c>
      <c r="C100" s="655"/>
      <c r="D100" s="655"/>
      <c r="E100" s="566"/>
      <c r="F100" s="656"/>
      <c r="G100" s="566"/>
      <c r="H100" s="546"/>
      <c r="I100" s="547">
        <f t="shared" si="2"/>
        <v>0</v>
      </c>
    </row>
    <row r="101" spans="1:9" ht="11.25" customHeight="1">
      <c r="A101" s="590" t="s">
        <v>113</v>
      </c>
      <c r="B101" s="604" t="s">
        <v>116</v>
      </c>
      <c r="C101" s="651">
        <v>219.6</v>
      </c>
      <c r="D101" s="651">
        <v>219.6</v>
      </c>
      <c r="E101" s="559">
        <v>18.2</v>
      </c>
      <c r="F101" s="597"/>
      <c r="G101" s="559">
        <v>20.4</v>
      </c>
      <c r="H101" s="546">
        <f t="shared" si="3"/>
        <v>8.287795992714026</v>
      </c>
      <c r="I101" s="547">
        <f t="shared" si="2"/>
        <v>-201.4</v>
      </c>
    </row>
    <row r="102" spans="1:9" ht="21" customHeight="1">
      <c r="A102" s="590" t="s">
        <v>113</v>
      </c>
      <c r="B102" s="588" t="s">
        <v>329</v>
      </c>
      <c r="C102" s="655">
        <v>2061.6</v>
      </c>
      <c r="D102" s="655">
        <v>2061.6</v>
      </c>
      <c r="E102" s="559"/>
      <c r="F102" s="597"/>
      <c r="G102" s="559"/>
      <c r="H102" s="546">
        <f t="shared" si="3"/>
        <v>0</v>
      </c>
      <c r="I102" s="547">
        <f t="shared" si="2"/>
        <v>-2061.6</v>
      </c>
    </row>
    <row r="103" spans="1:9" ht="11.25" customHeight="1">
      <c r="A103" s="590" t="s">
        <v>113</v>
      </c>
      <c r="B103" s="599" t="s">
        <v>255</v>
      </c>
      <c r="C103" s="655"/>
      <c r="D103" s="655"/>
      <c r="E103" s="559"/>
      <c r="F103" s="597"/>
      <c r="G103" s="559"/>
      <c r="H103" s="546"/>
      <c r="I103" s="547">
        <f t="shared" si="2"/>
        <v>0</v>
      </c>
    </row>
    <row r="104" spans="1:9" ht="11.25" customHeight="1">
      <c r="A104" s="590" t="s">
        <v>113</v>
      </c>
      <c r="B104" s="599" t="s">
        <v>256</v>
      </c>
      <c r="C104" s="655"/>
      <c r="D104" s="655"/>
      <c r="E104" s="596"/>
      <c r="F104" s="597"/>
      <c r="G104" s="596"/>
      <c r="H104" s="546"/>
      <c r="I104" s="547">
        <f t="shared" si="2"/>
        <v>0</v>
      </c>
    </row>
    <row r="105" spans="1:9" ht="11.25" customHeight="1">
      <c r="A105" s="590" t="s">
        <v>113</v>
      </c>
      <c r="B105" s="557" t="s">
        <v>203</v>
      </c>
      <c r="C105" s="655"/>
      <c r="D105" s="655"/>
      <c r="E105" s="559"/>
      <c r="F105" s="560"/>
      <c r="G105" s="559"/>
      <c r="H105" s="546"/>
      <c r="I105" s="547">
        <f t="shared" si="2"/>
        <v>0</v>
      </c>
    </row>
    <row r="106" spans="1:9" ht="11.25" customHeight="1">
      <c r="A106" s="590" t="s">
        <v>113</v>
      </c>
      <c r="B106" s="557" t="s">
        <v>202</v>
      </c>
      <c r="C106" s="655"/>
      <c r="D106" s="655"/>
      <c r="E106" s="559"/>
      <c r="F106" s="560"/>
      <c r="G106" s="559"/>
      <c r="H106" s="546"/>
      <c r="I106" s="547">
        <f t="shared" si="2"/>
        <v>0</v>
      </c>
    </row>
    <row r="107" spans="1:9" ht="11.25" customHeight="1">
      <c r="A107" s="590" t="s">
        <v>113</v>
      </c>
      <c r="B107" s="557" t="s">
        <v>204</v>
      </c>
      <c r="C107" s="655"/>
      <c r="D107" s="655"/>
      <c r="E107" s="559"/>
      <c r="F107" s="560"/>
      <c r="G107" s="559"/>
      <c r="H107" s="546"/>
      <c r="I107" s="547">
        <f t="shared" si="2"/>
        <v>0</v>
      </c>
    </row>
    <row r="108" spans="1:9" ht="11.25" customHeight="1">
      <c r="A108" s="590" t="s">
        <v>113</v>
      </c>
      <c r="B108" s="604" t="s">
        <v>201</v>
      </c>
      <c r="C108" s="651"/>
      <c r="D108" s="651"/>
      <c r="E108" s="559"/>
      <c r="F108" s="560"/>
      <c r="G108" s="559"/>
      <c r="H108" s="546"/>
      <c r="I108" s="547">
        <f t="shared" si="2"/>
        <v>0</v>
      </c>
    </row>
    <row r="109" spans="1:9" ht="11.25" customHeight="1">
      <c r="A109" s="552" t="s">
        <v>113</v>
      </c>
      <c r="B109" s="557" t="s">
        <v>206</v>
      </c>
      <c r="C109" s="657"/>
      <c r="D109" s="657"/>
      <c r="E109" s="596"/>
      <c r="F109" s="658">
        <f>C109-D109</f>
        <v>0</v>
      </c>
      <c r="G109" s="596"/>
      <c r="H109" s="546"/>
      <c r="I109" s="547">
        <f t="shared" si="2"/>
        <v>0</v>
      </c>
    </row>
    <row r="110" spans="1:9" ht="11.25" customHeight="1">
      <c r="A110" s="590" t="s">
        <v>113</v>
      </c>
      <c r="B110" s="659" t="s">
        <v>313</v>
      </c>
      <c r="C110" s="660"/>
      <c r="D110" s="660"/>
      <c r="E110" s="603"/>
      <c r="F110" s="661"/>
      <c r="G110" s="603"/>
      <c r="H110" s="546"/>
      <c r="I110" s="547">
        <f t="shared" si="2"/>
        <v>0</v>
      </c>
    </row>
    <row r="111" spans="1:9" ht="21" customHeight="1" thickBot="1">
      <c r="A111" s="590" t="s">
        <v>113</v>
      </c>
      <c r="B111" s="662" t="s">
        <v>330</v>
      </c>
      <c r="C111" s="663">
        <v>2321.5</v>
      </c>
      <c r="D111" s="663">
        <v>2028.9</v>
      </c>
      <c r="E111" s="664">
        <v>666.4</v>
      </c>
      <c r="F111" s="665"/>
      <c r="G111" s="664">
        <v>671.496</v>
      </c>
      <c r="H111" s="546">
        <f t="shared" si="3"/>
        <v>32.845384198334074</v>
      </c>
      <c r="I111" s="704">
        <f t="shared" si="2"/>
        <v>-1362.5</v>
      </c>
    </row>
    <row r="112" spans="1:9" ht="11.25" customHeight="1" thickBot="1">
      <c r="A112" s="643" t="s">
        <v>117</v>
      </c>
      <c r="B112" s="644" t="s">
        <v>118</v>
      </c>
      <c r="C112" s="646">
        <f>C116+C113+C114+C115+C130+C131+C129</f>
        <v>174204.69999999998</v>
      </c>
      <c r="D112" s="646">
        <f>D116+D113+D114+D115+D130+D131+D129+D128</f>
        <v>174278.4</v>
      </c>
      <c r="E112" s="646">
        <f>E116+E113+E114+E115+E130+E131+E129+E128</f>
        <v>44951.17472</v>
      </c>
      <c r="F112" s="646">
        <f>F116+F113+F114+F115+F130+F131+F129</f>
        <v>0</v>
      </c>
      <c r="G112" s="646">
        <f>G116+G113+G114+G115+G130+G131+G129</f>
        <v>44051.60626</v>
      </c>
      <c r="H112" s="696">
        <f t="shared" si="3"/>
        <v>25.79274007564908</v>
      </c>
      <c r="I112" s="705">
        <f t="shared" si="2"/>
        <v>-129327.22527999998</v>
      </c>
    </row>
    <row r="113" spans="1:9" ht="11.25" customHeight="1">
      <c r="A113" s="598" t="s">
        <v>119</v>
      </c>
      <c r="B113" s="588" t="s">
        <v>331</v>
      </c>
      <c r="C113" s="666">
        <v>537.3</v>
      </c>
      <c r="D113" s="666">
        <v>537.3</v>
      </c>
      <c r="E113" s="555">
        <v>268.65</v>
      </c>
      <c r="G113" s="555">
        <v>631.6</v>
      </c>
      <c r="H113" s="709">
        <f t="shared" si="3"/>
        <v>50</v>
      </c>
      <c r="I113" s="547">
        <f t="shared" si="2"/>
        <v>-268.65</v>
      </c>
    </row>
    <row r="114" spans="1:10" ht="11.25" customHeight="1">
      <c r="A114" s="606" t="s">
        <v>121</v>
      </c>
      <c r="B114" s="604" t="s">
        <v>332</v>
      </c>
      <c r="C114" s="647">
        <v>1386.8</v>
      </c>
      <c r="D114" s="647">
        <v>1386.8</v>
      </c>
      <c r="E114" s="559">
        <v>312.03</v>
      </c>
      <c r="F114" s="667"/>
      <c r="G114" s="559"/>
      <c r="H114" s="546">
        <f t="shared" si="3"/>
        <v>22.499999999999996</v>
      </c>
      <c r="I114" s="547">
        <f t="shared" si="2"/>
        <v>-1074.77</v>
      </c>
      <c r="J114" s="536"/>
    </row>
    <row r="115" spans="1:10" ht="28.5" customHeight="1" thickBot="1">
      <c r="A115" s="606" t="s">
        <v>159</v>
      </c>
      <c r="B115" s="591" t="s">
        <v>333</v>
      </c>
      <c r="C115" s="666">
        <v>168.1</v>
      </c>
      <c r="D115" s="666">
        <v>168.1</v>
      </c>
      <c r="E115" s="559">
        <v>130.77222</v>
      </c>
      <c r="F115" s="667"/>
      <c r="G115" s="596">
        <v>63.21316</v>
      </c>
      <c r="H115" s="546">
        <f t="shared" si="3"/>
        <v>77.7943010113028</v>
      </c>
      <c r="I115" s="704">
        <f t="shared" si="2"/>
        <v>-37.32777999999999</v>
      </c>
      <c r="J115" s="536"/>
    </row>
    <row r="116" spans="1:9" ht="11.25" customHeight="1" thickBot="1">
      <c r="A116" s="643" t="s">
        <v>123</v>
      </c>
      <c r="B116" s="644" t="s">
        <v>124</v>
      </c>
      <c r="C116" s="646">
        <f>C119+C120+C122+C125+C124+C118+C117+C123+C121+C126+C127</f>
        <v>120258.89999999998</v>
      </c>
      <c r="D116" s="646">
        <f>D119+D120+D122+D125+D124+D118+D117+D123+D121+D126+D127</f>
        <v>119886.39999999998</v>
      </c>
      <c r="E116" s="646">
        <f>E119+E120+E122+E125+E124+E118+E117+E123+E121+E126+E127</f>
        <v>29487.7637</v>
      </c>
      <c r="F116" s="646">
        <f>F119+F120+F122+F125+F124+F118+F117+F123+F121+F126+F127</f>
        <v>0</v>
      </c>
      <c r="G116" s="646">
        <f>G119+G120+G122+G125+G124+G118+G117+G123+G121+G126+G127</f>
        <v>30293.8095</v>
      </c>
      <c r="H116" s="696">
        <f t="shared" si="3"/>
        <v>24.59642102857372</v>
      </c>
      <c r="I116" s="705">
        <f t="shared" si="2"/>
        <v>-90398.63629999998</v>
      </c>
    </row>
    <row r="117" spans="1:9" ht="20.25" customHeight="1">
      <c r="A117" s="598" t="s">
        <v>123</v>
      </c>
      <c r="B117" s="588" t="s">
        <v>157</v>
      </c>
      <c r="C117" s="666">
        <v>1973.2</v>
      </c>
      <c r="D117" s="666">
        <v>1973.2</v>
      </c>
      <c r="E117" s="566">
        <v>48.146</v>
      </c>
      <c r="F117" s="668"/>
      <c r="G117" s="566">
        <v>1000</v>
      </c>
      <c r="H117" s="709">
        <f t="shared" si="3"/>
        <v>2.439995945672005</v>
      </c>
      <c r="I117" s="547">
        <f t="shared" si="2"/>
        <v>-1925.054</v>
      </c>
    </row>
    <row r="118" spans="1:9" ht="11.25" customHeight="1">
      <c r="A118" s="598" t="s">
        <v>123</v>
      </c>
      <c r="B118" s="588" t="s">
        <v>164</v>
      </c>
      <c r="C118" s="666">
        <v>27</v>
      </c>
      <c r="D118" s="666">
        <v>27</v>
      </c>
      <c r="E118" s="566"/>
      <c r="F118" s="668"/>
      <c r="G118" s="566"/>
      <c r="H118" s="546">
        <f t="shared" si="3"/>
        <v>0</v>
      </c>
      <c r="I118" s="547">
        <f t="shared" si="2"/>
        <v>-27</v>
      </c>
    </row>
    <row r="119" spans="1:9" ht="11.25" customHeight="1">
      <c r="A119" s="598" t="s">
        <v>123</v>
      </c>
      <c r="B119" s="588" t="s">
        <v>272</v>
      </c>
      <c r="C119" s="666">
        <v>7282.9</v>
      </c>
      <c r="D119" s="666">
        <v>7173.5</v>
      </c>
      <c r="E119" s="566">
        <v>1495.7011</v>
      </c>
      <c r="F119" s="567"/>
      <c r="G119" s="566">
        <v>1218.7845</v>
      </c>
      <c r="H119" s="546">
        <f t="shared" si="3"/>
        <v>20.85036732417927</v>
      </c>
      <c r="I119" s="547">
        <f t="shared" si="2"/>
        <v>-5677.7989</v>
      </c>
    </row>
    <row r="120" spans="1:9" ht="11.25" customHeight="1">
      <c r="A120" s="606" t="s">
        <v>123</v>
      </c>
      <c r="B120" s="604" t="s">
        <v>271</v>
      </c>
      <c r="C120" s="651">
        <v>95394.9</v>
      </c>
      <c r="D120" s="651">
        <v>95394.9</v>
      </c>
      <c r="E120" s="559">
        <v>23849</v>
      </c>
      <c r="F120" s="667"/>
      <c r="G120" s="559">
        <v>24325</v>
      </c>
      <c r="H120" s="546">
        <f t="shared" si="3"/>
        <v>25.00028827536902</v>
      </c>
      <c r="I120" s="547">
        <f t="shared" si="2"/>
        <v>-71545.9</v>
      </c>
    </row>
    <row r="121" spans="1:9" ht="11.25" customHeight="1">
      <c r="A121" s="606" t="s">
        <v>123</v>
      </c>
      <c r="B121" s="604" t="s">
        <v>227</v>
      </c>
      <c r="C121" s="651">
        <v>12989.4</v>
      </c>
      <c r="D121" s="651">
        <v>12989.4</v>
      </c>
      <c r="E121" s="559">
        <v>3247</v>
      </c>
      <c r="F121" s="667"/>
      <c r="G121" s="559">
        <v>2979</v>
      </c>
      <c r="H121" s="546">
        <f t="shared" si="3"/>
        <v>24.997305495249975</v>
      </c>
      <c r="I121" s="547">
        <f t="shared" si="2"/>
        <v>-9742.4</v>
      </c>
    </row>
    <row r="122" spans="1:9" ht="11.25" customHeight="1">
      <c r="A122" s="606" t="s">
        <v>123</v>
      </c>
      <c r="B122" s="604" t="s">
        <v>125</v>
      </c>
      <c r="C122" s="651">
        <v>419.5</v>
      </c>
      <c r="D122" s="651">
        <v>419.5</v>
      </c>
      <c r="E122" s="559">
        <v>104.875</v>
      </c>
      <c r="F122" s="667"/>
      <c r="G122" s="559">
        <v>104.85</v>
      </c>
      <c r="H122" s="546">
        <f t="shared" si="3"/>
        <v>25</v>
      </c>
      <c r="I122" s="547">
        <f t="shared" si="2"/>
        <v>-314.625</v>
      </c>
    </row>
    <row r="123" spans="1:9" ht="11.25" customHeight="1">
      <c r="A123" s="606" t="s">
        <v>123</v>
      </c>
      <c r="B123" s="604" t="s">
        <v>191</v>
      </c>
      <c r="C123" s="651">
        <v>9.5</v>
      </c>
      <c r="D123" s="651">
        <v>9.5</v>
      </c>
      <c r="E123" s="559">
        <v>2.375</v>
      </c>
      <c r="F123" s="667"/>
      <c r="G123" s="559">
        <v>3.175</v>
      </c>
      <c r="H123" s="546">
        <f t="shared" si="3"/>
        <v>25</v>
      </c>
      <c r="I123" s="547">
        <f t="shared" si="2"/>
        <v>-7.125</v>
      </c>
    </row>
    <row r="124" spans="1:9" ht="11.25" customHeight="1">
      <c r="A124" s="616" t="s">
        <v>123</v>
      </c>
      <c r="B124" s="669" t="s">
        <v>126</v>
      </c>
      <c r="C124" s="670">
        <v>1405.6</v>
      </c>
      <c r="D124" s="670">
        <v>1142.5</v>
      </c>
      <c r="E124" s="603">
        <v>551.8666</v>
      </c>
      <c r="F124" s="616"/>
      <c r="G124" s="603">
        <v>510</v>
      </c>
      <c r="H124" s="546">
        <f t="shared" si="3"/>
        <v>48.303422319474834</v>
      </c>
      <c r="I124" s="547">
        <f t="shared" si="2"/>
        <v>-590.6334</v>
      </c>
    </row>
    <row r="125" spans="1:9" ht="11.25" customHeight="1">
      <c r="A125" s="606" t="s">
        <v>123</v>
      </c>
      <c r="B125" s="604" t="s">
        <v>270</v>
      </c>
      <c r="C125" s="651">
        <v>289.5</v>
      </c>
      <c r="D125" s="651">
        <v>289.5</v>
      </c>
      <c r="E125" s="559">
        <v>72</v>
      </c>
      <c r="F125" s="667"/>
      <c r="G125" s="559">
        <v>72</v>
      </c>
      <c r="H125" s="546">
        <f t="shared" si="3"/>
        <v>24.870466321243523</v>
      </c>
      <c r="I125" s="547">
        <f t="shared" si="2"/>
        <v>-217.5</v>
      </c>
    </row>
    <row r="126" spans="1:9" ht="19.5" customHeight="1">
      <c r="A126" s="606" t="s">
        <v>123</v>
      </c>
      <c r="B126" s="591" t="s">
        <v>334</v>
      </c>
      <c r="C126" s="647">
        <v>143.2</v>
      </c>
      <c r="D126" s="647">
        <v>143.2</v>
      </c>
      <c r="E126" s="596">
        <v>35.8</v>
      </c>
      <c r="F126" s="656"/>
      <c r="G126" s="596"/>
      <c r="H126" s="546">
        <f t="shared" si="3"/>
        <v>25</v>
      </c>
      <c r="I126" s="547">
        <f t="shared" si="2"/>
        <v>-107.39999999999999</v>
      </c>
    </row>
    <row r="127" spans="1:9" ht="18.75" customHeight="1">
      <c r="A127" s="606" t="s">
        <v>123</v>
      </c>
      <c r="B127" s="588" t="s">
        <v>242</v>
      </c>
      <c r="C127" s="647">
        <v>324.2</v>
      </c>
      <c r="D127" s="647">
        <v>324.2</v>
      </c>
      <c r="E127" s="596">
        <v>81</v>
      </c>
      <c r="F127" s="597"/>
      <c r="G127" s="596">
        <v>81</v>
      </c>
      <c r="H127" s="546">
        <f t="shared" si="3"/>
        <v>24.98457742134485</v>
      </c>
      <c r="I127" s="547">
        <f t="shared" si="2"/>
        <v>-243.2</v>
      </c>
    </row>
    <row r="128" spans="1:9" ht="18.75" customHeight="1">
      <c r="A128" s="598" t="s">
        <v>342</v>
      </c>
      <c r="B128" s="588" t="s">
        <v>343</v>
      </c>
      <c r="C128" s="647"/>
      <c r="D128" s="647">
        <v>196.7</v>
      </c>
      <c r="E128" s="596"/>
      <c r="F128" s="597"/>
      <c r="G128" s="596"/>
      <c r="H128" s="546"/>
      <c r="I128" s="547"/>
    </row>
    <row r="129" spans="1:9" ht="28.5" customHeight="1">
      <c r="A129" s="598" t="s">
        <v>200</v>
      </c>
      <c r="B129" s="588" t="s">
        <v>341</v>
      </c>
      <c r="C129" s="647">
        <v>1326.3</v>
      </c>
      <c r="D129" s="647">
        <v>1392.6</v>
      </c>
      <c r="E129" s="596"/>
      <c r="F129" s="597"/>
      <c r="G129" s="596"/>
      <c r="H129" s="546">
        <f t="shared" si="3"/>
        <v>0</v>
      </c>
      <c r="I129" s="547">
        <f t="shared" si="2"/>
        <v>-1392.6</v>
      </c>
    </row>
    <row r="130" spans="1:9" ht="31.5" customHeight="1" thickBot="1">
      <c r="A130" s="598" t="s">
        <v>200</v>
      </c>
      <c r="B130" s="588" t="s">
        <v>163</v>
      </c>
      <c r="C130" s="671">
        <v>3411.2</v>
      </c>
      <c r="D130" s="671">
        <v>3594.4</v>
      </c>
      <c r="E130" s="596">
        <v>2825.8828</v>
      </c>
      <c r="F130" s="597"/>
      <c r="G130" s="596">
        <v>1929.1276</v>
      </c>
      <c r="H130" s="546">
        <f t="shared" si="3"/>
        <v>78.61904073002448</v>
      </c>
      <c r="I130" s="704">
        <f t="shared" si="2"/>
        <v>-768.5172000000002</v>
      </c>
    </row>
    <row r="131" spans="1:9" ht="11.25" customHeight="1" thickBot="1">
      <c r="A131" s="643" t="s">
        <v>132</v>
      </c>
      <c r="B131" s="644" t="s">
        <v>133</v>
      </c>
      <c r="C131" s="646">
        <f>C134+C132+C133</f>
        <v>47116.100000000006</v>
      </c>
      <c r="D131" s="646">
        <f>D134+D132+D133</f>
        <v>47116.100000000006</v>
      </c>
      <c r="E131" s="646">
        <f>E134+E132+E133</f>
        <v>11926.076000000001</v>
      </c>
      <c r="F131" s="646">
        <f>F134+F132+F133</f>
        <v>0</v>
      </c>
      <c r="G131" s="646">
        <f>G134+G132+G133</f>
        <v>11133.856</v>
      </c>
      <c r="H131" s="696">
        <f t="shared" si="3"/>
        <v>25.312103506020232</v>
      </c>
      <c r="I131" s="705">
        <f t="shared" si="2"/>
        <v>-35190.024000000005</v>
      </c>
    </row>
    <row r="132" spans="1:9" ht="11.25" customHeight="1" thickBot="1">
      <c r="A132" s="648" t="s">
        <v>134</v>
      </c>
      <c r="B132" s="659" t="s">
        <v>335</v>
      </c>
      <c r="C132" s="672">
        <v>11789.3</v>
      </c>
      <c r="D132" s="672">
        <v>11789.3</v>
      </c>
      <c r="E132" s="673">
        <v>3105.076</v>
      </c>
      <c r="F132" s="674"/>
      <c r="G132" s="675">
        <v>2727.856</v>
      </c>
      <c r="H132" s="709">
        <f t="shared" si="3"/>
        <v>26.338086230734653</v>
      </c>
      <c r="I132" s="547">
        <f t="shared" si="2"/>
        <v>-8684.223999999998</v>
      </c>
    </row>
    <row r="133" spans="1:9" ht="11.25" customHeight="1" thickBot="1">
      <c r="A133" s="676" t="s">
        <v>134</v>
      </c>
      <c r="B133" s="677" t="s">
        <v>131</v>
      </c>
      <c r="C133" s="678">
        <v>1549.8</v>
      </c>
      <c r="D133" s="678">
        <v>1549.8</v>
      </c>
      <c r="E133" s="603">
        <v>385</v>
      </c>
      <c r="F133" s="680"/>
      <c r="G133" s="679">
        <v>300</v>
      </c>
      <c r="H133" s="546">
        <f t="shared" si="3"/>
        <v>24.841915085817526</v>
      </c>
      <c r="I133" s="547">
        <f t="shared" si="2"/>
        <v>-1164.8</v>
      </c>
    </row>
    <row r="134" spans="1:9" ht="11.25" customHeight="1" thickBot="1">
      <c r="A134" s="676" t="s">
        <v>134</v>
      </c>
      <c r="B134" s="681" t="s">
        <v>135</v>
      </c>
      <c r="C134" s="682">
        <v>33777</v>
      </c>
      <c r="D134" s="682">
        <v>33777</v>
      </c>
      <c r="E134" s="555">
        <v>8436</v>
      </c>
      <c r="G134" s="555">
        <v>8106</v>
      </c>
      <c r="H134" s="546">
        <f t="shared" si="3"/>
        <v>24.975575095479172</v>
      </c>
      <c r="I134" s="704">
        <f t="shared" si="2"/>
        <v>-25341</v>
      </c>
    </row>
    <row r="135" spans="1:9" ht="11.25" customHeight="1" thickBot="1">
      <c r="A135" s="643" t="s">
        <v>136</v>
      </c>
      <c r="B135" s="644" t="s">
        <v>155</v>
      </c>
      <c r="C135" s="646">
        <f>C146+C147+C137+C141+C139</f>
        <v>33727.34743</v>
      </c>
      <c r="D135" s="646">
        <f>D146+D147+D137+D141+D139</f>
        <v>30703.97843</v>
      </c>
      <c r="E135" s="646">
        <f>E146+E147+E137+E141+E139+E138+E140+E144+E145</f>
        <v>8339.32829</v>
      </c>
      <c r="F135" s="646">
        <f>F146+F147+F137+F141+F139+F138+F140+F144+F145</f>
        <v>0</v>
      </c>
      <c r="G135" s="646">
        <f>G146+G147+G137+G141+G139+G138+G140+G144+G145</f>
        <v>4788.10782</v>
      </c>
      <c r="H135" s="696">
        <f t="shared" si="3"/>
        <v>27.16041606468781</v>
      </c>
      <c r="I135" s="705">
        <f t="shared" si="2"/>
        <v>-22364.650139999998</v>
      </c>
    </row>
    <row r="136" spans="1:9" ht="11.25" customHeight="1" thickBot="1">
      <c r="A136" s="643" t="s">
        <v>137</v>
      </c>
      <c r="B136" s="644" t="s">
        <v>155</v>
      </c>
      <c r="C136" s="646"/>
      <c r="D136" s="646"/>
      <c r="E136" s="576">
        <f>E137+E138+E140+E139</f>
        <v>0</v>
      </c>
      <c r="F136" s="633"/>
      <c r="G136" s="576">
        <f>G137+G138+G140+G139</f>
        <v>0</v>
      </c>
      <c r="H136" s="696"/>
      <c r="I136" s="705">
        <f t="shared" si="2"/>
        <v>0</v>
      </c>
    </row>
    <row r="137" spans="1:9" ht="11.25" customHeight="1">
      <c r="A137" s="598" t="s">
        <v>137</v>
      </c>
      <c r="B137" s="599" t="s">
        <v>297</v>
      </c>
      <c r="C137" s="647"/>
      <c r="D137" s="647"/>
      <c r="E137" s="566"/>
      <c r="F137" s="567"/>
      <c r="G137" s="566"/>
      <c r="H137" s="709"/>
      <c r="I137" s="547">
        <f t="shared" si="2"/>
        <v>0</v>
      </c>
    </row>
    <row r="138" spans="1:9" ht="11.25" customHeight="1">
      <c r="A138" s="598" t="s">
        <v>137</v>
      </c>
      <c r="B138" s="553" t="s">
        <v>293</v>
      </c>
      <c r="C138" s="651"/>
      <c r="D138" s="651"/>
      <c r="E138" s="566"/>
      <c r="F138" s="567"/>
      <c r="G138" s="566"/>
      <c r="H138" s="546"/>
      <c r="I138" s="547">
        <f aca="true" t="shared" si="4" ref="I138:I156">E138-D138</f>
        <v>0</v>
      </c>
    </row>
    <row r="139" spans="1:9" ht="24" customHeight="1">
      <c r="A139" s="598" t="s">
        <v>137</v>
      </c>
      <c r="B139" s="591" t="s">
        <v>244</v>
      </c>
      <c r="C139" s="651"/>
      <c r="D139" s="651"/>
      <c r="E139" s="566"/>
      <c r="F139" s="567"/>
      <c r="G139" s="566"/>
      <c r="H139" s="546"/>
      <c r="I139" s="547">
        <f t="shared" si="4"/>
        <v>0</v>
      </c>
    </row>
    <row r="140" spans="1:9" ht="11.25" customHeight="1">
      <c r="A140" s="598" t="s">
        <v>314</v>
      </c>
      <c r="B140" s="604" t="s">
        <v>315</v>
      </c>
      <c r="C140" s="651"/>
      <c r="D140" s="651"/>
      <c r="E140" s="566"/>
      <c r="F140" s="567"/>
      <c r="G140" s="566"/>
      <c r="H140" s="546"/>
      <c r="I140" s="547">
        <f t="shared" si="4"/>
        <v>0</v>
      </c>
    </row>
    <row r="141" spans="1:9" ht="11.25" customHeight="1">
      <c r="A141" s="606" t="s">
        <v>209</v>
      </c>
      <c r="B141" s="683" t="s">
        <v>307</v>
      </c>
      <c r="C141" s="684"/>
      <c r="D141" s="684"/>
      <c r="E141" s="566"/>
      <c r="F141" s="567"/>
      <c r="G141" s="566"/>
      <c r="H141" s="546"/>
      <c r="I141" s="547">
        <f t="shared" si="4"/>
        <v>0</v>
      </c>
    </row>
    <row r="142" spans="1:9" ht="18.75" customHeight="1">
      <c r="A142" s="606" t="s">
        <v>209</v>
      </c>
      <c r="B142" s="591" t="s">
        <v>210</v>
      </c>
      <c r="C142" s="684"/>
      <c r="D142" s="684"/>
      <c r="E142" s="559"/>
      <c r="F142" s="560"/>
      <c r="G142" s="559"/>
      <c r="H142" s="546"/>
      <c r="I142" s="547">
        <f t="shared" si="4"/>
        <v>0</v>
      </c>
    </row>
    <row r="143" spans="1:9" ht="19.5" customHeight="1">
      <c r="A143" s="590" t="s">
        <v>211</v>
      </c>
      <c r="B143" s="683" t="s">
        <v>212</v>
      </c>
      <c r="C143" s="685"/>
      <c r="D143" s="685"/>
      <c r="E143" s="596"/>
      <c r="F143" s="597"/>
      <c r="G143" s="596"/>
      <c r="H143" s="546"/>
      <c r="I143" s="547">
        <f t="shared" si="4"/>
        <v>0</v>
      </c>
    </row>
    <row r="144" spans="1:9" ht="11.25" customHeight="1">
      <c r="A144" s="606" t="s">
        <v>316</v>
      </c>
      <c r="B144" s="615" t="s">
        <v>317</v>
      </c>
      <c r="C144" s="649"/>
      <c r="D144" s="649"/>
      <c r="E144" s="555"/>
      <c r="F144" s="571"/>
      <c r="G144" s="555"/>
      <c r="H144" s="546"/>
      <c r="I144" s="547">
        <f t="shared" si="4"/>
        <v>0</v>
      </c>
    </row>
    <row r="145" spans="1:9" ht="11.25" customHeight="1" thickBot="1">
      <c r="A145" s="606" t="s">
        <v>318</v>
      </c>
      <c r="B145" s="615" t="s">
        <v>319</v>
      </c>
      <c r="C145" s="649"/>
      <c r="D145" s="649"/>
      <c r="E145" s="555"/>
      <c r="F145" s="571"/>
      <c r="G145" s="555"/>
      <c r="H145" s="546"/>
      <c r="I145" s="704">
        <f t="shared" si="4"/>
        <v>0</v>
      </c>
    </row>
    <row r="146" spans="1:9" ht="11.25" customHeight="1" thickBot="1">
      <c r="A146" s="643" t="s">
        <v>150</v>
      </c>
      <c r="B146" s="686" t="s">
        <v>151</v>
      </c>
      <c r="C146" s="576">
        <v>22372.14743</v>
      </c>
      <c r="D146" s="576">
        <v>21351.47843</v>
      </c>
      <c r="E146" s="576">
        <v>4036.32829</v>
      </c>
      <c r="F146" s="633"/>
      <c r="G146" s="576">
        <v>3311.10782</v>
      </c>
      <c r="H146" s="696">
        <f aca="true" t="shared" si="5" ref="H146:H156">E146/D146*100</f>
        <v>18.904209857097</v>
      </c>
      <c r="I146" s="705">
        <f t="shared" si="4"/>
        <v>-17315.150139999998</v>
      </c>
    </row>
    <row r="147" spans="1:9" ht="11.25" customHeight="1" thickBot="1">
      <c r="A147" s="584" t="s">
        <v>138</v>
      </c>
      <c r="B147" s="585" t="s">
        <v>284</v>
      </c>
      <c r="C147" s="687">
        <f>C150+C148+C151</f>
        <v>11355.2</v>
      </c>
      <c r="D147" s="687">
        <f>D150+D148+D151</f>
        <v>9352.5</v>
      </c>
      <c r="E147" s="635">
        <f>E150+E148+E151+E149</f>
        <v>4303</v>
      </c>
      <c r="F147" s="688"/>
      <c r="G147" s="635">
        <f>G150+G148+G151+G149</f>
        <v>1477</v>
      </c>
      <c r="H147" s="696">
        <f t="shared" si="5"/>
        <v>46.009088479016306</v>
      </c>
      <c r="I147" s="705">
        <f t="shared" si="4"/>
        <v>-5049.5</v>
      </c>
    </row>
    <row r="148" spans="1:9" ht="24" customHeight="1">
      <c r="A148" s="598" t="s">
        <v>139</v>
      </c>
      <c r="B148" s="588" t="s">
        <v>336</v>
      </c>
      <c r="C148" s="666">
        <v>11265.2</v>
      </c>
      <c r="D148" s="666">
        <v>9262.5</v>
      </c>
      <c r="E148" s="566">
        <v>4270</v>
      </c>
      <c r="F148" s="689"/>
      <c r="G148" s="566">
        <v>1477</v>
      </c>
      <c r="H148" s="709">
        <f t="shared" si="5"/>
        <v>46.099865047233465</v>
      </c>
      <c r="I148" s="547">
        <f t="shared" si="4"/>
        <v>-4992.5</v>
      </c>
    </row>
    <row r="149" spans="1:9" ht="19.5" customHeight="1">
      <c r="A149" s="598" t="s">
        <v>139</v>
      </c>
      <c r="B149" s="588" t="s">
        <v>302</v>
      </c>
      <c r="C149" s="666"/>
      <c r="D149" s="666"/>
      <c r="E149" s="566"/>
      <c r="F149" s="689"/>
      <c r="G149" s="566"/>
      <c r="H149" s="546"/>
      <c r="I149" s="547">
        <f t="shared" si="4"/>
        <v>0</v>
      </c>
    </row>
    <row r="150" spans="1:9" ht="11.25" customHeight="1">
      <c r="A150" s="598" t="s">
        <v>139</v>
      </c>
      <c r="B150" s="599" t="s">
        <v>285</v>
      </c>
      <c r="C150" s="647"/>
      <c r="D150" s="647"/>
      <c r="E150" s="566"/>
      <c r="F150" s="567"/>
      <c r="G150" s="566"/>
      <c r="H150" s="546"/>
      <c r="I150" s="547">
        <f t="shared" si="4"/>
        <v>0</v>
      </c>
    </row>
    <row r="151" spans="1:9" ht="11.25" customHeight="1">
      <c r="A151" s="598" t="s">
        <v>139</v>
      </c>
      <c r="B151" s="591" t="s">
        <v>301</v>
      </c>
      <c r="C151" s="653">
        <v>90</v>
      </c>
      <c r="D151" s="653">
        <v>90</v>
      </c>
      <c r="E151" s="566">
        <v>33</v>
      </c>
      <c r="F151" s="567"/>
      <c r="G151" s="566"/>
      <c r="H151" s="546">
        <f t="shared" si="5"/>
        <v>36.666666666666664</v>
      </c>
      <c r="I151" s="547">
        <f t="shared" si="4"/>
        <v>-57</v>
      </c>
    </row>
    <row r="152" spans="1:9" ht="11.25" customHeight="1">
      <c r="A152" s="690" t="s">
        <v>179</v>
      </c>
      <c r="B152" s="538" t="s">
        <v>173</v>
      </c>
      <c r="C152" s="691"/>
      <c r="D152" s="691"/>
      <c r="E152" s="545"/>
      <c r="F152" s="567"/>
      <c r="G152" s="545"/>
      <c r="H152" s="546"/>
      <c r="I152" s="547">
        <f t="shared" si="4"/>
        <v>0</v>
      </c>
    </row>
    <row r="153" spans="1:9" ht="11.25" customHeight="1">
      <c r="A153" s="690" t="s">
        <v>168</v>
      </c>
      <c r="B153" s="692" t="s">
        <v>98</v>
      </c>
      <c r="C153" s="691"/>
      <c r="D153" s="691"/>
      <c r="E153" s="550">
        <f>E154</f>
        <v>0</v>
      </c>
      <c r="F153" s="693"/>
      <c r="G153" s="550"/>
      <c r="H153" s="546"/>
      <c r="I153" s="547">
        <f t="shared" si="4"/>
        <v>0</v>
      </c>
    </row>
    <row r="154" spans="1:9" ht="11.25" customHeight="1">
      <c r="A154" s="590" t="s">
        <v>213</v>
      </c>
      <c r="B154" s="557" t="s">
        <v>269</v>
      </c>
      <c r="C154" s="694"/>
      <c r="D154" s="694"/>
      <c r="E154" s="559"/>
      <c r="F154" s="560"/>
      <c r="G154" s="559">
        <v>366.70495</v>
      </c>
      <c r="H154" s="546"/>
      <c r="I154" s="547">
        <f t="shared" si="4"/>
        <v>0</v>
      </c>
    </row>
    <row r="155" spans="1:9" ht="11.25" customHeight="1" thickBot="1">
      <c r="A155" s="690" t="s">
        <v>169</v>
      </c>
      <c r="B155" s="692" t="s">
        <v>99</v>
      </c>
      <c r="C155" s="695"/>
      <c r="D155" s="695"/>
      <c r="E155" s="550">
        <v>-1266.29709</v>
      </c>
      <c r="F155" s="693"/>
      <c r="G155" s="550">
        <v>-470.52891</v>
      </c>
      <c r="H155" s="546"/>
      <c r="I155" s="704">
        <f t="shared" si="4"/>
        <v>-1266.29709</v>
      </c>
    </row>
    <row r="156" spans="1:9" ht="11.25" customHeight="1" thickBot="1">
      <c r="A156" s="643"/>
      <c r="B156" s="644" t="s">
        <v>140</v>
      </c>
      <c r="C156" s="576">
        <f>C86+C8</f>
        <v>360754.84742999997</v>
      </c>
      <c r="D156" s="576">
        <f>D86+D8</f>
        <v>360815.01443000004</v>
      </c>
      <c r="E156" s="576">
        <f>E86+E8</f>
        <v>93981.98385000002</v>
      </c>
      <c r="F156" s="576">
        <f>F86+F8</f>
        <v>0</v>
      </c>
      <c r="G156" s="576">
        <f>G86+G8</f>
        <v>85545.10642000003</v>
      </c>
      <c r="H156" s="696">
        <f t="shared" si="5"/>
        <v>26.047137755192555</v>
      </c>
      <c r="I156" s="705">
        <f t="shared" si="4"/>
        <v>-266833.03058</v>
      </c>
    </row>
    <row r="157" spans="1:9" ht="11.25" customHeight="1">
      <c r="A157" s="527"/>
      <c r="B157" s="531"/>
      <c r="C157" s="531"/>
      <c r="D157" s="531"/>
      <c r="E157" s="697"/>
      <c r="F157" s="697"/>
      <c r="G157" s="697"/>
      <c r="H157" s="698"/>
      <c r="I157" s="699"/>
    </row>
    <row r="158" spans="1:7" ht="11.25" customHeight="1">
      <c r="A158" s="527" t="s">
        <v>278</v>
      </c>
      <c r="C158" s="700"/>
      <c r="D158" s="700"/>
      <c r="E158" s="701"/>
      <c r="F158" s="698"/>
      <c r="G158" s="701"/>
    </row>
    <row r="159" spans="1:7" ht="11.25" customHeight="1">
      <c r="A159" s="527" t="s">
        <v>279</v>
      </c>
      <c r="B159" s="531"/>
      <c r="C159" s="531"/>
      <c r="D159" s="531"/>
      <c r="E159" s="697" t="s">
        <v>280</v>
      </c>
      <c r="F159" s="697"/>
      <c r="G159" s="697"/>
    </row>
    <row r="160" spans="1:7" ht="11.25" customHeight="1">
      <c r="A160" s="702" t="s">
        <v>281</v>
      </c>
      <c r="B160" s="548"/>
      <c r="C160" s="548"/>
      <c r="D160" s="548"/>
      <c r="E160" s="703"/>
      <c r="F160" s="536"/>
      <c r="G160" s="703"/>
    </row>
    <row r="161" spans="1:7" ht="11.25" customHeight="1">
      <c r="A161" s="702" t="s">
        <v>282</v>
      </c>
      <c r="C161" s="548"/>
      <c r="D161" s="548"/>
      <c r="E161" s="536"/>
      <c r="F161" s="536"/>
      <c r="G161" s="536"/>
    </row>
    <row r="162" ht="11.25" customHeight="1">
      <c r="A162" s="527"/>
    </row>
    <row r="163" ht="11.25" customHeight="1">
      <c r="A163" s="527"/>
    </row>
    <row r="164" ht="11.25" customHeight="1">
      <c r="A164" s="527"/>
    </row>
    <row r="165" ht="11.25" customHeight="1">
      <c r="A165" s="527"/>
    </row>
    <row r="166" ht="11.25" customHeight="1">
      <c r="A166" s="527"/>
    </row>
    <row r="167" ht="11.25" customHeight="1">
      <c r="A167" s="527"/>
    </row>
    <row r="168" ht="11.25" customHeight="1">
      <c r="A168" s="527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="112" zoomScaleNormal="112" zoomScalePageLayoutView="0" workbookViewId="0" topLeftCell="A1">
      <selection activeCell="B142" sqref="B142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3" width="11.125" style="527" customWidth="1"/>
    <col min="4" max="4" width="11.625" style="527" customWidth="1"/>
    <col min="5" max="5" width="11.75390625" style="527" customWidth="1"/>
    <col min="6" max="6" width="11.00390625" style="527" hidden="1" customWidth="1"/>
    <col min="7" max="7" width="10.375" style="527" customWidth="1"/>
    <col min="8" max="8" width="6.625" style="527" customWidth="1"/>
    <col min="9" max="9" width="6.875" style="527" customWidth="1"/>
    <col min="10" max="16384" width="9.125" style="529" customWidth="1"/>
  </cols>
  <sheetData>
    <row r="1" spans="1:4" ht="11.25" customHeight="1">
      <c r="A1" s="527"/>
      <c r="B1" s="528" t="s">
        <v>339</v>
      </c>
      <c r="C1" s="528"/>
      <c r="D1" s="528"/>
    </row>
    <row r="2" spans="1:4" ht="11.25" customHeight="1">
      <c r="A2" s="527"/>
      <c r="B2" s="528" t="s">
        <v>0</v>
      </c>
      <c r="C2" s="528"/>
      <c r="D2" s="528"/>
    </row>
    <row r="3" spans="1:7" ht="11.25" customHeight="1">
      <c r="A3" s="527"/>
      <c r="B3" s="528" t="s">
        <v>1</v>
      </c>
      <c r="C3" s="528"/>
      <c r="D3" s="528"/>
      <c r="E3" s="530"/>
      <c r="G3" s="530"/>
    </row>
    <row r="4" spans="1:9" ht="11.25" customHeight="1" thickBot="1">
      <c r="A4" s="527"/>
      <c r="B4" s="528" t="s">
        <v>346</v>
      </c>
      <c r="C4" s="528"/>
      <c r="D4" s="528"/>
      <c r="H4" s="531"/>
      <c r="I4" s="531"/>
    </row>
    <row r="5" spans="1:9" s="536" customFormat="1" ht="11.25" customHeight="1" thickBot="1">
      <c r="A5" s="532" t="s">
        <v>2</v>
      </c>
      <c r="B5" s="533"/>
      <c r="C5" s="534" t="s">
        <v>175</v>
      </c>
      <c r="D5" s="534" t="s">
        <v>233</v>
      </c>
      <c r="E5" s="534" t="s">
        <v>3</v>
      </c>
      <c r="F5" s="535"/>
      <c r="G5" s="534" t="s">
        <v>3</v>
      </c>
      <c r="H5" s="726" t="s">
        <v>145</v>
      </c>
      <c r="I5" s="727"/>
    </row>
    <row r="6" spans="1:9" s="536" customFormat="1" ht="11.25" customHeight="1">
      <c r="A6" s="537" t="s">
        <v>4</v>
      </c>
      <c r="B6" s="538" t="s">
        <v>5</v>
      </c>
      <c r="C6" s="538" t="s">
        <v>144</v>
      </c>
      <c r="D6" s="538" t="s">
        <v>144</v>
      </c>
      <c r="E6" s="539" t="s">
        <v>347</v>
      </c>
      <c r="F6" s="539" t="s">
        <v>303</v>
      </c>
      <c r="G6" s="539" t="s">
        <v>347</v>
      </c>
      <c r="H6" s="534" t="s">
        <v>8</v>
      </c>
      <c r="I6" s="533" t="s">
        <v>9</v>
      </c>
    </row>
    <row r="7" spans="1:9" ht="11.25" customHeight="1" thickBot="1">
      <c r="A7" s="540" t="s">
        <v>7</v>
      </c>
      <c r="B7" s="602"/>
      <c r="C7" s="538" t="s">
        <v>6</v>
      </c>
      <c r="D7" s="538" t="s">
        <v>6</v>
      </c>
      <c r="E7" s="538">
        <v>2015</v>
      </c>
      <c r="G7" s="538">
        <v>2014</v>
      </c>
      <c r="H7" s="706"/>
      <c r="I7" s="706"/>
    </row>
    <row r="8" spans="1:9" s="548" customFormat="1" ht="11.25" customHeight="1" thickBot="1">
      <c r="A8" s="544" t="s">
        <v>10</v>
      </c>
      <c r="B8" s="644" t="s">
        <v>11</v>
      </c>
      <c r="C8" s="575">
        <f>C9+C22+C30+C47+C56+C82+C37+C55+C54+C16</f>
        <v>38164.1</v>
      </c>
      <c r="D8" s="575">
        <f>D9+D22+D30+D47+D56+D82+D37+D55+D54+D16</f>
        <v>39369.536</v>
      </c>
      <c r="E8" s="576">
        <f>E9+E22+E30+E47+E56+E82+E37+E55+E54+E16</f>
        <v>22912.169819999996</v>
      </c>
      <c r="F8" s="576">
        <f>F9+F22+F30+F47+F56+F82+F37+F55+F54+F16</f>
        <v>0</v>
      </c>
      <c r="G8" s="576">
        <f>G9+G22+G30+G47+G56+G82+G37+G55+G54+G16</f>
        <v>16510.85598</v>
      </c>
      <c r="H8" s="696">
        <f>E8/D8*100</f>
        <v>58.197713633201055</v>
      </c>
      <c r="I8" s="705">
        <f>E8-D8</f>
        <v>-16457.366180000005</v>
      </c>
    </row>
    <row r="9" spans="1:9" s="551" customFormat="1" ht="15" customHeight="1">
      <c r="A9" s="549" t="s">
        <v>12</v>
      </c>
      <c r="B9" s="707" t="s">
        <v>13</v>
      </c>
      <c r="C9" s="708">
        <f>C10</f>
        <v>22685</v>
      </c>
      <c r="D9" s="708">
        <f>D10</f>
        <v>22685</v>
      </c>
      <c r="E9" s="708">
        <f>E10</f>
        <v>10578.04036</v>
      </c>
      <c r="F9" s="689">
        <f>F10</f>
        <v>0</v>
      </c>
      <c r="G9" s="545">
        <f>G10</f>
        <v>9277.98577</v>
      </c>
      <c r="H9" s="709">
        <f aca="true" t="shared" si="0" ref="H9:H69">E9/D9*100</f>
        <v>46.630109587833374</v>
      </c>
      <c r="I9" s="547">
        <f aca="true" t="shared" si="1" ref="I9:I72">E9-D9</f>
        <v>-12106.95964</v>
      </c>
    </row>
    <row r="10" spans="1:9" ht="11.25" customHeight="1">
      <c r="A10" s="552" t="s">
        <v>14</v>
      </c>
      <c r="B10" s="553" t="s">
        <v>15</v>
      </c>
      <c r="C10" s="554">
        <f>C12+C13+C14+C15</f>
        <v>22685</v>
      </c>
      <c r="D10" s="554">
        <f>D12+D13+D14+D15</f>
        <v>22685</v>
      </c>
      <c r="E10" s="555">
        <f>E12+E13+E14+E15</f>
        <v>10578.04036</v>
      </c>
      <c r="F10" s="555">
        <f>F12+F13+F14+F15</f>
        <v>0</v>
      </c>
      <c r="G10" s="555">
        <f>G12+G13+G14+G15</f>
        <v>9277.98577</v>
      </c>
      <c r="H10" s="546">
        <f t="shared" si="0"/>
        <v>46.630109587833374</v>
      </c>
      <c r="I10" s="547">
        <f t="shared" si="1"/>
        <v>-12106.95964</v>
      </c>
    </row>
    <row r="11" spans="1:9" ht="11.25" customHeight="1">
      <c r="A11" s="556"/>
      <c r="B11" s="557" t="s">
        <v>327</v>
      </c>
      <c r="C11" s="558"/>
      <c r="D11" s="558"/>
      <c r="E11" s="559">
        <f>E10*10%/40.77%</f>
        <v>2594.564719156243</v>
      </c>
      <c r="F11" s="560"/>
      <c r="G11" s="559"/>
      <c r="H11" s="546"/>
      <c r="I11" s="547">
        <f t="shared" si="1"/>
        <v>2594.564719156243</v>
      </c>
    </row>
    <row r="12" spans="1:9" ht="22.5" customHeight="1">
      <c r="A12" s="561" t="s">
        <v>181</v>
      </c>
      <c r="B12" s="562" t="s">
        <v>194</v>
      </c>
      <c r="C12" s="563">
        <v>21962</v>
      </c>
      <c r="D12" s="563">
        <v>21962</v>
      </c>
      <c r="E12" s="559">
        <v>10349.15298</v>
      </c>
      <c r="F12" s="560"/>
      <c r="G12" s="559">
        <v>9157.07744</v>
      </c>
      <c r="H12" s="546">
        <f t="shared" si="0"/>
        <v>47.12299872507058</v>
      </c>
      <c r="I12" s="547">
        <f t="shared" si="1"/>
        <v>-11612.84702</v>
      </c>
    </row>
    <row r="13" spans="1:9" ht="11.25" customHeight="1">
      <c r="A13" s="561" t="s">
        <v>182</v>
      </c>
      <c r="B13" s="564" t="s">
        <v>195</v>
      </c>
      <c r="C13" s="565">
        <v>260</v>
      </c>
      <c r="D13" s="565">
        <v>260</v>
      </c>
      <c r="E13" s="566">
        <v>35.29879</v>
      </c>
      <c r="F13" s="567"/>
      <c r="G13" s="566">
        <v>31.20097</v>
      </c>
      <c r="H13" s="546">
        <f t="shared" si="0"/>
        <v>13.576457692307692</v>
      </c>
      <c r="I13" s="547">
        <f t="shared" si="1"/>
        <v>-224.70121</v>
      </c>
    </row>
    <row r="14" spans="1:9" ht="24.75" customHeight="1">
      <c r="A14" s="561" t="s">
        <v>183</v>
      </c>
      <c r="B14" s="568" t="s">
        <v>184</v>
      </c>
      <c r="C14" s="563">
        <v>463</v>
      </c>
      <c r="D14" s="563">
        <v>463</v>
      </c>
      <c r="E14" s="559">
        <v>193.58859</v>
      </c>
      <c r="F14" s="560"/>
      <c r="G14" s="559">
        <v>89.70736</v>
      </c>
      <c r="H14" s="546">
        <f t="shared" si="0"/>
        <v>41.81179049676026</v>
      </c>
      <c r="I14" s="547">
        <f t="shared" si="1"/>
        <v>-269.41141</v>
      </c>
    </row>
    <row r="15" spans="1:9" ht="44.25" customHeight="1" thickBot="1">
      <c r="A15" s="569" t="s">
        <v>185</v>
      </c>
      <c r="B15" s="570" t="s">
        <v>186</v>
      </c>
      <c r="C15" s="554"/>
      <c r="D15" s="554"/>
      <c r="E15" s="555"/>
      <c r="F15" s="571"/>
      <c r="G15" s="555"/>
      <c r="H15" s="546"/>
      <c r="I15" s="704">
        <f t="shared" si="1"/>
        <v>0</v>
      </c>
    </row>
    <row r="16" spans="1:9" s="536" customFormat="1" ht="11.25" customHeight="1" thickBot="1">
      <c r="A16" s="572" t="s">
        <v>283</v>
      </c>
      <c r="B16" s="573" t="s">
        <v>215</v>
      </c>
      <c r="C16" s="574">
        <f>C17</f>
        <v>19.900000000000002</v>
      </c>
      <c r="D16" s="575">
        <f>D17</f>
        <v>25.336000000000002</v>
      </c>
      <c r="E16" s="576">
        <f>E17</f>
        <v>7.6175500000000005</v>
      </c>
      <c r="F16" s="576">
        <f>F17</f>
        <v>0</v>
      </c>
      <c r="G16" s="576">
        <f>G17</f>
        <v>9.96243</v>
      </c>
      <c r="H16" s="696">
        <f t="shared" si="0"/>
        <v>30.066111461951373</v>
      </c>
      <c r="I16" s="705">
        <f t="shared" si="1"/>
        <v>-17.71845</v>
      </c>
    </row>
    <row r="17" spans="1:9" ht="11.25" customHeight="1">
      <c r="A17" s="577" t="s">
        <v>221</v>
      </c>
      <c r="B17" s="578" t="s">
        <v>217</v>
      </c>
      <c r="C17" s="565">
        <f>C18+C19+C20+C21</f>
        <v>19.900000000000002</v>
      </c>
      <c r="D17" s="566">
        <f>D18+D19+D20+D21</f>
        <v>25.336000000000002</v>
      </c>
      <c r="E17" s="566">
        <f>E18+E19+E20+E21</f>
        <v>7.6175500000000005</v>
      </c>
      <c r="F17" s="566">
        <f>F18+F19+F20+F21</f>
        <v>0</v>
      </c>
      <c r="G17" s="566">
        <f>G18+G19+G20+G21</f>
        <v>9.96243</v>
      </c>
      <c r="H17" s="709">
        <f t="shared" si="0"/>
        <v>30.066111461951373</v>
      </c>
      <c r="I17" s="547">
        <f t="shared" si="1"/>
        <v>-17.71845</v>
      </c>
    </row>
    <row r="18" spans="1:9" ht="11.25" customHeight="1">
      <c r="A18" s="577" t="s">
        <v>222</v>
      </c>
      <c r="B18" s="579" t="s">
        <v>216</v>
      </c>
      <c r="C18" s="580">
        <v>6.1</v>
      </c>
      <c r="D18" s="566">
        <v>8.57335</v>
      </c>
      <c r="E18" s="566">
        <v>2.52298</v>
      </c>
      <c r="F18" s="567"/>
      <c r="G18" s="566">
        <v>3.88977</v>
      </c>
      <c r="H18" s="546">
        <f t="shared" si="0"/>
        <v>29.428169851924864</v>
      </c>
      <c r="I18" s="547">
        <f t="shared" si="1"/>
        <v>-6.050369999999999</v>
      </c>
    </row>
    <row r="19" spans="1:9" ht="11.25" customHeight="1">
      <c r="A19" s="577" t="s">
        <v>223</v>
      </c>
      <c r="B19" s="579" t="s">
        <v>218</v>
      </c>
      <c r="C19" s="580">
        <v>0.2</v>
      </c>
      <c r="D19" s="566">
        <v>0.2</v>
      </c>
      <c r="E19" s="566">
        <v>0.0604</v>
      </c>
      <c r="F19" s="567"/>
      <c r="G19" s="566">
        <v>0.06996</v>
      </c>
      <c r="H19" s="546">
        <f t="shared" si="0"/>
        <v>30.2</v>
      </c>
      <c r="I19" s="547">
        <f t="shared" si="1"/>
        <v>-0.1396</v>
      </c>
    </row>
    <row r="20" spans="1:9" ht="11.25" customHeight="1">
      <c r="A20" s="577" t="s">
        <v>224</v>
      </c>
      <c r="B20" s="579" t="s">
        <v>219</v>
      </c>
      <c r="C20" s="580">
        <v>13.3</v>
      </c>
      <c r="D20" s="566">
        <v>16.26265</v>
      </c>
      <c r="E20" s="566">
        <v>5.2243</v>
      </c>
      <c r="F20" s="567"/>
      <c r="G20" s="566">
        <v>6.0027</v>
      </c>
      <c r="H20" s="546">
        <f t="shared" si="0"/>
        <v>32.12453074990854</v>
      </c>
      <c r="I20" s="547">
        <f t="shared" si="1"/>
        <v>-11.038350000000001</v>
      </c>
    </row>
    <row r="21" spans="1:9" ht="11.25" customHeight="1" thickBot="1">
      <c r="A21" s="581" t="s">
        <v>225</v>
      </c>
      <c r="B21" s="582" t="s">
        <v>220</v>
      </c>
      <c r="C21" s="583">
        <v>0.3</v>
      </c>
      <c r="D21" s="555">
        <v>0.3</v>
      </c>
      <c r="E21" s="555">
        <v>-0.19013</v>
      </c>
      <c r="F21" s="571"/>
      <c r="G21" s="555"/>
      <c r="H21" s="546">
        <f t="shared" si="0"/>
        <v>-63.37666666666667</v>
      </c>
      <c r="I21" s="704">
        <f t="shared" si="1"/>
        <v>-0.49012999999999995</v>
      </c>
    </row>
    <row r="22" spans="1:9" s="587" customFormat="1" ht="11.25" customHeight="1" thickBot="1">
      <c r="A22" s="584" t="s">
        <v>16</v>
      </c>
      <c r="B22" s="585" t="s">
        <v>17</v>
      </c>
      <c r="C22" s="586">
        <f>C23+C27+C28+C29</f>
        <v>5698.8</v>
      </c>
      <c r="D22" s="586">
        <f>D23+D27+D28+D29</f>
        <v>4798.8</v>
      </c>
      <c r="E22" s="586">
        <f>E23+E27+E28+E29</f>
        <v>4904.81966</v>
      </c>
      <c r="F22" s="586">
        <f>F23+F27+F28+F29</f>
        <v>0</v>
      </c>
      <c r="G22" s="586">
        <f>G23+G27+G28+G29</f>
        <v>2247.58041</v>
      </c>
      <c r="H22" s="696">
        <f t="shared" si="0"/>
        <v>102.20929524047679</v>
      </c>
      <c r="I22" s="705">
        <f t="shared" si="1"/>
        <v>106.01965999999993</v>
      </c>
    </row>
    <row r="23" spans="1:9" s="587" customFormat="1" ht="11.25" customHeight="1">
      <c r="A23" s="552" t="s">
        <v>141</v>
      </c>
      <c r="B23" s="588" t="s">
        <v>152</v>
      </c>
      <c r="C23" s="589">
        <f>C24+C25</f>
        <v>2972.8</v>
      </c>
      <c r="D23" s="589">
        <f>D24+D25</f>
        <v>1872.8</v>
      </c>
      <c r="E23" s="566">
        <f>E24+E25</f>
        <v>2507.29179</v>
      </c>
      <c r="F23" s="566">
        <f>F24+F25</f>
        <v>0</v>
      </c>
      <c r="G23" s="566">
        <f>G24+G25</f>
        <v>364.88901999999996</v>
      </c>
      <c r="H23" s="709">
        <f t="shared" si="0"/>
        <v>133.8793138615976</v>
      </c>
      <c r="I23" s="547">
        <f t="shared" si="1"/>
        <v>634.4917900000003</v>
      </c>
    </row>
    <row r="24" spans="1:9" s="587" customFormat="1" ht="25.5" customHeight="1">
      <c r="A24" s="590" t="s">
        <v>142</v>
      </c>
      <c r="B24" s="591" t="s">
        <v>153</v>
      </c>
      <c r="C24" s="592">
        <v>880.7</v>
      </c>
      <c r="D24" s="592">
        <v>530.7</v>
      </c>
      <c r="E24" s="559">
        <v>575.15906</v>
      </c>
      <c r="F24" s="593"/>
      <c r="G24" s="559">
        <v>240.21012</v>
      </c>
      <c r="H24" s="546">
        <f t="shared" si="0"/>
        <v>108.37743734690031</v>
      </c>
      <c r="I24" s="547">
        <f t="shared" si="1"/>
        <v>44.45905999999991</v>
      </c>
    </row>
    <row r="25" spans="1:9" ht="22.5" customHeight="1">
      <c r="A25" s="590" t="s">
        <v>143</v>
      </c>
      <c r="B25" s="591" t="s">
        <v>154</v>
      </c>
      <c r="C25" s="594">
        <v>2092.1</v>
      </c>
      <c r="D25" s="594">
        <v>1342.1</v>
      </c>
      <c r="E25" s="555">
        <v>1932.13273</v>
      </c>
      <c r="G25" s="555">
        <v>124.6789</v>
      </c>
      <c r="H25" s="546">
        <f t="shared" si="0"/>
        <v>143.9633954250801</v>
      </c>
      <c r="I25" s="547">
        <f t="shared" si="1"/>
        <v>590.0327300000001</v>
      </c>
    </row>
    <row r="26" spans="1:9" ht="11.25" customHeight="1">
      <c r="A26" s="590" t="s">
        <v>18</v>
      </c>
      <c r="B26" s="557" t="s">
        <v>19</v>
      </c>
      <c r="C26" s="595"/>
      <c r="D26" s="595"/>
      <c r="E26" s="596"/>
      <c r="F26" s="597"/>
      <c r="G26" s="596"/>
      <c r="H26" s="546"/>
      <c r="I26" s="547">
        <f t="shared" si="1"/>
        <v>0</v>
      </c>
    </row>
    <row r="27" spans="1:9" ht="11.25" customHeight="1" thickBot="1">
      <c r="A27" s="598"/>
      <c r="B27" s="599" t="s">
        <v>20</v>
      </c>
      <c r="C27" s="589">
        <v>2239.2</v>
      </c>
      <c r="D27" s="589">
        <v>2239.2</v>
      </c>
      <c r="E27" s="566">
        <v>1458.39463</v>
      </c>
      <c r="F27" s="567"/>
      <c r="G27" s="566">
        <v>1616.10276</v>
      </c>
      <c r="H27" s="546">
        <f t="shared" si="0"/>
        <v>65.13016389782067</v>
      </c>
      <c r="I27" s="547">
        <f t="shared" si="1"/>
        <v>-780.8053699999998</v>
      </c>
    </row>
    <row r="28" spans="1:9" ht="11.25" customHeight="1" thickBot="1">
      <c r="A28" s="600" t="s">
        <v>21</v>
      </c>
      <c r="B28" s="601" t="s">
        <v>273</v>
      </c>
      <c r="C28" s="589">
        <v>281.3</v>
      </c>
      <c r="D28" s="589">
        <v>181.3</v>
      </c>
      <c r="E28" s="559">
        <v>721.21024</v>
      </c>
      <c r="F28" s="567"/>
      <c r="G28" s="559">
        <v>162.92463</v>
      </c>
      <c r="H28" s="546">
        <f t="shared" si="0"/>
        <v>397.799360176503</v>
      </c>
      <c r="I28" s="547">
        <f t="shared" si="1"/>
        <v>539.9102399999999</v>
      </c>
    </row>
    <row r="29" spans="1:9" ht="11.25" customHeight="1" thickBot="1">
      <c r="A29" s="552" t="s">
        <v>193</v>
      </c>
      <c r="B29" s="553" t="s">
        <v>259</v>
      </c>
      <c r="C29" s="602">
        <v>205.5</v>
      </c>
      <c r="D29" s="602">
        <v>505.5</v>
      </c>
      <c r="E29" s="596">
        <v>217.923</v>
      </c>
      <c r="F29" s="571"/>
      <c r="G29" s="596">
        <v>103.664</v>
      </c>
      <c r="H29" s="546">
        <f t="shared" si="0"/>
        <v>43.11038575667656</v>
      </c>
      <c r="I29" s="704">
        <f t="shared" si="1"/>
        <v>-287.577</v>
      </c>
    </row>
    <row r="30" spans="1:9" ht="11.25" customHeight="1" thickBot="1">
      <c r="A30" s="584" t="s">
        <v>22</v>
      </c>
      <c r="B30" s="585" t="s">
        <v>23</v>
      </c>
      <c r="C30" s="586">
        <f>C32+C34+C35</f>
        <v>1037.838</v>
      </c>
      <c r="D30" s="586">
        <f>D32+D34+D35</f>
        <v>1037.838</v>
      </c>
      <c r="E30" s="586">
        <f>E32+E34+E35</f>
        <v>405.00867</v>
      </c>
      <c r="F30" s="586">
        <f>F32+F34+F35</f>
        <v>0</v>
      </c>
      <c r="G30" s="586">
        <f>G32+G34+G35</f>
        <v>347.17726</v>
      </c>
      <c r="H30" s="696">
        <f t="shared" si="0"/>
        <v>39.024266793083314</v>
      </c>
      <c r="I30" s="705">
        <f t="shared" si="1"/>
        <v>-632.82933</v>
      </c>
    </row>
    <row r="31" spans="1:9" ht="11.25" customHeight="1">
      <c r="A31" s="552" t="s">
        <v>24</v>
      </c>
      <c r="B31" s="553" t="s">
        <v>25</v>
      </c>
      <c r="C31" s="602"/>
      <c r="D31" s="602"/>
      <c r="E31" s="555"/>
      <c r="F31" s="571"/>
      <c r="G31" s="555"/>
      <c r="H31" s="709"/>
      <c r="I31" s="547">
        <f t="shared" si="1"/>
        <v>0</v>
      </c>
    </row>
    <row r="32" spans="2:9" ht="11.25" customHeight="1">
      <c r="B32" s="553" t="s">
        <v>26</v>
      </c>
      <c r="C32" s="602">
        <f>C33</f>
        <v>1034.793</v>
      </c>
      <c r="D32" s="602">
        <f>D33</f>
        <v>1034.793</v>
      </c>
      <c r="E32" s="603">
        <f>E33</f>
        <v>405.00867</v>
      </c>
      <c r="F32" s="527">
        <f>F33</f>
        <v>0</v>
      </c>
      <c r="G32" s="603">
        <f>G33</f>
        <v>347.17726</v>
      </c>
      <c r="H32" s="546">
        <f t="shared" si="0"/>
        <v>39.13910028382489</v>
      </c>
      <c r="I32" s="547">
        <f t="shared" si="1"/>
        <v>-629.78433</v>
      </c>
    </row>
    <row r="33" spans="1:9" ht="11.25" customHeight="1">
      <c r="A33" s="590" t="s">
        <v>27</v>
      </c>
      <c r="B33" s="604" t="s">
        <v>250</v>
      </c>
      <c r="C33" s="605">
        <v>1034.793</v>
      </c>
      <c r="D33" s="605">
        <v>1034.793</v>
      </c>
      <c r="E33" s="596">
        <v>405.00867</v>
      </c>
      <c r="F33" s="571"/>
      <c r="G33" s="596">
        <v>347.17726</v>
      </c>
      <c r="H33" s="546">
        <f t="shared" si="0"/>
        <v>39.13910028382489</v>
      </c>
      <c r="I33" s="547">
        <f t="shared" si="1"/>
        <v>-629.78433</v>
      </c>
    </row>
    <row r="34" spans="1:9" ht="11.25" customHeight="1">
      <c r="A34" s="606" t="s">
        <v>28</v>
      </c>
      <c r="B34" s="604" t="s">
        <v>251</v>
      </c>
      <c r="C34" s="595"/>
      <c r="D34" s="595"/>
      <c r="E34" s="559"/>
      <c r="F34" s="597"/>
      <c r="G34" s="559"/>
      <c r="H34" s="546"/>
      <c r="I34" s="547">
        <f t="shared" si="1"/>
        <v>0</v>
      </c>
    </row>
    <row r="35" spans="1:9" ht="11.25" customHeight="1" thickBot="1">
      <c r="A35" s="590" t="s">
        <v>198</v>
      </c>
      <c r="B35" s="557" t="s">
        <v>252</v>
      </c>
      <c r="C35" s="595">
        <v>3.045</v>
      </c>
      <c r="D35" s="595">
        <v>3.045</v>
      </c>
      <c r="E35" s="596"/>
      <c r="F35" s="597"/>
      <c r="G35" s="596"/>
      <c r="H35" s="546">
        <f t="shared" si="0"/>
        <v>0</v>
      </c>
      <c r="I35" s="704">
        <f t="shared" si="1"/>
        <v>-3.045</v>
      </c>
    </row>
    <row r="36" spans="1:9" ht="11.25" customHeight="1">
      <c r="A36" s="607" t="s">
        <v>51</v>
      </c>
      <c r="B36" s="608" t="s">
        <v>146</v>
      </c>
      <c r="C36" s="533"/>
      <c r="D36" s="533"/>
      <c r="E36" s="609"/>
      <c r="F36" s="610"/>
      <c r="G36" s="609"/>
      <c r="H36" s="710"/>
      <c r="I36" s="711">
        <f t="shared" si="1"/>
        <v>0</v>
      </c>
    </row>
    <row r="37" spans="1:9" ht="11.25" customHeight="1" thickBot="1">
      <c r="A37" s="611"/>
      <c r="B37" s="612" t="s">
        <v>147</v>
      </c>
      <c r="C37" s="543">
        <f>C39+C40+C44</f>
        <v>3380.5</v>
      </c>
      <c r="D37" s="543">
        <f>D39+D40+D44</f>
        <v>3380.5</v>
      </c>
      <c r="E37" s="543">
        <f>E39+E40+E44</f>
        <v>803.16352</v>
      </c>
      <c r="F37" s="613">
        <f>F39+F40+F44</f>
        <v>0</v>
      </c>
      <c r="G37" s="614">
        <f>G39+G40+G44</f>
        <v>1126.4323900000002</v>
      </c>
      <c r="H37" s="712">
        <f t="shared" si="0"/>
        <v>23.75871971601834</v>
      </c>
      <c r="I37" s="713">
        <f t="shared" si="1"/>
        <v>-2577.33648</v>
      </c>
    </row>
    <row r="38" spans="1:9" ht="11.25" customHeight="1">
      <c r="A38" s="552" t="s">
        <v>187</v>
      </c>
      <c r="B38" s="553" t="s">
        <v>52</v>
      </c>
      <c r="C38" s="602"/>
      <c r="D38" s="602"/>
      <c r="E38" s="555"/>
      <c r="F38" s="571"/>
      <c r="G38" s="555"/>
      <c r="H38" s="709"/>
      <c r="I38" s="547">
        <f t="shared" si="1"/>
        <v>0</v>
      </c>
    </row>
    <row r="39" spans="2:9" ht="11.25" customHeight="1">
      <c r="B39" s="599" t="s">
        <v>260</v>
      </c>
      <c r="C39" s="589">
        <v>2752.5</v>
      </c>
      <c r="D39" s="589">
        <v>2752.5</v>
      </c>
      <c r="E39" s="566">
        <v>756.81178</v>
      </c>
      <c r="F39" s="571"/>
      <c r="G39" s="566">
        <v>1069.76491</v>
      </c>
      <c r="H39" s="546">
        <f t="shared" si="0"/>
        <v>27.49543251589464</v>
      </c>
      <c r="I39" s="547">
        <f t="shared" si="1"/>
        <v>-1995.68822</v>
      </c>
    </row>
    <row r="40" spans="1:9" ht="20.25" customHeight="1">
      <c r="A40" s="590" t="s">
        <v>263</v>
      </c>
      <c r="B40" s="615" t="s">
        <v>262</v>
      </c>
      <c r="C40" s="602">
        <f>C41</f>
        <v>307</v>
      </c>
      <c r="D40" s="602">
        <f>D41</f>
        <v>307</v>
      </c>
      <c r="E40" s="555">
        <f>E41</f>
        <v>0</v>
      </c>
      <c r="F40" s="527">
        <f>F41</f>
        <v>0</v>
      </c>
      <c r="G40" s="555">
        <f>G41</f>
        <v>0</v>
      </c>
      <c r="H40" s="546">
        <f t="shared" si="0"/>
        <v>0</v>
      </c>
      <c r="I40" s="547">
        <f t="shared" si="1"/>
        <v>-307</v>
      </c>
    </row>
    <row r="41" spans="1:9" ht="22.5" customHeight="1">
      <c r="A41" s="616" t="s">
        <v>264</v>
      </c>
      <c r="B41" s="617" t="s">
        <v>262</v>
      </c>
      <c r="C41" s="616">
        <v>307</v>
      </c>
      <c r="D41" s="616">
        <v>307</v>
      </c>
      <c r="E41" s="603"/>
      <c r="F41" s="618"/>
      <c r="G41" s="603"/>
      <c r="H41" s="546">
        <f t="shared" si="0"/>
        <v>0</v>
      </c>
      <c r="I41" s="547">
        <f t="shared" si="1"/>
        <v>-307</v>
      </c>
    </row>
    <row r="42" spans="1:10" ht="11.25" customHeight="1">
      <c r="A42" s="552" t="s">
        <v>53</v>
      </c>
      <c r="B42" s="553" t="s">
        <v>54</v>
      </c>
      <c r="C42" s="602"/>
      <c r="D42" s="602"/>
      <c r="E42" s="619"/>
      <c r="F42" s="620"/>
      <c r="G42" s="619"/>
      <c r="H42" s="546"/>
      <c r="I42" s="547">
        <f t="shared" si="1"/>
        <v>0</v>
      </c>
      <c r="J42" s="587"/>
    </row>
    <row r="43" spans="1:10" ht="11.25" customHeight="1">
      <c r="A43" s="621"/>
      <c r="B43" s="553" t="s">
        <v>55</v>
      </c>
      <c r="C43" s="602"/>
      <c r="D43" s="602"/>
      <c r="E43" s="622"/>
      <c r="F43" s="623"/>
      <c r="G43" s="622"/>
      <c r="H43" s="546"/>
      <c r="I43" s="547">
        <f t="shared" si="1"/>
        <v>0</v>
      </c>
      <c r="J43" s="624"/>
    </row>
    <row r="44" spans="1:10" s="587" customFormat="1" ht="11.25" customHeight="1">
      <c r="A44" s="621"/>
      <c r="B44" s="553" t="s">
        <v>56</v>
      </c>
      <c r="C44" s="589">
        <f>C46</f>
        <v>321</v>
      </c>
      <c r="D44" s="589">
        <f>D46</f>
        <v>321</v>
      </c>
      <c r="E44" s="566">
        <f>E46</f>
        <v>46.35174</v>
      </c>
      <c r="F44" s="542">
        <f>F46</f>
        <v>0</v>
      </c>
      <c r="G44" s="566">
        <f>G46</f>
        <v>56.66748</v>
      </c>
      <c r="H44" s="546">
        <f t="shared" si="0"/>
        <v>14.439794392523364</v>
      </c>
      <c r="I44" s="547">
        <f t="shared" si="1"/>
        <v>-274.64826</v>
      </c>
      <c r="J44" s="624"/>
    </row>
    <row r="45" spans="1:9" s="624" customFormat="1" ht="11.25" customHeight="1">
      <c r="A45" s="590" t="s">
        <v>57</v>
      </c>
      <c r="B45" s="557" t="s">
        <v>58</v>
      </c>
      <c r="C45" s="595"/>
      <c r="D45" s="595"/>
      <c r="E45" s="625"/>
      <c r="F45" s="623"/>
      <c r="G45" s="625"/>
      <c r="H45" s="546"/>
      <c r="I45" s="547">
        <f t="shared" si="1"/>
        <v>0</v>
      </c>
    </row>
    <row r="46" spans="1:9" s="624" customFormat="1" ht="11.25" customHeight="1" thickBot="1">
      <c r="A46" s="621"/>
      <c r="B46" s="553" t="s">
        <v>59</v>
      </c>
      <c r="C46" s="602">
        <v>321</v>
      </c>
      <c r="D46" s="602">
        <v>321</v>
      </c>
      <c r="E46" s="555">
        <v>46.35174</v>
      </c>
      <c r="F46" s="623"/>
      <c r="G46" s="555">
        <v>56.66748</v>
      </c>
      <c r="H46" s="546">
        <f t="shared" si="0"/>
        <v>14.439794392523364</v>
      </c>
      <c r="I46" s="704">
        <f t="shared" si="1"/>
        <v>-274.64826</v>
      </c>
    </row>
    <row r="47" spans="1:9" s="624" customFormat="1" ht="11.25" customHeight="1" thickBot="1">
      <c r="A47" s="584" t="s">
        <v>62</v>
      </c>
      <c r="B47" s="585" t="s">
        <v>63</v>
      </c>
      <c r="C47" s="586">
        <f>C48+C49+C50+C51+C53</f>
        <v>3760.5</v>
      </c>
      <c r="D47" s="586">
        <f>D48+D49+D50+D51+D53</f>
        <v>4760.5</v>
      </c>
      <c r="E47" s="576">
        <f>E48+E49+E50+E51+E53+E52</f>
        <v>4627.928140000001</v>
      </c>
      <c r="F47" s="626"/>
      <c r="G47" s="576">
        <f>G48+G49+G51+G50+G53</f>
        <v>1848.47891</v>
      </c>
      <c r="H47" s="696">
        <f t="shared" si="0"/>
        <v>97.21516941497744</v>
      </c>
      <c r="I47" s="705">
        <f t="shared" si="1"/>
        <v>-132.5718599999991</v>
      </c>
    </row>
    <row r="48" spans="1:9" s="624" customFormat="1" ht="11.25" customHeight="1">
      <c r="A48" s="590" t="s">
        <v>265</v>
      </c>
      <c r="B48" s="595" t="s">
        <v>197</v>
      </c>
      <c r="C48" s="602">
        <v>3440.5</v>
      </c>
      <c r="D48" s="602">
        <v>3440.5</v>
      </c>
      <c r="E48" s="555">
        <v>3055.37594</v>
      </c>
      <c r="F48" s="623"/>
      <c r="G48" s="555">
        <v>1635.50873</v>
      </c>
      <c r="H48" s="709">
        <f t="shared" si="0"/>
        <v>88.80616015114083</v>
      </c>
      <c r="I48" s="547">
        <f t="shared" si="1"/>
        <v>-385.1240600000001</v>
      </c>
    </row>
    <row r="49" spans="1:9" s="624" customFormat="1" ht="11.25" customHeight="1">
      <c r="A49" s="590" t="s">
        <v>238</v>
      </c>
      <c r="B49" s="592" t="s">
        <v>240</v>
      </c>
      <c r="C49" s="605">
        <v>18</v>
      </c>
      <c r="D49" s="605">
        <v>18</v>
      </c>
      <c r="E49" s="559">
        <v>7.70484</v>
      </c>
      <c r="F49" s="627"/>
      <c r="G49" s="559">
        <v>7.79774</v>
      </c>
      <c r="H49" s="546">
        <f t="shared" si="0"/>
        <v>42.80466666666667</v>
      </c>
      <c r="I49" s="547">
        <f t="shared" si="1"/>
        <v>-10.29516</v>
      </c>
    </row>
    <row r="50" spans="1:9" s="624" customFormat="1" ht="11.25" customHeight="1">
      <c r="A50" s="590" t="s">
        <v>295</v>
      </c>
      <c r="B50" s="592" t="s">
        <v>296</v>
      </c>
      <c r="C50" s="605">
        <v>1</v>
      </c>
      <c r="D50" s="605">
        <v>1</v>
      </c>
      <c r="E50" s="559"/>
      <c r="F50" s="627"/>
      <c r="G50" s="559"/>
      <c r="H50" s="546">
        <f t="shared" si="0"/>
        <v>0</v>
      </c>
      <c r="I50" s="547">
        <f t="shared" si="1"/>
        <v>-1</v>
      </c>
    </row>
    <row r="51" spans="1:9" s="624" customFormat="1" ht="11.25" customHeight="1">
      <c r="A51" s="590" t="s">
        <v>239</v>
      </c>
      <c r="B51" s="605" t="s">
        <v>241</v>
      </c>
      <c r="C51" s="605">
        <v>300</v>
      </c>
      <c r="D51" s="605">
        <v>300</v>
      </c>
      <c r="E51" s="559">
        <v>51.61124</v>
      </c>
      <c r="F51" s="627"/>
      <c r="G51" s="559">
        <v>205.13244</v>
      </c>
      <c r="H51" s="546">
        <f t="shared" si="0"/>
        <v>17.203746666666667</v>
      </c>
      <c r="I51" s="547">
        <f t="shared" si="1"/>
        <v>-248.38876</v>
      </c>
    </row>
    <row r="52" spans="1:9" s="624" customFormat="1" ht="11.25" customHeight="1">
      <c r="A52" s="590" t="s">
        <v>274</v>
      </c>
      <c r="B52" s="595" t="s">
        <v>275</v>
      </c>
      <c r="C52" s="595"/>
      <c r="D52" s="595"/>
      <c r="E52" s="596">
        <v>0.00398</v>
      </c>
      <c r="F52" s="628"/>
      <c r="G52" s="596">
        <v>0.00242</v>
      </c>
      <c r="H52" s="546"/>
      <c r="I52" s="547">
        <f t="shared" si="1"/>
        <v>0.00398</v>
      </c>
    </row>
    <row r="53" spans="1:9" s="624" customFormat="1" ht="11.25" customHeight="1" thickBot="1">
      <c r="A53" s="590" t="s">
        <v>276</v>
      </c>
      <c r="B53" s="629" t="s">
        <v>277</v>
      </c>
      <c r="C53" s="595">
        <v>1</v>
      </c>
      <c r="D53" s="595">
        <v>1001</v>
      </c>
      <c r="E53" s="596">
        <v>1513.23214</v>
      </c>
      <c r="F53" s="628"/>
      <c r="G53" s="596">
        <v>0.04</v>
      </c>
      <c r="H53" s="546">
        <f t="shared" si="0"/>
        <v>151.17204195804197</v>
      </c>
      <c r="I53" s="704">
        <f t="shared" si="1"/>
        <v>512.2321400000001</v>
      </c>
    </row>
    <row r="54" spans="1:10" s="624" customFormat="1" ht="34.5" customHeight="1" thickBot="1">
      <c r="A54" s="630" t="s">
        <v>328</v>
      </c>
      <c r="B54" s="631" t="s">
        <v>158</v>
      </c>
      <c r="C54" s="632">
        <v>104.5</v>
      </c>
      <c r="D54" s="632">
        <v>104.5</v>
      </c>
      <c r="E54" s="576"/>
      <c r="F54" s="633"/>
      <c r="G54" s="576"/>
      <c r="H54" s="696">
        <f t="shared" si="0"/>
        <v>0</v>
      </c>
      <c r="I54" s="705">
        <f t="shared" si="1"/>
        <v>-104.5</v>
      </c>
      <c r="J54" s="529"/>
    </row>
    <row r="55" spans="1:9" s="536" customFormat="1" ht="11.25" customHeight="1" thickBot="1">
      <c r="A55" s="584" t="s">
        <v>189</v>
      </c>
      <c r="B55" s="585" t="s">
        <v>68</v>
      </c>
      <c r="C55" s="634">
        <v>400</v>
      </c>
      <c r="D55" s="634">
        <v>800</v>
      </c>
      <c r="E55" s="635">
        <v>711.58873</v>
      </c>
      <c r="F55" s="636"/>
      <c r="G55" s="635">
        <v>230.28072</v>
      </c>
      <c r="H55" s="696">
        <f t="shared" si="0"/>
        <v>88.94859125</v>
      </c>
      <c r="I55" s="705">
        <f t="shared" si="1"/>
        <v>-88.41126999999994</v>
      </c>
    </row>
    <row r="56" spans="1:9" ht="11.25" customHeight="1" thickBot="1">
      <c r="A56" s="584" t="s">
        <v>69</v>
      </c>
      <c r="B56" s="585" t="s">
        <v>70</v>
      </c>
      <c r="C56" s="635">
        <f>C59+C61+C63+C65+C66+C68+C69+C70+C72+C74+C81+C57+C77</f>
        <v>1077.0620000000001</v>
      </c>
      <c r="D56" s="635">
        <f>D59+D61+D63+D65+D66+D68+D69+D70+D72+D74+D81+D57+D77</f>
        <v>1077.0620000000001</v>
      </c>
      <c r="E56" s="635">
        <f>E59+E61+E63+E65+E66+E68+E69+E70+E72+E74+E57+E77+E78+E79</f>
        <v>387.85443</v>
      </c>
      <c r="F56" s="626">
        <f>F59+F61+F63+F65+F66+F68+F69+F70+F72+F74+F75+F81+F57</f>
        <v>0</v>
      </c>
      <c r="G56" s="635">
        <v>261.53685</v>
      </c>
      <c r="H56" s="696">
        <f t="shared" si="0"/>
        <v>36.01040887154128</v>
      </c>
      <c r="I56" s="705">
        <f t="shared" si="1"/>
        <v>-689.2075700000001</v>
      </c>
    </row>
    <row r="57" spans="1:9" ht="11.25" customHeight="1">
      <c r="A57" s="598" t="s">
        <v>190</v>
      </c>
      <c r="B57" s="599" t="s">
        <v>266</v>
      </c>
      <c r="C57" s="565">
        <v>30.5</v>
      </c>
      <c r="D57" s="565">
        <v>30.5</v>
      </c>
      <c r="E57" s="566">
        <v>13.4</v>
      </c>
      <c r="F57" s="567"/>
      <c r="G57" s="566">
        <v>10.69467</v>
      </c>
      <c r="H57" s="709">
        <f t="shared" si="0"/>
        <v>43.9344262295082</v>
      </c>
      <c r="I57" s="547">
        <f t="shared" si="1"/>
        <v>-17.1</v>
      </c>
    </row>
    <row r="58" spans="1:10" s="536" customFormat="1" ht="11.25" customHeight="1">
      <c r="A58" s="552" t="s">
        <v>71</v>
      </c>
      <c r="B58" s="553" t="s">
        <v>72</v>
      </c>
      <c r="C58" s="595"/>
      <c r="D58" s="595"/>
      <c r="E58" s="637"/>
      <c r="F58" s="638"/>
      <c r="G58" s="637"/>
      <c r="H58" s="546"/>
      <c r="I58" s="547">
        <f t="shared" si="1"/>
        <v>0</v>
      </c>
      <c r="J58" s="529"/>
    </row>
    <row r="59" spans="2:9" ht="11.25" customHeight="1">
      <c r="B59" s="553" t="s">
        <v>73</v>
      </c>
      <c r="C59" s="589">
        <v>2.2</v>
      </c>
      <c r="D59" s="589">
        <v>2.2</v>
      </c>
      <c r="E59" s="555"/>
      <c r="F59" s="571"/>
      <c r="G59" s="555">
        <v>1.208</v>
      </c>
      <c r="H59" s="546">
        <f t="shared" si="0"/>
        <v>0</v>
      </c>
      <c r="I59" s="547">
        <f t="shared" si="1"/>
        <v>-2.2</v>
      </c>
    </row>
    <row r="60" spans="1:9" ht="11.25" customHeight="1">
      <c r="A60" s="590" t="s">
        <v>74</v>
      </c>
      <c r="B60" s="557" t="s">
        <v>267</v>
      </c>
      <c r="C60" s="595"/>
      <c r="D60" s="595"/>
      <c r="E60" s="596"/>
      <c r="F60" s="597"/>
      <c r="G60" s="596"/>
      <c r="H60" s="546"/>
      <c r="I60" s="547">
        <f t="shared" si="1"/>
        <v>0</v>
      </c>
    </row>
    <row r="61" spans="1:9" ht="11.25" customHeight="1">
      <c r="A61" s="598"/>
      <c r="B61" s="599" t="s">
        <v>75</v>
      </c>
      <c r="C61" s="589">
        <v>18.5</v>
      </c>
      <c r="D61" s="589">
        <v>18.5</v>
      </c>
      <c r="E61" s="566">
        <v>18</v>
      </c>
      <c r="F61" s="571"/>
      <c r="G61" s="566"/>
      <c r="H61" s="546">
        <f t="shared" si="0"/>
        <v>97.2972972972973</v>
      </c>
      <c r="I61" s="547">
        <f t="shared" si="1"/>
        <v>-0.5</v>
      </c>
    </row>
    <row r="62" spans="1:9" ht="11.25" customHeight="1">
      <c r="A62" s="590" t="s">
        <v>92</v>
      </c>
      <c r="B62" s="557" t="s">
        <v>72</v>
      </c>
      <c r="C62" s="602"/>
      <c r="D62" s="602"/>
      <c r="E62" s="555"/>
      <c r="F62" s="571"/>
      <c r="G62" s="555"/>
      <c r="H62" s="546"/>
      <c r="I62" s="547">
        <f t="shared" si="1"/>
        <v>0</v>
      </c>
    </row>
    <row r="63" spans="1:9" ht="11.25" customHeight="1">
      <c r="A63" s="598"/>
      <c r="B63" s="599" t="s">
        <v>268</v>
      </c>
      <c r="C63" s="602">
        <v>48.2</v>
      </c>
      <c r="D63" s="602">
        <v>48.2</v>
      </c>
      <c r="E63" s="555"/>
      <c r="F63" s="571"/>
      <c r="G63" s="555">
        <v>10</v>
      </c>
      <c r="H63" s="546">
        <f t="shared" si="0"/>
        <v>0</v>
      </c>
      <c r="I63" s="547">
        <f t="shared" si="1"/>
        <v>-48.2</v>
      </c>
    </row>
    <row r="64" spans="1:9" ht="11.25" customHeight="1">
      <c r="A64" s="552" t="s">
        <v>305</v>
      </c>
      <c r="B64" s="553" t="s">
        <v>306</v>
      </c>
      <c r="C64" s="595"/>
      <c r="D64" s="595"/>
      <c r="E64" s="596"/>
      <c r="F64" s="571"/>
      <c r="G64" s="596"/>
      <c r="H64" s="546"/>
      <c r="I64" s="547">
        <f t="shared" si="1"/>
        <v>0</v>
      </c>
    </row>
    <row r="65" spans="2:9" ht="11.25" customHeight="1">
      <c r="B65" s="599"/>
      <c r="C65" s="589"/>
      <c r="D65" s="589"/>
      <c r="E65" s="566"/>
      <c r="F65" s="571"/>
      <c r="G65" s="566"/>
      <c r="H65" s="546"/>
      <c r="I65" s="547">
        <f t="shared" si="1"/>
        <v>0</v>
      </c>
    </row>
    <row r="66" spans="1:9" ht="11.25" customHeight="1">
      <c r="A66" s="590" t="s">
        <v>165</v>
      </c>
      <c r="B66" s="557" t="s">
        <v>167</v>
      </c>
      <c r="C66" s="595">
        <v>300.2</v>
      </c>
      <c r="D66" s="595">
        <v>300.2</v>
      </c>
      <c r="E66" s="559">
        <v>150</v>
      </c>
      <c r="F66" s="571"/>
      <c r="G66" s="559"/>
      <c r="H66" s="546">
        <f t="shared" si="0"/>
        <v>49.96668887408395</v>
      </c>
      <c r="I66" s="547">
        <f t="shared" si="1"/>
        <v>-150.2</v>
      </c>
    </row>
    <row r="67" spans="1:9" ht="11.25" customHeight="1">
      <c r="A67" s="590" t="s">
        <v>76</v>
      </c>
      <c r="B67" s="557" t="s">
        <v>77</v>
      </c>
      <c r="C67" s="595"/>
      <c r="D67" s="595"/>
      <c r="E67" s="596"/>
      <c r="F67" s="597"/>
      <c r="G67" s="596"/>
      <c r="H67" s="546"/>
      <c r="I67" s="547">
        <f t="shared" si="1"/>
        <v>0</v>
      </c>
    </row>
    <row r="68" spans="1:9" ht="11.25" customHeight="1">
      <c r="A68" s="598"/>
      <c r="B68" s="599" t="s">
        <v>78</v>
      </c>
      <c r="C68" s="589">
        <v>312</v>
      </c>
      <c r="D68" s="589">
        <v>312</v>
      </c>
      <c r="E68" s="566">
        <v>40</v>
      </c>
      <c r="F68" s="567"/>
      <c r="G68" s="566">
        <v>102</v>
      </c>
      <c r="H68" s="546">
        <f t="shared" si="0"/>
        <v>12.82051282051282</v>
      </c>
      <c r="I68" s="547">
        <f t="shared" si="1"/>
        <v>-272</v>
      </c>
    </row>
    <row r="69" spans="1:9" ht="11.25" customHeight="1">
      <c r="A69" s="590" t="s">
        <v>79</v>
      </c>
      <c r="B69" s="557" t="s">
        <v>166</v>
      </c>
      <c r="C69" s="595">
        <v>34.7</v>
      </c>
      <c r="D69" s="595">
        <v>34.7</v>
      </c>
      <c r="E69" s="559">
        <v>8.5</v>
      </c>
      <c r="F69" s="567"/>
      <c r="G69" s="559">
        <v>5.5</v>
      </c>
      <c r="H69" s="546">
        <f t="shared" si="0"/>
        <v>24.49567723342939</v>
      </c>
      <c r="I69" s="547">
        <f t="shared" si="1"/>
        <v>-26.200000000000003</v>
      </c>
    </row>
    <row r="70" spans="1:9" ht="11.25" customHeight="1">
      <c r="A70" s="590" t="s">
        <v>80</v>
      </c>
      <c r="B70" s="557" t="s">
        <v>81</v>
      </c>
      <c r="C70" s="605"/>
      <c r="D70" s="605"/>
      <c r="E70" s="559"/>
      <c r="F70" s="560"/>
      <c r="G70" s="559"/>
      <c r="H70" s="546"/>
      <c r="I70" s="547">
        <f t="shared" si="1"/>
        <v>0</v>
      </c>
    </row>
    <row r="71" spans="1:9" ht="11.25" customHeight="1">
      <c r="A71" s="590" t="s">
        <v>82</v>
      </c>
      <c r="B71" s="557" t="s">
        <v>77</v>
      </c>
      <c r="C71" s="602"/>
      <c r="D71" s="602"/>
      <c r="E71" s="555"/>
      <c r="F71" s="571"/>
      <c r="G71" s="555">
        <v>4</v>
      </c>
      <c r="H71" s="546"/>
      <c r="I71" s="547">
        <f t="shared" si="1"/>
        <v>0</v>
      </c>
    </row>
    <row r="72" spans="2:9" ht="11.25" customHeight="1">
      <c r="B72" s="553" t="s">
        <v>83</v>
      </c>
      <c r="C72" s="602"/>
      <c r="D72" s="602"/>
      <c r="E72" s="555"/>
      <c r="F72" s="571"/>
      <c r="G72" s="555"/>
      <c r="H72" s="546"/>
      <c r="I72" s="547">
        <f t="shared" si="1"/>
        <v>0</v>
      </c>
    </row>
    <row r="73" spans="1:9" ht="11.25" customHeight="1">
      <c r="A73" s="590" t="s">
        <v>84</v>
      </c>
      <c r="B73" s="557" t="s">
        <v>85</v>
      </c>
      <c r="C73" s="595"/>
      <c r="D73" s="595"/>
      <c r="E73" s="596"/>
      <c r="F73" s="571"/>
      <c r="G73" s="596"/>
      <c r="H73" s="546"/>
      <c r="I73" s="547">
        <f aca="true" t="shared" si="2" ref="I73:I137">E73-D73</f>
        <v>0</v>
      </c>
    </row>
    <row r="74" spans="1:9" ht="11.25" customHeight="1">
      <c r="A74" s="598"/>
      <c r="B74" s="599" t="s">
        <v>86</v>
      </c>
      <c r="C74" s="589">
        <f>C75+C76</f>
        <v>0</v>
      </c>
      <c r="D74" s="589">
        <f>D75+D76</f>
        <v>0</v>
      </c>
      <c r="E74" s="566">
        <f>E75+E76</f>
        <v>0</v>
      </c>
      <c r="F74" s="542">
        <f>F75+F76</f>
        <v>0</v>
      </c>
      <c r="G74" s="566">
        <f>G75+G76</f>
        <v>0</v>
      </c>
      <c r="H74" s="546"/>
      <c r="I74" s="547">
        <f t="shared" si="2"/>
        <v>0</v>
      </c>
    </row>
    <row r="75" spans="1:9" ht="11.25" customHeight="1">
      <c r="A75" s="552" t="s">
        <v>229</v>
      </c>
      <c r="B75" s="615" t="s">
        <v>228</v>
      </c>
      <c r="C75" s="602"/>
      <c r="D75" s="602"/>
      <c r="E75" s="555"/>
      <c r="F75" s="571"/>
      <c r="G75" s="555"/>
      <c r="H75" s="546"/>
      <c r="I75" s="547">
        <f t="shared" si="2"/>
        <v>0</v>
      </c>
    </row>
    <row r="76" spans="1:9" ht="11.25" customHeight="1">
      <c r="A76" s="606" t="s">
        <v>192</v>
      </c>
      <c r="B76" s="639" t="s">
        <v>196</v>
      </c>
      <c r="C76" s="605"/>
      <c r="D76" s="605"/>
      <c r="E76" s="559"/>
      <c r="F76" s="560"/>
      <c r="G76" s="559"/>
      <c r="H76" s="546"/>
      <c r="I76" s="547">
        <f t="shared" si="2"/>
        <v>0</v>
      </c>
    </row>
    <row r="77" spans="1:9" ht="11.25" customHeight="1">
      <c r="A77" s="606" t="s">
        <v>177</v>
      </c>
      <c r="B77" s="640" t="s">
        <v>232</v>
      </c>
      <c r="C77" s="605">
        <v>20</v>
      </c>
      <c r="D77" s="605">
        <v>20</v>
      </c>
      <c r="E77" s="559"/>
      <c r="F77" s="560"/>
      <c r="G77" s="559">
        <v>20</v>
      </c>
      <c r="H77" s="546">
        <f aca="true" t="shared" si="3" ref="H77:H135">E77/D77*100</f>
        <v>0</v>
      </c>
      <c r="I77" s="547">
        <f t="shared" si="2"/>
        <v>-20</v>
      </c>
    </row>
    <row r="78" spans="1:9" ht="11.25" customHeight="1">
      <c r="A78" s="606" t="s">
        <v>247</v>
      </c>
      <c r="B78" s="640" t="s">
        <v>232</v>
      </c>
      <c r="C78" s="605"/>
      <c r="D78" s="605"/>
      <c r="E78" s="559"/>
      <c r="F78" s="560"/>
      <c r="G78" s="559">
        <v>6</v>
      </c>
      <c r="H78" s="546"/>
      <c r="I78" s="547">
        <f t="shared" si="2"/>
        <v>0</v>
      </c>
    </row>
    <row r="79" spans="1:9" ht="11.25" customHeight="1">
      <c r="A79" s="606" t="s">
        <v>87</v>
      </c>
      <c r="B79" s="604" t="s">
        <v>88</v>
      </c>
      <c r="C79" s="605">
        <f>C81</f>
        <v>310.762</v>
      </c>
      <c r="D79" s="605">
        <f>D81</f>
        <v>310.762</v>
      </c>
      <c r="E79" s="605">
        <f>E81</f>
        <v>157.95443</v>
      </c>
      <c r="F79" s="641">
        <f>F81</f>
        <v>0</v>
      </c>
      <c r="G79" s="605">
        <f>G81</f>
        <v>102.13418</v>
      </c>
      <c r="H79" s="546">
        <f t="shared" si="3"/>
        <v>50.828103178638315</v>
      </c>
      <c r="I79" s="547">
        <f t="shared" si="2"/>
        <v>-152.80757</v>
      </c>
    </row>
    <row r="80" spans="1:9" ht="11.25" customHeight="1">
      <c r="A80" s="590" t="s">
        <v>89</v>
      </c>
      <c r="B80" s="557" t="s">
        <v>90</v>
      </c>
      <c r="C80" s="595"/>
      <c r="D80" s="595"/>
      <c r="E80" s="596"/>
      <c r="F80" s="597"/>
      <c r="G80" s="596"/>
      <c r="H80" s="546"/>
      <c r="I80" s="547">
        <f t="shared" si="2"/>
        <v>0</v>
      </c>
    </row>
    <row r="81" spans="2:9" ht="11.25" customHeight="1" thickBot="1">
      <c r="B81" s="553" t="s">
        <v>91</v>
      </c>
      <c r="C81" s="602">
        <v>310.762</v>
      </c>
      <c r="D81" s="602">
        <v>310.762</v>
      </c>
      <c r="E81" s="596">
        <v>157.95443</v>
      </c>
      <c r="F81" s="571"/>
      <c r="G81" s="596">
        <v>102.13418</v>
      </c>
      <c r="H81" s="546">
        <f t="shared" si="3"/>
        <v>50.828103178638315</v>
      </c>
      <c r="I81" s="704">
        <f t="shared" si="2"/>
        <v>-152.80757</v>
      </c>
    </row>
    <row r="82" spans="1:9" ht="11.25" customHeight="1" thickBot="1">
      <c r="A82" s="584" t="s">
        <v>93</v>
      </c>
      <c r="B82" s="585" t="s">
        <v>94</v>
      </c>
      <c r="C82" s="642">
        <f>C83+C84+C85</f>
        <v>0</v>
      </c>
      <c r="D82" s="642">
        <f>D83+D84+D85</f>
        <v>700</v>
      </c>
      <c r="E82" s="635">
        <f>E83+E84+E85</f>
        <v>486.14876000000004</v>
      </c>
      <c r="F82" s="626">
        <f>F83+F84+F85</f>
        <v>0</v>
      </c>
      <c r="G82" s="635">
        <f>G83+G84+G85</f>
        <v>1161.42124</v>
      </c>
      <c r="H82" s="696">
        <f t="shared" si="3"/>
        <v>69.44982285714286</v>
      </c>
      <c r="I82" s="705">
        <f t="shared" si="2"/>
        <v>-213.85123999999996</v>
      </c>
    </row>
    <row r="83" spans="1:9" ht="11.25" customHeight="1">
      <c r="A83" s="552" t="s">
        <v>95</v>
      </c>
      <c r="B83" s="553" t="s">
        <v>96</v>
      </c>
      <c r="C83" s="589"/>
      <c r="D83" s="589"/>
      <c r="E83" s="566">
        <v>28.93522</v>
      </c>
      <c r="F83" s="567"/>
      <c r="G83" s="566">
        <v>-119.74847</v>
      </c>
      <c r="H83" s="709"/>
      <c r="I83" s="547">
        <f t="shared" si="2"/>
        <v>28.93522</v>
      </c>
    </row>
    <row r="84" spans="1:9" ht="11.25" customHeight="1">
      <c r="A84" s="590" t="s">
        <v>299</v>
      </c>
      <c r="B84" s="604" t="s">
        <v>96</v>
      </c>
      <c r="C84" s="605"/>
      <c r="D84" s="605"/>
      <c r="E84" s="559"/>
      <c r="F84" s="560"/>
      <c r="G84" s="559"/>
      <c r="H84" s="546"/>
      <c r="I84" s="547">
        <f t="shared" si="2"/>
        <v>0</v>
      </c>
    </row>
    <row r="85" spans="1:9" ht="11.25" customHeight="1" thickBot="1">
      <c r="A85" s="590" t="s">
        <v>97</v>
      </c>
      <c r="B85" s="557" t="s">
        <v>94</v>
      </c>
      <c r="C85" s="595"/>
      <c r="D85" s="595">
        <v>700</v>
      </c>
      <c r="E85" s="596">
        <v>457.21354</v>
      </c>
      <c r="F85" s="597"/>
      <c r="G85" s="596">
        <v>1281.16971</v>
      </c>
      <c r="H85" s="546">
        <f t="shared" si="3"/>
        <v>65.31622</v>
      </c>
      <c r="I85" s="704">
        <f t="shared" si="2"/>
        <v>-242.78645999999998</v>
      </c>
    </row>
    <row r="86" spans="1:9" ht="11.25" customHeight="1" thickBot="1">
      <c r="A86" s="643" t="s">
        <v>101</v>
      </c>
      <c r="B86" s="644" t="s">
        <v>102</v>
      </c>
      <c r="C86" s="576">
        <f>C87+C155+C153+C152</f>
        <v>322590.74743</v>
      </c>
      <c r="D86" s="576">
        <f>D87+D155+D153+D152</f>
        <v>343909.27843</v>
      </c>
      <c r="E86" s="576">
        <f>E87+E155+E153+E152</f>
        <v>108432.85994</v>
      </c>
      <c r="F86" s="576">
        <f>F87+F155+F153+F152</f>
        <v>0</v>
      </c>
      <c r="G86" s="576">
        <f>G87+G155+G153+G152</f>
        <v>100414.29345</v>
      </c>
      <c r="H86" s="696">
        <f t="shared" si="3"/>
        <v>31.529495346858067</v>
      </c>
      <c r="I86" s="705">
        <f t="shared" si="2"/>
        <v>-235476.41849</v>
      </c>
    </row>
    <row r="87" spans="1:9" ht="11.25" customHeight="1" thickBot="1">
      <c r="A87" s="645" t="s">
        <v>171</v>
      </c>
      <c r="B87" s="541" t="s">
        <v>172</v>
      </c>
      <c r="C87" s="614">
        <f>C88+C91+C112+C135</f>
        <v>322590.74743</v>
      </c>
      <c r="D87" s="614">
        <f>D88+D91+D112+D135</f>
        <v>343909.27843</v>
      </c>
      <c r="E87" s="614">
        <f>E88+E91+E112+E135</f>
        <v>106699.15703</v>
      </c>
      <c r="F87" s="614">
        <f>F88+F91+F112+F135</f>
        <v>0</v>
      </c>
      <c r="G87" s="614">
        <f>G88+G91+G112+G135</f>
        <v>100884.82235999999</v>
      </c>
      <c r="H87" s="696">
        <f t="shared" si="3"/>
        <v>31.025378994454133</v>
      </c>
      <c r="I87" s="705">
        <f t="shared" si="2"/>
        <v>-237210.1214</v>
      </c>
    </row>
    <row r="88" spans="1:9" ht="11.25" customHeight="1" thickBot="1">
      <c r="A88" s="643" t="s">
        <v>103</v>
      </c>
      <c r="B88" s="644" t="s">
        <v>104</v>
      </c>
      <c r="C88" s="646">
        <f>C89+C90</f>
        <v>106780</v>
      </c>
      <c r="D88" s="646">
        <f>D89+D90</f>
        <v>106780</v>
      </c>
      <c r="E88" s="646">
        <f>E89+E90</f>
        <v>35237</v>
      </c>
      <c r="F88" s="646">
        <f>F89+F90</f>
        <v>0</v>
      </c>
      <c r="G88" s="646">
        <f>G89+G90</f>
        <v>33314</v>
      </c>
      <c r="H88" s="709">
        <f t="shared" si="3"/>
        <v>32.99962539801461</v>
      </c>
      <c r="I88" s="547">
        <f t="shared" si="2"/>
        <v>-71543</v>
      </c>
    </row>
    <row r="89" spans="1:9" ht="11.25" customHeight="1">
      <c r="A89" s="598" t="s">
        <v>105</v>
      </c>
      <c r="B89" s="599" t="s">
        <v>106</v>
      </c>
      <c r="C89" s="647">
        <v>106780</v>
      </c>
      <c r="D89" s="647">
        <v>106780</v>
      </c>
      <c r="E89" s="566">
        <v>35237</v>
      </c>
      <c r="G89" s="566">
        <v>33314</v>
      </c>
      <c r="H89" s="546">
        <f t="shared" si="3"/>
        <v>32.99962539801461</v>
      </c>
      <c r="I89" s="547">
        <f t="shared" si="2"/>
        <v>-71543</v>
      </c>
    </row>
    <row r="90" spans="1:9" ht="11.25" customHeight="1" thickBot="1">
      <c r="A90" s="648" t="s">
        <v>161</v>
      </c>
      <c r="B90" s="615" t="s">
        <v>162</v>
      </c>
      <c r="C90" s="649"/>
      <c r="D90" s="649"/>
      <c r="E90" s="555"/>
      <c r="G90" s="555"/>
      <c r="H90" s="546"/>
      <c r="I90" s="704">
        <f t="shared" si="2"/>
        <v>0</v>
      </c>
    </row>
    <row r="91" spans="1:10" ht="11.25" customHeight="1" thickBot="1">
      <c r="A91" s="643" t="s">
        <v>107</v>
      </c>
      <c r="B91" s="644" t="s">
        <v>108</v>
      </c>
      <c r="C91" s="646">
        <f>C93+C94+C98+C95+C97</f>
        <v>7878.7</v>
      </c>
      <c r="D91" s="646">
        <f>D93+D94+D98+D95+D97</f>
        <v>30580.1</v>
      </c>
      <c r="E91" s="646">
        <f>E93+E94+E98+E95+E97</f>
        <v>996.5</v>
      </c>
      <c r="F91" s="646">
        <f>F93+F94+F98+F95+F97</f>
        <v>0</v>
      </c>
      <c r="G91" s="646">
        <f>G93+G94+G98+G95+G97</f>
        <v>1006.984</v>
      </c>
      <c r="H91" s="696">
        <f t="shared" si="3"/>
        <v>3.2586551384724056</v>
      </c>
      <c r="I91" s="705">
        <f t="shared" si="2"/>
        <v>-29583.6</v>
      </c>
      <c r="J91" s="536"/>
    </row>
    <row r="92" spans="1:10" ht="11.25" customHeight="1">
      <c r="A92" s="598" t="s">
        <v>208</v>
      </c>
      <c r="B92" s="599" t="s">
        <v>340</v>
      </c>
      <c r="C92" s="647"/>
      <c r="D92" s="647"/>
      <c r="E92" s="566"/>
      <c r="F92" s="650"/>
      <c r="G92" s="566"/>
      <c r="H92" s="709"/>
      <c r="I92" s="547">
        <f t="shared" si="2"/>
        <v>0</v>
      </c>
      <c r="J92" s="536"/>
    </row>
    <row r="93" spans="1:10" ht="11.25" customHeight="1">
      <c r="A93" s="606" t="s">
        <v>109</v>
      </c>
      <c r="B93" s="604" t="s">
        <v>110</v>
      </c>
      <c r="C93" s="651"/>
      <c r="D93" s="651"/>
      <c r="E93" s="559"/>
      <c r="F93" s="641"/>
      <c r="G93" s="559"/>
      <c r="H93" s="546"/>
      <c r="I93" s="547">
        <f t="shared" si="2"/>
        <v>0</v>
      </c>
      <c r="J93" s="536"/>
    </row>
    <row r="94" spans="1:10" s="536" customFormat="1" ht="11.25" customHeight="1">
      <c r="A94" s="598" t="s">
        <v>148</v>
      </c>
      <c r="B94" s="599" t="s">
        <v>111</v>
      </c>
      <c r="C94" s="647"/>
      <c r="D94" s="647">
        <v>20897</v>
      </c>
      <c r="E94" s="566"/>
      <c r="F94" s="542"/>
      <c r="G94" s="566"/>
      <c r="H94" s="546"/>
      <c r="I94" s="547">
        <f t="shared" si="2"/>
        <v>-20897</v>
      </c>
      <c r="J94" s="529"/>
    </row>
    <row r="95" spans="1:10" s="536" customFormat="1" ht="11.25" customHeight="1">
      <c r="A95" s="652" t="s">
        <v>176</v>
      </c>
      <c r="B95" s="557" t="s">
        <v>174</v>
      </c>
      <c r="C95" s="653"/>
      <c r="D95" s="653"/>
      <c r="E95" s="555"/>
      <c r="F95" s="527"/>
      <c r="G95" s="555"/>
      <c r="H95" s="546"/>
      <c r="I95" s="547">
        <f t="shared" si="2"/>
        <v>0</v>
      </c>
      <c r="J95" s="529"/>
    </row>
    <row r="96" spans="1:10" s="536" customFormat="1" ht="11.25" customHeight="1">
      <c r="A96" s="654" t="s">
        <v>149</v>
      </c>
      <c r="B96" s="604" t="s">
        <v>205</v>
      </c>
      <c r="C96" s="655"/>
      <c r="D96" s="655"/>
      <c r="E96" s="596"/>
      <c r="F96" s="656"/>
      <c r="G96" s="596"/>
      <c r="H96" s="546"/>
      <c r="I96" s="547">
        <f t="shared" si="2"/>
        <v>0</v>
      </c>
      <c r="J96" s="529"/>
    </row>
    <row r="97" spans="1:10" s="536" customFormat="1" ht="11.25" customHeight="1" thickBot="1">
      <c r="A97" s="654" t="s">
        <v>226</v>
      </c>
      <c r="B97" s="604" t="s">
        <v>115</v>
      </c>
      <c r="C97" s="655">
        <v>3276</v>
      </c>
      <c r="D97" s="655">
        <v>3276</v>
      </c>
      <c r="E97" s="596"/>
      <c r="F97" s="656"/>
      <c r="G97" s="596"/>
      <c r="H97" s="546">
        <f t="shared" si="3"/>
        <v>0</v>
      </c>
      <c r="I97" s="704">
        <f t="shared" si="2"/>
        <v>-3276</v>
      </c>
      <c r="J97" s="529"/>
    </row>
    <row r="98" spans="1:9" ht="11.25" customHeight="1" thickBot="1">
      <c r="A98" s="643" t="s">
        <v>113</v>
      </c>
      <c r="B98" s="644" t="s">
        <v>114</v>
      </c>
      <c r="C98" s="646">
        <f>C100+C101+C104+C99+C103+C111+C102</f>
        <v>4602.7</v>
      </c>
      <c r="D98" s="646">
        <f>D100+D101+D104+D99+D103+D111+D102</f>
        <v>6407.1</v>
      </c>
      <c r="E98" s="646">
        <f>E100+E101+E104+E99+E103+E102+E111+E110</f>
        <v>996.5</v>
      </c>
      <c r="F98" s="633"/>
      <c r="G98" s="646">
        <f>G100+G101+G104+G99+G103+G102+G111+G110</f>
        <v>1006.984</v>
      </c>
      <c r="H98" s="696">
        <f t="shared" si="3"/>
        <v>15.553058325919682</v>
      </c>
      <c r="I98" s="705">
        <f t="shared" si="2"/>
        <v>-5410.6</v>
      </c>
    </row>
    <row r="99" spans="1:9" ht="21.75" customHeight="1">
      <c r="A99" s="598" t="s">
        <v>113</v>
      </c>
      <c r="B99" s="588" t="s">
        <v>286</v>
      </c>
      <c r="C99" s="647"/>
      <c r="D99" s="647">
        <v>2097</v>
      </c>
      <c r="E99" s="566"/>
      <c r="F99" s="567"/>
      <c r="G99" s="566"/>
      <c r="H99" s="709"/>
      <c r="I99" s="547">
        <f t="shared" si="2"/>
        <v>-2097</v>
      </c>
    </row>
    <row r="100" spans="1:9" ht="11.25" customHeight="1">
      <c r="A100" s="590" t="s">
        <v>113</v>
      </c>
      <c r="B100" s="557" t="s">
        <v>254</v>
      </c>
      <c r="C100" s="655"/>
      <c r="D100" s="655"/>
      <c r="E100" s="566"/>
      <c r="F100" s="656"/>
      <c r="G100" s="566"/>
      <c r="H100" s="546"/>
      <c r="I100" s="547">
        <f t="shared" si="2"/>
        <v>0</v>
      </c>
    </row>
    <row r="101" spans="1:9" ht="11.25" customHeight="1">
      <c r="A101" s="590" t="s">
        <v>113</v>
      </c>
      <c r="B101" s="604" t="s">
        <v>116</v>
      </c>
      <c r="C101" s="651">
        <v>219.6</v>
      </c>
      <c r="D101" s="651">
        <v>219.6</v>
      </c>
      <c r="E101" s="559">
        <v>30.9</v>
      </c>
      <c r="F101" s="597"/>
      <c r="G101" s="559">
        <v>34</v>
      </c>
      <c r="H101" s="546">
        <f t="shared" si="3"/>
        <v>14.071038251366119</v>
      </c>
      <c r="I101" s="547">
        <f t="shared" si="2"/>
        <v>-188.7</v>
      </c>
    </row>
    <row r="102" spans="1:9" ht="21" customHeight="1">
      <c r="A102" s="590" t="s">
        <v>113</v>
      </c>
      <c r="B102" s="588" t="s">
        <v>329</v>
      </c>
      <c r="C102" s="655">
        <v>2061.6</v>
      </c>
      <c r="D102" s="655">
        <v>2061.6</v>
      </c>
      <c r="E102" s="559"/>
      <c r="F102" s="597"/>
      <c r="G102" s="559"/>
      <c r="H102" s="546">
        <f t="shared" si="3"/>
        <v>0</v>
      </c>
      <c r="I102" s="547">
        <f t="shared" si="2"/>
        <v>-2061.6</v>
      </c>
    </row>
    <row r="103" spans="1:9" ht="11.25" customHeight="1">
      <c r="A103" s="590" t="s">
        <v>113</v>
      </c>
      <c r="B103" s="599" t="s">
        <v>255</v>
      </c>
      <c r="C103" s="655"/>
      <c r="D103" s="655"/>
      <c r="E103" s="559"/>
      <c r="F103" s="597"/>
      <c r="G103" s="559"/>
      <c r="H103" s="546"/>
      <c r="I103" s="547">
        <f t="shared" si="2"/>
        <v>0</v>
      </c>
    </row>
    <row r="104" spans="1:9" ht="11.25" customHeight="1">
      <c r="A104" s="590" t="s">
        <v>113</v>
      </c>
      <c r="B104" s="599" t="s">
        <v>256</v>
      </c>
      <c r="C104" s="655"/>
      <c r="D104" s="655"/>
      <c r="E104" s="596"/>
      <c r="F104" s="597"/>
      <c r="G104" s="596"/>
      <c r="H104" s="546"/>
      <c r="I104" s="547">
        <f t="shared" si="2"/>
        <v>0</v>
      </c>
    </row>
    <row r="105" spans="1:9" ht="11.25" customHeight="1">
      <c r="A105" s="590" t="s">
        <v>113</v>
      </c>
      <c r="B105" s="557" t="s">
        <v>203</v>
      </c>
      <c r="C105" s="655"/>
      <c r="D105" s="655"/>
      <c r="E105" s="559"/>
      <c r="F105" s="560"/>
      <c r="G105" s="559"/>
      <c r="H105" s="546"/>
      <c r="I105" s="547">
        <f t="shared" si="2"/>
        <v>0</v>
      </c>
    </row>
    <row r="106" spans="1:9" ht="11.25" customHeight="1">
      <c r="A106" s="590" t="s">
        <v>113</v>
      </c>
      <c r="B106" s="557" t="s">
        <v>202</v>
      </c>
      <c r="C106" s="655"/>
      <c r="D106" s="655"/>
      <c r="E106" s="559"/>
      <c r="F106" s="560"/>
      <c r="G106" s="559"/>
      <c r="H106" s="546"/>
      <c r="I106" s="547">
        <f t="shared" si="2"/>
        <v>0</v>
      </c>
    </row>
    <row r="107" spans="1:9" ht="11.25" customHeight="1">
      <c r="A107" s="590" t="s">
        <v>113</v>
      </c>
      <c r="B107" s="557" t="s">
        <v>204</v>
      </c>
      <c r="C107" s="655"/>
      <c r="D107" s="655"/>
      <c r="E107" s="559"/>
      <c r="F107" s="560"/>
      <c r="G107" s="559"/>
      <c r="H107" s="546"/>
      <c r="I107" s="547">
        <f t="shared" si="2"/>
        <v>0</v>
      </c>
    </row>
    <row r="108" spans="1:9" ht="11.25" customHeight="1">
      <c r="A108" s="590" t="s">
        <v>113</v>
      </c>
      <c r="B108" s="604" t="s">
        <v>201</v>
      </c>
      <c r="C108" s="651"/>
      <c r="D108" s="651"/>
      <c r="E108" s="559"/>
      <c r="F108" s="560"/>
      <c r="G108" s="559"/>
      <c r="H108" s="546"/>
      <c r="I108" s="547">
        <f t="shared" si="2"/>
        <v>0</v>
      </c>
    </row>
    <row r="109" spans="1:9" ht="11.25" customHeight="1">
      <c r="A109" s="552" t="s">
        <v>113</v>
      </c>
      <c r="B109" s="557" t="s">
        <v>206</v>
      </c>
      <c r="C109" s="657"/>
      <c r="D109" s="657"/>
      <c r="E109" s="596"/>
      <c r="F109" s="658">
        <f>C109-D109</f>
        <v>0</v>
      </c>
      <c r="G109" s="596"/>
      <c r="H109" s="546"/>
      <c r="I109" s="547">
        <f t="shared" si="2"/>
        <v>0</v>
      </c>
    </row>
    <row r="110" spans="1:9" ht="11.25" customHeight="1">
      <c r="A110" s="590" t="s">
        <v>113</v>
      </c>
      <c r="B110" s="659" t="s">
        <v>313</v>
      </c>
      <c r="C110" s="660"/>
      <c r="D110" s="660"/>
      <c r="E110" s="603"/>
      <c r="F110" s="661"/>
      <c r="G110" s="603"/>
      <c r="H110" s="546"/>
      <c r="I110" s="547">
        <f t="shared" si="2"/>
        <v>0</v>
      </c>
    </row>
    <row r="111" spans="1:9" ht="21" customHeight="1" thickBot="1">
      <c r="A111" s="590" t="s">
        <v>113</v>
      </c>
      <c r="B111" s="662" t="s">
        <v>330</v>
      </c>
      <c r="C111" s="663">
        <v>2321.5</v>
      </c>
      <c r="D111" s="663">
        <v>2028.9</v>
      </c>
      <c r="E111" s="664">
        <v>965.6</v>
      </c>
      <c r="F111" s="665"/>
      <c r="G111" s="664">
        <v>972.984</v>
      </c>
      <c r="H111" s="546">
        <f t="shared" si="3"/>
        <v>47.59229138942284</v>
      </c>
      <c r="I111" s="704">
        <f t="shared" si="2"/>
        <v>-1063.3000000000002</v>
      </c>
    </row>
    <row r="112" spans="1:9" ht="11.25" customHeight="1" thickBot="1">
      <c r="A112" s="643" t="s">
        <v>117</v>
      </c>
      <c r="B112" s="644" t="s">
        <v>118</v>
      </c>
      <c r="C112" s="646">
        <f>C116+C113+C114+C115+C130+C131+C129</f>
        <v>174204.69999999998</v>
      </c>
      <c r="D112" s="646">
        <f>D116+D113+D114+D115+D130+D131+D129+D128</f>
        <v>174341.19999999998</v>
      </c>
      <c r="E112" s="646">
        <f>E116+E113+E114+E115+E130+E131+E129+E128</f>
        <v>59526.586339999994</v>
      </c>
      <c r="F112" s="646">
        <f>F116+F113+F114+F115+F130+F131+F129</f>
        <v>0</v>
      </c>
      <c r="G112" s="646">
        <f>G116+G113+G114+G115+G130+G131+G129</f>
        <v>59329.540949999995</v>
      </c>
      <c r="H112" s="696">
        <f t="shared" si="3"/>
        <v>34.14372869981393</v>
      </c>
      <c r="I112" s="705">
        <f t="shared" si="2"/>
        <v>-114814.61365999999</v>
      </c>
    </row>
    <row r="113" spans="1:9" ht="11.25" customHeight="1">
      <c r="A113" s="598" t="s">
        <v>119</v>
      </c>
      <c r="B113" s="588" t="s">
        <v>331</v>
      </c>
      <c r="C113" s="666">
        <v>537.3</v>
      </c>
      <c r="D113" s="666">
        <v>537.3</v>
      </c>
      <c r="E113" s="555">
        <v>268.65</v>
      </c>
      <c r="G113" s="555">
        <v>631.6</v>
      </c>
      <c r="H113" s="709">
        <f t="shared" si="3"/>
        <v>50</v>
      </c>
      <c r="I113" s="547">
        <f t="shared" si="2"/>
        <v>-268.65</v>
      </c>
    </row>
    <row r="114" spans="1:10" ht="11.25" customHeight="1">
      <c r="A114" s="606" t="s">
        <v>121</v>
      </c>
      <c r="B114" s="604" t="s">
        <v>332</v>
      </c>
      <c r="C114" s="647">
        <v>1386.8</v>
      </c>
      <c r="D114" s="647">
        <v>1386.8</v>
      </c>
      <c r="E114" s="559">
        <v>416.04</v>
      </c>
      <c r="F114" s="667"/>
      <c r="G114" s="559">
        <v>652.7</v>
      </c>
      <c r="H114" s="546">
        <f t="shared" si="3"/>
        <v>30.000000000000004</v>
      </c>
      <c r="I114" s="547">
        <f t="shared" si="2"/>
        <v>-970.76</v>
      </c>
      <c r="J114" s="536"/>
    </row>
    <row r="115" spans="1:10" ht="21.75" customHeight="1" thickBot="1">
      <c r="A115" s="606" t="s">
        <v>159</v>
      </c>
      <c r="B115" s="591" t="s">
        <v>333</v>
      </c>
      <c r="C115" s="666">
        <v>168.1</v>
      </c>
      <c r="D115" s="666">
        <v>230.9</v>
      </c>
      <c r="E115" s="559">
        <v>230.80704</v>
      </c>
      <c r="F115" s="667"/>
      <c r="G115" s="596">
        <v>79.01645</v>
      </c>
      <c r="H115" s="546">
        <f t="shared" si="3"/>
        <v>99.95974014724989</v>
      </c>
      <c r="I115" s="704">
        <f t="shared" si="2"/>
        <v>-0.09296000000000504</v>
      </c>
      <c r="J115" s="536"/>
    </row>
    <row r="116" spans="1:9" ht="11.25" customHeight="1" thickBot="1">
      <c r="A116" s="643" t="s">
        <v>123</v>
      </c>
      <c r="B116" s="644" t="s">
        <v>124</v>
      </c>
      <c r="C116" s="646">
        <f>C119+C120+C122+C125+C124+C118+C117+C123+C121+C126+C127</f>
        <v>120258.89999999998</v>
      </c>
      <c r="D116" s="646">
        <f>D119+D120+D122+D125+D124+D118+D117+D123+D121+D126+D127</f>
        <v>119886.39999999998</v>
      </c>
      <c r="E116" s="646">
        <f>E119+E120+E122+E125+E124+E118+E117+E123+E121+E126+E127</f>
        <v>40059.4405</v>
      </c>
      <c r="F116" s="646">
        <f>F119+F120+F122+F125+F124+F118+F117+F123+F121+F126+F127</f>
        <v>0</v>
      </c>
      <c r="G116" s="646">
        <f>G119+G120+G122+G125+G124+G118+G117+G123+G121+G126+G127</f>
        <v>41198.2685</v>
      </c>
      <c r="H116" s="696">
        <f t="shared" si="3"/>
        <v>33.414499476170775</v>
      </c>
      <c r="I116" s="705">
        <f t="shared" si="2"/>
        <v>-79826.95949999998</v>
      </c>
    </row>
    <row r="117" spans="1:9" ht="20.25" customHeight="1">
      <c r="A117" s="598" t="s">
        <v>123</v>
      </c>
      <c r="B117" s="588" t="s">
        <v>157</v>
      </c>
      <c r="C117" s="666">
        <v>1973.2</v>
      </c>
      <c r="D117" s="666">
        <v>1973.2</v>
      </c>
      <c r="E117" s="566">
        <v>48.146</v>
      </c>
      <c r="F117" s="668"/>
      <c r="G117" s="566">
        <v>1000</v>
      </c>
      <c r="H117" s="709">
        <f t="shared" si="3"/>
        <v>2.439995945672005</v>
      </c>
      <c r="I117" s="547">
        <f t="shared" si="2"/>
        <v>-1925.054</v>
      </c>
    </row>
    <row r="118" spans="1:9" ht="11.25" customHeight="1">
      <c r="A118" s="598" t="s">
        <v>123</v>
      </c>
      <c r="B118" s="588" t="s">
        <v>164</v>
      </c>
      <c r="C118" s="666">
        <v>27</v>
      </c>
      <c r="D118" s="666">
        <v>27</v>
      </c>
      <c r="E118" s="566"/>
      <c r="F118" s="668"/>
      <c r="G118" s="566"/>
      <c r="H118" s="546">
        <f t="shared" si="3"/>
        <v>0</v>
      </c>
      <c r="I118" s="547">
        <f t="shared" si="2"/>
        <v>-27</v>
      </c>
    </row>
    <row r="119" spans="1:9" ht="11.25" customHeight="1">
      <c r="A119" s="598" t="s">
        <v>123</v>
      </c>
      <c r="B119" s="588" t="s">
        <v>272</v>
      </c>
      <c r="C119" s="666">
        <v>7282.9</v>
      </c>
      <c r="D119" s="666">
        <v>7173.5</v>
      </c>
      <c r="E119" s="566">
        <v>2416.8079</v>
      </c>
      <c r="F119" s="567"/>
      <c r="G119" s="566">
        <v>2399.3355</v>
      </c>
      <c r="H119" s="546">
        <f t="shared" si="3"/>
        <v>33.69077716595804</v>
      </c>
      <c r="I119" s="547">
        <f t="shared" si="2"/>
        <v>-4756.6921</v>
      </c>
    </row>
    <row r="120" spans="1:9" ht="11.25" customHeight="1">
      <c r="A120" s="606" t="s">
        <v>123</v>
      </c>
      <c r="B120" s="604" t="s">
        <v>271</v>
      </c>
      <c r="C120" s="651">
        <v>95394.9</v>
      </c>
      <c r="D120" s="651">
        <v>95394.9</v>
      </c>
      <c r="E120" s="559">
        <v>32314</v>
      </c>
      <c r="F120" s="667"/>
      <c r="G120" s="559">
        <v>32959</v>
      </c>
      <c r="H120" s="546">
        <f t="shared" si="3"/>
        <v>33.87392827079855</v>
      </c>
      <c r="I120" s="547">
        <f t="shared" si="2"/>
        <v>-63080.899999999994</v>
      </c>
    </row>
    <row r="121" spans="1:9" ht="11.25" customHeight="1">
      <c r="A121" s="606" t="s">
        <v>123</v>
      </c>
      <c r="B121" s="604" t="s">
        <v>227</v>
      </c>
      <c r="C121" s="651">
        <v>12989.4</v>
      </c>
      <c r="D121" s="651">
        <v>12989.4</v>
      </c>
      <c r="E121" s="559">
        <v>4264</v>
      </c>
      <c r="F121" s="667"/>
      <c r="G121" s="559">
        <v>3912</v>
      </c>
      <c r="H121" s="546">
        <f t="shared" si="3"/>
        <v>32.82676644032827</v>
      </c>
      <c r="I121" s="547">
        <f t="shared" si="2"/>
        <v>-8725.4</v>
      </c>
    </row>
    <row r="122" spans="1:9" ht="11.25" customHeight="1">
      <c r="A122" s="606" t="s">
        <v>123</v>
      </c>
      <c r="B122" s="604" t="s">
        <v>125</v>
      </c>
      <c r="C122" s="651">
        <v>419.5</v>
      </c>
      <c r="D122" s="651">
        <v>419.5</v>
      </c>
      <c r="E122" s="559">
        <v>209.75</v>
      </c>
      <c r="F122" s="667"/>
      <c r="G122" s="559">
        <v>209.7</v>
      </c>
      <c r="H122" s="546">
        <f t="shared" si="3"/>
        <v>50</v>
      </c>
      <c r="I122" s="547">
        <f t="shared" si="2"/>
        <v>-209.75</v>
      </c>
    </row>
    <row r="123" spans="1:9" ht="11.25" customHeight="1">
      <c r="A123" s="606" t="s">
        <v>123</v>
      </c>
      <c r="B123" s="604" t="s">
        <v>191</v>
      </c>
      <c r="C123" s="651">
        <v>9.5</v>
      </c>
      <c r="D123" s="651">
        <v>9.5</v>
      </c>
      <c r="E123" s="559">
        <v>3.17</v>
      </c>
      <c r="F123" s="667"/>
      <c r="G123" s="559">
        <v>4.233</v>
      </c>
      <c r="H123" s="546">
        <f t="shared" si="3"/>
        <v>33.36842105263158</v>
      </c>
      <c r="I123" s="547">
        <f t="shared" si="2"/>
        <v>-6.33</v>
      </c>
    </row>
    <row r="124" spans="1:9" ht="11.25" customHeight="1">
      <c r="A124" s="616" t="s">
        <v>123</v>
      </c>
      <c r="B124" s="669" t="s">
        <v>126</v>
      </c>
      <c r="C124" s="670">
        <v>1405.6</v>
      </c>
      <c r="D124" s="670">
        <v>1142.5</v>
      </c>
      <c r="E124" s="603">
        <v>551.8666</v>
      </c>
      <c r="F124" s="616"/>
      <c r="G124" s="603">
        <v>510</v>
      </c>
      <c r="H124" s="546">
        <f t="shared" si="3"/>
        <v>48.303422319474834</v>
      </c>
      <c r="I124" s="547">
        <f t="shared" si="2"/>
        <v>-590.6334</v>
      </c>
    </row>
    <row r="125" spans="1:9" ht="11.25" customHeight="1">
      <c r="A125" s="606" t="s">
        <v>123</v>
      </c>
      <c r="B125" s="604" t="s">
        <v>270</v>
      </c>
      <c r="C125" s="651">
        <v>289.5</v>
      </c>
      <c r="D125" s="651">
        <v>289.5</v>
      </c>
      <c r="E125" s="559">
        <v>96</v>
      </c>
      <c r="F125" s="667"/>
      <c r="G125" s="559">
        <v>96</v>
      </c>
      <c r="H125" s="546">
        <f t="shared" si="3"/>
        <v>33.160621761658035</v>
      </c>
      <c r="I125" s="547">
        <f t="shared" si="2"/>
        <v>-193.5</v>
      </c>
    </row>
    <row r="126" spans="1:9" ht="19.5" customHeight="1">
      <c r="A126" s="606" t="s">
        <v>123</v>
      </c>
      <c r="B126" s="591" t="s">
        <v>334</v>
      </c>
      <c r="C126" s="647">
        <v>143.2</v>
      </c>
      <c r="D126" s="647">
        <v>143.2</v>
      </c>
      <c r="E126" s="596">
        <v>47.7</v>
      </c>
      <c r="F126" s="656"/>
      <c r="G126" s="596"/>
      <c r="H126" s="546">
        <f t="shared" si="3"/>
        <v>33.3100558659218</v>
      </c>
      <c r="I126" s="547">
        <f t="shared" si="2"/>
        <v>-95.49999999999999</v>
      </c>
    </row>
    <row r="127" spans="1:9" ht="18.75" customHeight="1">
      <c r="A127" s="606" t="s">
        <v>123</v>
      </c>
      <c r="B127" s="588" t="s">
        <v>242</v>
      </c>
      <c r="C127" s="647">
        <v>324.2</v>
      </c>
      <c r="D127" s="647">
        <v>324.2</v>
      </c>
      <c r="E127" s="596">
        <v>108</v>
      </c>
      <c r="F127" s="597"/>
      <c r="G127" s="596">
        <v>108</v>
      </c>
      <c r="H127" s="546">
        <f t="shared" si="3"/>
        <v>33.312769895126465</v>
      </c>
      <c r="I127" s="547">
        <f t="shared" si="2"/>
        <v>-216.2</v>
      </c>
    </row>
    <row r="128" spans="1:9" ht="18.75" customHeight="1">
      <c r="A128" s="598" t="s">
        <v>342</v>
      </c>
      <c r="B128" s="588" t="s">
        <v>343</v>
      </c>
      <c r="C128" s="647"/>
      <c r="D128" s="647">
        <v>196.7</v>
      </c>
      <c r="E128" s="596"/>
      <c r="F128" s="597"/>
      <c r="G128" s="596"/>
      <c r="H128" s="546"/>
      <c r="I128" s="547"/>
    </row>
    <row r="129" spans="1:9" ht="28.5" customHeight="1">
      <c r="A129" s="598" t="s">
        <v>200</v>
      </c>
      <c r="B129" s="588" t="s">
        <v>341</v>
      </c>
      <c r="C129" s="647">
        <v>1326.3</v>
      </c>
      <c r="D129" s="647">
        <v>1392.6</v>
      </c>
      <c r="E129" s="596"/>
      <c r="F129" s="597"/>
      <c r="G129" s="596"/>
      <c r="H129" s="546">
        <f t="shared" si="3"/>
        <v>0</v>
      </c>
      <c r="I129" s="547">
        <f t="shared" si="2"/>
        <v>-1392.6</v>
      </c>
    </row>
    <row r="130" spans="1:9" ht="31.5" customHeight="1" thickBot="1">
      <c r="A130" s="598" t="s">
        <v>200</v>
      </c>
      <c r="B130" s="588" t="s">
        <v>163</v>
      </c>
      <c r="C130" s="671">
        <v>3411.2</v>
      </c>
      <c r="D130" s="671">
        <v>3594.4</v>
      </c>
      <c r="E130" s="596">
        <v>2825.8828</v>
      </c>
      <c r="F130" s="597"/>
      <c r="G130" s="596">
        <v>2007.1</v>
      </c>
      <c r="H130" s="546">
        <f t="shared" si="3"/>
        <v>78.61904073002448</v>
      </c>
      <c r="I130" s="704">
        <f t="shared" si="2"/>
        <v>-768.5172000000002</v>
      </c>
    </row>
    <row r="131" spans="1:9" ht="11.25" customHeight="1" thickBot="1">
      <c r="A131" s="643" t="s">
        <v>132</v>
      </c>
      <c r="B131" s="644" t="s">
        <v>133</v>
      </c>
      <c r="C131" s="646">
        <f>C134+C132+C133</f>
        <v>47116.100000000006</v>
      </c>
      <c r="D131" s="646">
        <f>D134+D132+D133</f>
        <v>47116.100000000006</v>
      </c>
      <c r="E131" s="646">
        <f>E134+E132+E133</f>
        <v>15725.766</v>
      </c>
      <c r="F131" s="646">
        <f>F134+F132+F133</f>
        <v>0</v>
      </c>
      <c r="G131" s="646">
        <f>G134+G132+G133</f>
        <v>14760.856</v>
      </c>
      <c r="H131" s="696">
        <f t="shared" si="3"/>
        <v>33.37662922016041</v>
      </c>
      <c r="I131" s="705">
        <f t="shared" si="2"/>
        <v>-31390.334000000006</v>
      </c>
    </row>
    <row r="132" spans="1:9" ht="11.25" customHeight="1" thickBot="1">
      <c r="A132" s="648" t="s">
        <v>134</v>
      </c>
      <c r="B132" s="659" t="s">
        <v>335</v>
      </c>
      <c r="C132" s="672">
        <v>11789.3</v>
      </c>
      <c r="D132" s="672">
        <v>11789.3</v>
      </c>
      <c r="E132" s="673">
        <v>4092.766</v>
      </c>
      <c r="F132" s="674"/>
      <c r="G132" s="675">
        <v>3662.856</v>
      </c>
      <c r="H132" s="709">
        <f t="shared" si="3"/>
        <v>34.71593733300536</v>
      </c>
      <c r="I132" s="547">
        <f t="shared" si="2"/>
        <v>-7696.534</v>
      </c>
    </row>
    <row r="133" spans="1:9" ht="11.25" customHeight="1" thickBot="1">
      <c r="A133" s="676" t="s">
        <v>134</v>
      </c>
      <c r="B133" s="677" t="s">
        <v>131</v>
      </c>
      <c r="C133" s="678">
        <v>1549.8</v>
      </c>
      <c r="D133" s="678">
        <v>1549.8</v>
      </c>
      <c r="E133" s="603">
        <v>385</v>
      </c>
      <c r="F133" s="680"/>
      <c r="G133" s="679">
        <v>300</v>
      </c>
      <c r="H133" s="546">
        <f t="shared" si="3"/>
        <v>24.841915085817526</v>
      </c>
      <c r="I133" s="547">
        <f t="shared" si="2"/>
        <v>-1164.8</v>
      </c>
    </row>
    <row r="134" spans="1:9" ht="11.25" customHeight="1" thickBot="1">
      <c r="A134" s="676" t="s">
        <v>134</v>
      </c>
      <c r="B134" s="681" t="s">
        <v>135</v>
      </c>
      <c r="C134" s="682">
        <v>33777</v>
      </c>
      <c r="D134" s="682">
        <v>33777</v>
      </c>
      <c r="E134" s="555">
        <v>11248</v>
      </c>
      <c r="G134" s="555">
        <v>10798</v>
      </c>
      <c r="H134" s="546">
        <f t="shared" si="3"/>
        <v>33.30076679397223</v>
      </c>
      <c r="I134" s="704">
        <f t="shared" si="2"/>
        <v>-22529</v>
      </c>
    </row>
    <row r="135" spans="1:9" ht="11.25" customHeight="1" thickBot="1">
      <c r="A135" s="643" t="s">
        <v>136</v>
      </c>
      <c r="B135" s="644" t="s">
        <v>155</v>
      </c>
      <c r="C135" s="646">
        <f>C146+C147+C137+C141+C139</f>
        <v>33727.34743</v>
      </c>
      <c r="D135" s="646">
        <f>D146+D147+D137+D141+D139</f>
        <v>32207.97843</v>
      </c>
      <c r="E135" s="646">
        <f>E146+E147+E137+E141+E139+E138+E140+E144+E145</f>
        <v>10939.07069</v>
      </c>
      <c r="F135" s="646">
        <f>F146+F147+F137+F141+F139+F138+F140+F144+F145</f>
        <v>0</v>
      </c>
      <c r="G135" s="646">
        <f>G146+G147+G137+G141+G139+G138+G140+G144+G145</f>
        <v>7234.29741</v>
      </c>
      <c r="H135" s="696">
        <f t="shared" si="3"/>
        <v>33.96385375063107</v>
      </c>
      <c r="I135" s="705">
        <f t="shared" si="2"/>
        <v>-21268.90774</v>
      </c>
    </row>
    <row r="136" spans="1:9" ht="11.25" customHeight="1" thickBot="1">
      <c r="A136" s="643" t="s">
        <v>137</v>
      </c>
      <c r="B136" s="644" t="s">
        <v>155</v>
      </c>
      <c r="C136" s="646"/>
      <c r="D136" s="646"/>
      <c r="E136" s="576">
        <f>E137+E138+E140+E139</f>
        <v>0</v>
      </c>
      <c r="F136" s="633"/>
      <c r="G136" s="576">
        <f>G137+G138+G140+G139</f>
        <v>0</v>
      </c>
      <c r="H136" s="696"/>
      <c r="I136" s="705">
        <f t="shared" si="2"/>
        <v>0</v>
      </c>
    </row>
    <row r="137" spans="1:9" ht="11.25" customHeight="1">
      <c r="A137" s="598" t="s">
        <v>137</v>
      </c>
      <c r="B137" s="599" t="s">
        <v>297</v>
      </c>
      <c r="C137" s="647"/>
      <c r="D137" s="647">
        <v>1504</v>
      </c>
      <c r="E137" s="566"/>
      <c r="F137" s="567"/>
      <c r="G137" s="566"/>
      <c r="H137" s="709"/>
      <c r="I137" s="547">
        <f t="shared" si="2"/>
        <v>-1504</v>
      </c>
    </row>
    <row r="138" spans="1:9" ht="11.25" customHeight="1">
      <c r="A138" s="598" t="s">
        <v>137</v>
      </c>
      <c r="B138" s="553" t="s">
        <v>293</v>
      </c>
      <c r="C138" s="651"/>
      <c r="D138" s="651"/>
      <c r="E138" s="566"/>
      <c r="F138" s="567"/>
      <c r="G138" s="566"/>
      <c r="H138" s="546"/>
      <c r="I138" s="547">
        <f aca="true" t="shared" si="4" ref="I138:I156">E138-D138</f>
        <v>0</v>
      </c>
    </row>
    <row r="139" spans="1:9" ht="24" customHeight="1">
      <c r="A139" s="598" t="s">
        <v>137</v>
      </c>
      <c r="B139" s="591" t="s">
        <v>244</v>
      </c>
      <c r="C139" s="651"/>
      <c r="D139" s="651"/>
      <c r="E139" s="566"/>
      <c r="F139" s="567"/>
      <c r="G139" s="566"/>
      <c r="H139" s="546"/>
      <c r="I139" s="547">
        <f t="shared" si="4"/>
        <v>0</v>
      </c>
    </row>
    <row r="140" spans="1:9" ht="11.25" customHeight="1">
      <c r="A140" s="598" t="s">
        <v>314</v>
      </c>
      <c r="B140" s="604" t="s">
        <v>315</v>
      </c>
      <c r="C140" s="651"/>
      <c r="D140" s="651"/>
      <c r="E140" s="566"/>
      <c r="F140" s="567"/>
      <c r="G140" s="566"/>
      <c r="H140" s="546"/>
      <c r="I140" s="547">
        <f t="shared" si="4"/>
        <v>0</v>
      </c>
    </row>
    <row r="141" spans="1:9" ht="11.25" customHeight="1">
      <c r="A141" s="606" t="s">
        <v>209</v>
      </c>
      <c r="B141" s="683" t="s">
        <v>307</v>
      </c>
      <c r="C141" s="684"/>
      <c r="D141" s="684"/>
      <c r="E141" s="566"/>
      <c r="F141" s="567"/>
      <c r="G141" s="566"/>
      <c r="H141" s="546"/>
      <c r="I141" s="547">
        <f t="shared" si="4"/>
        <v>0</v>
      </c>
    </row>
    <row r="142" spans="1:9" ht="18.75" customHeight="1">
      <c r="A142" s="606" t="s">
        <v>209</v>
      </c>
      <c r="B142" s="591" t="s">
        <v>210</v>
      </c>
      <c r="C142" s="684"/>
      <c r="D142" s="684"/>
      <c r="E142" s="559"/>
      <c r="F142" s="560"/>
      <c r="G142" s="559"/>
      <c r="H142" s="546"/>
      <c r="I142" s="547">
        <f t="shared" si="4"/>
        <v>0</v>
      </c>
    </row>
    <row r="143" spans="1:9" ht="19.5" customHeight="1">
      <c r="A143" s="590" t="s">
        <v>211</v>
      </c>
      <c r="B143" s="683" t="s">
        <v>212</v>
      </c>
      <c r="C143" s="685"/>
      <c r="D143" s="685"/>
      <c r="E143" s="596"/>
      <c r="F143" s="597"/>
      <c r="G143" s="596"/>
      <c r="H143" s="546"/>
      <c r="I143" s="547">
        <f t="shared" si="4"/>
        <v>0</v>
      </c>
    </row>
    <row r="144" spans="1:9" ht="11.25" customHeight="1">
      <c r="A144" s="606" t="s">
        <v>316</v>
      </c>
      <c r="B144" s="615" t="s">
        <v>317</v>
      </c>
      <c r="C144" s="649"/>
      <c r="D144" s="649"/>
      <c r="E144" s="555"/>
      <c r="F144" s="571"/>
      <c r="G144" s="555"/>
      <c r="H144" s="546"/>
      <c r="I144" s="547">
        <f t="shared" si="4"/>
        <v>0</v>
      </c>
    </row>
    <row r="145" spans="1:9" ht="11.25" customHeight="1" thickBot="1">
      <c r="A145" s="606" t="s">
        <v>318</v>
      </c>
      <c r="B145" s="615" t="s">
        <v>319</v>
      </c>
      <c r="C145" s="649"/>
      <c r="D145" s="649"/>
      <c r="E145" s="555"/>
      <c r="F145" s="571"/>
      <c r="G145" s="555"/>
      <c r="H145" s="546"/>
      <c r="I145" s="704">
        <f t="shared" si="4"/>
        <v>0</v>
      </c>
    </row>
    <row r="146" spans="1:9" ht="11.25" customHeight="1" thickBot="1">
      <c r="A146" s="643" t="s">
        <v>150</v>
      </c>
      <c r="B146" s="686" t="s">
        <v>151</v>
      </c>
      <c r="C146" s="576">
        <v>22372.14743</v>
      </c>
      <c r="D146" s="576">
        <v>21351.47843</v>
      </c>
      <c r="E146" s="576">
        <v>5448.36505</v>
      </c>
      <c r="F146" s="633"/>
      <c r="G146" s="576">
        <v>4929.33741</v>
      </c>
      <c r="H146" s="696">
        <f aca="true" t="shared" si="5" ref="H146:H156">E146/D146*100</f>
        <v>25.517507220224843</v>
      </c>
      <c r="I146" s="705">
        <f t="shared" si="4"/>
        <v>-15903.113379999999</v>
      </c>
    </row>
    <row r="147" spans="1:9" ht="11.25" customHeight="1" thickBot="1">
      <c r="A147" s="584" t="s">
        <v>138</v>
      </c>
      <c r="B147" s="585" t="s">
        <v>284</v>
      </c>
      <c r="C147" s="687">
        <f>C150+C148+C151</f>
        <v>11355.2</v>
      </c>
      <c r="D147" s="687">
        <f>D150+D148+D151</f>
        <v>9352.5</v>
      </c>
      <c r="E147" s="635">
        <f>E150+E148+E151+E149</f>
        <v>5490.70564</v>
      </c>
      <c r="F147" s="688"/>
      <c r="G147" s="635">
        <f>G150+G148+G151+G149</f>
        <v>2304.96</v>
      </c>
      <c r="H147" s="696">
        <f t="shared" si="5"/>
        <v>58.70842705159048</v>
      </c>
      <c r="I147" s="705">
        <f t="shared" si="4"/>
        <v>-3861.79436</v>
      </c>
    </row>
    <row r="148" spans="1:9" ht="24" customHeight="1">
      <c r="A148" s="598" t="s">
        <v>139</v>
      </c>
      <c r="B148" s="588" t="s">
        <v>336</v>
      </c>
      <c r="C148" s="666">
        <v>11265.2</v>
      </c>
      <c r="D148" s="666">
        <v>9262.5</v>
      </c>
      <c r="E148" s="566">
        <v>5447.504</v>
      </c>
      <c r="F148" s="689"/>
      <c r="G148" s="566">
        <v>2304.96</v>
      </c>
      <c r="H148" s="709">
        <f t="shared" si="5"/>
        <v>58.81245883940621</v>
      </c>
      <c r="I148" s="547">
        <f t="shared" si="4"/>
        <v>-3814.996</v>
      </c>
    </row>
    <row r="149" spans="1:9" ht="19.5" customHeight="1">
      <c r="A149" s="598" t="s">
        <v>139</v>
      </c>
      <c r="B149" s="588" t="s">
        <v>302</v>
      </c>
      <c r="C149" s="666"/>
      <c r="D149" s="666"/>
      <c r="E149" s="566"/>
      <c r="F149" s="689"/>
      <c r="G149" s="566"/>
      <c r="H149" s="546"/>
      <c r="I149" s="547">
        <f t="shared" si="4"/>
        <v>0</v>
      </c>
    </row>
    <row r="150" spans="1:9" ht="11.25" customHeight="1">
      <c r="A150" s="598" t="s">
        <v>139</v>
      </c>
      <c r="B150" s="599" t="s">
        <v>285</v>
      </c>
      <c r="C150" s="647"/>
      <c r="D150" s="647"/>
      <c r="E150" s="566"/>
      <c r="F150" s="567"/>
      <c r="G150" s="566"/>
      <c r="H150" s="546"/>
      <c r="I150" s="547">
        <f t="shared" si="4"/>
        <v>0</v>
      </c>
    </row>
    <row r="151" spans="1:9" ht="11.25" customHeight="1">
      <c r="A151" s="598" t="s">
        <v>139</v>
      </c>
      <c r="B151" s="591" t="s">
        <v>301</v>
      </c>
      <c r="C151" s="653">
        <v>90</v>
      </c>
      <c r="D151" s="653">
        <v>90</v>
      </c>
      <c r="E151" s="566">
        <v>43.20164</v>
      </c>
      <c r="F151" s="567"/>
      <c r="G151" s="566"/>
      <c r="H151" s="546">
        <f t="shared" si="5"/>
        <v>48.001822222222216</v>
      </c>
      <c r="I151" s="547">
        <f t="shared" si="4"/>
        <v>-46.79836</v>
      </c>
    </row>
    <row r="152" spans="1:9" ht="11.25" customHeight="1">
      <c r="A152" s="690" t="s">
        <v>179</v>
      </c>
      <c r="B152" s="538" t="s">
        <v>173</v>
      </c>
      <c r="C152" s="691"/>
      <c r="D152" s="691"/>
      <c r="E152" s="545">
        <v>3000</v>
      </c>
      <c r="F152" s="567"/>
      <c r="G152" s="545"/>
      <c r="H152" s="546"/>
      <c r="I152" s="547">
        <f t="shared" si="4"/>
        <v>3000</v>
      </c>
    </row>
    <row r="153" spans="1:9" ht="11.25" customHeight="1">
      <c r="A153" s="690" t="s">
        <v>168</v>
      </c>
      <c r="B153" s="692" t="s">
        <v>98</v>
      </c>
      <c r="C153" s="691"/>
      <c r="D153" s="691"/>
      <c r="E153" s="550">
        <f>E154</f>
        <v>0</v>
      </c>
      <c r="F153" s="693"/>
      <c r="G153" s="550"/>
      <c r="H153" s="546"/>
      <c r="I153" s="547">
        <f t="shared" si="4"/>
        <v>0</v>
      </c>
    </row>
    <row r="154" spans="1:9" ht="11.25" customHeight="1">
      <c r="A154" s="590" t="s">
        <v>213</v>
      </c>
      <c r="B154" s="557" t="s">
        <v>269</v>
      </c>
      <c r="C154" s="694"/>
      <c r="D154" s="694"/>
      <c r="E154" s="559"/>
      <c r="F154" s="560"/>
      <c r="G154" s="559">
        <v>366.70495</v>
      </c>
      <c r="H154" s="546"/>
      <c r="I154" s="547">
        <f t="shared" si="4"/>
        <v>0</v>
      </c>
    </row>
    <row r="155" spans="1:9" ht="11.25" customHeight="1" thickBot="1">
      <c r="A155" s="690" t="s">
        <v>169</v>
      </c>
      <c r="B155" s="692" t="s">
        <v>99</v>
      </c>
      <c r="C155" s="695"/>
      <c r="D155" s="695"/>
      <c r="E155" s="550">
        <v>-1266.29709</v>
      </c>
      <c r="F155" s="693"/>
      <c r="G155" s="550">
        <v>-470.52891</v>
      </c>
      <c r="H155" s="546"/>
      <c r="I155" s="704">
        <f t="shared" si="4"/>
        <v>-1266.29709</v>
      </c>
    </row>
    <row r="156" spans="1:9" ht="11.25" customHeight="1" thickBot="1">
      <c r="A156" s="643"/>
      <c r="B156" s="644" t="s">
        <v>140</v>
      </c>
      <c r="C156" s="576">
        <f>C86+C8</f>
        <v>360754.84742999997</v>
      </c>
      <c r="D156" s="576">
        <f>D86+D8</f>
        <v>383278.81443</v>
      </c>
      <c r="E156" s="576">
        <f>E86+E8</f>
        <v>131345.02976</v>
      </c>
      <c r="F156" s="576">
        <f>F86+F8</f>
        <v>0</v>
      </c>
      <c r="G156" s="576">
        <f>G86+G8</f>
        <v>116925.14942999999</v>
      </c>
      <c r="H156" s="696">
        <f t="shared" si="5"/>
        <v>34.26879462548227</v>
      </c>
      <c r="I156" s="705">
        <f t="shared" si="4"/>
        <v>-251933.78467000002</v>
      </c>
    </row>
    <row r="157" spans="1:9" ht="11.25" customHeight="1">
      <c r="A157" s="527"/>
      <c r="B157" s="531"/>
      <c r="C157" s="531"/>
      <c r="D157" s="531"/>
      <c r="E157" s="697"/>
      <c r="F157" s="697"/>
      <c r="G157" s="697"/>
      <c r="H157" s="698"/>
      <c r="I157" s="699"/>
    </row>
    <row r="158" spans="1:7" ht="11.25" customHeight="1">
      <c r="A158" s="527" t="s">
        <v>348</v>
      </c>
      <c r="C158" s="700"/>
      <c r="D158" s="700"/>
      <c r="E158" s="701"/>
      <c r="F158" s="698"/>
      <c r="G158" s="701"/>
    </row>
    <row r="159" spans="1:7" ht="11.25" customHeight="1">
      <c r="A159" s="527" t="s">
        <v>279</v>
      </c>
      <c r="B159" s="531"/>
      <c r="C159" s="531"/>
      <c r="D159" s="531"/>
      <c r="E159" s="697" t="s">
        <v>349</v>
      </c>
      <c r="F159" s="697"/>
      <c r="G159" s="697"/>
    </row>
    <row r="160" spans="1:7" ht="11.25" customHeight="1">
      <c r="A160" s="702" t="s">
        <v>281</v>
      </c>
      <c r="B160" s="548"/>
      <c r="C160" s="548"/>
      <c r="D160" s="548"/>
      <c r="E160" s="703"/>
      <c r="F160" s="536"/>
      <c r="G160" s="703"/>
    </row>
    <row r="161" spans="1:7" ht="11.25" customHeight="1">
      <c r="A161" s="702" t="s">
        <v>282</v>
      </c>
      <c r="C161" s="548"/>
      <c r="D161" s="548"/>
      <c r="E161" s="536"/>
      <c r="F161" s="536"/>
      <c r="G161" s="536"/>
    </row>
    <row r="162" ht="11.25" customHeight="1">
      <c r="A162" s="527"/>
    </row>
    <row r="163" ht="11.25" customHeight="1">
      <c r="A163" s="527"/>
    </row>
    <row r="164" ht="11.25" customHeight="1">
      <c r="A164" s="527"/>
    </row>
    <row r="165" ht="11.25" customHeight="1">
      <c r="A165" s="527"/>
    </row>
    <row r="166" ht="11.25" customHeight="1">
      <c r="A166" s="527"/>
    </row>
    <row r="167" ht="11.25" customHeight="1">
      <c r="A167" s="527"/>
    </row>
    <row r="168" ht="11.25" customHeight="1">
      <c r="A168" s="527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3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4" width="11.125" style="527" customWidth="1"/>
    <col min="5" max="5" width="11.625" style="527" customWidth="1"/>
    <col min="6" max="6" width="11.75390625" style="716" customWidth="1"/>
    <col min="7" max="7" width="11.00390625" style="527" hidden="1" customWidth="1"/>
    <col min="8" max="8" width="10.375" style="527" customWidth="1"/>
    <col min="9" max="9" width="6.625" style="527" customWidth="1"/>
    <col min="10" max="10" width="6.875" style="527" customWidth="1"/>
    <col min="11" max="16384" width="9.125" style="529" customWidth="1"/>
  </cols>
  <sheetData>
    <row r="1" spans="1:5" ht="11.25" customHeight="1">
      <c r="A1" s="527"/>
      <c r="B1" s="528" t="s">
        <v>339</v>
      </c>
      <c r="C1" s="528"/>
      <c r="D1" s="528"/>
      <c r="E1" s="528"/>
    </row>
    <row r="2" spans="1:5" ht="11.25" customHeight="1">
      <c r="A2" s="527"/>
      <c r="B2" s="528" t="s">
        <v>0</v>
      </c>
      <c r="C2" s="528"/>
      <c r="D2" s="528"/>
      <c r="E2" s="528"/>
    </row>
    <row r="3" spans="1:8" ht="11.25" customHeight="1">
      <c r="A3" s="527"/>
      <c r="B3" s="528" t="s">
        <v>1</v>
      </c>
      <c r="C3" s="528"/>
      <c r="D3" s="528"/>
      <c r="E3" s="528"/>
      <c r="F3" s="717"/>
      <c r="H3" s="530"/>
    </row>
    <row r="4" spans="1:10" ht="11.25" customHeight="1" thickBot="1">
      <c r="A4" s="527"/>
      <c r="B4" s="528" t="s">
        <v>350</v>
      </c>
      <c r="C4" s="528"/>
      <c r="D4" s="528"/>
      <c r="E4" s="528"/>
      <c r="I4" s="531"/>
      <c r="J4" s="531"/>
    </row>
    <row r="5" spans="1:10" s="536" customFormat="1" ht="11.25" customHeight="1" thickBot="1">
      <c r="A5" s="532" t="s">
        <v>2</v>
      </c>
      <c r="B5" s="533"/>
      <c r="C5" s="534" t="s">
        <v>3</v>
      </c>
      <c r="D5" s="534" t="s">
        <v>175</v>
      </c>
      <c r="E5" s="534" t="s">
        <v>233</v>
      </c>
      <c r="F5" s="718" t="s">
        <v>3</v>
      </c>
      <c r="G5" s="535"/>
      <c r="H5" s="534" t="s">
        <v>3</v>
      </c>
      <c r="I5" s="726" t="s">
        <v>145</v>
      </c>
      <c r="J5" s="727"/>
    </row>
    <row r="6" spans="1:10" s="536" customFormat="1" ht="11.25" customHeight="1">
      <c r="A6" s="537" t="s">
        <v>4</v>
      </c>
      <c r="B6" s="538" t="s">
        <v>5</v>
      </c>
      <c r="C6" s="538" t="s">
        <v>353</v>
      </c>
      <c r="D6" s="538" t="s">
        <v>144</v>
      </c>
      <c r="E6" s="538" t="s">
        <v>144</v>
      </c>
      <c r="F6" s="719" t="s">
        <v>354</v>
      </c>
      <c r="G6" s="539" t="s">
        <v>303</v>
      </c>
      <c r="H6" s="539" t="s">
        <v>354</v>
      </c>
      <c r="I6" s="534" t="s">
        <v>8</v>
      </c>
      <c r="J6" s="533" t="s">
        <v>9</v>
      </c>
    </row>
    <row r="7" spans="1:10" ht="11.25" customHeight="1" thickBot="1">
      <c r="A7" s="540" t="s">
        <v>7</v>
      </c>
      <c r="B7" s="602"/>
      <c r="C7" s="538"/>
      <c r="D7" s="538" t="s">
        <v>6</v>
      </c>
      <c r="E7" s="538" t="s">
        <v>6</v>
      </c>
      <c r="F7" s="720">
        <v>2015</v>
      </c>
      <c r="H7" s="538">
        <v>2014</v>
      </c>
      <c r="I7" s="706"/>
      <c r="J7" s="706"/>
    </row>
    <row r="8" spans="1:10" s="548" customFormat="1" ht="11.25" customHeight="1" thickBot="1">
      <c r="A8" s="544" t="s">
        <v>10</v>
      </c>
      <c r="B8" s="644" t="s">
        <v>11</v>
      </c>
      <c r="C8" s="575">
        <f aca="true" t="shared" si="0" ref="C8:H8">C9+C22+C30+C47+C56+C82+C37+C55+C54+C16</f>
        <v>52390.73705</v>
      </c>
      <c r="D8" s="575">
        <f t="shared" si="0"/>
        <v>38164.1</v>
      </c>
      <c r="E8" s="575">
        <f t="shared" si="0"/>
        <v>41469.536</v>
      </c>
      <c r="F8" s="576">
        <f t="shared" si="0"/>
        <v>25655.698220000002</v>
      </c>
      <c r="G8" s="576">
        <f t="shared" si="0"/>
        <v>0</v>
      </c>
      <c r="H8" s="576">
        <f t="shared" si="0"/>
        <v>18982.962</v>
      </c>
      <c r="I8" s="696">
        <f>F8/E8*100</f>
        <v>61.866373957017515</v>
      </c>
      <c r="J8" s="705">
        <f>F8-E8</f>
        <v>-15813.837779999998</v>
      </c>
    </row>
    <row r="9" spans="1:10" s="551" customFormat="1" ht="15" customHeight="1">
      <c r="A9" s="549" t="s">
        <v>12</v>
      </c>
      <c r="B9" s="707" t="s">
        <v>13</v>
      </c>
      <c r="C9" s="708">
        <f aca="true" t="shared" si="1" ref="C9:H9">C10</f>
        <v>32341.50462</v>
      </c>
      <c r="D9" s="708">
        <f t="shared" si="1"/>
        <v>22685</v>
      </c>
      <c r="E9" s="708">
        <f t="shared" si="1"/>
        <v>22685</v>
      </c>
      <c r="F9" s="545">
        <f t="shared" si="1"/>
        <v>12484.61223</v>
      </c>
      <c r="G9" s="689">
        <f t="shared" si="1"/>
        <v>0</v>
      </c>
      <c r="H9" s="545">
        <f t="shared" si="1"/>
        <v>11201.36122</v>
      </c>
      <c r="I9" s="709">
        <f>F9/E9*100</f>
        <v>55.0346582763941</v>
      </c>
      <c r="J9" s="547">
        <f aca="true" t="shared" si="2" ref="J9:J72">F9-E9</f>
        <v>-10200.38777</v>
      </c>
    </row>
    <row r="10" spans="1:10" ht="11.25" customHeight="1">
      <c r="A10" s="552" t="s">
        <v>14</v>
      </c>
      <c r="B10" s="553" t="s">
        <v>15</v>
      </c>
      <c r="C10" s="554">
        <f aca="true" t="shared" si="3" ref="C10:H10">C12+C13+C14+C15</f>
        <v>32341.50462</v>
      </c>
      <c r="D10" s="554">
        <f t="shared" si="3"/>
        <v>22685</v>
      </c>
      <c r="E10" s="554">
        <f t="shared" si="3"/>
        <v>22685</v>
      </c>
      <c r="F10" s="555">
        <f t="shared" si="3"/>
        <v>12484.61223</v>
      </c>
      <c r="G10" s="555">
        <f t="shared" si="3"/>
        <v>0</v>
      </c>
      <c r="H10" s="555">
        <f t="shared" si="3"/>
        <v>11201.36122</v>
      </c>
      <c r="I10" s="546">
        <f aca="true" t="shared" si="4" ref="I10:I69">F10/E10*100</f>
        <v>55.0346582763941</v>
      </c>
      <c r="J10" s="547">
        <f t="shared" si="2"/>
        <v>-10200.38777</v>
      </c>
    </row>
    <row r="11" spans="1:10" ht="11.25" customHeight="1">
      <c r="A11" s="556"/>
      <c r="B11" s="557" t="s">
        <v>327</v>
      </c>
      <c r="C11" s="558"/>
      <c r="D11" s="558"/>
      <c r="E11" s="558"/>
      <c r="F11" s="559">
        <f>F10*10%/40.77%</f>
        <v>3062.2055997056664</v>
      </c>
      <c r="G11" s="560"/>
      <c r="H11" s="559"/>
      <c r="I11" s="546"/>
      <c r="J11" s="547">
        <f t="shared" si="2"/>
        <v>3062.2055997056664</v>
      </c>
    </row>
    <row r="12" spans="1:10" ht="22.5" customHeight="1">
      <c r="A12" s="561" t="s">
        <v>181</v>
      </c>
      <c r="B12" s="562" t="s">
        <v>194</v>
      </c>
      <c r="C12" s="563">
        <v>31929.28937</v>
      </c>
      <c r="D12" s="563">
        <v>21962</v>
      </c>
      <c r="E12" s="563">
        <v>21962</v>
      </c>
      <c r="F12" s="559">
        <v>12260.96566</v>
      </c>
      <c r="G12" s="560"/>
      <c r="H12" s="559">
        <v>11044.19889</v>
      </c>
      <c r="I12" s="546">
        <f t="shared" si="4"/>
        <v>55.8280924323832</v>
      </c>
      <c r="J12" s="547">
        <f t="shared" si="2"/>
        <v>-9701.03434</v>
      </c>
    </row>
    <row r="13" spans="1:10" ht="11.25" customHeight="1">
      <c r="A13" s="561" t="s">
        <v>182</v>
      </c>
      <c r="B13" s="564" t="s">
        <v>195</v>
      </c>
      <c r="C13" s="565">
        <v>128.84012</v>
      </c>
      <c r="D13" s="565">
        <v>260</v>
      </c>
      <c r="E13" s="565">
        <v>260</v>
      </c>
      <c r="F13" s="566">
        <v>35.29879</v>
      </c>
      <c r="G13" s="567"/>
      <c r="H13" s="566">
        <v>32.34223</v>
      </c>
      <c r="I13" s="546">
        <f t="shared" si="4"/>
        <v>13.576457692307692</v>
      </c>
      <c r="J13" s="547">
        <f t="shared" si="2"/>
        <v>-224.70121</v>
      </c>
    </row>
    <row r="14" spans="1:10" ht="24.75" customHeight="1">
      <c r="A14" s="561" t="s">
        <v>183</v>
      </c>
      <c r="B14" s="568" t="s">
        <v>184</v>
      </c>
      <c r="C14" s="563">
        <v>283.37513</v>
      </c>
      <c r="D14" s="563">
        <v>463</v>
      </c>
      <c r="E14" s="563">
        <v>463</v>
      </c>
      <c r="F14" s="559">
        <v>188.34778</v>
      </c>
      <c r="G14" s="560"/>
      <c r="H14" s="559">
        <v>124.8201</v>
      </c>
      <c r="I14" s="546">
        <f t="shared" si="4"/>
        <v>40.67986609071274</v>
      </c>
      <c r="J14" s="547">
        <f t="shared" si="2"/>
        <v>-274.65222</v>
      </c>
    </row>
    <row r="15" spans="1:10" ht="44.25" customHeight="1" thickBot="1">
      <c r="A15" s="569" t="s">
        <v>185</v>
      </c>
      <c r="B15" s="570" t="s">
        <v>186</v>
      </c>
      <c r="C15" s="554"/>
      <c r="D15" s="554"/>
      <c r="E15" s="554"/>
      <c r="F15" s="555"/>
      <c r="G15" s="571"/>
      <c r="H15" s="555"/>
      <c r="I15" s="546"/>
      <c r="J15" s="704">
        <f t="shared" si="2"/>
        <v>0</v>
      </c>
    </row>
    <row r="16" spans="1:10" s="536" customFormat="1" ht="11.25" customHeight="1" thickBot="1">
      <c r="A16" s="572" t="s">
        <v>283</v>
      </c>
      <c r="B16" s="573" t="s">
        <v>215</v>
      </c>
      <c r="C16" s="574">
        <f aca="true" t="shared" si="5" ref="C16:H16">C17</f>
        <v>29.30999</v>
      </c>
      <c r="D16" s="574">
        <f t="shared" si="5"/>
        <v>19.900000000000002</v>
      </c>
      <c r="E16" s="575">
        <f t="shared" si="5"/>
        <v>25.336000000000002</v>
      </c>
      <c r="F16" s="576">
        <f t="shared" si="5"/>
        <v>9.67008</v>
      </c>
      <c r="G16" s="576">
        <f t="shared" si="5"/>
        <v>0</v>
      </c>
      <c r="H16" s="576">
        <f t="shared" si="5"/>
        <v>12.36075</v>
      </c>
      <c r="I16" s="696">
        <f t="shared" si="4"/>
        <v>38.1673508051784</v>
      </c>
      <c r="J16" s="705">
        <f t="shared" si="2"/>
        <v>-15.665920000000002</v>
      </c>
    </row>
    <row r="17" spans="1:10" ht="11.25" customHeight="1">
      <c r="A17" s="577" t="s">
        <v>221</v>
      </c>
      <c r="B17" s="578" t="s">
        <v>217</v>
      </c>
      <c r="C17" s="565">
        <v>29.30999</v>
      </c>
      <c r="D17" s="565">
        <f>D18+D19+D20+D21</f>
        <v>19.900000000000002</v>
      </c>
      <c r="E17" s="566">
        <f>E18+E19+E20+E21</f>
        <v>25.336000000000002</v>
      </c>
      <c r="F17" s="566">
        <f>F18+F19+F20+F21</f>
        <v>9.67008</v>
      </c>
      <c r="G17" s="566">
        <f>G18+G19+G20+G21</f>
        <v>0</v>
      </c>
      <c r="H17" s="566">
        <f>H18+H19+H20+H21</f>
        <v>12.36075</v>
      </c>
      <c r="I17" s="709">
        <f t="shared" si="4"/>
        <v>38.1673508051784</v>
      </c>
      <c r="J17" s="547">
        <f t="shared" si="2"/>
        <v>-15.665920000000002</v>
      </c>
    </row>
    <row r="18" spans="1:10" ht="11.25" customHeight="1">
      <c r="A18" s="577" t="s">
        <v>222</v>
      </c>
      <c r="B18" s="579" t="s">
        <v>216</v>
      </c>
      <c r="C18" s="580">
        <v>11.06213</v>
      </c>
      <c r="D18" s="580">
        <v>6.1</v>
      </c>
      <c r="E18" s="566">
        <v>8.57335</v>
      </c>
      <c r="F18" s="566">
        <v>3.25808</v>
      </c>
      <c r="G18" s="567"/>
      <c r="H18" s="566">
        <v>4.88798</v>
      </c>
      <c r="I18" s="546">
        <f t="shared" si="4"/>
        <v>38.002414458758835</v>
      </c>
      <c r="J18" s="547">
        <f t="shared" si="2"/>
        <v>-5.31527</v>
      </c>
    </row>
    <row r="19" spans="1:10" ht="11.25" customHeight="1">
      <c r="A19" s="577" t="s">
        <v>223</v>
      </c>
      <c r="B19" s="579" t="s">
        <v>218</v>
      </c>
      <c r="C19" s="580">
        <v>0.24914</v>
      </c>
      <c r="D19" s="580">
        <v>0.2</v>
      </c>
      <c r="E19" s="566">
        <v>0.2</v>
      </c>
      <c r="F19" s="566">
        <v>0.08069</v>
      </c>
      <c r="G19" s="567"/>
      <c r="H19" s="566">
        <v>0.09363</v>
      </c>
      <c r="I19" s="546">
        <f t="shared" si="4"/>
        <v>40.345</v>
      </c>
      <c r="J19" s="547">
        <f t="shared" si="2"/>
        <v>-0.11931000000000001</v>
      </c>
    </row>
    <row r="20" spans="1:10" ht="11.25" customHeight="1">
      <c r="A20" s="577" t="s">
        <v>224</v>
      </c>
      <c r="B20" s="579" t="s">
        <v>219</v>
      </c>
      <c r="C20" s="580">
        <v>18.95085</v>
      </c>
      <c r="D20" s="580">
        <v>13.3</v>
      </c>
      <c r="E20" s="566">
        <v>16.26265</v>
      </c>
      <c r="F20" s="566">
        <v>6.55588</v>
      </c>
      <c r="G20" s="567"/>
      <c r="H20" s="566">
        <v>7.37914</v>
      </c>
      <c r="I20" s="546">
        <f t="shared" si="4"/>
        <v>40.31249519604738</v>
      </c>
      <c r="J20" s="547">
        <f t="shared" si="2"/>
        <v>-9.70677</v>
      </c>
    </row>
    <row r="21" spans="1:10" ht="11.25" customHeight="1" thickBot="1">
      <c r="A21" s="581" t="s">
        <v>225</v>
      </c>
      <c r="B21" s="582" t="s">
        <v>220</v>
      </c>
      <c r="C21" s="583">
        <v>-0.95213</v>
      </c>
      <c r="D21" s="583">
        <v>0.3</v>
      </c>
      <c r="E21" s="555">
        <v>0.3</v>
      </c>
      <c r="F21" s="555">
        <v>-0.22457</v>
      </c>
      <c r="G21" s="571"/>
      <c r="H21" s="555"/>
      <c r="I21" s="546">
        <f t="shared" si="4"/>
        <v>-74.85666666666667</v>
      </c>
      <c r="J21" s="704">
        <f t="shared" si="2"/>
        <v>-0.52457</v>
      </c>
    </row>
    <row r="22" spans="1:10" s="587" customFormat="1" ht="11.25" customHeight="1" thickBot="1">
      <c r="A22" s="584" t="s">
        <v>16</v>
      </c>
      <c r="B22" s="585" t="s">
        <v>17</v>
      </c>
      <c r="C22" s="586">
        <f aca="true" t="shared" si="6" ref="C22:H22">C23+C27+C28+C29</f>
        <v>5162.69109</v>
      </c>
      <c r="D22" s="586">
        <f t="shared" si="6"/>
        <v>5698.8</v>
      </c>
      <c r="E22" s="586">
        <f t="shared" si="6"/>
        <v>6298.8</v>
      </c>
      <c r="F22" s="576">
        <f t="shared" si="6"/>
        <v>5510.50479</v>
      </c>
      <c r="G22" s="586">
        <f t="shared" si="6"/>
        <v>0</v>
      </c>
      <c r="H22" s="586">
        <f t="shared" si="6"/>
        <v>2361.98473</v>
      </c>
      <c r="I22" s="696">
        <f t="shared" si="4"/>
        <v>87.48499380834444</v>
      </c>
      <c r="J22" s="705">
        <f t="shared" si="2"/>
        <v>-788.2952100000002</v>
      </c>
    </row>
    <row r="23" spans="1:10" s="587" customFormat="1" ht="11.25" customHeight="1">
      <c r="A23" s="552" t="s">
        <v>141</v>
      </c>
      <c r="B23" s="588" t="s">
        <v>152</v>
      </c>
      <c r="C23" s="589">
        <f aca="true" t="shared" si="7" ref="C23:H23">C24+C25</f>
        <v>857.8763799999999</v>
      </c>
      <c r="D23" s="589">
        <f t="shared" si="7"/>
        <v>2972.8</v>
      </c>
      <c r="E23" s="589">
        <f t="shared" si="7"/>
        <v>2672.8</v>
      </c>
      <c r="F23" s="566">
        <f t="shared" si="7"/>
        <v>2944.33158</v>
      </c>
      <c r="G23" s="566">
        <f t="shared" si="7"/>
        <v>0</v>
      </c>
      <c r="H23" s="566">
        <f t="shared" si="7"/>
        <v>335.44201999999996</v>
      </c>
      <c r="I23" s="709">
        <f t="shared" si="4"/>
        <v>110.1590683926968</v>
      </c>
      <c r="J23" s="547">
        <f t="shared" si="2"/>
        <v>271.53157999999985</v>
      </c>
    </row>
    <row r="24" spans="1:10" s="587" customFormat="1" ht="14.25" customHeight="1">
      <c r="A24" s="590" t="s">
        <v>142</v>
      </c>
      <c r="B24" s="591" t="s">
        <v>153</v>
      </c>
      <c r="C24" s="592">
        <v>491.24636</v>
      </c>
      <c r="D24" s="592">
        <v>880.7</v>
      </c>
      <c r="E24" s="592">
        <v>630.7</v>
      </c>
      <c r="F24" s="559">
        <v>563.89206</v>
      </c>
      <c r="G24" s="593"/>
      <c r="H24" s="559">
        <v>277.37312</v>
      </c>
      <c r="I24" s="546">
        <f t="shared" si="4"/>
        <v>89.4073347074679</v>
      </c>
      <c r="J24" s="547">
        <f t="shared" si="2"/>
        <v>-66.80794000000003</v>
      </c>
    </row>
    <row r="25" spans="1:10" ht="22.5" customHeight="1">
      <c r="A25" s="590" t="s">
        <v>143</v>
      </c>
      <c r="B25" s="591" t="s">
        <v>154</v>
      </c>
      <c r="C25" s="594">
        <v>366.63002</v>
      </c>
      <c r="D25" s="594">
        <v>2092.1</v>
      </c>
      <c r="E25" s="594">
        <v>2042.1</v>
      </c>
      <c r="F25" s="555">
        <v>2380.43952</v>
      </c>
      <c r="H25" s="555">
        <v>58.0689</v>
      </c>
      <c r="I25" s="546">
        <f t="shared" si="4"/>
        <v>116.56821507271925</v>
      </c>
      <c r="J25" s="547">
        <f t="shared" si="2"/>
        <v>338.33952</v>
      </c>
    </row>
    <row r="26" spans="1:10" ht="11.25" customHeight="1">
      <c r="A26" s="590" t="s">
        <v>18</v>
      </c>
      <c r="B26" s="557" t="s">
        <v>19</v>
      </c>
      <c r="C26" s="595"/>
      <c r="D26" s="595"/>
      <c r="E26" s="595"/>
      <c r="F26" s="596"/>
      <c r="G26" s="597"/>
      <c r="H26" s="596"/>
      <c r="I26" s="546"/>
      <c r="J26" s="547">
        <f t="shared" si="2"/>
        <v>0</v>
      </c>
    </row>
    <row r="27" spans="1:10" ht="11.25" customHeight="1" thickBot="1">
      <c r="A27" s="598"/>
      <c r="B27" s="599" t="s">
        <v>20</v>
      </c>
      <c r="C27" s="589">
        <v>3633.77345</v>
      </c>
      <c r="D27" s="589">
        <v>2239.2</v>
      </c>
      <c r="E27" s="589">
        <v>2239.2</v>
      </c>
      <c r="F27" s="566">
        <v>1617.45519</v>
      </c>
      <c r="G27" s="567"/>
      <c r="H27" s="566">
        <v>1634.90803</v>
      </c>
      <c r="I27" s="546">
        <f t="shared" si="4"/>
        <v>72.23361870310826</v>
      </c>
      <c r="J27" s="547">
        <f t="shared" si="2"/>
        <v>-621.7448099999999</v>
      </c>
    </row>
    <row r="28" spans="1:10" ht="11.25" customHeight="1" thickBot="1">
      <c r="A28" s="600" t="s">
        <v>21</v>
      </c>
      <c r="B28" s="601" t="s">
        <v>273</v>
      </c>
      <c r="C28" s="589">
        <v>445.27325</v>
      </c>
      <c r="D28" s="589">
        <v>281.3</v>
      </c>
      <c r="E28" s="589">
        <v>881.3</v>
      </c>
      <c r="F28" s="559">
        <v>721.71802</v>
      </c>
      <c r="G28" s="567"/>
      <c r="H28" s="559">
        <v>273.94668</v>
      </c>
      <c r="I28" s="546">
        <f t="shared" si="4"/>
        <v>81.89243390445932</v>
      </c>
      <c r="J28" s="547">
        <f t="shared" si="2"/>
        <v>-159.58197999999993</v>
      </c>
    </row>
    <row r="29" spans="1:10" ht="11.25" customHeight="1" thickBot="1">
      <c r="A29" s="552" t="s">
        <v>193</v>
      </c>
      <c r="B29" s="553" t="s">
        <v>259</v>
      </c>
      <c r="C29" s="602">
        <v>225.76801</v>
      </c>
      <c r="D29" s="602">
        <v>205.5</v>
      </c>
      <c r="E29" s="602">
        <v>505.5</v>
      </c>
      <c r="F29" s="596">
        <v>227</v>
      </c>
      <c r="G29" s="571"/>
      <c r="H29" s="596">
        <v>117.688</v>
      </c>
      <c r="I29" s="546">
        <f t="shared" si="4"/>
        <v>44.90603363006924</v>
      </c>
      <c r="J29" s="704">
        <f t="shared" si="2"/>
        <v>-278.5</v>
      </c>
    </row>
    <row r="30" spans="1:10" ht="11.25" customHeight="1" thickBot="1">
      <c r="A30" s="584" t="s">
        <v>22</v>
      </c>
      <c r="B30" s="585" t="s">
        <v>23</v>
      </c>
      <c r="C30" s="586">
        <f aca="true" t="shared" si="8" ref="C30:H30">C32+C34+C35</f>
        <v>1211.59127</v>
      </c>
      <c r="D30" s="586">
        <f t="shared" si="8"/>
        <v>1037.838</v>
      </c>
      <c r="E30" s="586">
        <f t="shared" si="8"/>
        <v>1037.838</v>
      </c>
      <c r="F30" s="576">
        <f t="shared" si="8"/>
        <v>541.92004</v>
      </c>
      <c r="G30" s="586">
        <f t="shared" si="8"/>
        <v>0</v>
      </c>
      <c r="H30" s="586">
        <f t="shared" si="8"/>
        <v>417.97992</v>
      </c>
      <c r="I30" s="696">
        <f t="shared" si="4"/>
        <v>52.21624569537827</v>
      </c>
      <c r="J30" s="705">
        <f t="shared" si="2"/>
        <v>-495.91796</v>
      </c>
    </row>
    <row r="31" spans="1:10" ht="11.25" customHeight="1">
      <c r="A31" s="552" t="s">
        <v>24</v>
      </c>
      <c r="B31" s="553" t="s">
        <v>25</v>
      </c>
      <c r="C31" s="602"/>
      <c r="D31" s="602"/>
      <c r="E31" s="602"/>
      <c r="F31" s="555"/>
      <c r="G31" s="571"/>
      <c r="H31" s="555"/>
      <c r="I31" s="709"/>
      <c r="J31" s="547">
        <f t="shared" si="2"/>
        <v>0</v>
      </c>
    </row>
    <row r="32" spans="2:10" ht="11.25" customHeight="1">
      <c r="B32" s="553" t="s">
        <v>26</v>
      </c>
      <c r="C32" s="602">
        <f aca="true" t="shared" si="9" ref="C32:H32">C33</f>
        <v>1205.59127</v>
      </c>
      <c r="D32" s="602">
        <f t="shared" si="9"/>
        <v>1034.793</v>
      </c>
      <c r="E32" s="602">
        <f t="shared" si="9"/>
        <v>1034.793</v>
      </c>
      <c r="F32" s="603">
        <f t="shared" si="9"/>
        <v>541.92004</v>
      </c>
      <c r="G32" s="527">
        <f t="shared" si="9"/>
        <v>0</v>
      </c>
      <c r="H32" s="603">
        <f t="shared" si="9"/>
        <v>417.97992</v>
      </c>
      <c r="I32" s="546">
        <f t="shared" si="4"/>
        <v>52.36989813421622</v>
      </c>
      <c r="J32" s="547">
        <f t="shared" si="2"/>
        <v>-492.8729599999999</v>
      </c>
    </row>
    <row r="33" spans="1:10" ht="11.25" customHeight="1">
      <c r="A33" s="590" t="s">
        <v>27</v>
      </c>
      <c r="B33" s="604" t="s">
        <v>250</v>
      </c>
      <c r="C33" s="605">
        <v>1205.59127</v>
      </c>
      <c r="D33" s="605">
        <v>1034.793</v>
      </c>
      <c r="E33" s="605">
        <v>1034.793</v>
      </c>
      <c r="F33" s="596">
        <v>541.92004</v>
      </c>
      <c r="G33" s="571"/>
      <c r="H33" s="596">
        <v>417.97992</v>
      </c>
      <c r="I33" s="546">
        <f t="shared" si="4"/>
        <v>52.36989813421622</v>
      </c>
      <c r="J33" s="547">
        <f t="shared" si="2"/>
        <v>-492.8729599999999</v>
      </c>
    </row>
    <row r="34" spans="1:10" ht="11.25" customHeight="1">
      <c r="A34" s="606" t="s">
        <v>28</v>
      </c>
      <c r="B34" s="604" t="s">
        <v>251</v>
      </c>
      <c r="C34" s="595"/>
      <c r="D34" s="595"/>
      <c r="E34" s="595"/>
      <c r="F34" s="559"/>
      <c r="G34" s="597"/>
      <c r="H34" s="559"/>
      <c r="I34" s="546"/>
      <c r="J34" s="547">
        <f t="shared" si="2"/>
        <v>0</v>
      </c>
    </row>
    <row r="35" spans="1:10" ht="11.25" customHeight="1" thickBot="1">
      <c r="A35" s="590" t="s">
        <v>198</v>
      </c>
      <c r="B35" s="557" t="s">
        <v>252</v>
      </c>
      <c r="C35" s="595">
        <v>6</v>
      </c>
      <c r="D35" s="595">
        <v>3.045</v>
      </c>
      <c r="E35" s="595">
        <v>3.045</v>
      </c>
      <c r="F35" s="596"/>
      <c r="G35" s="597"/>
      <c r="H35" s="596"/>
      <c r="I35" s="546">
        <f t="shared" si="4"/>
        <v>0</v>
      </c>
      <c r="J35" s="704">
        <f t="shared" si="2"/>
        <v>-3.045</v>
      </c>
    </row>
    <row r="36" spans="1:10" ht="11.25" customHeight="1">
      <c r="A36" s="607" t="s">
        <v>51</v>
      </c>
      <c r="B36" s="608" t="s">
        <v>146</v>
      </c>
      <c r="C36" s="533"/>
      <c r="D36" s="533"/>
      <c r="E36" s="533"/>
      <c r="F36" s="609"/>
      <c r="G36" s="610"/>
      <c r="H36" s="609"/>
      <c r="I36" s="710"/>
      <c r="J36" s="711">
        <f t="shared" si="2"/>
        <v>0</v>
      </c>
    </row>
    <row r="37" spans="1:10" ht="11.25" customHeight="1" thickBot="1">
      <c r="A37" s="611"/>
      <c r="B37" s="612" t="s">
        <v>147</v>
      </c>
      <c r="C37" s="543">
        <f aca="true" t="shared" si="10" ref="C37:H37">C39+C40+C44</f>
        <v>5337.960569999999</v>
      </c>
      <c r="D37" s="543">
        <f t="shared" si="10"/>
        <v>3380.5</v>
      </c>
      <c r="E37" s="543">
        <f t="shared" si="10"/>
        <v>3380.5</v>
      </c>
      <c r="F37" s="614">
        <f t="shared" si="10"/>
        <v>836.15713</v>
      </c>
      <c r="G37" s="613">
        <f t="shared" si="10"/>
        <v>0</v>
      </c>
      <c r="H37" s="614">
        <f t="shared" si="10"/>
        <v>1226.04582</v>
      </c>
      <c r="I37" s="712">
        <f t="shared" si="4"/>
        <v>24.734717645318742</v>
      </c>
      <c r="J37" s="713">
        <f t="shared" si="2"/>
        <v>-2544.34287</v>
      </c>
    </row>
    <row r="38" spans="1:10" ht="11.25" customHeight="1">
      <c r="A38" s="552" t="s">
        <v>187</v>
      </c>
      <c r="B38" s="553" t="s">
        <v>52</v>
      </c>
      <c r="C38" s="602"/>
      <c r="D38" s="602"/>
      <c r="E38" s="602"/>
      <c r="F38" s="555"/>
      <c r="G38" s="571"/>
      <c r="H38" s="555"/>
      <c r="I38" s="709"/>
      <c r="J38" s="547">
        <f t="shared" si="2"/>
        <v>0</v>
      </c>
    </row>
    <row r="39" spans="2:10" ht="11.25" customHeight="1">
      <c r="B39" s="599" t="s">
        <v>260</v>
      </c>
      <c r="C39" s="589">
        <v>4725.77885</v>
      </c>
      <c r="D39" s="589">
        <v>2752.5</v>
      </c>
      <c r="E39" s="589">
        <v>2752.5</v>
      </c>
      <c r="F39" s="566">
        <v>778.98852</v>
      </c>
      <c r="G39" s="571"/>
      <c r="H39" s="566">
        <v>1158.56147</v>
      </c>
      <c r="I39" s="546">
        <f t="shared" si="4"/>
        <v>28.301126975476837</v>
      </c>
      <c r="J39" s="547">
        <f t="shared" si="2"/>
        <v>-1973.5114800000001</v>
      </c>
    </row>
    <row r="40" spans="1:10" ht="20.25" customHeight="1">
      <c r="A40" s="590" t="s">
        <v>263</v>
      </c>
      <c r="B40" s="615" t="s">
        <v>262</v>
      </c>
      <c r="C40" s="602">
        <f aca="true" t="shared" si="11" ref="C40:H40">C41</f>
        <v>331.37447</v>
      </c>
      <c r="D40" s="602">
        <f t="shared" si="11"/>
        <v>307</v>
      </c>
      <c r="E40" s="602">
        <f t="shared" si="11"/>
        <v>307</v>
      </c>
      <c r="F40" s="555">
        <f t="shared" si="11"/>
        <v>0</v>
      </c>
      <c r="G40" s="527">
        <f t="shared" si="11"/>
        <v>0</v>
      </c>
      <c r="H40" s="555">
        <f t="shared" si="11"/>
        <v>0</v>
      </c>
      <c r="I40" s="546">
        <f t="shared" si="4"/>
        <v>0</v>
      </c>
      <c r="J40" s="547">
        <f t="shared" si="2"/>
        <v>-307</v>
      </c>
    </row>
    <row r="41" spans="1:10" ht="22.5" customHeight="1">
      <c r="A41" s="616" t="s">
        <v>264</v>
      </c>
      <c r="B41" s="617" t="s">
        <v>262</v>
      </c>
      <c r="C41" s="616">
        <v>331.37447</v>
      </c>
      <c r="D41" s="616">
        <v>307</v>
      </c>
      <c r="E41" s="616">
        <v>307</v>
      </c>
      <c r="F41" s="603"/>
      <c r="G41" s="618"/>
      <c r="H41" s="603"/>
      <c r="I41" s="546">
        <f t="shared" si="4"/>
        <v>0</v>
      </c>
      <c r="J41" s="547">
        <f t="shared" si="2"/>
        <v>-307</v>
      </c>
    </row>
    <row r="42" spans="1:11" ht="11.25" customHeight="1">
      <c r="A42" s="552" t="s">
        <v>53</v>
      </c>
      <c r="B42" s="553" t="s">
        <v>54</v>
      </c>
      <c r="C42" s="602"/>
      <c r="D42" s="602"/>
      <c r="E42" s="602"/>
      <c r="F42" s="619"/>
      <c r="G42" s="620"/>
      <c r="H42" s="619"/>
      <c r="I42" s="546"/>
      <c r="J42" s="547">
        <f t="shared" si="2"/>
        <v>0</v>
      </c>
      <c r="K42" s="587"/>
    </row>
    <row r="43" spans="1:11" ht="11.25" customHeight="1">
      <c r="A43" s="621"/>
      <c r="B43" s="553" t="s">
        <v>55</v>
      </c>
      <c r="C43" s="602"/>
      <c r="D43" s="602"/>
      <c r="E43" s="602"/>
      <c r="F43" s="622"/>
      <c r="G43" s="623"/>
      <c r="H43" s="622"/>
      <c r="I43" s="546"/>
      <c r="J43" s="547">
        <f t="shared" si="2"/>
        <v>0</v>
      </c>
      <c r="K43" s="624"/>
    </row>
    <row r="44" spans="1:11" s="587" customFormat="1" ht="11.25" customHeight="1">
      <c r="A44" s="621"/>
      <c r="B44" s="553" t="s">
        <v>56</v>
      </c>
      <c r="C44" s="589">
        <f aca="true" t="shared" si="12" ref="C44:H44">C46</f>
        <v>280.80725</v>
      </c>
      <c r="D44" s="589">
        <f t="shared" si="12"/>
        <v>321</v>
      </c>
      <c r="E44" s="589">
        <f t="shared" si="12"/>
        <v>321</v>
      </c>
      <c r="F44" s="566">
        <f t="shared" si="12"/>
        <v>57.16861</v>
      </c>
      <c r="G44" s="542">
        <f t="shared" si="12"/>
        <v>0</v>
      </c>
      <c r="H44" s="566">
        <f t="shared" si="12"/>
        <v>67.48435</v>
      </c>
      <c r="I44" s="546">
        <f t="shared" si="4"/>
        <v>17.809535825545172</v>
      </c>
      <c r="J44" s="547">
        <f t="shared" si="2"/>
        <v>-263.83139</v>
      </c>
      <c r="K44" s="624"/>
    </row>
    <row r="45" spans="1:10" s="624" customFormat="1" ht="11.25" customHeight="1">
      <c r="A45" s="590" t="s">
        <v>57</v>
      </c>
      <c r="B45" s="557" t="s">
        <v>58</v>
      </c>
      <c r="C45" s="595"/>
      <c r="D45" s="595"/>
      <c r="E45" s="595"/>
      <c r="F45" s="625"/>
      <c r="G45" s="623"/>
      <c r="H45" s="625"/>
      <c r="I45" s="546"/>
      <c r="J45" s="547">
        <f t="shared" si="2"/>
        <v>0</v>
      </c>
    </row>
    <row r="46" spans="1:10" s="624" customFormat="1" ht="11.25" customHeight="1" thickBot="1">
      <c r="A46" s="621"/>
      <c r="B46" s="553" t="s">
        <v>59</v>
      </c>
      <c r="C46" s="602">
        <v>280.80725</v>
      </c>
      <c r="D46" s="602">
        <v>321</v>
      </c>
      <c r="E46" s="602">
        <v>321</v>
      </c>
      <c r="F46" s="555">
        <v>57.16861</v>
      </c>
      <c r="G46" s="623"/>
      <c r="H46" s="555">
        <v>67.48435</v>
      </c>
      <c r="I46" s="546">
        <f t="shared" si="4"/>
        <v>17.809535825545172</v>
      </c>
      <c r="J46" s="704">
        <f t="shared" si="2"/>
        <v>-263.83139</v>
      </c>
    </row>
    <row r="47" spans="1:10" s="624" customFormat="1" ht="11.25" customHeight="1" thickBot="1">
      <c r="A47" s="584" t="s">
        <v>62</v>
      </c>
      <c r="B47" s="585" t="s">
        <v>63</v>
      </c>
      <c r="C47" s="586">
        <f>C48+C49+C50+C51+C53</f>
        <v>3876.50405</v>
      </c>
      <c r="D47" s="586">
        <f>D48+D49+D50+D51+D53</f>
        <v>3760.5</v>
      </c>
      <c r="E47" s="586">
        <f>E48+E49+E50+E51+E53+E52</f>
        <v>5360.5</v>
      </c>
      <c r="F47" s="576">
        <f>F48+F49+F50+F51+F53+F52</f>
        <v>4629.64071</v>
      </c>
      <c r="G47" s="626"/>
      <c r="H47" s="576">
        <f>H48+H49+H51+H50+H53+H52</f>
        <v>1851.2404600000002</v>
      </c>
      <c r="I47" s="696">
        <f t="shared" si="4"/>
        <v>86.3658373286074</v>
      </c>
      <c r="J47" s="705">
        <f t="shared" si="2"/>
        <v>-730.8592900000003</v>
      </c>
    </row>
    <row r="48" spans="1:10" s="624" customFormat="1" ht="11.25" customHeight="1">
      <c r="A48" s="590" t="s">
        <v>265</v>
      </c>
      <c r="B48" s="595" t="s">
        <v>197</v>
      </c>
      <c r="C48" s="602">
        <v>3579.52026</v>
      </c>
      <c r="D48" s="602">
        <v>3440.5</v>
      </c>
      <c r="E48" s="602">
        <v>3440.5</v>
      </c>
      <c r="F48" s="555">
        <v>3055.39866</v>
      </c>
      <c r="G48" s="623"/>
      <c r="H48" s="555">
        <v>1635.52142</v>
      </c>
      <c r="I48" s="709">
        <f t="shared" si="4"/>
        <v>88.8068205202732</v>
      </c>
      <c r="J48" s="547">
        <f t="shared" si="2"/>
        <v>-385.10134000000016</v>
      </c>
    </row>
    <row r="49" spans="1:10" s="624" customFormat="1" ht="11.25" customHeight="1">
      <c r="A49" s="590" t="s">
        <v>238</v>
      </c>
      <c r="B49" s="592" t="s">
        <v>240</v>
      </c>
      <c r="C49" s="605">
        <v>17.55642</v>
      </c>
      <c r="D49" s="605">
        <v>18</v>
      </c>
      <c r="E49" s="605">
        <v>18</v>
      </c>
      <c r="F49" s="559">
        <v>7.7828</v>
      </c>
      <c r="G49" s="627"/>
      <c r="H49" s="559">
        <v>7.93819</v>
      </c>
      <c r="I49" s="546">
        <f t="shared" si="4"/>
        <v>43.23777777777777</v>
      </c>
      <c r="J49" s="547">
        <f t="shared" si="2"/>
        <v>-10.2172</v>
      </c>
    </row>
    <row r="50" spans="1:10" s="624" customFormat="1" ht="11.25" customHeight="1">
      <c r="A50" s="590" t="s">
        <v>295</v>
      </c>
      <c r="B50" s="592" t="s">
        <v>296</v>
      </c>
      <c r="C50" s="605">
        <v>0.5952</v>
      </c>
      <c r="D50" s="605">
        <v>1</v>
      </c>
      <c r="E50" s="605">
        <v>1</v>
      </c>
      <c r="F50" s="559"/>
      <c r="G50" s="627"/>
      <c r="H50" s="559"/>
      <c r="I50" s="546">
        <f t="shared" si="4"/>
        <v>0</v>
      </c>
      <c r="J50" s="547">
        <f t="shared" si="2"/>
        <v>-1</v>
      </c>
    </row>
    <row r="51" spans="1:10" s="624" customFormat="1" ht="11.25" customHeight="1">
      <c r="A51" s="590" t="s">
        <v>239</v>
      </c>
      <c r="B51" s="605" t="s">
        <v>241</v>
      </c>
      <c r="C51" s="605">
        <v>278.82217</v>
      </c>
      <c r="D51" s="605">
        <v>300</v>
      </c>
      <c r="E51" s="605">
        <v>300</v>
      </c>
      <c r="F51" s="559">
        <v>53.2271</v>
      </c>
      <c r="G51" s="627"/>
      <c r="H51" s="559">
        <v>207.73843</v>
      </c>
      <c r="I51" s="546">
        <f t="shared" si="4"/>
        <v>17.74236666666667</v>
      </c>
      <c r="J51" s="547">
        <f t="shared" si="2"/>
        <v>-246.7729</v>
      </c>
    </row>
    <row r="52" spans="1:10" s="624" customFormat="1" ht="11.25" customHeight="1">
      <c r="A52" s="590" t="s">
        <v>274</v>
      </c>
      <c r="B52" s="595" t="s">
        <v>275</v>
      </c>
      <c r="C52" s="595"/>
      <c r="D52" s="595"/>
      <c r="E52" s="595">
        <v>1</v>
      </c>
      <c r="F52" s="596">
        <v>1E-05</v>
      </c>
      <c r="G52" s="628"/>
      <c r="H52" s="596">
        <v>0.00242</v>
      </c>
      <c r="I52" s="546">
        <f t="shared" si="4"/>
        <v>0.001</v>
      </c>
      <c r="J52" s="547">
        <f t="shared" si="2"/>
        <v>-0.99999</v>
      </c>
    </row>
    <row r="53" spans="1:10" s="624" customFormat="1" ht="11.25" customHeight="1" thickBot="1">
      <c r="A53" s="590" t="s">
        <v>276</v>
      </c>
      <c r="B53" s="629" t="s">
        <v>277</v>
      </c>
      <c r="C53" s="595">
        <v>0.01</v>
      </c>
      <c r="D53" s="595">
        <v>1</v>
      </c>
      <c r="E53" s="595">
        <v>1600</v>
      </c>
      <c r="F53" s="596">
        <v>1513.23214</v>
      </c>
      <c r="G53" s="628"/>
      <c r="H53" s="596">
        <v>0.04</v>
      </c>
      <c r="I53" s="546">
        <f t="shared" si="4"/>
        <v>94.57700875</v>
      </c>
      <c r="J53" s="704">
        <f t="shared" si="2"/>
        <v>-86.76785999999993</v>
      </c>
    </row>
    <row r="54" spans="1:11" s="624" customFormat="1" ht="34.5" customHeight="1" thickBot="1">
      <c r="A54" s="630" t="s">
        <v>328</v>
      </c>
      <c r="B54" s="631" t="s">
        <v>158</v>
      </c>
      <c r="C54" s="632">
        <v>97.37</v>
      </c>
      <c r="D54" s="632">
        <v>104.5</v>
      </c>
      <c r="E54" s="632">
        <v>104.5</v>
      </c>
      <c r="F54" s="576"/>
      <c r="G54" s="633"/>
      <c r="H54" s="576"/>
      <c r="I54" s="696">
        <f t="shared" si="4"/>
        <v>0</v>
      </c>
      <c r="J54" s="705">
        <f t="shared" si="2"/>
        <v>-104.5</v>
      </c>
      <c r="K54" s="529"/>
    </row>
    <row r="55" spans="1:10" s="536" customFormat="1" ht="11.25" customHeight="1" thickBot="1">
      <c r="A55" s="584" t="s">
        <v>189</v>
      </c>
      <c r="B55" s="585" t="s">
        <v>68</v>
      </c>
      <c r="C55" s="634">
        <v>878.31101</v>
      </c>
      <c r="D55" s="634">
        <v>400</v>
      </c>
      <c r="E55" s="634">
        <v>800</v>
      </c>
      <c r="F55" s="635">
        <v>711.58873</v>
      </c>
      <c r="G55" s="636"/>
      <c r="H55" s="635">
        <v>377.61507</v>
      </c>
      <c r="I55" s="696">
        <f t="shared" si="4"/>
        <v>88.94859125</v>
      </c>
      <c r="J55" s="705">
        <f t="shared" si="2"/>
        <v>-88.41126999999994</v>
      </c>
    </row>
    <row r="56" spans="1:10" ht="11.25" customHeight="1" thickBot="1">
      <c r="A56" s="584" t="s">
        <v>69</v>
      </c>
      <c r="B56" s="585" t="s">
        <v>70</v>
      </c>
      <c r="C56" s="635">
        <f>C59+C61+C63+C65+C66+C68+C69+C70+C72+C74+C81+C57+C77</f>
        <v>1033.9858</v>
      </c>
      <c r="D56" s="635">
        <f>D59+D61+D63+D65+D66+D68+D69+D70+D72+D74+D81+D57+D77</f>
        <v>1077.0620000000001</v>
      </c>
      <c r="E56" s="635">
        <f>E59+E61+E63+E65+E66+E68+E69+E70+E72+E74+E81+E57+E77</f>
        <v>1077.0620000000001</v>
      </c>
      <c r="F56" s="635">
        <f>F59+F61+F63+F65+F66+F68+F69+F70+F72+F74+F57+F77+F78+F79</f>
        <v>435.40146000000004</v>
      </c>
      <c r="G56" s="626">
        <f>G59+G61+G63+G65+G66+G68+G69+G70+G72+G74+G75+G81+G57</f>
        <v>0</v>
      </c>
      <c r="H56" s="635">
        <v>297.19409</v>
      </c>
      <c r="I56" s="696">
        <f t="shared" si="4"/>
        <v>40.42492075665096</v>
      </c>
      <c r="J56" s="705">
        <f t="shared" si="2"/>
        <v>-641.6605400000001</v>
      </c>
    </row>
    <row r="57" spans="1:10" ht="11.25" customHeight="1">
      <c r="A57" s="598" t="s">
        <v>190</v>
      </c>
      <c r="B57" s="599" t="s">
        <v>266</v>
      </c>
      <c r="C57" s="565">
        <v>33.14669</v>
      </c>
      <c r="D57" s="565">
        <v>30.5</v>
      </c>
      <c r="E57" s="565">
        <v>30.5</v>
      </c>
      <c r="F57" s="566">
        <v>18.34279</v>
      </c>
      <c r="G57" s="567"/>
      <c r="H57" s="566">
        <v>12.57178</v>
      </c>
      <c r="I57" s="709">
        <f t="shared" si="4"/>
        <v>60.140295081967224</v>
      </c>
      <c r="J57" s="547">
        <f t="shared" si="2"/>
        <v>-12.15721</v>
      </c>
    </row>
    <row r="58" spans="1:11" s="536" customFormat="1" ht="11.25" customHeight="1">
      <c r="A58" s="552" t="s">
        <v>71</v>
      </c>
      <c r="B58" s="553" t="s">
        <v>72</v>
      </c>
      <c r="C58" s="595"/>
      <c r="D58" s="595"/>
      <c r="E58" s="595"/>
      <c r="F58" s="637"/>
      <c r="G58" s="638"/>
      <c r="H58" s="637"/>
      <c r="I58" s="546"/>
      <c r="J58" s="547">
        <f t="shared" si="2"/>
        <v>0</v>
      </c>
      <c r="K58" s="529"/>
    </row>
    <row r="59" spans="2:10" ht="11.25" customHeight="1">
      <c r="B59" s="553" t="s">
        <v>73</v>
      </c>
      <c r="C59" s="589">
        <v>1.458</v>
      </c>
      <c r="D59" s="589">
        <v>2.2</v>
      </c>
      <c r="E59" s="589">
        <v>2.2</v>
      </c>
      <c r="F59" s="555"/>
      <c r="G59" s="571"/>
      <c r="H59" s="555">
        <v>1.208</v>
      </c>
      <c r="I59" s="546">
        <f t="shared" si="4"/>
        <v>0</v>
      </c>
      <c r="J59" s="547">
        <f t="shared" si="2"/>
        <v>-2.2</v>
      </c>
    </row>
    <row r="60" spans="1:10" ht="11.25" customHeight="1">
      <c r="A60" s="590" t="s">
        <v>74</v>
      </c>
      <c r="B60" s="557" t="s">
        <v>267</v>
      </c>
      <c r="C60" s="595"/>
      <c r="D60" s="595"/>
      <c r="E60" s="595"/>
      <c r="F60" s="596"/>
      <c r="G60" s="597"/>
      <c r="H60" s="596"/>
      <c r="I60" s="546"/>
      <c r="J60" s="547">
        <f t="shared" si="2"/>
        <v>0</v>
      </c>
    </row>
    <row r="61" spans="1:10" ht="11.25" customHeight="1">
      <c r="A61" s="598"/>
      <c r="B61" s="599" t="s">
        <v>75</v>
      </c>
      <c r="C61" s="589">
        <v>15</v>
      </c>
      <c r="D61" s="589">
        <v>18.5</v>
      </c>
      <c r="E61" s="589">
        <v>18.5</v>
      </c>
      <c r="F61" s="566">
        <v>18</v>
      </c>
      <c r="G61" s="571"/>
      <c r="H61" s="566"/>
      <c r="I61" s="546">
        <f t="shared" si="4"/>
        <v>97.2972972972973</v>
      </c>
      <c r="J61" s="547">
        <f t="shared" si="2"/>
        <v>-0.5</v>
      </c>
    </row>
    <row r="62" spans="1:10" ht="11.25" customHeight="1">
      <c r="A62" s="590" t="s">
        <v>92</v>
      </c>
      <c r="B62" s="557" t="s">
        <v>72</v>
      </c>
      <c r="C62" s="602"/>
      <c r="D62" s="602"/>
      <c r="E62" s="602"/>
      <c r="F62" s="555"/>
      <c r="G62" s="571"/>
      <c r="H62" s="555"/>
      <c r="I62" s="546"/>
      <c r="J62" s="547">
        <f t="shared" si="2"/>
        <v>0</v>
      </c>
    </row>
    <row r="63" spans="1:10" ht="11.25" customHeight="1">
      <c r="A63" s="598"/>
      <c r="B63" s="599" t="s">
        <v>268</v>
      </c>
      <c r="C63" s="602">
        <v>24.5</v>
      </c>
      <c r="D63" s="602">
        <v>48.2</v>
      </c>
      <c r="E63" s="602">
        <v>48.2</v>
      </c>
      <c r="F63" s="555"/>
      <c r="G63" s="571"/>
      <c r="H63" s="555">
        <v>10</v>
      </c>
      <c r="I63" s="546">
        <f t="shared" si="4"/>
        <v>0</v>
      </c>
      <c r="J63" s="547">
        <f t="shared" si="2"/>
        <v>-48.2</v>
      </c>
    </row>
    <row r="64" spans="1:10" ht="11.25" customHeight="1">
      <c r="A64" s="552" t="s">
        <v>305</v>
      </c>
      <c r="B64" s="553" t="s">
        <v>306</v>
      </c>
      <c r="C64" s="595"/>
      <c r="D64" s="595"/>
      <c r="E64" s="595"/>
      <c r="F64" s="596"/>
      <c r="G64" s="571"/>
      <c r="H64" s="596"/>
      <c r="I64" s="546"/>
      <c r="J64" s="547">
        <f t="shared" si="2"/>
        <v>0</v>
      </c>
    </row>
    <row r="65" spans="2:10" ht="11.25" customHeight="1">
      <c r="B65" s="599"/>
      <c r="C65" s="589"/>
      <c r="D65" s="589"/>
      <c r="E65" s="589"/>
      <c r="F65" s="566"/>
      <c r="G65" s="571"/>
      <c r="H65" s="566"/>
      <c r="I65" s="546"/>
      <c r="J65" s="547">
        <f t="shared" si="2"/>
        <v>0</v>
      </c>
    </row>
    <row r="66" spans="1:10" ht="11.25" customHeight="1">
      <c r="A66" s="590" t="s">
        <v>165</v>
      </c>
      <c r="B66" s="557" t="s">
        <v>167</v>
      </c>
      <c r="C66" s="595">
        <v>0.1</v>
      </c>
      <c r="D66" s="595">
        <v>300.2</v>
      </c>
      <c r="E66" s="595">
        <v>300.2</v>
      </c>
      <c r="F66" s="559">
        <v>170</v>
      </c>
      <c r="G66" s="571"/>
      <c r="H66" s="559"/>
      <c r="I66" s="546">
        <f t="shared" si="4"/>
        <v>56.62891405729514</v>
      </c>
      <c r="J66" s="547">
        <f t="shared" si="2"/>
        <v>-130.2</v>
      </c>
    </row>
    <row r="67" spans="1:10" ht="11.25" customHeight="1">
      <c r="A67" s="590" t="s">
        <v>76</v>
      </c>
      <c r="B67" s="557" t="s">
        <v>77</v>
      </c>
      <c r="C67" s="595"/>
      <c r="D67" s="595"/>
      <c r="E67" s="595"/>
      <c r="F67" s="596"/>
      <c r="G67" s="597"/>
      <c r="H67" s="596"/>
      <c r="I67" s="546"/>
      <c r="J67" s="547">
        <f t="shared" si="2"/>
        <v>0</v>
      </c>
    </row>
    <row r="68" spans="1:10" ht="11.25" customHeight="1">
      <c r="A68" s="598"/>
      <c r="B68" s="599" t="s">
        <v>78</v>
      </c>
      <c r="C68" s="589">
        <v>379</v>
      </c>
      <c r="D68" s="589">
        <v>312</v>
      </c>
      <c r="E68" s="589">
        <v>312</v>
      </c>
      <c r="F68" s="566">
        <v>40</v>
      </c>
      <c r="G68" s="567"/>
      <c r="H68" s="566">
        <v>115</v>
      </c>
      <c r="I68" s="546">
        <f t="shared" si="4"/>
        <v>12.82051282051282</v>
      </c>
      <c r="J68" s="547">
        <f t="shared" si="2"/>
        <v>-272</v>
      </c>
    </row>
    <row r="69" spans="1:10" ht="11.25" customHeight="1">
      <c r="A69" s="590" t="s">
        <v>79</v>
      </c>
      <c r="B69" s="557" t="s">
        <v>166</v>
      </c>
      <c r="C69" s="595">
        <v>115.9</v>
      </c>
      <c r="D69" s="595">
        <v>34.7</v>
      </c>
      <c r="E69" s="595">
        <v>34.7</v>
      </c>
      <c r="F69" s="559">
        <v>10.6</v>
      </c>
      <c r="G69" s="567"/>
      <c r="H69" s="559">
        <v>5.8</v>
      </c>
      <c r="I69" s="546">
        <f t="shared" si="4"/>
        <v>30.547550432276655</v>
      </c>
      <c r="J69" s="547">
        <f t="shared" si="2"/>
        <v>-24.1</v>
      </c>
    </row>
    <row r="70" spans="1:10" ht="11.25" customHeight="1">
      <c r="A70" s="590" t="s">
        <v>80</v>
      </c>
      <c r="B70" s="557" t="s">
        <v>81</v>
      </c>
      <c r="C70" s="605"/>
      <c r="D70" s="605"/>
      <c r="E70" s="605"/>
      <c r="F70" s="559"/>
      <c r="G70" s="560"/>
      <c r="H70" s="559"/>
      <c r="I70" s="546"/>
      <c r="J70" s="547">
        <f t="shared" si="2"/>
        <v>0</v>
      </c>
    </row>
    <row r="71" spans="1:10" ht="11.25" customHeight="1">
      <c r="A71" s="590" t="s">
        <v>82</v>
      </c>
      <c r="B71" s="557" t="s">
        <v>77</v>
      </c>
      <c r="C71" s="602"/>
      <c r="D71" s="602"/>
      <c r="E71" s="602"/>
      <c r="F71" s="555"/>
      <c r="G71" s="571"/>
      <c r="H71" s="555">
        <v>4</v>
      </c>
      <c r="I71" s="546"/>
      <c r="J71" s="547">
        <f t="shared" si="2"/>
        <v>0</v>
      </c>
    </row>
    <row r="72" spans="2:10" ht="11.25" customHeight="1">
      <c r="B72" s="553" t="s">
        <v>83</v>
      </c>
      <c r="C72" s="602">
        <v>4</v>
      </c>
      <c r="D72" s="602"/>
      <c r="E72" s="602"/>
      <c r="F72" s="555"/>
      <c r="G72" s="571"/>
      <c r="H72" s="555"/>
      <c r="I72" s="546"/>
      <c r="J72" s="547">
        <f t="shared" si="2"/>
        <v>0</v>
      </c>
    </row>
    <row r="73" spans="1:10" ht="11.25" customHeight="1">
      <c r="A73" s="590" t="s">
        <v>84</v>
      </c>
      <c r="B73" s="557" t="s">
        <v>85</v>
      </c>
      <c r="C73" s="595"/>
      <c r="D73" s="595"/>
      <c r="E73" s="595"/>
      <c r="F73" s="596"/>
      <c r="G73" s="571"/>
      <c r="H73" s="596"/>
      <c r="I73" s="546"/>
      <c r="J73" s="547">
        <f aca="true" t="shared" si="13" ref="J73:J131">F73-E73</f>
        <v>0</v>
      </c>
    </row>
    <row r="74" spans="1:10" ht="11.25" customHeight="1">
      <c r="A74" s="598"/>
      <c r="B74" s="599" t="s">
        <v>86</v>
      </c>
      <c r="C74" s="589">
        <f aca="true" t="shared" si="14" ref="C74:H74">C75+C76</f>
        <v>0</v>
      </c>
      <c r="D74" s="589">
        <f t="shared" si="14"/>
        <v>0</v>
      </c>
      <c r="E74" s="589">
        <f t="shared" si="14"/>
        <v>0</v>
      </c>
      <c r="F74" s="566">
        <f t="shared" si="14"/>
        <v>0</v>
      </c>
      <c r="G74" s="542">
        <f t="shared" si="14"/>
        <v>0</v>
      </c>
      <c r="H74" s="566">
        <f t="shared" si="14"/>
        <v>0</v>
      </c>
      <c r="I74" s="546"/>
      <c r="J74" s="547">
        <f t="shared" si="13"/>
        <v>0</v>
      </c>
    </row>
    <row r="75" spans="1:10" ht="11.25" customHeight="1">
      <c r="A75" s="552" t="s">
        <v>229</v>
      </c>
      <c r="B75" s="615" t="s">
        <v>228</v>
      </c>
      <c r="C75" s="602"/>
      <c r="D75" s="602"/>
      <c r="E75" s="602"/>
      <c r="F75" s="555"/>
      <c r="G75" s="571"/>
      <c r="H75" s="555"/>
      <c r="I75" s="546"/>
      <c r="J75" s="547">
        <f t="shared" si="13"/>
        <v>0</v>
      </c>
    </row>
    <row r="76" spans="1:10" ht="11.25" customHeight="1">
      <c r="A76" s="606" t="s">
        <v>192</v>
      </c>
      <c r="B76" s="639" t="s">
        <v>196</v>
      </c>
      <c r="C76" s="605"/>
      <c r="D76" s="605"/>
      <c r="E76" s="605"/>
      <c r="F76" s="559"/>
      <c r="G76" s="560"/>
      <c r="H76" s="559"/>
      <c r="I76" s="546"/>
      <c r="J76" s="547">
        <f t="shared" si="13"/>
        <v>0</v>
      </c>
    </row>
    <row r="77" spans="1:10" ht="11.25" customHeight="1">
      <c r="A77" s="606" t="s">
        <v>177</v>
      </c>
      <c r="B77" s="640" t="s">
        <v>232</v>
      </c>
      <c r="C77" s="605">
        <v>23</v>
      </c>
      <c r="D77" s="605">
        <v>20</v>
      </c>
      <c r="E77" s="605">
        <v>20</v>
      </c>
      <c r="F77" s="559"/>
      <c r="G77" s="560"/>
      <c r="H77" s="559">
        <v>20</v>
      </c>
      <c r="I77" s="546">
        <f aca="true" t="shared" si="15" ref="I77:I129">F77/E77*100</f>
        <v>0</v>
      </c>
      <c r="J77" s="547">
        <f t="shared" si="13"/>
        <v>-20</v>
      </c>
    </row>
    <row r="78" spans="1:10" ht="11.25" customHeight="1">
      <c r="A78" s="606" t="s">
        <v>247</v>
      </c>
      <c r="B78" s="640" t="s">
        <v>232</v>
      </c>
      <c r="C78" s="605">
        <v>6</v>
      </c>
      <c r="D78" s="605"/>
      <c r="E78" s="605"/>
      <c r="F78" s="559"/>
      <c r="G78" s="560"/>
      <c r="H78" s="559">
        <v>6</v>
      </c>
      <c r="I78" s="546"/>
      <c r="J78" s="547">
        <f t="shared" si="13"/>
        <v>0</v>
      </c>
    </row>
    <row r="79" spans="1:10" ht="11.25" customHeight="1">
      <c r="A79" s="606" t="s">
        <v>87</v>
      </c>
      <c r="B79" s="604" t="s">
        <v>88</v>
      </c>
      <c r="C79" s="605">
        <f>C81</f>
        <v>437.88111</v>
      </c>
      <c r="D79" s="605">
        <f>D81</f>
        <v>310.762</v>
      </c>
      <c r="E79" s="605">
        <f>E81</f>
        <v>310.762</v>
      </c>
      <c r="F79" s="559">
        <f>F81</f>
        <v>178.45867</v>
      </c>
      <c r="G79" s="641">
        <f>G81</f>
        <v>0</v>
      </c>
      <c r="H79" s="605">
        <v>122.61431</v>
      </c>
      <c r="I79" s="546">
        <f t="shared" si="15"/>
        <v>57.426155707583305</v>
      </c>
      <c r="J79" s="547">
        <f t="shared" si="13"/>
        <v>-132.30333</v>
      </c>
    </row>
    <row r="80" spans="1:10" ht="11.25" customHeight="1">
      <c r="A80" s="590" t="s">
        <v>89</v>
      </c>
      <c r="B80" s="557" t="s">
        <v>90</v>
      </c>
      <c r="C80" s="595"/>
      <c r="D80" s="595"/>
      <c r="E80" s="595"/>
      <c r="F80" s="596"/>
      <c r="G80" s="597"/>
      <c r="H80" s="596"/>
      <c r="I80" s="546"/>
      <c r="J80" s="547">
        <f t="shared" si="13"/>
        <v>0</v>
      </c>
    </row>
    <row r="81" spans="2:10" ht="11.25" customHeight="1" thickBot="1">
      <c r="B81" s="553" t="s">
        <v>91</v>
      </c>
      <c r="C81" s="602">
        <v>437.88111</v>
      </c>
      <c r="D81" s="602">
        <v>310.762</v>
      </c>
      <c r="E81" s="602">
        <v>310.762</v>
      </c>
      <c r="F81" s="596">
        <v>178.45867</v>
      </c>
      <c r="G81" s="571"/>
      <c r="H81" s="596">
        <v>122.61431</v>
      </c>
      <c r="I81" s="546">
        <f t="shared" si="15"/>
        <v>57.426155707583305</v>
      </c>
      <c r="J81" s="704">
        <f t="shared" si="13"/>
        <v>-132.30333</v>
      </c>
    </row>
    <row r="82" spans="1:10" ht="11.25" customHeight="1" thickBot="1">
      <c r="A82" s="584" t="s">
        <v>93</v>
      </c>
      <c r="B82" s="585" t="s">
        <v>94</v>
      </c>
      <c r="C82" s="642">
        <f aca="true" t="shared" si="16" ref="C82:H82">C83+C84+C85</f>
        <v>2421.5086499999998</v>
      </c>
      <c r="D82" s="642">
        <f t="shared" si="16"/>
        <v>0</v>
      </c>
      <c r="E82" s="642">
        <f t="shared" si="16"/>
        <v>700</v>
      </c>
      <c r="F82" s="635">
        <f t="shared" si="16"/>
        <v>496.20305</v>
      </c>
      <c r="G82" s="626">
        <f t="shared" si="16"/>
        <v>0</v>
      </c>
      <c r="H82" s="635">
        <f t="shared" si="16"/>
        <v>1237.17994</v>
      </c>
      <c r="I82" s="696">
        <f t="shared" si="15"/>
        <v>70.88615</v>
      </c>
      <c r="J82" s="705">
        <f t="shared" si="13"/>
        <v>-203.79694999999998</v>
      </c>
    </row>
    <row r="83" spans="1:10" ht="11.25" customHeight="1">
      <c r="A83" s="552" t="s">
        <v>95</v>
      </c>
      <c r="B83" s="553" t="s">
        <v>96</v>
      </c>
      <c r="C83" s="589">
        <v>-10.38828</v>
      </c>
      <c r="D83" s="589"/>
      <c r="E83" s="589"/>
      <c r="F83" s="566">
        <v>38.98951</v>
      </c>
      <c r="G83" s="567"/>
      <c r="H83" s="566">
        <v>-108.78977</v>
      </c>
      <c r="I83" s="709"/>
      <c r="J83" s="547">
        <f t="shared" si="13"/>
        <v>38.98951</v>
      </c>
    </row>
    <row r="84" spans="1:10" ht="11.25" customHeight="1">
      <c r="A84" s="590" t="s">
        <v>299</v>
      </c>
      <c r="B84" s="604" t="s">
        <v>96</v>
      </c>
      <c r="C84" s="605"/>
      <c r="D84" s="605"/>
      <c r="E84" s="605"/>
      <c r="F84" s="559"/>
      <c r="G84" s="560"/>
      <c r="H84" s="559"/>
      <c r="I84" s="546"/>
      <c r="J84" s="547">
        <f t="shared" si="13"/>
        <v>0</v>
      </c>
    </row>
    <row r="85" spans="1:10" ht="11.25" customHeight="1" thickBot="1">
      <c r="A85" s="590" t="s">
        <v>97</v>
      </c>
      <c r="B85" s="557" t="s">
        <v>94</v>
      </c>
      <c r="C85" s="595">
        <v>2431.89693</v>
      </c>
      <c r="D85" s="595"/>
      <c r="E85" s="595">
        <v>700</v>
      </c>
      <c r="F85" s="596">
        <v>457.21354</v>
      </c>
      <c r="G85" s="597"/>
      <c r="H85" s="596">
        <v>1345.96971</v>
      </c>
      <c r="I85" s="546">
        <f t="shared" si="15"/>
        <v>65.31622</v>
      </c>
      <c r="J85" s="704">
        <f t="shared" si="13"/>
        <v>-242.78645999999998</v>
      </c>
    </row>
    <row r="86" spans="1:10" ht="11.25" customHeight="1" thickBot="1">
      <c r="A86" s="643" t="s">
        <v>101</v>
      </c>
      <c r="B86" s="644" t="s">
        <v>102</v>
      </c>
      <c r="C86" s="576">
        <f aca="true" t="shared" si="17" ref="C86:H86">C87+C149+C147+C146</f>
        <v>449900.47119</v>
      </c>
      <c r="D86" s="576">
        <f t="shared" si="17"/>
        <v>321040.94743</v>
      </c>
      <c r="E86" s="576">
        <f t="shared" si="17"/>
        <v>345313.12575999997</v>
      </c>
      <c r="F86" s="576">
        <f t="shared" si="17"/>
        <v>147715.50946</v>
      </c>
      <c r="G86" s="576">
        <f t="shared" si="17"/>
        <v>0</v>
      </c>
      <c r="H86" s="576">
        <f t="shared" si="17"/>
        <v>178676.35705</v>
      </c>
      <c r="I86" s="696">
        <f t="shared" si="15"/>
        <v>42.777264587001376</v>
      </c>
      <c r="J86" s="705">
        <f t="shared" si="13"/>
        <v>-197597.61629999997</v>
      </c>
    </row>
    <row r="87" spans="1:10" ht="11.25" customHeight="1" thickBot="1">
      <c r="A87" s="645" t="s">
        <v>171</v>
      </c>
      <c r="B87" s="541" t="s">
        <v>172</v>
      </c>
      <c r="C87" s="614">
        <f>C88+C91+C106+C129</f>
        <v>445174.29515</v>
      </c>
      <c r="D87" s="614">
        <f>D88+D91+D106+D129</f>
        <v>321040.94743</v>
      </c>
      <c r="E87" s="614">
        <f>E88+E91+E106+E129</f>
        <v>342313.12575999997</v>
      </c>
      <c r="F87" s="614">
        <f>F88+F91+F106+F129</f>
        <v>145981.80655</v>
      </c>
      <c r="G87" s="614">
        <f>G88+G91+G106+G129</f>
        <v>0</v>
      </c>
      <c r="H87" s="614">
        <f>H88+H91+H106+H129+H148+H149</f>
        <v>179146.88595999999</v>
      </c>
      <c r="I87" s="696">
        <f t="shared" si="15"/>
        <v>42.645693537427974</v>
      </c>
      <c r="J87" s="705">
        <f t="shared" si="13"/>
        <v>-196331.31920999996</v>
      </c>
    </row>
    <row r="88" spans="1:10" ht="11.25" customHeight="1" thickBot="1">
      <c r="A88" s="643" t="s">
        <v>103</v>
      </c>
      <c r="B88" s="644" t="s">
        <v>104</v>
      </c>
      <c r="C88" s="646">
        <f aca="true" t="shared" si="18" ref="C88:H88">C89+C90</f>
        <v>113046.1</v>
      </c>
      <c r="D88" s="646">
        <f t="shared" si="18"/>
        <v>106780</v>
      </c>
      <c r="E88" s="646">
        <f t="shared" si="18"/>
        <v>106780</v>
      </c>
      <c r="F88" s="576">
        <f t="shared" si="18"/>
        <v>44847</v>
      </c>
      <c r="G88" s="646">
        <f t="shared" si="18"/>
        <v>0</v>
      </c>
      <c r="H88" s="646">
        <f t="shared" si="18"/>
        <v>43368</v>
      </c>
      <c r="I88" s="709">
        <f t="shared" si="15"/>
        <v>41.999438097021915</v>
      </c>
      <c r="J88" s="547">
        <f t="shared" si="13"/>
        <v>-61933</v>
      </c>
    </row>
    <row r="89" spans="1:10" ht="11.25" customHeight="1">
      <c r="A89" s="598" t="s">
        <v>105</v>
      </c>
      <c r="B89" s="599" t="s">
        <v>106</v>
      </c>
      <c r="C89" s="647">
        <v>100951</v>
      </c>
      <c r="D89" s="647">
        <v>106780</v>
      </c>
      <c r="E89" s="647">
        <v>106780</v>
      </c>
      <c r="F89" s="566">
        <v>44847</v>
      </c>
      <c r="H89" s="566">
        <v>42400</v>
      </c>
      <c r="I89" s="546">
        <f t="shared" si="15"/>
        <v>41.999438097021915</v>
      </c>
      <c r="J89" s="547">
        <f t="shared" si="13"/>
        <v>-61933</v>
      </c>
    </row>
    <row r="90" spans="1:10" ht="11.25" customHeight="1" thickBot="1">
      <c r="A90" s="648" t="s">
        <v>161</v>
      </c>
      <c r="B90" s="615" t="s">
        <v>162</v>
      </c>
      <c r="C90" s="649">
        <v>12095.1</v>
      </c>
      <c r="D90" s="649"/>
      <c r="E90" s="649"/>
      <c r="F90" s="555"/>
      <c r="H90" s="555">
        <v>968</v>
      </c>
      <c r="I90" s="546"/>
      <c r="J90" s="704">
        <f t="shared" si="13"/>
        <v>0</v>
      </c>
    </row>
    <row r="91" spans="1:11" ht="11.25" customHeight="1" thickBot="1">
      <c r="A91" s="643" t="s">
        <v>107</v>
      </c>
      <c r="B91" s="644" t="s">
        <v>108</v>
      </c>
      <c r="C91" s="646">
        <f aca="true" t="shared" si="19" ref="C91:H91">C93+C94+C98+C95+C97</f>
        <v>101011.51202</v>
      </c>
      <c r="D91" s="646">
        <f t="shared" si="19"/>
        <v>7878.7</v>
      </c>
      <c r="E91" s="646">
        <f t="shared" si="19"/>
        <v>29859.8</v>
      </c>
      <c r="F91" s="576">
        <f t="shared" si="19"/>
        <v>4431.67</v>
      </c>
      <c r="G91" s="646">
        <f t="shared" si="19"/>
        <v>0</v>
      </c>
      <c r="H91" s="646">
        <f t="shared" si="19"/>
        <v>10818.585000000001</v>
      </c>
      <c r="I91" s="696">
        <f t="shared" si="15"/>
        <v>14.841593044829505</v>
      </c>
      <c r="J91" s="705">
        <f t="shared" si="13"/>
        <v>-25428.129999999997</v>
      </c>
      <c r="K91" s="536"/>
    </row>
    <row r="92" spans="1:11" ht="11.25" customHeight="1">
      <c r="A92" s="598" t="s">
        <v>208</v>
      </c>
      <c r="B92" s="599" t="s">
        <v>340</v>
      </c>
      <c r="C92" s="647">
        <v>7319.906</v>
      </c>
      <c r="D92" s="647"/>
      <c r="E92" s="647"/>
      <c r="F92" s="566"/>
      <c r="G92" s="650"/>
      <c r="H92" s="566"/>
      <c r="I92" s="709"/>
      <c r="J92" s="547">
        <f t="shared" si="13"/>
        <v>0</v>
      </c>
      <c r="K92" s="536"/>
    </row>
    <row r="93" spans="1:11" ht="11.25" customHeight="1">
      <c r="A93" s="606" t="s">
        <v>109</v>
      </c>
      <c r="B93" s="604" t="s">
        <v>110</v>
      </c>
      <c r="C93" s="651">
        <v>17848.442</v>
      </c>
      <c r="D93" s="651"/>
      <c r="E93" s="651"/>
      <c r="F93" s="559"/>
      <c r="G93" s="641"/>
      <c r="H93" s="559"/>
      <c r="I93" s="546"/>
      <c r="J93" s="547">
        <f t="shared" si="13"/>
        <v>0</v>
      </c>
      <c r="K93" s="536"/>
    </row>
    <row r="94" spans="1:11" s="536" customFormat="1" ht="11.25" customHeight="1">
      <c r="A94" s="598" t="s">
        <v>148</v>
      </c>
      <c r="B94" s="599" t="s">
        <v>111</v>
      </c>
      <c r="C94" s="647">
        <v>67983</v>
      </c>
      <c r="D94" s="647"/>
      <c r="E94" s="647">
        <v>20897</v>
      </c>
      <c r="F94" s="566">
        <v>2718</v>
      </c>
      <c r="G94" s="542"/>
      <c r="H94" s="566">
        <v>4044</v>
      </c>
      <c r="I94" s="546"/>
      <c r="J94" s="547">
        <f t="shared" si="13"/>
        <v>-18179</v>
      </c>
      <c r="K94" s="529"/>
    </row>
    <row r="95" spans="1:11" s="536" customFormat="1" ht="11.25" customHeight="1">
      <c r="A95" s="652" t="s">
        <v>176</v>
      </c>
      <c r="B95" s="557" t="s">
        <v>174</v>
      </c>
      <c r="C95" s="653">
        <v>780.099</v>
      </c>
      <c r="D95" s="653"/>
      <c r="E95" s="653"/>
      <c r="F95" s="555"/>
      <c r="G95" s="527"/>
      <c r="H95" s="555"/>
      <c r="I95" s="546"/>
      <c r="J95" s="547">
        <f t="shared" si="13"/>
        <v>0</v>
      </c>
      <c r="K95" s="529"/>
    </row>
    <row r="96" spans="1:11" s="536" customFormat="1" ht="11.25" customHeight="1">
      <c r="A96" s="654" t="s">
        <v>149</v>
      </c>
      <c r="B96" s="604" t="s">
        <v>205</v>
      </c>
      <c r="C96" s="655"/>
      <c r="D96" s="655"/>
      <c r="E96" s="655"/>
      <c r="F96" s="596"/>
      <c r="G96" s="656"/>
      <c r="H96" s="596"/>
      <c r="I96" s="546"/>
      <c r="J96" s="547">
        <f t="shared" si="13"/>
        <v>0</v>
      </c>
      <c r="K96" s="529"/>
    </row>
    <row r="97" spans="1:11" s="536" customFormat="1" ht="11.25" customHeight="1" thickBot="1">
      <c r="A97" s="654" t="s">
        <v>226</v>
      </c>
      <c r="B97" s="604" t="s">
        <v>115</v>
      </c>
      <c r="C97" s="655">
        <v>4914.7</v>
      </c>
      <c r="D97" s="655">
        <v>3276</v>
      </c>
      <c r="E97" s="655">
        <v>3276</v>
      </c>
      <c r="F97" s="596"/>
      <c r="G97" s="656"/>
      <c r="H97" s="596"/>
      <c r="I97" s="546">
        <f t="shared" si="15"/>
        <v>0</v>
      </c>
      <c r="J97" s="704">
        <f t="shared" si="13"/>
        <v>-3276</v>
      </c>
      <c r="K97" s="529"/>
    </row>
    <row r="98" spans="1:10" ht="11.25" customHeight="1" thickBot="1">
      <c r="A98" s="643" t="s">
        <v>113</v>
      </c>
      <c r="B98" s="644" t="s">
        <v>114</v>
      </c>
      <c r="C98" s="646">
        <f>C100+C101+C104+C99+C103+C105+C102</f>
        <v>9485.27102</v>
      </c>
      <c r="D98" s="646">
        <f>D100+D101+D104+D99+D103+D105+D102</f>
        <v>4602.7</v>
      </c>
      <c r="E98" s="646">
        <f>E100+E101+E104+E99+E103+E105+E102</f>
        <v>5686.8</v>
      </c>
      <c r="F98" s="576">
        <f>F100+F101+F104+F99+F103+F102+F105</f>
        <v>1713.6699999999998</v>
      </c>
      <c r="G98" s="646">
        <f>G100+G101+G104+G99+G103+G102+G105</f>
        <v>0</v>
      </c>
      <c r="H98" s="646">
        <f>H100+H101+H104+H99+H103+H102+H105</f>
        <v>6774.585000000001</v>
      </c>
      <c r="I98" s="696">
        <f t="shared" si="15"/>
        <v>30.134170359428847</v>
      </c>
      <c r="J98" s="705">
        <f t="shared" si="13"/>
        <v>-3973.13</v>
      </c>
    </row>
    <row r="99" spans="1:10" ht="21.75" customHeight="1">
      <c r="A99" s="598" t="s">
        <v>113</v>
      </c>
      <c r="B99" s="588" t="s">
        <v>286</v>
      </c>
      <c r="C99" s="647"/>
      <c r="D99" s="647"/>
      <c r="E99" s="647">
        <v>2097</v>
      </c>
      <c r="F99" s="566"/>
      <c r="G99" s="567"/>
      <c r="H99" s="566"/>
      <c r="I99" s="709"/>
      <c r="J99" s="547">
        <f t="shared" si="13"/>
        <v>-2097</v>
      </c>
    </row>
    <row r="100" spans="1:10" ht="11.25" customHeight="1">
      <c r="A100" s="590" t="s">
        <v>113</v>
      </c>
      <c r="B100" s="557" t="s">
        <v>254</v>
      </c>
      <c r="C100" s="655">
        <v>6381.34</v>
      </c>
      <c r="D100" s="655"/>
      <c r="E100" s="655"/>
      <c r="F100" s="566"/>
      <c r="G100" s="656"/>
      <c r="H100" s="566">
        <v>3419.021</v>
      </c>
      <c r="I100" s="546"/>
      <c r="J100" s="547">
        <f t="shared" si="13"/>
        <v>0</v>
      </c>
    </row>
    <row r="101" spans="1:10" ht="11.25" customHeight="1">
      <c r="A101" s="590" t="s">
        <v>113</v>
      </c>
      <c r="B101" s="604" t="s">
        <v>116</v>
      </c>
      <c r="C101" s="651">
        <v>180.7</v>
      </c>
      <c r="D101" s="651">
        <v>219.6</v>
      </c>
      <c r="E101" s="651">
        <v>122</v>
      </c>
      <c r="F101" s="559">
        <v>44.4</v>
      </c>
      <c r="G101" s="597"/>
      <c r="H101" s="559">
        <v>46.9</v>
      </c>
      <c r="I101" s="546">
        <f t="shared" si="15"/>
        <v>36.393442622950815</v>
      </c>
      <c r="J101" s="547">
        <f t="shared" si="13"/>
        <v>-77.6</v>
      </c>
    </row>
    <row r="102" spans="1:10" ht="13.5" customHeight="1">
      <c r="A102" s="590" t="s">
        <v>113</v>
      </c>
      <c r="B102" s="588" t="s">
        <v>329</v>
      </c>
      <c r="C102" s="655"/>
      <c r="D102" s="655">
        <v>2061.6</v>
      </c>
      <c r="E102" s="655"/>
      <c r="F102" s="559"/>
      <c r="G102" s="597"/>
      <c r="H102" s="559">
        <v>2061.6</v>
      </c>
      <c r="I102" s="546" t="e">
        <f t="shared" si="15"/>
        <v>#DIV/0!</v>
      </c>
      <c r="J102" s="547">
        <f t="shared" si="13"/>
        <v>0</v>
      </c>
    </row>
    <row r="103" spans="1:10" ht="11.25" customHeight="1">
      <c r="A103" s="590" t="s">
        <v>113</v>
      </c>
      <c r="B103" s="588" t="s">
        <v>351</v>
      </c>
      <c r="C103" s="655"/>
      <c r="D103" s="655"/>
      <c r="E103" s="655">
        <v>1438.9</v>
      </c>
      <c r="F103" s="559">
        <v>431.67</v>
      </c>
      <c r="G103" s="597"/>
      <c r="H103" s="559"/>
      <c r="I103" s="546"/>
      <c r="J103" s="547">
        <f t="shared" si="13"/>
        <v>-1007.23</v>
      </c>
    </row>
    <row r="104" spans="1:10" ht="11.25" customHeight="1">
      <c r="A104" s="590" t="s">
        <v>113</v>
      </c>
      <c r="B104" s="599" t="s">
        <v>256</v>
      </c>
      <c r="C104" s="655">
        <v>601.76702</v>
      </c>
      <c r="D104" s="655"/>
      <c r="E104" s="655"/>
      <c r="F104" s="596"/>
      <c r="G104" s="597"/>
      <c r="H104" s="596"/>
      <c r="I104" s="546"/>
      <c r="J104" s="547">
        <f t="shared" si="13"/>
        <v>0</v>
      </c>
    </row>
    <row r="105" spans="1:10" ht="21" customHeight="1" thickBot="1">
      <c r="A105" s="590" t="s">
        <v>113</v>
      </c>
      <c r="B105" s="662" t="s">
        <v>330</v>
      </c>
      <c r="C105" s="663">
        <v>2321.464</v>
      </c>
      <c r="D105" s="663">
        <v>2321.5</v>
      </c>
      <c r="E105" s="663">
        <v>2028.9</v>
      </c>
      <c r="F105" s="664">
        <v>1237.6</v>
      </c>
      <c r="G105" s="665"/>
      <c r="H105" s="664">
        <v>1247.064</v>
      </c>
      <c r="I105" s="546">
        <f t="shared" si="15"/>
        <v>60.99857065404899</v>
      </c>
      <c r="J105" s="704">
        <f t="shared" si="13"/>
        <v>-791.3000000000002</v>
      </c>
    </row>
    <row r="106" spans="1:10" ht="11.25" customHeight="1" thickBot="1">
      <c r="A106" s="643" t="s">
        <v>117</v>
      </c>
      <c r="B106" s="644" t="s">
        <v>118</v>
      </c>
      <c r="C106" s="646">
        <f>C110+C107+C108+C109+C124+C125+C123</f>
        <v>161617.53569999998</v>
      </c>
      <c r="D106" s="646">
        <f>D110+D107+D108+D109+D124+D125+D123</f>
        <v>172654.89999999997</v>
      </c>
      <c r="E106" s="646">
        <f>E110+E107+E108+E109+E124+E125+E123+E122</f>
        <v>173841.9</v>
      </c>
      <c r="F106" s="576">
        <f>F110+F107+F108+F109+F124+F125+F123+F122</f>
        <v>82951.29910999999</v>
      </c>
      <c r="G106" s="646">
        <f>G110+G107+G108+G109+G124+G125+G123</f>
        <v>0</v>
      </c>
      <c r="H106" s="646">
        <f>H110+H107+H108+H109+H124+H125+H123</f>
        <v>80136.20744999999</v>
      </c>
      <c r="I106" s="696">
        <f t="shared" si="15"/>
        <v>47.71651662228726</v>
      </c>
      <c r="J106" s="705">
        <f t="shared" si="13"/>
        <v>-90890.60089</v>
      </c>
    </row>
    <row r="107" spans="1:10" ht="11.25" customHeight="1">
      <c r="A107" s="598" t="s">
        <v>119</v>
      </c>
      <c r="B107" s="588" t="s">
        <v>331</v>
      </c>
      <c r="C107" s="666">
        <v>752.9</v>
      </c>
      <c r="D107" s="666">
        <v>537.3</v>
      </c>
      <c r="E107" s="666">
        <v>476.8</v>
      </c>
      <c r="F107" s="555">
        <v>268.65</v>
      </c>
      <c r="H107" s="555">
        <v>631.6</v>
      </c>
      <c r="I107" s="709">
        <f t="shared" si="15"/>
        <v>56.34437919463087</v>
      </c>
      <c r="J107" s="547">
        <f t="shared" si="13"/>
        <v>-208.15000000000003</v>
      </c>
    </row>
    <row r="108" spans="1:11" ht="11.25" customHeight="1">
      <c r="A108" s="606" t="s">
        <v>121</v>
      </c>
      <c r="B108" s="604" t="s">
        <v>332</v>
      </c>
      <c r="C108" s="647">
        <v>1329.1</v>
      </c>
      <c r="D108" s="647">
        <v>1386.8</v>
      </c>
      <c r="E108" s="647">
        <v>1248.2</v>
      </c>
      <c r="F108" s="559">
        <v>1248.2</v>
      </c>
      <c r="G108" s="667"/>
      <c r="H108" s="559">
        <v>652.7</v>
      </c>
      <c r="I108" s="546">
        <f t="shared" si="15"/>
        <v>100</v>
      </c>
      <c r="J108" s="547">
        <f t="shared" si="13"/>
        <v>0</v>
      </c>
      <c r="K108" s="536"/>
    </row>
    <row r="109" spans="1:11" ht="21.75" customHeight="1" thickBot="1">
      <c r="A109" s="606" t="s">
        <v>159</v>
      </c>
      <c r="B109" s="591" t="s">
        <v>333</v>
      </c>
      <c r="C109" s="666">
        <v>205.44277</v>
      </c>
      <c r="D109" s="666">
        <v>168.1</v>
      </c>
      <c r="E109" s="666">
        <v>247.5</v>
      </c>
      <c r="F109" s="559">
        <v>247.47951</v>
      </c>
      <c r="G109" s="667"/>
      <c r="H109" s="596">
        <v>79.01645</v>
      </c>
      <c r="I109" s="546">
        <f t="shared" si="15"/>
        <v>99.9917212121212</v>
      </c>
      <c r="J109" s="704">
        <f t="shared" si="13"/>
        <v>-0.020489999999995234</v>
      </c>
      <c r="K109" s="536"/>
    </row>
    <row r="110" spans="1:10" ht="11.25" customHeight="1" thickBot="1">
      <c r="A110" s="643" t="s">
        <v>123</v>
      </c>
      <c r="B110" s="644" t="s">
        <v>124</v>
      </c>
      <c r="C110" s="646">
        <f aca="true" t="shared" si="20" ref="C110:H110">C113+C114+C116+C119+C118+C112+C111+C117+C115+C120+C121</f>
        <v>124169.39292999999</v>
      </c>
      <c r="D110" s="646">
        <f t="shared" si="20"/>
        <v>120258.89999999998</v>
      </c>
      <c r="E110" s="646">
        <f t="shared" si="20"/>
        <v>119886.39999999998</v>
      </c>
      <c r="F110" s="646">
        <f t="shared" si="20"/>
        <v>58646.687999999995</v>
      </c>
      <c r="G110" s="646">
        <f t="shared" si="20"/>
        <v>0</v>
      </c>
      <c r="H110" s="646">
        <f t="shared" si="20"/>
        <v>58391.935</v>
      </c>
      <c r="I110" s="696">
        <f t="shared" si="15"/>
        <v>48.918549560250376</v>
      </c>
      <c r="J110" s="705">
        <f t="shared" si="13"/>
        <v>-61239.711999999985</v>
      </c>
    </row>
    <row r="111" spans="1:10" ht="20.25" customHeight="1">
      <c r="A111" s="598" t="s">
        <v>123</v>
      </c>
      <c r="B111" s="588" t="s">
        <v>157</v>
      </c>
      <c r="C111" s="666">
        <v>1453.59293</v>
      </c>
      <c r="D111" s="666">
        <v>1973.2</v>
      </c>
      <c r="E111" s="666">
        <v>1973.2</v>
      </c>
      <c r="F111" s="566">
        <v>1492.526</v>
      </c>
      <c r="G111" s="668"/>
      <c r="H111" s="566">
        <v>1453.8</v>
      </c>
      <c r="I111" s="709">
        <f t="shared" si="15"/>
        <v>75.63987431583216</v>
      </c>
      <c r="J111" s="547">
        <f t="shared" si="13"/>
        <v>-480.674</v>
      </c>
    </row>
    <row r="112" spans="1:10" ht="11.25" customHeight="1">
      <c r="A112" s="598" t="s">
        <v>123</v>
      </c>
      <c r="B112" s="588" t="s">
        <v>164</v>
      </c>
      <c r="C112" s="666">
        <v>27</v>
      </c>
      <c r="D112" s="666">
        <v>27</v>
      </c>
      <c r="E112" s="666">
        <v>27</v>
      </c>
      <c r="F112" s="566"/>
      <c r="G112" s="668"/>
      <c r="H112" s="566"/>
      <c r="I112" s="546">
        <f t="shared" si="15"/>
        <v>0</v>
      </c>
      <c r="J112" s="547">
        <f t="shared" si="13"/>
        <v>-27</v>
      </c>
    </row>
    <row r="113" spans="1:10" ht="11.25" customHeight="1">
      <c r="A113" s="598" t="s">
        <v>123</v>
      </c>
      <c r="B113" s="588" t="s">
        <v>272</v>
      </c>
      <c r="C113" s="666">
        <v>9197.6</v>
      </c>
      <c r="D113" s="666">
        <v>7282.9</v>
      </c>
      <c r="E113" s="666">
        <v>7173.5</v>
      </c>
      <c r="F113" s="566">
        <v>3255.9854</v>
      </c>
      <c r="G113" s="567"/>
      <c r="H113" s="566">
        <v>2701.1435</v>
      </c>
      <c r="I113" s="546">
        <f t="shared" si="15"/>
        <v>45.389076461978114</v>
      </c>
      <c r="J113" s="547">
        <f t="shared" si="13"/>
        <v>-3917.5146</v>
      </c>
    </row>
    <row r="114" spans="1:10" ht="11.25" customHeight="1">
      <c r="A114" s="606" t="s">
        <v>123</v>
      </c>
      <c r="B114" s="604" t="s">
        <v>271</v>
      </c>
      <c r="C114" s="651">
        <v>97299.7</v>
      </c>
      <c r="D114" s="651">
        <v>95394.9</v>
      </c>
      <c r="E114" s="651">
        <v>95394.9</v>
      </c>
      <c r="F114" s="559">
        <v>46812</v>
      </c>
      <c r="G114" s="667"/>
      <c r="H114" s="559">
        <v>47747</v>
      </c>
      <c r="I114" s="546">
        <f t="shared" si="15"/>
        <v>49.071805725463314</v>
      </c>
      <c r="J114" s="547">
        <f t="shared" si="13"/>
        <v>-48582.899999999994</v>
      </c>
    </row>
    <row r="115" spans="1:10" ht="11.25" customHeight="1">
      <c r="A115" s="606" t="s">
        <v>123</v>
      </c>
      <c r="B115" s="604" t="s">
        <v>227</v>
      </c>
      <c r="C115" s="651">
        <v>13517</v>
      </c>
      <c r="D115" s="651">
        <v>12989.4</v>
      </c>
      <c r="E115" s="651">
        <v>12989.4</v>
      </c>
      <c r="F115" s="559">
        <v>6006</v>
      </c>
      <c r="G115" s="667"/>
      <c r="H115" s="559">
        <v>5510</v>
      </c>
      <c r="I115" s="546">
        <f t="shared" si="15"/>
        <v>46.23770151046237</v>
      </c>
      <c r="J115" s="547">
        <f t="shared" si="13"/>
        <v>-6983.4</v>
      </c>
    </row>
    <row r="116" spans="1:10" ht="11.25" customHeight="1">
      <c r="A116" s="606" t="s">
        <v>123</v>
      </c>
      <c r="B116" s="604" t="s">
        <v>125</v>
      </c>
      <c r="C116" s="651">
        <v>419.4</v>
      </c>
      <c r="D116" s="651">
        <v>419.5</v>
      </c>
      <c r="E116" s="651">
        <v>419.5</v>
      </c>
      <c r="F116" s="559">
        <v>209.75</v>
      </c>
      <c r="G116" s="667"/>
      <c r="H116" s="559">
        <v>209.7</v>
      </c>
      <c r="I116" s="546">
        <f t="shared" si="15"/>
        <v>50</v>
      </c>
      <c r="J116" s="547">
        <f t="shared" si="13"/>
        <v>-209.75</v>
      </c>
    </row>
    <row r="117" spans="1:10" ht="11.25" customHeight="1">
      <c r="A117" s="606" t="s">
        <v>123</v>
      </c>
      <c r="B117" s="604" t="s">
        <v>191</v>
      </c>
      <c r="C117" s="651">
        <v>12.7</v>
      </c>
      <c r="D117" s="651">
        <v>9.5</v>
      </c>
      <c r="E117" s="651">
        <v>9.5</v>
      </c>
      <c r="F117" s="559">
        <v>3.96</v>
      </c>
      <c r="G117" s="667"/>
      <c r="H117" s="559">
        <v>5.2915</v>
      </c>
      <c r="I117" s="546">
        <f t="shared" si="15"/>
        <v>41.68421052631579</v>
      </c>
      <c r="J117" s="547">
        <f t="shared" si="13"/>
        <v>-5.54</v>
      </c>
    </row>
    <row r="118" spans="1:10" ht="11.25" customHeight="1">
      <c r="A118" s="616" t="s">
        <v>123</v>
      </c>
      <c r="B118" s="669" t="s">
        <v>126</v>
      </c>
      <c r="C118" s="670">
        <v>1628.9</v>
      </c>
      <c r="D118" s="670">
        <v>1405.6</v>
      </c>
      <c r="E118" s="670">
        <v>1142.5</v>
      </c>
      <c r="F118" s="603">
        <v>551.8666</v>
      </c>
      <c r="G118" s="616"/>
      <c r="H118" s="603">
        <v>510</v>
      </c>
      <c r="I118" s="546">
        <f t="shared" si="15"/>
        <v>48.303422319474834</v>
      </c>
      <c r="J118" s="547">
        <f t="shared" si="13"/>
        <v>-590.6334</v>
      </c>
    </row>
    <row r="119" spans="1:10" ht="11.25" customHeight="1">
      <c r="A119" s="606" t="s">
        <v>123</v>
      </c>
      <c r="B119" s="604" t="s">
        <v>270</v>
      </c>
      <c r="C119" s="651">
        <v>289.4</v>
      </c>
      <c r="D119" s="651">
        <v>289.5</v>
      </c>
      <c r="E119" s="651">
        <v>289.5</v>
      </c>
      <c r="F119" s="559">
        <v>120</v>
      </c>
      <c r="G119" s="667"/>
      <c r="H119" s="559">
        <v>120</v>
      </c>
      <c r="I119" s="546">
        <f t="shared" si="15"/>
        <v>41.45077720207254</v>
      </c>
      <c r="J119" s="547">
        <f t="shared" si="13"/>
        <v>-169.5</v>
      </c>
    </row>
    <row r="120" spans="1:10" ht="19.5" customHeight="1">
      <c r="A120" s="606" t="s">
        <v>123</v>
      </c>
      <c r="B120" s="591" t="s">
        <v>334</v>
      </c>
      <c r="C120" s="647"/>
      <c r="D120" s="647">
        <v>143.2</v>
      </c>
      <c r="E120" s="647">
        <v>143.2</v>
      </c>
      <c r="F120" s="596">
        <v>59.6</v>
      </c>
      <c r="G120" s="656"/>
      <c r="H120" s="596"/>
      <c r="I120" s="546">
        <f t="shared" si="15"/>
        <v>41.62011173184358</v>
      </c>
      <c r="J120" s="547">
        <f t="shared" si="13"/>
        <v>-83.6</v>
      </c>
    </row>
    <row r="121" spans="1:10" ht="18.75" customHeight="1">
      <c r="A121" s="606" t="s">
        <v>123</v>
      </c>
      <c r="B121" s="588" t="s">
        <v>242</v>
      </c>
      <c r="C121" s="647">
        <v>324.1</v>
      </c>
      <c r="D121" s="647">
        <v>324.2</v>
      </c>
      <c r="E121" s="647">
        <v>324.2</v>
      </c>
      <c r="F121" s="596">
        <v>135</v>
      </c>
      <c r="G121" s="597"/>
      <c r="H121" s="596">
        <v>135</v>
      </c>
      <c r="I121" s="546">
        <f t="shared" si="15"/>
        <v>41.640962368908085</v>
      </c>
      <c r="J121" s="547">
        <f t="shared" si="13"/>
        <v>-189.2</v>
      </c>
    </row>
    <row r="122" spans="1:10" ht="18.75" customHeight="1">
      <c r="A122" s="598" t="s">
        <v>342</v>
      </c>
      <c r="B122" s="588" t="s">
        <v>343</v>
      </c>
      <c r="C122" s="647"/>
      <c r="D122" s="647"/>
      <c r="E122" s="647">
        <v>196.7</v>
      </c>
      <c r="F122" s="596">
        <v>157.9128</v>
      </c>
      <c r="G122" s="597"/>
      <c r="H122" s="596"/>
      <c r="I122" s="546">
        <f t="shared" si="15"/>
        <v>80.28103711235384</v>
      </c>
      <c r="J122" s="547">
        <f t="shared" si="13"/>
        <v>-38.787199999999984</v>
      </c>
    </row>
    <row r="123" spans="1:10" ht="28.5" customHeight="1">
      <c r="A123" s="598" t="s">
        <v>200</v>
      </c>
      <c r="B123" s="588" t="s">
        <v>341</v>
      </c>
      <c r="C123" s="647">
        <v>827.6</v>
      </c>
      <c r="D123" s="647">
        <v>1326.3</v>
      </c>
      <c r="E123" s="647">
        <v>1470.6</v>
      </c>
      <c r="F123" s="596"/>
      <c r="G123" s="597"/>
      <c r="H123" s="596"/>
      <c r="I123" s="546">
        <f t="shared" si="15"/>
        <v>0</v>
      </c>
      <c r="J123" s="547">
        <f t="shared" si="13"/>
        <v>-1470.6</v>
      </c>
    </row>
    <row r="124" spans="1:10" ht="31.5" customHeight="1" thickBot="1">
      <c r="A124" s="598" t="s">
        <v>200</v>
      </c>
      <c r="B124" s="588" t="s">
        <v>163</v>
      </c>
      <c r="C124" s="671">
        <v>2007.1</v>
      </c>
      <c r="D124" s="671">
        <v>3411.2</v>
      </c>
      <c r="E124" s="671">
        <v>3516.4</v>
      </c>
      <c r="F124" s="596">
        <v>2825.8828</v>
      </c>
      <c r="G124" s="597"/>
      <c r="H124" s="596">
        <v>2007.1</v>
      </c>
      <c r="I124" s="546">
        <f t="shared" si="15"/>
        <v>80.36295074508018</v>
      </c>
      <c r="J124" s="704">
        <f t="shared" si="13"/>
        <v>-690.5172000000002</v>
      </c>
    </row>
    <row r="125" spans="1:10" ht="11.25" customHeight="1" thickBot="1">
      <c r="A125" s="643" t="s">
        <v>132</v>
      </c>
      <c r="B125" s="644" t="s">
        <v>133</v>
      </c>
      <c r="C125" s="646">
        <f>C127+C126</f>
        <v>32326</v>
      </c>
      <c r="D125" s="646">
        <f>D127+D126</f>
        <v>45566.3</v>
      </c>
      <c r="E125" s="646">
        <f>E127+E126+E128</f>
        <v>46799.3</v>
      </c>
      <c r="F125" s="646">
        <f>F127+F126+F128</f>
        <v>19556.486</v>
      </c>
      <c r="G125" s="646">
        <f>G127+G126+G128</f>
        <v>0</v>
      </c>
      <c r="H125" s="646">
        <f>H127+H126+H128</f>
        <v>18373.856</v>
      </c>
      <c r="I125" s="696">
        <f t="shared" si="15"/>
        <v>41.78798828187601</v>
      </c>
      <c r="J125" s="705">
        <f t="shared" si="13"/>
        <v>-27242.814000000002</v>
      </c>
    </row>
    <row r="126" spans="1:10" ht="11.25" customHeight="1" thickBot="1">
      <c r="A126" s="648" t="s">
        <v>134</v>
      </c>
      <c r="B126" s="659" t="s">
        <v>335</v>
      </c>
      <c r="C126" s="672"/>
      <c r="D126" s="672">
        <v>11789.3</v>
      </c>
      <c r="E126" s="672">
        <v>11789.3</v>
      </c>
      <c r="F126" s="673">
        <v>5111.486</v>
      </c>
      <c r="G126" s="674"/>
      <c r="H126" s="673">
        <v>4583.856</v>
      </c>
      <c r="I126" s="709">
        <f t="shared" si="15"/>
        <v>43.35699320570348</v>
      </c>
      <c r="J126" s="547">
        <f t="shared" si="13"/>
        <v>-6677.813999999999</v>
      </c>
    </row>
    <row r="127" spans="1:10" ht="11.25" customHeight="1">
      <c r="A127" s="676" t="s">
        <v>134</v>
      </c>
      <c r="B127" s="681" t="s">
        <v>135</v>
      </c>
      <c r="C127" s="682">
        <v>32326</v>
      </c>
      <c r="D127" s="682">
        <v>33777</v>
      </c>
      <c r="E127" s="682">
        <v>33777</v>
      </c>
      <c r="F127" s="555">
        <v>14060</v>
      </c>
      <c r="H127" s="555">
        <v>13490</v>
      </c>
      <c r="I127" s="546">
        <f t="shared" si="15"/>
        <v>41.62595849246529</v>
      </c>
      <c r="J127" s="704">
        <f t="shared" si="13"/>
        <v>-19717</v>
      </c>
    </row>
    <row r="128" spans="1:10" ht="11.25" customHeight="1" thickBot="1">
      <c r="A128" s="598" t="s">
        <v>130</v>
      </c>
      <c r="B128" s="588" t="s">
        <v>352</v>
      </c>
      <c r="C128" s="647"/>
      <c r="D128" s="647"/>
      <c r="E128" s="647">
        <v>1233</v>
      </c>
      <c r="F128" s="596">
        <v>385</v>
      </c>
      <c r="G128" s="597"/>
      <c r="H128" s="596">
        <v>300</v>
      </c>
      <c r="I128" s="546">
        <f>F128/E128*100</f>
        <v>31.22465531224655</v>
      </c>
      <c r="J128" s="547">
        <f>F128-E128</f>
        <v>-848</v>
      </c>
    </row>
    <row r="129" spans="1:10" ht="11.25" customHeight="1" thickBot="1">
      <c r="A129" s="643" t="s">
        <v>136</v>
      </c>
      <c r="B129" s="644" t="s">
        <v>155</v>
      </c>
      <c r="C129" s="646">
        <f>C140+C141+C131+C135+C133</f>
        <v>69499.14743</v>
      </c>
      <c r="D129" s="646">
        <f>D140+D141+D131+D135+D133</f>
        <v>33727.34743</v>
      </c>
      <c r="E129" s="646">
        <f>E140+E141+E131+E135+E133</f>
        <v>31831.42576</v>
      </c>
      <c r="F129" s="576">
        <f>F140+F141+F131+F135+F133+F132+F134+F138+F139</f>
        <v>13751.83744</v>
      </c>
      <c r="G129" s="646">
        <f>G140+G141+G131+G135+G133+G132+G134+G138+G139</f>
        <v>0</v>
      </c>
      <c r="H129" s="646">
        <f>H140+H141+H131+H135+H133+H132+H134+H138+H139</f>
        <v>44929.33741</v>
      </c>
      <c r="I129" s="696">
        <f t="shared" si="15"/>
        <v>43.20207817169418</v>
      </c>
      <c r="J129" s="705">
        <f t="shared" si="13"/>
        <v>-18079.58832</v>
      </c>
    </row>
    <row r="130" spans="1:10" ht="11.25" customHeight="1" thickBot="1">
      <c r="A130" s="643" t="s">
        <v>137</v>
      </c>
      <c r="B130" s="644" t="s">
        <v>155</v>
      </c>
      <c r="C130" s="646"/>
      <c r="D130" s="646"/>
      <c r="E130" s="646"/>
      <c r="F130" s="576">
        <f>F131+F132+F134+F133</f>
        <v>0</v>
      </c>
      <c r="G130" s="633"/>
      <c r="H130" s="576">
        <f>H131+H132+H134+H133</f>
        <v>0</v>
      </c>
      <c r="I130" s="696"/>
      <c r="J130" s="705">
        <f t="shared" si="13"/>
        <v>0</v>
      </c>
    </row>
    <row r="131" spans="1:10" ht="11.25" customHeight="1">
      <c r="A131" s="598" t="s">
        <v>137</v>
      </c>
      <c r="B131" s="599" t="s">
        <v>297</v>
      </c>
      <c r="C131" s="647"/>
      <c r="D131" s="647"/>
      <c r="E131" s="647">
        <v>1504</v>
      </c>
      <c r="F131" s="566"/>
      <c r="G131" s="567"/>
      <c r="H131" s="566"/>
      <c r="I131" s="709"/>
      <c r="J131" s="547">
        <f t="shared" si="13"/>
        <v>-1504</v>
      </c>
    </row>
    <row r="132" spans="1:10" ht="11.25" customHeight="1">
      <c r="A132" s="598" t="s">
        <v>137</v>
      </c>
      <c r="B132" s="553" t="s">
        <v>293</v>
      </c>
      <c r="C132" s="651"/>
      <c r="D132" s="651"/>
      <c r="E132" s="651"/>
      <c r="F132" s="566"/>
      <c r="G132" s="567"/>
      <c r="H132" s="566"/>
      <c r="I132" s="546"/>
      <c r="J132" s="547">
        <f aca="true" t="shared" si="21" ref="J132:J150">F132-E132</f>
        <v>0</v>
      </c>
    </row>
    <row r="133" spans="1:10" ht="24" customHeight="1">
      <c r="A133" s="598" t="s">
        <v>137</v>
      </c>
      <c r="B133" s="591" t="s">
        <v>244</v>
      </c>
      <c r="C133" s="651">
        <v>1508</v>
      </c>
      <c r="D133" s="651"/>
      <c r="E133" s="651"/>
      <c r="F133" s="566"/>
      <c r="G133" s="567"/>
      <c r="H133" s="566"/>
      <c r="I133" s="546"/>
      <c r="J133" s="547">
        <f t="shared" si="21"/>
        <v>0</v>
      </c>
    </row>
    <row r="134" spans="1:10" ht="11.25" customHeight="1">
      <c r="A134" s="598" t="s">
        <v>314</v>
      </c>
      <c r="B134" s="604" t="s">
        <v>315</v>
      </c>
      <c r="C134" s="651">
        <v>62.4</v>
      </c>
      <c r="D134" s="651"/>
      <c r="E134" s="651"/>
      <c r="F134" s="566"/>
      <c r="G134" s="567"/>
      <c r="H134" s="566"/>
      <c r="I134" s="546"/>
      <c r="J134" s="547">
        <f t="shared" si="21"/>
        <v>0</v>
      </c>
    </row>
    <row r="135" spans="1:10" ht="11.25" customHeight="1">
      <c r="A135" s="606" t="s">
        <v>209</v>
      </c>
      <c r="B135" s="683" t="s">
        <v>307</v>
      </c>
      <c r="C135" s="684">
        <v>200</v>
      </c>
      <c r="D135" s="684"/>
      <c r="E135" s="684"/>
      <c r="F135" s="566"/>
      <c r="G135" s="567"/>
      <c r="H135" s="566"/>
      <c r="I135" s="546"/>
      <c r="J135" s="547">
        <f t="shared" si="21"/>
        <v>0</v>
      </c>
    </row>
    <row r="136" spans="1:10" ht="18.75" customHeight="1">
      <c r="A136" s="606" t="s">
        <v>209</v>
      </c>
      <c r="B136" s="591" t="s">
        <v>210</v>
      </c>
      <c r="C136" s="684"/>
      <c r="D136" s="684"/>
      <c r="E136" s="684"/>
      <c r="F136" s="559"/>
      <c r="G136" s="560"/>
      <c r="H136" s="559"/>
      <c r="I136" s="546"/>
      <c r="J136" s="547">
        <f t="shared" si="21"/>
        <v>0</v>
      </c>
    </row>
    <row r="137" spans="1:10" ht="19.5" customHeight="1">
      <c r="A137" s="590" t="s">
        <v>211</v>
      </c>
      <c r="B137" s="683" t="s">
        <v>212</v>
      </c>
      <c r="C137" s="685"/>
      <c r="D137" s="685"/>
      <c r="E137" s="685"/>
      <c r="F137" s="596"/>
      <c r="G137" s="597"/>
      <c r="H137" s="596"/>
      <c r="I137" s="546"/>
      <c r="J137" s="547">
        <f t="shared" si="21"/>
        <v>0</v>
      </c>
    </row>
    <row r="138" spans="1:10" ht="11.25" customHeight="1">
      <c r="A138" s="606" t="s">
        <v>316</v>
      </c>
      <c r="B138" s="615" t="s">
        <v>317</v>
      </c>
      <c r="C138" s="649">
        <v>8368</v>
      </c>
      <c r="D138" s="649"/>
      <c r="E138" s="649"/>
      <c r="F138" s="555"/>
      <c r="G138" s="571"/>
      <c r="H138" s="555"/>
      <c r="I138" s="546"/>
      <c r="J138" s="547">
        <f t="shared" si="21"/>
        <v>0</v>
      </c>
    </row>
    <row r="139" spans="1:10" ht="11.25" customHeight="1" thickBot="1">
      <c r="A139" s="606" t="s">
        <v>318</v>
      </c>
      <c r="B139" s="615" t="s">
        <v>319</v>
      </c>
      <c r="C139" s="649">
        <v>453.4</v>
      </c>
      <c r="D139" s="649"/>
      <c r="E139" s="649"/>
      <c r="F139" s="555"/>
      <c r="G139" s="571"/>
      <c r="H139" s="555"/>
      <c r="I139" s="546"/>
      <c r="J139" s="704">
        <f t="shared" si="21"/>
        <v>0</v>
      </c>
    </row>
    <row r="140" spans="1:10" ht="11.25" customHeight="1" thickBot="1">
      <c r="A140" s="643" t="s">
        <v>150</v>
      </c>
      <c r="B140" s="686" t="s">
        <v>151</v>
      </c>
      <c r="C140" s="576">
        <v>22372.14743</v>
      </c>
      <c r="D140" s="576">
        <v>22372.14743</v>
      </c>
      <c r="E140" s="576">
        <v>21467.92576</v>
      </c>
      <c r="F140" s="576">
        <v>7149.7209</v>
      </c>
      <c r="G140" s="633"/>
      <c r="H140" s="576">
        <v>4929.33741</v>
      </c>
      <c r="I140" s="696">
        <f aca="true" t="shared" si="22" ref="I140:I150">F140/E140*100</f>
        <v>33.30419985577592</v>
      </c>
      <c r="J140" s="705">
        <f t="shared" si="21"/>
        <v>-14318.204859999998</v>
      </c>
    </row>
    <row r="141" spans="1:10" ht="11.25" customHeight="1" thickBot="1">
      <c r="A141" s="584" t="s">
        <v>138</v>
      </c>
      <c r="B141" s="585" t="s">
        <v>284</v>
      </c>
      <c r="C141" s="687">
        <f>C144+C142+C145</f>
        <v>45419</v>
      </c>
      <c r="D141" s="687">
        <f>D144+D142+D145</f>
        <v>11355.2</v>
      </c>
      <c r="E141" s="687">
        <f>E144+E142+E145</f>
        <v>8859.5</v>
      </c>
      <c r="F141" s="635">
        <f>F144+F142+F145+F143</f>
        <v>6602.11654</v>
      </c>
      <c r="G141" s="688"/>
      <c r="H141" s="635">
        <f>H144+H142+H145+H143</f>
        <v>40000</v>
      </c>
      <c r="I141" s="696">
        <f t="shared" si="22"/>
        <v>74.52019346464247</v>
      </c>
      <c r="J141" s="705">
        <f t="shared" si="21"/>
        <v>-2257.38346</v>
      </c>
    </row>
    <row r="142" spans="1:10" ht="24" customHeight="1">
      <c r="A142" s="598" t="s">
        <v>139</v>
      </c>
      <c r="B142" s="588" t="s">
        <v>336</v>
      </c>
      <c r="C142" s="666"/>
      <c r="D142" s="666">
        <v>11265.2</v>
      </c>
      <c r="E142" s="666">
        <v>8769.5</v>
      </c>
      <c r="F142" s="566">
        <v>6551.146</v>
      </c>
      <c r="G142" s="689"/>
      <c r="H142" s="566"/>
      <c r="I142" s="709">
        <f t="shared" si="22"/>
        <v>74.7037573407834</v>
      </c>
      <c r="J142" s="547">
        <f t="shared" si="21"/>
        <v>-2218.3540000000003</v>
      </c>
    </row>
    <row r="143" spans="1:10" ht="19.5" customHeight="1">
      <c r="A143" s="598" t="s">
        <v>139</v>
      </c>
      <c r="B143" s="588" t="s">
        <v>302</v>
      </c>
      <c r="C143" s="666">
        <v>115.9</v>
      </c>
      <c r="D143" s="666"/>
      <c r="E143" s="666"/>
      <c r="F143" s="566"/>
      <c r="G143" s="689"/>
      <c r="H143" s="566"/>
      <c r="I143" s="546"/>
      <c r="J143" s="547">
        <f t="shared" si="21"/>
        <v>0</v>
      </c>
    </row>
    <row r="144" spans="1:10" ht="11.25" customHeight="1">
      <c r="A144" s="598" t="s">
        <v>139</v>
      </c>
      <c r="B144" s="599" t="s">
        <v>285</v>
      </c>
      <c r="C144" s="647">
        <v>45200</v>
      </c>
      <c r="D144" s="647"/>
      <c r="E144" s="647"/>
      <c r="F144" s="566"/>
      <c r="G144" s="567"/>
      <c r="H144" s="566">
        <v>40000</v>
      </c>
      <c r="I144" s="546"/>
      <c r="J144" s="547">
        <f t="shared" si="21"/>
        <v>0</v>
      </c>
    </row>
    <row r="145" spans="1:10" ht="11.25" customHeight="1">
      <c r="A145" s="598" t="s">
        <v>139</v>
      </c>
      <c r="B145" s="591" t="s">
        <v>301</v>
      </c>
      <c r="C145" s="653">
        <v>219</v>
      </c>
      <c r="D145" s="653">
        <v>90</v>
      </c>
      <c r="E145" s="653">
        <v>90</v>
      </c>
      <c r="F145" s="566">
        <v>50.97054</v>
      </c>
      <c r="G145" s="567"/>
      <c r="H145" s="566"/>
      <c r="I145" s="546">
        <f t="shared" si="22"/>
        <v>56.63393333333333</v>
      </c>
      <c r="J145" s="547">
        <f t="shared" si="21"/>
        <v>-39.02946</v>
      </c>
    </row>
    <row r="146" spans="1:10" ht="11.25" customHeight="1">
      <c r="A146" s="690" t="s">
        <v>179</v>
      </c>
      <c r="B146" s="538" t="s">
        <v>173</v>
      </c>
      <c r="C146" s="691">
        <v>4830</v>
      </c>
      <c r="D146" s="691"/>
      <c r="E146" s="691">
        <v>3000</v>
      </c>
      <c r="F146" s="545">
        <v>3000</v>
      </c>
      <c r="G146" s="567"/>
      <c r="H146" s="545"/>
      <c r="I146" s="546"/>
      <c r="J146" s="547">
        <f t="shared" si="21"/>
        <v>0</v>
      </c>
    </row>
    <row r="147" spans="1:10" ht="11.25" customHeight="1">
      <c r="A147" s="690" t="s">
        <v>168</v>
      </c>
      <c r="B147" s="692" t="s">
        <v>98</v>
      </c>
      <c r="C147" s="691">
        <v>366.70495</v>
      </c>
      <c r="D147" s="691"/>
      <c r="E147" s="691"/>
      <c r="F147" s="550">
        <f>F148</f>
        <v>0</v>
      </c>
      <c r="G147" s="693"/>
      <c r="H147" s="550"/>
      <c r="I147" s="546"/>
      <c r="J147" s="547">
        <f t="shared" si="21"/>
        <v>0</v>
      </c>
    </row>
    <row r="148" spans="1:10" ht="11.25" customHeight="1">
      <c r="A148" s="590" t="s">
        <v>213</v>
      </c>
      <c r="B148" s="557" t="s">
        <v>269</v>
      </c>
      <c r="C148" s="694">
        <v>366.70495</v>
      </c>
      <c r="D148" s="694"/>
      <c r="E148" s="694"/>
      <c r="F148" s="559"/>
      <c r="G148" s="560"/>
      <c r="H148" s="559">
        <v>365.28501</v>
      </c>
      <c r="I148" s="546"/>
      <c r="J148" s="547">
        <f t="shared" si="21"/>
        <v>0</v>
      </c>
    </row>
    <row r="149" spans="1:10" ht="11.25" customHeight="1" thickBot="1">
      <c r="A149" s="690" t="s">
        <v>169</v>
      </c>
      <c r="B149" s="692" t="s">
        <v>99</v>
      </c>
      <c r="C149" s="695">
        <v>-470.52891</v>
      </c>
      <c r="D149" s="695"/>
      <c r="E149" s="695"/>
      <c r="F149" s="550">
        <v>-1266.29709</v>
      </c>
      <c r="G149" s="693"/>
      <c r="H149" s="550">
        <v>-470.52891</v>
      </c>
      <c r="I149" s="546"/>
      <c r="J149" s="704">
        <f t="shared" si="21"/>
        <v>-1266.29709</v>
      </c>
    </row>
    <row r="150" spans="1:10" ht="11.25" customHeight="1" thickBot="1">
      <c r="A150" s="643"/>
      <c r="B150" s="644" t="s">
        <v>140</v>
      </c>
      <c r="C150" s="576">
        <v>546005.30179</v>
      </c>
      <c r="D150" s="576">
        <f>D86+D8</f>
        <v>359205.04743</v>
      </c>
      <c r="E150" s="576">
        <f>E86+E8</f>
        <v>386782.66176</v>
      </c>
      <c r="F150" s="576">
        <f>F86+F8</f>
        <v>173371.20768</v>
      </c>
      <c r="G150" s="576">
        <f>G86+G8</f>
        <v>0</v>
      </c>
      <c r="H150" s="576">
        <v>199616.14676</v>
      </c>
      <c r="I150" s="696">
        <f t="shared" si="22"/>
        <v>44.823934684946515</v>
      </c>
      <c r="J150" s="705">
        <f t="shared" si="21"/>
        <v>-213411.45408</v>
      </c>
    </row>
    <row r="151" spans="1:10" ht="11.25" customHeight="1">
      <c r="A151" s="527"/>
      <c r="B151" s="531"/>
      <c r="C151" s="531"/>
      <c r="D151" s="531"/>
      <c r="E151" s="531"/>
      <c r="G151" s="697"/>
      <c r="H151" s="697"/>
      <c r="I151" s="698"/>
      <c r="J151" s="699"/>
    </row>
    <row r="152" spans="1:9" ht="11.25" customHeight="1">
      <c r="A152" s="84" t="s">
        <v>348</v>
      </c>
      <c r="B152" s="84"/>
      <c r="C152" s="458"/>
      <c r="D152" s="458"/>
      <c r="E152" s="458"/>
      <c r="F152" s="459"/>
      <c r="G152" s="346"/>
      <c r="H152" s="459"/>
      <c r="I152" s="548"/>
    </row>
    <row r="153" spans="1:9" ht="11.25" customHeight="1">
      <c r="A153" s="84" t="s">
        <v>279</v>
      </c>
      <c r="B153" s="282"/>
      <c r="C153" s="282"/>
      <c r="D153" s="282"/>
      <c r="E153" s="282"/>
      <c r="F153" s="459" t="s">
        <v>349</v>
      </c>
      <c r="G153" s="715"/>
      <c r="H153" s="715"/>
      <c r="I153" s="548"/>
    </row>
    <row r="154" spans="1:9" ht="11.25" customHeight="1">
      <c r="A154" s="84"/>
      <c r="B154" s="282"/>
      <c r="C154" s="282"/>
      <c r="D154" s="282"/>
      <c r="E154" s="282"/>
      <c r="F154" s="459"/>
      <c r="G154" s="715"/>
      <c r="H154" s="715"/>
      <c r="I154" s="548"/>
    </row>
    <row r="155" spans="1:8" ht="11.25" customHeight="1">
      <c r="A155" s="714" t="s">
        <v>281</v>
      </c>
      <c r="B155" s="84"/>
      <c r="C155" s="84"/>
      <c r="D155" s="84"/>
      <c r="E155" s="84"/>
      <c r="F155" s="253"/>
      <c r="G155" s="86"/>
      <c r="H155" s="253"/>
    </row>
    <row r="156" spans="1:8" ht="11.25" customHeight="1">
      <c r="A156" s="714" t="s">
        <v>282</v>
      </c>
      <c r="B156" s="83"/>
      <c r="C156" s="84"/>
      <c r="D156" s="84"/>
      <c r="E156" s="84"/>
      <c r="F156" s="253"/>
      <c r="G156" s="86"/>
      <c r="H156" s="86"/>
    </row>
    <row r="157" ht="11.25" customHeight="1">
      <c r="A157" s="527"/>
    </row>
    <row r="158" ht="11.25" customHeight="1">
      <c r="A158" s="527"/>
    </row>
    <row r="159" ht="11.25" customHeight="1">
      <c r="A159" s="527"/>
    </row>
    <row r="160" ht="11.25" customHeight="1">
      <c r="A160" s="527"/>
    </row>
    <row r="161" ht="11.25" customHeight="1">
      <c r="A161" s="527"/>
    </row>
    <row r="162" ht="11.25" customHeight="1">
      <c r="A162" s="527"/>
    </row>
    <row r="163" ht="11.25" customHeight="1">
      <c r="A163" s="52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4" width="11.125" style="527" customWidth="1"/>
    <col min="5" max="5" width="11.625" style="527" customWidth="1"/>
    <col min="6" max="6" width="11.75390625" style="716" customWidth="1"/>
    <col min="7" max="7" width="11.00390625" style="527" hidden="1" customWidth="1"/>
    <col min="8" max="8" width="10.375" style="527" customWidth="1"/>
    <col min="9" max="9" width="6.625" style="527" customWidth="1"/>
    <col min="10" max="10" width="6.875" style="527" customWidth="1"/>
    <col min="11" max="16384" width="9.125" style="529" customWidth="1"/>
  </cols>
  <sheetData>
    <row r="1" spans="1:5" ht="11.25" customHeight="1">
      <c r="A1" s="527"/>
      <c r="B1" s="528" t="s">
        <v>339</v>
      </c>
      <c r="C1" s="528"/>
      <c r="D1" s="528"/>
      <c r="E1" s="528"/>
    </row>
    <row r="2" spans="1:5" ht="11.25" customHeight="1">
      <c r="A2" s="527"/>
      <c r="B2" s="528" t="s">
        <v>0</v>
      </c>
      <c r="C2" s="528"/>
      <c r="D2" s="528"/>
      <c r="E2" s="528"/>
    </row>
    <row r="3" spans="1:8" ht="11.25" customHeight="1">
      <c r="A3" s="527"/>
      <c r="B3" s="528" t="s">
        <v>1</v>
      </c>
      <c r="C3" s="528"/>
      <c r="D3" s="528"/>
      <c r="E3" s="528"/>
      <c r="F3" s="717"/>
      <c r="H3" s="530"/>
    </row>
    <row r="4" spans="1:10" ht="11.25" customHeight="1" thickBot="1">
      <c r="A4" s="527"/>
      <c r="B4" s="528" t="s">
        <v>355</v>
      </c>
      <c r="C4" s="528"/>
      <c r="D4" s="528"/>
      <c r="E4" s="528"/>
      <c r="I4" s="531"/>
      <c r="J4" s="531"/>
    </row>
    <row r="5" spans="1:10" s="536" customFormat="1" ht="11.25" customHeight="1" thickBot="1">
      <c r="A5" s="532" t="s">
        <v>2</v>
      </c>
      <c r="B5" s="533"/>
      <c r="C5" s="534" t="s">
        <v>3</v>
      </c>
      <c r="D5" s="534" t="s">
        <v>175</v>
      </c>
      <c r="E5" s="534" t="s">
        <v>233</v>
      </c>
      <c r="F5" s="718" t="s">
        <v>3</v>
      </c>
      <c r="G5" s="535"/>
      <c r="H5" s="534" t="s">
        <v>3</v>
      </c>
      <c r="I5" s="726" t="s">
        <v>145</v>
      </c>
      <c r="J5" s="727"/>
    </row>
    <row r="6" spans="1:10" s="536" customFormat="1" ht="11.25" customHeight="1">
      <c r="A6" s="537" t="s">
        <v>4</v>
      </c>
      <c r="B6" s="538" t="s">
        <v>5</v>
      </c>
      <c r="C6" s="538" t="s">
        <v>353</v>
      </c>
      <c r="D6" s="538" t="s">
        <v>144</v>
      </c>
      <c r="E6" s="538" t="s">
        <v>144</v>
      </c>
      <c r="F6" s="719" t="s">
        <v>356</v>
      </c>
      <c r="G6" s="539" t="s">
        <v>303</v>
      </c>
      <c r="H6" s="539" t="s">
        <v>356</v>
      </c>
      <c r="I6" s="534" t="s">
        <v>8</v>
      </c>
      <c r="J6" s="533" t="s">
        <v>9</v>
      </c>
    </row>
    <row r="7" spans="1:10" ht="11.25" customHeight="1" thickBot="1">
      <c r="A7" s="540" t="s">
        <v>7</v>
      </c>
      <c r="B7" s="602"/>
      <c r="C7" s="538"/>
      <c r="D7" s="538" t="s">
        <v>6</v>
      </c>
      <c r="E7" s="538" t="s">
        <v>6</v>
      </c>
      <c r="F7" s="720">
        <v>2015</v>
      </c>
      <c r="H7" s="538">
        <v>2014</v>
      </c>
      <c r="I7" s="706"/>
      <c r="J7" s="706"/>
    </row>
    <row r="8" spans="1:10" s="548" customFormat="1" ht="11.25" customHeight="1" thickBot="1">
      <c r="A8" s="544" t="s">
        <v>10</v>
      </c>
      <c r="B8" s="644" t="s">
        <v>11</v>
      </c>
      <c r="C8" s="575">
        <f>C9+C22+C30+C47+C56+C82+C37+C55+C54+C16</f>
        <v>52390.73705</v>
      </c>
      <c r="D8" s="575">
        <f>D9+D22+D30+D47+D56+D82+D37+D55+D54+D16</f>
        <v>38164.1</v>
      </c>
      <c r="E8" s="575">
        <f>E9+E22+E30+E47+E56+E82+E37+E55+E54+E16</f>
        <v>44969.536</v>
      </c>
      <c r="F8" s="576">
        <f>F9+F22+F30+F47+F56+F82+F37+F55+F54+F16</f>
        <v>30157.976570000003</v>
      </c>
      <c r="G8" s="576">
        <f>G9+G22+G30+G47+G56+G82+G37+G55+G54+G16</f>
        <v>0</v>
      </c>
      <c r="H8" s="576">
        <v>22421.78594</v>
      </c>
      <c r="I8" s="696">
        <f>F8/E8*100</f>
        <v>67.06312595709238</v>
      </c>
      <c r="J8" s="705">
        <f>F8-E8</f>
        <v>-14811.559429999998</v>
      </c>
    </row>
    <row r="9" spans="1:10" s="551" customFormat="1" ht="15" customHeight="1">
      <c r="A9" s="549" t="s">
        <v>12</v>
      </c>
      <c r="B9" s="707" t="s">
        <v>13</v>
      </c>
      <c r="C9" s="708">
        <f aca="true" t="shared" si="0" ref="C9:H9">C10</f>
        <v>32341.50462</v>
      </c>
      <c r="D9" s="708">
        <f t="shared" si="0"/>
        <v>22685</v>
      </c>
      <c r="E9" s="708">
        <f t="shared" si="0"/>
        <v>22685</v>
      </c>
      <c r="F9" s="545">
        <f t="shared" si="0"/>
        <v>15772.38812</v>
      </c>
      <c r="G9" s="689">
        <f t="shared" si="0"/>
        <v>0</v>
      </c>
      <c r="H9" s="545">
        <f t="shared" si="0"/>
        <v>13520.64437</v>
      </c>
      <c r="I9" s="709">
        <f>F9/E9*100</f>
        <v>69.527829490853</v>
      </c>
      <c r="J9" s="547">
        <f aca="true" t="shared" si="1" ref="J9:J72">F9-E9</f>
        <v>-6912.61188</v>
      </c>
    </row>
    <row r="10" spans="1:10" ht="11.25" customHeight="1">
      <c r="A10" s="552" t="s">
        <v>14</v>
      </c>
      <c r="B10" s="553" t="s">
        <v>15</v>
      </c>
      <c r="C10" s="554">
        <f aca="true" t="shared" si="2" ref="C10:H10">C12+C13+C14+C15</f>
        <v>32341.50462</v>
      </c>
      <c r="D10" s="554">
        <f t="shared" si="2"/>
        <v>22685</v>
      </c>
      <c r="E10" s="554">
        <f t="shared" si="2"/>
        <v>22685</v>
      </c>
      <c r="F10" s="555">
        <f t="shared" si="2"/>
        <v>15772.38812</v>
      </c>
      <c r="G10" s="555">
        <f t="shared" si="2"/>
        <v>0</v>
      </c>
      <c r="H10" s="555">
        <f t="shared" si="2"/>
        <v>13520.64437</v>
      </c>
      <c r="I10" s="546">
        <f aca="true" t="shared" si="3" ref="I10:I69">F10/E10*100</f>
        <v>69.527829490853</v>
      </c>
      <c r="J10" s="547">
        <f t="shared" si="1"/>
        <v>-6912.61188</v>
      </c>
    </row>
    <row r="11" spans="1:10" ht="11.25" customHeight="1">
      <c r="A11" s="556"/>
      <c r="B11" s="557" t="s">
        <v>327</v>
      </c>
      <c r="C11" s="558"/>
      <c r="D11" s="558"/>
      <c r="E11" s="558"/>
      <c r="F11" s="559">
        <f>F10*10%/40.77%</f>
        <v>3868.625979887172</v>
      </c>
      <c r="G11" s="560"/>
      <c r="H11" s="559"/>
      <c r="I11" s="546"/>
      <c r="J11" s="547">
        <f t="shared" si="1"/>
        <v>3868.625979887172</v>
      </c>
    </row>
    <row r="12" spans="1:10" ht="22.5" customHeight="1">
      <c r="A12" s="561" t="s">
        <v>181</v>
      </c>
      <c r="B12" s="562" t="s">
        <v>194</v>
      </c>
      <c r="C12" s="563">
        <v>31929.28937</v>
      </c>
      <c r="D12" s="563">
        <v>21962</v>
      </c>
      <c r="E12" s="563">
        <v>21962</v>
      </c>
      <c r="F12" s="559">
        <v>15520.56623</v>
      </c>
      <c r="G12" s="560"/>
      <c r="H12" s="559">
        <v>13324.20779</v>
      </c>
      <c r="I12" s="546">
        <f t="shared" si="3"/>
        <v>70.67009484564247</v>
      </c>
      <c r="J12" s="547">
        <f t="shared" si="1"/>
        <v>-6441.43377</v>
      </c>
    </row>
    <row r="13" spans="1:10" ht="11.25" customHeight="1">
      <c r="A13" s="561" t="s">
        <v>182</v>
      </c>
      <c r="B13" s="564" t="s">
        <v>195</v>
      </c>
      <c r="C13" s="565">
        <v>128.84012</v>
      </c>
      <c r="D13" s="565">
        <v>260</v>
      </c>
      <c r="E13" s="565">
        <v>260</v>
      </c>
      <c r="F13" s="566">
        <v>35.9654</v>
      </c>
      <c r="G13" s="567"/>
      <c r="H13" s="566">
        <v>36.6317</v>
      </c>
      <c r="I13" s="546">
        <f t="shared" si="3"/>
        <v>13.832846153846154</v>
      </c>
      <c r="J13" s="547">
        <f t="shared" si="1"/>
        <v>-224.0346</v>
      </c>
    </row>
    <row r="14" spans="1:10" ht="24.75" customHeight="1">
      <c r="A14" s="561" t="s">
        <v>183</v>
      </c>
      <c r="B14" s="568" t="s">
        <v>184</v>
      </c>
      <c r="C14" s="563">
        <v>283.37513</v>
      </c>
      <c r="D14" s="563">
        <v>463</v>
      </c>
      <c r="E14" s="563">
        <v>463</v>
      </c>
      <c r="F14" s="559">
        <v>215.85649</v>
      </c>
      <c r="G14" s="560"/>
      <c r="H14" s="559">
        <v>159.80488</v>
      </c>
      <c r="I14" s="546">
        <f t="shared" si="3"/>
        <v>46.62127213822894</v>
      </c>
      <c r="J14" s="547">
        <f t="shared" si="1"/>
        <v>-247.14351</v>
      </c>
    </row>
    <row r="15" spans="1:10" ht="44.25" customHeight="1" thickBot="1">
      <c r="A15" s="569" t="s">
        <v>185</v>
      </c>
      <c r="B15" s="570" t="s">
        <v>186</v>
      </c>
      <c r="C15" s="554"/>
      <c r="D15" s="554"/>
      <c r="E15" s="554"/>
      <c r="F15" s="555"/>
      <c r="G15" s="571"/>
      <c r="H15" s="555"/>
      <c r="I15" s="546"/>
      <c r="J15" s="704">
        <f t="shared" si="1"/>
        <v>0</v>
      </c>
    </row>
    <row r="16" spans="1:10" s="536" customFormat="1" ht="11.25" customHeight="1" thickBot="1">
      <c r="A16" s="572" t="s">
        <v>283</v>
      </c>
      <c r="B16" s="573" t="s">
        <v>215</v>
      </c>
      <c r="C16" s="574">
        <f aca="true" t="shared" si="4" ref="C16:H16">C17</f>
        <v>29.30999</v>
      </c>
      <c r="D16" s="574">
        <f t="shared" si="4"/>
        <v>19.900000000000002</v>
      </c>
      <c r="E16" s="575">
        <f t="shared" si="4"/>
        <v>25.336000000000002</v>
      </c>
      <c r="F16" s="576">
        <f t="shared" si="4"/>
        <v>10.74456</v>
      </c>
      <c r="G16" s="576">
        <f t="shared" si="4"/>
        <v>0</v>
      </c>
      <c r="H16" s="576">
        <f t="shared" si="4"/>
        <v>13.29571</v>
      </c>
      <c r="I16" s="696">
        <f t="shared" si="3"/>
        <v>42.40827281338806</v>
      </c>
      <c r="J16" s="705">
        <f t="shared" si="1"/>
        <v>-14.591440000000002</v>
      </c>
    </row>
    <row r="17" spans="1:10" ht="11.25" customHeight="1">
      <c r="A17" s="577" t="s">
        <v>221</v>
      </c>
      <c r="B17" s="578" t="s">
        <v>217</v>
      </c>
      <c r="C17" s="565">
        <v>29.30999</v>
      </c>
      <c r="D17" s="565">
        <f>D18+D19+D20+D21</f>
        <v>19.900000000000002</v>
      </c>
      <c r="E17" s="566">
        <f>E18+E19+E20+E21</f>
        <v>25.336000000000002</v>
      </c>
      <c r="F17" s="566">
        <f>F18+F19+F20+F21</f>
        <v>10.74456</v>
      </c>
      <c r="G17" s="566">
        <f>G18+G19+G20+G21</f>
        <v>0</v>
      </c>
      <c r="H17" s="566">
        <f>H18+H19+H20+H21</f>
        <v>13.29571</v>
      </c>
      <c r="I17" s="709">
        <f t="shared" si="3"/>
        <v>42.40827281338806</v>
      </c>
      <c r="J17" s="547">
        <f t="shared" si="1"/>
        <v>-14.591440000000002</v>
      </c>
    </row>
    <row r="18" spans="1:10" ht="11.25" customHeight="1">
      <c r="A18" s="577" t="s">
        <v>222</v>
      </c>
      <c r="B18" s="579" t="s">
        <v>216</v>
      </c>
      <c r="C18" s="580">
        <v>11.06213</v>
      </c>
      <c r="D18" s="580">
        <v>6.1</v>
      </c>
      <c r="E18" s="566">
        <v>8.57335</v>
      </c>
      <c r="F18" s="566">
        <v>3.4944</v>
      </c>
      <c r="G18" s="567"/>
      <c r="H18" s="566">
        <v>4.90235</v>
      </c>
      <c r="I18" s="546">
        <f t="shared" si="3"/>
        <v>40.758863221494515</v>
      </c>
      <c r="J18" s="547">
        <f t="shared" si="1"/>
        <v>-5.078949999999999</v>
      </c>
    </row>
    <row r="19" spans="1:10" ht="11.25" customHeight="1">
      <c r="A19" s="577" t="s">
        <v>223</v>
      </c>
      <c r="B19" s="579" t="s">
        <v>218</v>
      </c>
      <c r="C19" s="580">
        <v>0.24914</v>
      </c>
      <c r="D19" s="580">
        <v>0.2</v>
      </c>
      <c r="E19" s="566">
        <v>0.2</v>
      </c>
      <c r="F19" s="566">
        <v>0.0977</v>
      </c>
      <c r="G19" s="567"/>
      <c r="H19" s="566">
        <v>0.9807</v>
      </c>
      <c r="I19" s="546">
        <f t="shared" si="3"/>
        <v>48.849999999999994</v>
      </c>
      <c r="J19" s="547">
        <f t="shared" si="1"/>
        <v>-0.10230000000000002</v>
      </c>
    </row>
    <row r="20" spans="1:10" ht="11.25" customHeight="1">
      <c r="A20" s="577" t="s">
        <v>224</v>
      </c>
      <c r="B20" s="579" t="s">
        <v>219</v>
      </c>
      <c r="C20" s="580">
        <v>18.95085</v>
      </c>
      <c r="D20" s="580">
        <v>13.3</v>
      </c>
      <c r="E20" s="566">
        <v>16.26265</v>
      </c>
      <c r="F20" s="566">
        <v>7.45166</v>
      </c>
      <c r="G20" s="567"/>
      <c r="H20" s="566">
        <v>7.41266</v>
      </c>
      <c r="I20" s="546">
        <f t="shared" si="3"/>
        <v>45.820699578481985</v>
      </c>
      <c r="J20" s="547">
        <f t="shared" si="1"/>
        <v>-8.81099</v>
      </c>
    </row>
    <row r="21" spans="1:10" ht="11.25" customHeight="1" thickBot="1">
      <c r="A21" s="581" t="s">
        <v>225</v>
      </c>
      <c r="B21" s="582" t="s">
        <v>220</v>
      </c>
      <c r="C21" s="583">
        <v>-0.95213</v>
      </c>
      <c r="D21" s="583">
        <v>0.3</v>
      </c>
      <c r="E21" s="555">
        <v>0.3</v>
      </c>
      <c r="F21" s="555">
        <v>-0.2992</v>
      </c>
      <c r="G21" s="571"/>
      <c r="H21" s="555"/>
      <c r="I21" s="546">
        <f t="shared" si="3"/>
        <v>-99.73333333333333</v>
      </c>
      <c r="J21" s="704">
        <f t="shared" si="1"/>
        <v>-0.5992</v>
      </c>
    </row>
    <row r="22" spans="1:10" s="587" customFormat="1" ht="11.25" customHeight="1" thickBot="1">
      <c r="A22" s="584" t="s">
        <v>16</v>
      </c>
      <c r="B22" s="585" t="s">
        <v>17</v>
      </c>
      <c r="C22" s="586">
        <f aca="true" t="shared" si="5" ref="C22:H22">C23+C27+C28+C29</f>
        <v>5162.69109</v>
      </c>
      <c r="D22" s="586">
        <f t="shared" si="5"/>
        <v>5698.8</v>
      </c>
      <c r="E22" s="586">
        <f t="shared" si="5"/>
        <v>7478.8</v>
      </c>
      <c r="F22" s="576">
        <f t="shared" si="5"/>
        <v>5506.924509999999</v>
      </c>
      <c r="G22" s="586">
        <f t="shared" si="5"/>
        <v>0</v>
      </c>
      <c r="H22" s="586">
        <f t="shared" si="5"/>
        <v>2565.21475</v>
      </c>
      <c r="I22" s="696">
        <f t="shared" si="3"/>
        <v>73.63379833663153</v>
      </c>
      <c r="J22" s="705">
        <f t="shared" si="1"/>
        <v>-1971.8754900000013</v>
      </c>
    </row>
    <row r="23" spans="1:10" s="587" customFormat="1" ht="11.25" customHeight="1">
      <c r="A23" s="552" t="s">
        <v>141</v>
      </c>
      <c r="B23" s="588" t="s">
        <v>152</v>
      </c>
      <c r="C23" s="589">
        <f aca="true" t="shared" si="6" ref="C23:H23">C24+C25</f>
        <v>857.8763799999999</v>
      </c>
      <c r="D23" s="589">
        <f t="shared" si="6"/>
        <v>2972.8</v>
      </c>
      <c r="E23" s="589">
        <f t="shared" si="6"/>
        <v>3551.8</v>
      </c>
      <c r="F23" s="566">
        <f t="shared" si="6"/>
        <v>2815.2824899999996</v>
      </c>
      <c r="G23" s="566">
        <f t="shared" si="6"/>
        <v>0</v>
      </c>
      <c r="H23" s="566">
        <f t="shared" si="6"/>
        <v>443.63748999999996</v>
      </c>
      <c r="I23" s="709">
        <f t="shared" si="3"/>
        <v>79.26354214764343</v>
      </c>
      <c r="J23" s="547">
        <f t="shared" si="1"/>
        <v>-736.5175100000006</v>
      </c>
    </row>
    <row r="24" spans="1:10" s="587" customFormat="1" ht="14.25" customHeight="1">
      <c r="A24" s="590" t="s">
        <v>142</v>
      </c>
      <c r="B24" s="591" t="s">
        <v>153</v>
      </c>
      <c r="C24" s="592">
        <v>491.24636</v>
      </c>
      <c r="D24" s="592">
        <v>880.7</v>
      </c>
      <c r="E24" s="592">
        <v>1009.7</v>
      </c>
      <c r="F24" s="559">
        <v>580.04285</v>
      </c>
      <c r="G24" s="593"/>
      <c r="H24" s="559">
        <v>285.8676</v>
      </c>
      <c r="I24" s="546">
        <f t="shared" si="3"/>
        <v>57.44704862830544</v>
      </c>
      <c r="J24" s="547">
        <f t="shared" si="1"/>
        <v>-429.65715</v>
      </c>
    </row>
    <row r="25" spans="1:10" ht="22.5" customHeight="1">
      <c r="A25" s="590" t="s">
        <v>143</v>
      </c>
      <c r="B25" s="591" t="s">
        <v>154</v>
      </c>
      <c r="C25" s="594">
        <v>366.63002</v>
      </c>
      <c r="D25" s="594">
        <v>2092.1</v>
      </c>
      <c r="E25" s="594">
        <v>2542.1</v>
      </c>
      <c r="F25" s="555">
        <v>2235.23964</v>
      </c>
      <c r="H25" s="555">
        <v>157.76989</v>
      </c>
      <c r="I25" s="546">
        <f t="shared" si="3"/>
        <v>87.92886353801974</v>
      </c>
      <c r="J25" s="547">
        <f t="shared" si="1"/>
        <v>-306.8603600000001</v>
      </c>
    </row>
    <row r="26" spans="1:10" ht="11.25" customHeight="1">
      <c r="A26" s="590" t="s">
        <v>18</v>
      </c>
      <c r="B26" s="557" t="s">
        <v>19</v>
      </c>
      <c r="C26" s="595"/>
      <c r="D26" s="595"/>
      <c r="E26" s="595"/>
      <c r="F26" s="596"/>
      <c r="G26" s="597"/>
      <c r="H26" s="596"/>
      <c r="I26" s="546"/>
      <c r="J26" s="547">
        <f t="shared" si="1"/>
        <v>0</v>
      </c>
    </row>
    <row r="27" spans="1:10" ht="11.25" customHeight="1" thickBot="1">
      <c r="A27" s="598"/>
      <c r="B27" s="599" t="s">
        <v>20</v>
      </c>
      <c r="C27" s="589">
        <v>3633.77345</v>
      </c>
      <c r="D27" s="589">
        <v>2239.2</v>
      </c>
      <c r="E27" s="589">
        <v>2340.2</v>
      </c>
      <c r="F27" s="566">
        <v>1731.63517</v>
      </c>
      <c r="G27" s="567"/>
      <c r="H27" s="566">
        <v>1712.26917</v>
      </c>
      <c r="I27" s="546">
        <f t="shared" si="3"/>
        <v>73.9951786172122</v>
      </c>
      <c r="J27" s="547">
        <f t="shared" si="1"/>
        <v>-608.5648299999998</v>
      </c>
    </row>
    <row r="28" spans="1:10" ht="11.25" customHeight="1" thickBot="1">
      <c r="A28" s="600" t="s">
        <v>21</v>
      </c>
      <c r="B28" s="601" t="s">
        <v>273</v>
      </c>
      <c r="C28" s="589">
        <v>445.27325</v>
      </c>
      <c r="D28" s="589">
        <v>281.3</v>
      </c>
      <c r="E28" s="589">
        <v>1081.3</v>
      </c>
      <c r="F28" s="559">
        <v>733.0061</v>
      </c>
      <c r="G28" s="567"/>
      <c r="H28" s="559">
        <v>285.81596</v>
      </c>
      <c r="I28" s="546">
        <f t="shared" si="3"/>
        <v>67.78933690927586</v>
      </c>
      <c r="J28" s="547">
        <f t="shared" si="1"/>
        <v>-348.2939</v>
      </c>
    </row>
    <row r="29" spans="1:10" ht="11.25" customHeight="1" thickBot="1">
      <c r="A29" s="552" t="s">
        <v>193</v>
      </c>
      <c r="B29" s="553" t="s">
        <v>259</v>
      </c>
      <c r="C29" s="602">
        <v>225.76801</v>
      </c>
      <c r="D29" s="602">
        <v>205.5</v>
      </c>
      <c r="E29" s="602">
        <v>505.5</v>
      </c>
      <c r="F29" s="596">
        <v>227.00075</v>
      </c>
      <c r="G29" s="571"/>
      <c r="H29" s="596">
        <v>123.49213</v>
      </c>
      <c r="I29" s="546">
        <f t="shared" si="3"/>
        <v>44.90618199802176</v>
      </c>
      <c r="J29" s="704">
        <f t="shared" si="1"/>
        <v>-278.49924999999996</v>
      </c>
    </row>
    <row r="30" spans="1:10" ht="11.25" customHeight="1" thickBot="1">
      <c r="A30" s="584" t="s">
        <v>22</v>
      </c>
      <c r="B30" s="585" t="s">
        <v>23</v>
      </c>
      <c r="C30" s="586">
        <f aca="true" t="shared" si="7" ref="C30:H30">C32+C34+C35</f>
        <v>1211.59127</v>
      </c>
      <c r="D30" s="586">
        <f t="shared" si="7"/>
        <v>1037.838</v>
      </c>
      <c r="E30" s="586">
        <f t="shared" si="7"/>
        <v>1137.838</v>
      </c>
      <c r="F30" s="576">
        <f t="shared" si="7"/>
        <v>640.00219</v>
      </c>
      <c r="G30" s="586">
        <f t="shared" si="7"/>
        <v>0</v>
      </c>
      <c r="H30" s="586">
        <f t="shared" si="7"/>
        <v>503.49519</v>
      </c>
      <c r="I30" s="696">
        <f t="shared" si="3"/>
        <v>56.24721533293844</v>
      </c>
      <c r="J30" s="705">
        <f t="shared" si="1"/>
        <v>-497.8358099999999</v>
      </c>
    </row>
    <row r="31" spans="1:10" ht="11.25" customHeight="1">
      <c r="A31" s="552" t="s">
        <v>24</v>
      </c>
      <c r="B31" s="553" t="s">
        <v>25</v>
      </c>
      <c r="C31" s="602"/>
      <c r="D31" s="602"/>
      <c r="E31" s="602"/>
      <c r="F31" s="555"/>
      <c r="G31" s="571"/>
      <c r="H31" s="555"/>
      <c r="I31" s="709"/>
      <c r="J31" s="547">
        <f t="shared" si="1"/>
        <v>0</v>
      </c>
    </row>
    <row r="32" spans="2:10" ht="11.25" customHeight="1">
      <c r="B32" s="553" t="s">
        <v>26</v>
      </c>
      <c r="C32" s="602">
        <f aca="true" t="shared" si="8" ref="C32:H32">C33</f>
        <v>1205.59127</v>
      </c>
      <c r="D32" s="602">
        <f t="shared" si="8"/>
        <v>1034.793</v>
      </c>
      <c r="E32" s="602">
        <f t="shared" si="8"/>
        <v>1134.793</v>
      </c>
      <c r="F32" s="603">
        <f t="shared" si="8"/>
        <v>640.00219</v>
      </c>
      <c r="G32" s="527">
        <f t="shared" si="8"/>
        <v>0</v>
      </c>
      <c r="H32" s="603">
        <f t="shared" si="8"/>
        <v>503.49519</v>
      </c>
      <c r="I32" s="546">
        <f t="shared" si="3"/>
        <v>56.39814397868158</v>
      </c>
      <c r="J32" s="547">
        <f t="shared" si="1"/>
        <v>-494.79080999999985</v>
      </c>
    </row>
    <row r="33" spans="1:10" ht="11.25" customHeight="1">
      <c r="A33" s="590" t="s">
        <v>27</v>
      </c>
      <c r="B33" s="604" t="s">
        <v>250</v>
      </c>
      <c r="C33" s="605">
        <v>1205.59127</v>
      </c>
      <c r="D33" s="605">
        <v>1034.793</v>
      </c>
      <c r="E33" s="605">
        <v>1134.793</v>
      </c>
      <c r="F33" s="596">
        <v>640.00219</v>
      </c>
      <c r="G33" s="571"/>
      <c r="H33" s="596">
        <v>503.49519</v>
      </c>
      <c r="I33" s="546">
        <f t="shared" si="3"/>
        <v>56.39814397868158</v>
      </c>
      <c r="J33" s="547">
        <f t="shared" si="1"/>
        <v>-494.79080999999985</v>
      </c>
    </row>
    <row r="34" spans="1:10" ht="11.25" customHeight="1">
      <c r="A34" s="606" t="s">
        <v>28</v>
      </c>
      <c r="B34" s="604" t="s">
        <v>251</v>
      </c>
      <c r="C34" s="595"/>
      <c r="D34" s="595"/>
      <c r="E34" s="595"/>
      <c r="F34" s="559"/>
      <c r="G34" s="597"/>
      <c r="H34" s="559"/>
      <c r="I34" s="546"/>
      <c r="J34" s="547">
        <f t="shared" si="1"/>
        <v>0</v>
      </c>
    </row>
    <row r="35" spans="1:10" ht="11.25" customHeight="1" thickBot="1">
      <c r="A35" s="590" t="s">
        <v>198</v>
      </c>
      <c r="B35" s="557" t="s">
        <v>252</v>
      </c>
      <c r="C35" s="595">
        <v>6</v>
      </c>
      <c r="D35" s="595">
        <v>3.045</v>
      </c>
      <c r="E35" s="595">
        <v>3.045</v>
      </c>
      <c r="F35" s="596"/>
      <c r="G35" s="597"/>
      <c r="H35" s="596"/>
      <c r="I35" s="546">
        <f t="shared" si="3"/>
        <v>0</v>
      </c>
      <c r="J35" s="704">
        <f t="shared" si="1"/>
        <v>-3.045</v>
      </c>
    </row>
    <row r="36" spans="1:10" ht="11.25" customHeight="1">
      <c r="A36" s="607" t="s">
        <v>51</v>
      </c>
      <c r="B36" s="608" t="s">
        <v>146</v>
      </c>
      <c r="C36" s="533"/>
      <c r="D36" s="533"/>
      <c r="E36" s="533"/>
      <c r="F36" s="609"/>
      <c r="G36" s="610"/>
      <c r="H36" s="609"/>
      <c r="I36" s="710"/>
      <c r="J36" s="711">
        <f t="shared" si="1"/>
        <v>0</v>
      </c>
    </row>
    <row r="37" spans="1:10" ht="11.25" customHeight="1" thickBot="1">
      <c r="A37" s="611"/>
      <c r="B37" s="612" t="s">
        <v>147</v>
      </c>
      <c r="C37" s="543">
        <f aca="true" t="shared" si="9" ref="C37:H37">C39+C40+C44</f>
        <v>5337.960569999999</v>
      </c>
      <c r="D37" s="543">
        <f t="shared" si="9"/>
        <v>3380.5</v>
      </c>
      <c r="E37" s="543">
        <f t="shared" si="9"/>
        <v>3380.5</v>
      </c>
      <c r="F37" s="614">
        <f t="shared" si="9"/>
        <v>1100.6954400000002</v>
      </c>
      <c r="G37" s="613">
        <f t="shared" si="9"/>
        <v>0</v>
      </c>
      <c r="H37" s="614">
        <f t="shared" si="9"/>
        <v>1495.5987499999999</v>
      </c>
      <c r="I37" s="712">
        <f t="shared" si="3"/>
        <v>32.560137257802104</v>
      </c>
      <c r="J37" s="713">
        <f t="shared" si="1"/>
        <v>-2279.8045599999996</v>
      </c>
    </row>
    <row r="38" spans="1:10" ht="11.25" customHeight="1">
      <c r="A38" s="552" t="s">
        <v>187</v>
      </c>
      <c r="B38" s="553" t="s">
        <v>52</v>
      </c>
      <c r="C38" s="602"/>
      <c r="D38" s="602"/>
      <c r="E38" s="602"/>
      <c r="F38" s="555"/>
      <c r="G38" s="571"/>
      <c r="H38" s="555"/>
      <c r="I38" s="709"/>
      <c r="J38" s="547">
        <f t="shared" si="1"/>
        <v>0</v>
      </c>
    </row>
    <row r="39" spans="2:10" ht="11.25" customHeight="1">
      <c r="B39" s="599" t="s">
        <v>260</v>
      </c>
      <c r="C39" s="589">
        <v>4725.77885</v>
      </c>
      <c r="D39" s="589">
        <v>2752.5</v>
      </c>
      <c r="E39" s="589">
        <v>2752.5</v>
      </c>
      <c r="F39" s="566">
        <v>878.74593</v>
      </c>
      <c r="G39" s="571"/>
      <c r="H39" s="566">
        <v>1248.12297</v>
      </c>
      <c r="I39" s="546">
        <f t="shared" si="3"/>
        <v>31.925374386920986</v>
      </c>
      <c r="J39" s="547">
        <f t="shared" si="1"/>
        <v>-1873.75407</v>
      </c>
    </row>
    <row r="40" spans="1:10" ht="20.25" customHeight="1">
      <c r="A40" s="590" t="s">
        <v>263</v>
      </c>
      <c r="B40" s="615" t="s">
        <v>262</v>
      </c>
      <c r="C40" s="602">
        <f aca="true" t="shared" si="10" ref="C40:H40">C41</f>
        <v>331.37447</v>
      </c>
      <c r="D40" s="602">
        <f t="shared" si="10"/>
        <v>307</v>
      </c>
      <c r="E40" s="602">
        <f t="shared" si="10"/>
        <v>307</v>
      </c>
      <c r="F40" s="555">
        <f t="shared" si="10"/>
        <v>153.96403</v>
      </c>
      <c r="G40" s="527">
        <f t="shared" si="10"/>
        <v>0</v>
      </c>
      <c r="H40" s="555">
        <f t="shared" si="10"/>
        <v>145.93668</v>
      </c>
      <c r="I40" s="546">
        <f t="shared" si="3"/>
        <v>50.15114983713356</v>
      </c>
      <c r="J40" s="547">
        <f t="shared" si="1"/>
        <v>-153.03597</v>
      </c>
    </row>
    <row r="41" spans="1:10" ht="22.5" customHeight="1">
      <c r="A41" s="616" t="s">
        <v>264</v>
      </c>
      <c r="B41" s="617" t="s">
        <v>262</v>
      </c>
      <c r="C41" s="616">
        <v>331.37447</v>
      </c>
      <c r="D41" s="616">
        <v>307</v>
      </c>
      <c r="E41" s="616">
        <v>307</v>
      </c>
      <c r="F41" s="603">
        <v>153.96403</v>
      </c>
      <c r="G41" s="618"/>
      <c r="H41" s="603">
        <v>145.93668</v>
      </c>
      <c r="I41" s="546">
        <f t="shared" si="3"/>
        <v>50.15114983713356</v>
      </c>
      <c r="J41" s="547">
        <f t="shared" si="1"/>
        <v>-153.03597</v>
      </c>
    </row>
    <row r="42" spans="1:11" ht="11.25" customHeight="1">
      <c r="A42" s="552" t="s">
        <v>53</v>
      </c>
      <c r="B42" s="553" t="s">
        <v>54</v>
      </c>
      <c r="C42" s="602"/>
      <c r="D42" s="602"/>
      <c r="E42" s="602"/>
      <c r="F42" s="619"/>
      <c r="G42" s="620"/>
      <c r="H42" s="619"/>
      <c r="I42" s="546"/>
      <c r="J42" s="547">
        <f t="shared" si="1"/>
        <v>0</v>
      </c>
      <c r="K42" s="587"/>
    </row>
    <row r="43" spans="1:11" ht="11.25" customHeight="1">
      <c r="A43" s="621"/>
      <c r="B43" s="553" t="s">
        <v>55</v>
      </c>
      <c r="C43" s="602"/>
      <c r="D43" s="602"/>
      <c r="E43" s="602"/>
      <c r="F43" s="622"/>
      <c r="G43" s="623"/>
      <c r="H43" s="622"/>
      <c r="I43" s="546"/>
      <c r="J43" s="547">
        <f t="shared" si="1"/>
        <v>0</v>
      </c>
      <c r="K43" s="624"/>
    </row>
    <row r="44" spans="1:11" s="587" customFormat="1" ht="11.25" customHeight="1">
      <c r="A44" s="621"/>
      <c r="B44" s="553" t="s">
        <v>56</v>
      </c>
      <c r="C44" s="589">
        <f aca="true" t="shared" si="11" ref="C44:H44">C46</f>
        <v>280.80725</v>
      </c>
      <c r="D44" s="589">
        <f t="shared" si="11"/>
        <v>321</v>
      </c>
      <c r="E44" s="589">
        <f t="shared" si="11"/>
        <v>321</v>
      </c>
      <c r="F44" s="566">
        <f t="shared" si="11"/>
        <v>67.98548</v>
      </c>
      <c r="G44" s="542">
        <f t="shared" si="11"/>
        <v>0</v>
      </c>
      <c r="H44" s="566">
        <f t="shared" si="11"/>
        <v>101.5391</v>
      </c>
      <c r="I44" s="546">
        <f t="shared" si="3"/>
        <v>21.179277258566977</v>
      </c>
      <c r="J44" s="547">
        <f t="shared" si="1"/>
        <v>-253.01452</v>
      </c>
      <c r="K44" s="624"/>
    </row>
    <row r="45" spans="1:10" s="624" customFormat="1" ht="11.25" customHeight="1">
      <c r="A45" s="590" t="s">
        <v>57</v>
      </c>
      <c r="B45" s="557" t="s">
        <v>58</v>
      </c>
      <c r="C45" s="595"/>
      <c r="D45" s="595"/>
      <c r="E45" s="595"/>
      <c r="F45" s="625"/>
      <c r="G45" s="623"/>
      <c r="H45" s="625"/>
      <c r="I45" s="546"/>
      <c r="J45" s="547">
        <f t="shared" si="1"/>
        <v>0</v>
      </c>
    </row>
    <row r="46" spans="1:10" s="624" customFormat="1" ht="11.25" customHeight="1" thickBot="1">
      <c r="A46" s="621"/>
      <c r="B46" s="553" t="s">
        <v>59</v>
      </c>
      <c r="C46" s="602">
        <v>280.80725</v>
      </c>
      <c r="D46" s="602">
        <v>321</v>
      </c>
      <c r="E46" s="602">
        <v>321</v>
      </c>
      <c r="F46" s="555">
        <v>67.98548</v>
      </c>
      <c r="G46" s="623"/>
      <c r="H46" s="555">
        <v>101.5391</v>
      </c>
      <c r="I46" s="546">
        <f t="shared" si="3"/>
        <v>21.179277258566977</v>
      </c>
      <c r="J46" s="704">
        <f t="shared" si="1"/>
        <v>-253.01452</v>
      </c>
    </row>
    <row r="47" spans="1:10" s="624" customFormat="1" ht="11.25" customHeight="1" thickBot="1">
      <c r="A47" s="584" t="s">
        <v>62</v>
      </c>
      <c r="B47" s="585" t="s">
        <v>63</v>
      </c>
      <c r="C47" s="586">
        <f>C48+C49+C50+C51+C53</f>
        <v>3876.50405</v>
      </c>
      <c r="D47" s="586">
        <f>D48+D49+D50+D51+D53</f>
        <v>3760.5</v>
      </c>
      <c r="E47" s="586">
        <f>E48+E49+E50+E51+E53+E52</f>
        <v>6260.5</v>
      </c>
      <c r="F47" s="576">
        <f>F48+F49+F50+F51+F53+F52</f>
        <v>4631.316199999999</v>
      </c>
      <c r="G47" s="626"/>
      <c r="H47" s="576">
        <f>H48+H49+H51+H50+H53+H52</f>
        <v>1857.36239</v>
      </c>
      <c r="I47" s="696">
        <f t="shared" si="3"/>
        <v>73.97677821260281</v>
      </c>
      <c r="J47" s="705">
        <f t="shared" si="1"/>
        <v>-1629.1838000000007</v>
      </c>
    </row>
    <row r="48" spans="1:10" s="624" customFormat="1" ht="11.25" customHeight="1">
      <c r="A48" s="590" t="s">
        <v>265</v>
      </c>
      <c r="B48" s="595" t="s">
        <v>197</v>
      </c>
      <c r="C48" s="602">
        <v>3579.52026</v>
      </c>
      <c r="D48" s="602">
        <v>3440.5</v>
      </c>
      <c r="E48" s="602">
        <v>3740.5</v>
      </c>
      <c r="F48" s="555">
        <v>3055.39866</v>
      </c>
      <c r="G48" s="623"/>
      <c r="H48" s="555">
        <v>1635.56142</v>
      </c>
      <c r="I48" s="709">
        <f t="shared" si="3"/>
        <v>81.68423098516242</v>
      </c>
      <c r="J48" s="547">
        <f t="shared" si="1"/>
        <v>-685.1013400000002</v>
      </c>
    </row>
    <row r="49" spans="1:10" s="624" customFormat="1" ht="11.25" customHeight="1">
      <c r="A49" s="590" t="s">
        <v>238</v>
      </c>
      <c r="B49" s="592" t="s">
        <v>240</v>
      </c>
      <c r="C49" s="605">
        <v>17.55642</v>
      </c>
      <c r="D49" s="605">
        <v>18</v>
      </c>
      <c r="E49" s="605">
        <v>18</v>
      </c>
      <c r="F49" s="559">
        <v>8.12944</v>
      </c>
      <c r="G49" s="627"/>
      <c r="H49" s="559">
        <v>8.13772</v>
      </c>
      <c r="I49" s="546">
        <f t="shared" si="3"/>
        <v>45.163555555555554</v>
      </c>
      <c r="J49" s="547">
        <f t="shared" si="1"/>
        <v>-9.87056</v>
      </c>
    </row>
    <row r="50" spans="1:10" s="624" customFormat="1" ht="11.25" customHeight="1">
      <c r="A50" s="590" t="s">
        <v>295</v>
      </c>
      <c r="B50" s="592" t="s">
        <v>296</v>
      </c>
      <c r="C50" s="605">
        <v>0.5952</v>
      </c>
      <c r="D50" s="605">
        <v>1</v>
      </c>
      <c r="E50" s="605">
        <v>1</v>
      </c>
      <c r="F50" s="559"/>
      <c r="G50" s="627"/>
      <c r="H50" s="559"/>
      <c r="I50" s="546">
        <f t="shared" si="3"/>
        <v>0</v>
      </c>
      <c r="J50" s="547">
        <f t="shared" si="1"/>
        <v>-1</v>
      </c>
    </row>
    <row r="51" spans="1:10" s="624" customFormat="1" ht="11.25" customHeight="1">
      <c r="A51" s="590" t="s">
        <v>239</v>
      </c>
      <c r="B51" s="605" t="s">
        <v>241</v>
      </c>
      <c r="C51" s="605">
        <v>278.82217</v>
      </c>
      <c r="D51" s="605">
        <v>300</v>
      </c>
      <c r="E51" s="605">
        <v>300</v>
      </c>
      <c r="F51" s="559">
        <v>54.55595</v>
      </c>
      <c r="G51" s="627"/>
      <c r="H51" s="559">
        <v>213.66325</v>
      </c>
      <c r="I51" s="546">
        <f t="shared" si="3"/>
        <v>18.18531666666667</v>
      </c>
      <c r="J51" s="547">
        <f t="shared" si="1"/>
        <v>-245.44405</v>
      </c>
    </row>
    <row r="52" spans="1:10" s="624" customFormat="1" ht="11.25" customHeight="1">
      <c r="A52" s="590" t="s">
        <v>274</v>
      </c>
      <c r="B52" s="595" t="s">
        <v>275</v>
      </c>
      <c r="C52" s="595"/>
      <c r="D52" s="595"/>
      <c r="E52" s="595">
        <v>1</v>
      </c>
      <c r="F52" s="596">
        <v>1E-05</v>
      </c>
      <c r="G52" s="628"/>
      <c r="H52" s="596"/>
      <c r="I52" s="546">
        <f t="shared" si="3"/>
        <v>0.001</v>
      </c>
      <c r="J52" s="547">
        <f t="shared" si="1"/>
        <v>-0.99999</v>
      </c>
    </row>
    <row r="53" spans="1:10" s="624" customFormat="1" ht="23.25" customHeight="1" thickBot="1">
      <c r="A53" s="590" t="s">
        <v>276</v>
      </c>
      <c r="B53" s="629" t="s">
        <v>277</v>
      </c>
      <c r="C53" s="595">
        <v>0.01</v>
      </c>
      <c r="D53" s="595">
        <v>1</v>
      </c>
      <c r="E53" s="595">
        <v>2200</v>
      </c>
      <c r="F53" s="596">
        <v>1513.23214</v>
      </c>
      <c r="G53" s="628"/>
      <c r="H53" s="596"/>
      <c r="I53" s="546">
        <f t="shared" si="3"/>
        <v>68.7832790909091</v>
      </c>
      <c r="J53" s="704">
        <f t="shared" si="1"/>
        <v>-686.7678599999999</v>
      </c>
    </row>
    <row r="54" spans="1:11" s="624" customFormat="1" ht="34.5" customHeight="1" thickBot="1">
      <c r="A54" s="630" t="s">
        <v>328</v>
      </c>
      <c r="B54" s="631" t="s">
        <v>158</v>
      </c>
      <c r="C54" s="632">
        <v>97.37</v>
      </c>
      <c r="D54" s="632">
        <v>104.5</v>
      </c>
      <c r="E54" s="632">
        <v>104.5</v>
      </c>
      <c r="F54" s="576"/>
      <c r="G54" s="633"/>
      <c r="H54" s="576"/>
      <c r="I54" s="696">
        <f t="shared" si="3"/>
        <v>0</v>
      </c>
      <c r="J54" s="705">
        <f t="shared" si="1"/>
        <v>-104.5</v>
      </c>
      <c r="K54" s="529"/>
    </row>
    <row r="55" spans="1:10" s="536" customFormat="1" ht="11.25" customHeight="1" thickBot="1">
      <c r="A55" s="584" t="s">
        <v>189</v>
      </c>
      <c r="B55" s="585" t="s">
        <v>68</v>
      </c>
      <c r="C55" s="634">
        <v>878.31101</v>
      </c>
      <c r="D55" s="634">
        <v>400</v>
      </c>
      <c r="E55" s="634">
        <v>1000</v>
      </c>
      <c r="F55" s="635">
        <v>712.2226</v>
      </c>
      <c r="G55" s="636"/>
      <c r="H55" s="635">
        <v>516.35158</v>
      </c>
      <c r="I55" s="696">
        <f t="shared" si="3"/>
        <v>71.22226</v>
      </c>
      <c r="J55" s="705">
        <f t="shared" si="1"/>
        <v>-287.77739999999994</v>
      </c>
    </row>
    <row r="56" spans="1:10" ht="11.25" customHeight="1" thickBot="1">
      <c r="A56" s="584" t="s">
        <v>69</v>
      </c>
      <c r="B56" s="585" t="s">
        <v>70</v>
      </c>
      <c r="C56" s="635">
        <f>C59+C61+C63+C65+C66+C68+C69+C70+C72+C74+C81+C57+C77</f>
        <v>1033.9858</v>
      </c>
      <c r="D56" s="635">
        <f>D59+D61+D63+D65+D66+D68+D69+D70+D72+D74+D81+D57+D77</f>
        <v>1077.0620000000001</v>
      </c>
      <c r="E56" s="635">
        <f>E59+E61+E63+E65+E66+E68+E69+E70+E72+E74+E81+E57+E77</f>
        <v>1197.0620000000001</v>
      </c>
      <c r="F56" s="635">
        <f>F59+F61+F63+F65+F66+F68+F69+F70+F72+F74+F57+F77+F78+F79</f>
        <v>483.3437</v>
      </c>
      <c r="G56" s="626">
        <f>G59+G61+G63+G65+G66+G68+G69+G70+G72+G74+G75+G81+G57</f>
        <v>0</v>
      </c>
      <c r="H56" s="635">
        <v>455.01509</v>
      </c>
      <c r="I56" s="696">
        <f t="shared" si="3"/>
        <v>40.37749924398234</v>
      </c>
      <c r="J56" s="705">
        <f t="shared" si="1"/>
        <v>-713.7183000000001</v>
      </c>
    </row>
    <row r="57" spans="1:10" ht="11.25" customHeight="1">
      <c r="A57" s="598" t="s">
        <v>190</v>
      </c>
      <c r="B57" s="599" t="s">
        <v>266</v>
      </c>
      <c r="C57" s="565">
        <v>33.14669</v>
      </c>
      <c r="D57" s="565">
        <v>30.5</v>
      </c>
      <c r="E57" s="565">
        <v>30.5</v>
      </c>
      <c r="F57" s="566">
        <v>18.74279</v>
      </c>
      <c r="G57" s="567"/>
      <c r="H57" s="566">
        <v>14.97178</v>
      </c>
      <c r="I57" s="709">
        <f t="shared" si="3"/>
        <v>61.45177049180328</v>
      </c>
      <c r="J57" s="547">
        <f t="shared" si="1"/>
        <v>-11.75721</v>
      </c>
    </row>
    <row r="58" spans="1:11" s="536" customFormat="1" ht="11.25" customHeight="1">
      <c r="A58" s="552" t="s">
        <v>71</v>
      </c>
      <c r="B58" s="553" t="s">
        <v>72</v>
      </c>
      <c r="C58" s="595"/>
      <c r="D58" s="595"/>
      <c r="E58" s="595"/>
      <c r="F58" s="637"/>
      <c r="G58" s="638"/>
      <c r="H58" s="637"/>
      <c r="I58" s="546"/>
      <c r="J58" s="547">
        <f t="shared" si="1"/>
        <v>0</v>
      </c>
      <c r="K58" s="529"/>
    </row>
    <row r="59" spans="2:10" ht="11.25" customHeight="1">
      <c r="B59" s="553" t="s">
        <v>73</v>
      </c>
      <c r="C59" s="589">
        <v>1.458</v>
      </c>
      <c r="D59" s="589">
        <v>2.2</v>
      </c>
      <c r="E59" s="589">
        <v>2.2</v>
      </c>
      <c r="F59" s="555"/>
      <c r="G59" s="571"/>
      <c r="H59" s="555">
        <v>1.208</v>
      </c>
      <c r="I59" s="546">
        <f t="shared" si="3"/>
        <v>0</v>
      </c>
      <c r="J59" s="547">
        <f t="shared" si="1"/>
        <v>-2.2</v>
      </c>
    </row>
    <row r="60" spans="1:10" ht="11.25" customHeight="1">
      <c r="A60" s="590" t="s">
        <v>74</v>
      </c>
      <c r="B60" s="557" t="s">
        <v>267</v>
      </c>
      <c r="C60" s="595"/>
      <c r="D60" s="595"/>
      <c r="E60" s="595"/>
      <c r="F60" s="596"/>
      <c r="G60" s="597"/>
      <c r="H60" s="596"/>
      <c r="I60" s="546"/>
      <c r="J60" s="547">
        <f t="shared" si="1"/>
        <v>0</v>
      </c>
    </row>
    <row r="61" spans="1:10" ht="11.25" customHeight="1">
      <c r="A61" s="598"/>
      <c r="B61" s="599" t="s">
        <v>75</v>
      </c>
      <c r="C61" s="589">
        <v>15</v>
      </c>
      <c r="D61" s="589">
        <v>18.5</v>
      </c>
      <c r="E61" s="589">
        <v>18.5</v>
      </c>
      <c r="F61" s="566">
        <v>22</v>
      </c>
      <c r="G61" s="571"/>
      <c r="H61" s="566"/>
      <c r="I61" s="546">
        <f t="shared" si="3"/>
        <v>118.91891891891892</v>
      </c>
      <c r="J61" s="547">
        <f t="shared" si="1"/>
        <v>3.5</v>
      </c>
    </row>
    <row r="62" spans="1:10" ht="11.25" customHeight="1">
      <c r="A62" s="590" t="s">
        <v>92</v>
      </c>
      <c r="B62" s="557" t="s">
        <v>72</v>
      </c>
      <c r="C62" s="602"/>
      <c r="D62" s="602"/>
      <c r="E62" s="602"/>
      <c r="F62" s="555"/>
      <c r="G62" s="571"/>
      <c r="H62" s="555"/>
      <c r="I62" s="546"/>
      <c r="J62" s="547">
        <f t="shared" si="1"/>
        <v>0</v>
      </c>
    </row>
    <row r="63" spans="1:10" ht="11.25" customHeight="1">
      <c r="A63" s="598"/>
      <c r="B63" s="599" t="s">
        <v>268</v>
      </c>
      <c r="C63" s="602">
        <v>24.5</v>
      </c>
      <c r="D63" s="602">
        <v>48.2</v>
      </c>
      <c r="E63" s="602">
        <v>48.2</v>
      </c>
      <c r="F63" s="555"/>
      <c r="G63" s="571"/>
      <c r="H63" s="555">
        <v>15</v>
      </c>
      <c r="I63" s="546">
        <f t="shared" si="3"/>
        <v>0</v>
      </c>
      <c r="J63" s="547">
        <f t="shared" si="1"/>
        <v>-48.2</v>
      </c>
    </row>
    <row r="64" spans="1:10" ht="11.25" customHeight="1">
      <c r="A64" s="552" t="s">
        <v>305</v>
      </c>
      <c r="B64" s="553" t="s">
        <v>306</v>
      </c>
      <c r="C64" s="595"/>
      <c r="D64" s="595"/>
      <c r="E64" s="595"/>
      <c r="F64" s="596"/>
      <c r="G64" s="571"/>
      <c r="H64" s="596"/>
      <c r="I64" s="546"/>
      <c r="J64" s="547">
        <f t="shared" si="1"/>
        <v>0</v>
      </c>
    </row>
    <row r="65" spans="2:10" ht="11.25" customHeight="1">
      <c r="B65" s="599"/>
      <c r="C65" s="589"/>
      <c r="D65" s="589"/>
      <c r="E65" s="589"/>
      <c r="F65" s="566"/>
      <c r="G65" s="571"/>
      <c r="H65" s="566"/>
      <c r="I65" s="546"/>
      <c r="J65" s="547">
        <f t="shared" si="1"/>
        <v>0</v>
      </c>
    </row>
    <row r="66" spans="1:10" ht="11.25" customHeight="1">
      <c r="A66" s="590" t="s">
        <v>165</v>
      </c>
      <c r="B66" s="557" t="s">
        <v>167</v>
      </c>
      <c r="C66" s="595">
        <v>0.1</v>
      </c>
      <c r="D66" s="595">
        <v>300.2</v>
      </c>
      <c r="E66" s="595">
        <v>320.2</v>
      </c>
      <c r="F66" s="559">
        <v>170</v>
      </c>
      <c r="G66" s="571"/>
      <c r="H66" s="559"/>
      <c r="I66" s="546">
        <f t="shared" si="3"/>
        <v>53.09181761399125</v>
      </c>
      <c r="J66" s="547">
        <f t="shared" si="1"/>
        <v>-150.2</v>
      </c>
    </row>
    <row r="67" spans="1:10" ht="11.25" customHeight="1">
      <c r="A67" s="590" t="s">
        <v>76</v>
      </c>
      <c r="B67" s="557" t="s">
        <v>77</v>
      </c>
      <c r="C67" s="595"/>
      <c r="D67" s="595"/>
      <c r="E67" s="595"/>
      <c r="F67" s="596"/>
      <c r="G67" s="597"/>
      <c r="H67" s="596"/>
      <c r="I67" s="546"/>
      <c r="J67" s="547">
        <f t="shared" si="1"/>
        <v>0</v>
      </c>
    </row>
    <row r="68" spans="1:10" ht="11.25" customHeight="1">
      <c r="A68" s="598"/>
      <c r="B68" s="599" t="s">
        <v>78</v>
      </c>
      <c r="C68" s="589">
        <v>379</v>
      </c>
      <c r="D68" s="589">
        <v>312</v>
      </c>
      <c r="E68" s="589">
        <v>311</v>
      </c>
      <c r="F68" s="566">
        <v>40</v>
      </c>
      <c r="G68" s="567"/>
      <c r="H68" s="566">
        <v>211</v>
      </c>
      <c r="I68" s="546">
        <f t="shared" si="3"/>
        <v>12.861736334405144</v>
      </c>
      <c r="J68" s="547">
        <f t="shared" si="1"/>
        <v>-271</v>
      </c>
    </row>
    <row r="69" spans="1:10" ht="11.25" customHeight="1">
      <c r="A69" s="590" t="s">
        <v>79</v>
      </c>
      <c r="B69" s="557" t="s">
        <v>166</v>
      </c>
      <c r="C69" s="595">
        <v>115.9</v>
      </c>
      <c r="D69" s="595">
        <v>34.7</v>
      </c>
      <c r="E69" s="595">
        <v>34.7</v>
      </c>
      <c r="F69" s="559">
        <v>13.6</v>
      </c>
      <c r="G69" s="567"/>
      <c r="H69" s="559">
        <v>6.9</v>
      </c>
      <c r="I69" s="546">
        <f t="shared" si="3"/>
        <v>39.19308357348702</v>
      </c>
      <c r="J69" s="547">
        <f t="shared" si="1"/>
        <v>-21.1</v>
      </c>
    </row>
    <row r="70" spans="1:10" ht="11.25" customHeight="1">
      <c r="A70" s="590" t="s">
        <v>80</v>
      </c>
      <c r="B70" s="557" t="s">
        <v>81</v>
      </c>
      <c r="C70" s="605"/>
      <c r="D70" s="605"/>
      <c r="E70" s="605"/>
      <c r="F70" s="559"/>
      <c r="G70" s="560"/>
      <c r="H70" s="559"/>
      <c r="I70" s="546"/>
      <c r="J70" s="547">
        <f t="shared" si="1"/>
        <v>0</v>
      </c>
    </row>
    <row r="71" spans="1:10" ht="11.25" customHeight="1">
      <c r="A71" s="590" t="s">
        <v>82</v>
      </c>
      <c r="B71" s="557" t="s">
        <v>77</v>
      </c>
      <c r="C71" s="602"/>
      <c r="D71" s="602"/>
      <c r="E71" s="602"/>
      <c r="F71" s="555"/>
      <c r="G71" s="571"/>
      <c r="H71" s="555">
        <v>4</v>
      </c>
      <c r="I71" s="546"/>
      <c r="J71" s="547">
        <f t="shared" si="1"/>
        <v>0</v>
      </c>
    </row>
    <row r="72" spans="2:10" ht="11.25" customHeight="1">
      <c r="B72" s="553" t="s">
        <v>83</v>
      </c>
      <c r="C72" s="602">
        <v>4</v>
      </c>
      <c r="D72" s="602"/>
      <c r="E72" s="602"/>
      <c r="F72" s="555"/>
      <c r="G72" s="571"/>
      <c r="H72" s="555"/>
      <c r="I72" s="546"/>
      <c r="J72" s="547">
        <f t="shared" si="1"/>
        <v>0</v>
      </c>
    </row>
    <row r="73" spans="1:10" ht="11.25" customHeight="1">
      <c r="A73" s="590" t="s">
        <v>84</v>
      </c>
      <c r="B73" s="557" t="s">
        <v>85</v>
      </c>
      <c r="C73" s="595"/>
      <c r="D73" s="595"/>
      <c r="E73" s="595"/>
      <c r="F73" s="596"/>
      <c r="G73" s="571"/>
      <c r="H73" s="596"/>
      <c r="I73" s="546"/>
      <c r="J73" s="547">
        <f aca="true" t="shared" si="12" ref="J73:J136">F73-E73</f>
        <v>0</v>
      </c>
    </row>
    <row r="74" spans="1:10" ht="11.25" customHeight="1">
      <c r="A74" s="598"/>
      <c r="B74" s="599" t="s">
        <v>86</v>
      </c>
      <c r="C74" s="589">
        <f aca="true" t="shared" si="13" ref="C74:H74">C75+C76</f>
        <v>0</v>
      </c>
      <c r="D74" s="589">
        <f t="shared" si="13"/>
        <v>0</v>
      </c>
      <c r="E74" s="589">
        <f t="shared" si="13"/>
        <v>0</v>
      </c>
      <c r="F74" s="566">
        <f t="shared" si="13"/>
        <v>0</v>
      </c>
      <c r="G74" s="542">
        <f t="shared" si="13"/>
        <v>0</v>
      </c>
      <c r="H74" s="566">
        <f t="shared" si="13"/>
        <v>0</v>
      </c>
      <c r="I74" s="546"/>
      <c r="J74" s="547">
        <f t="shared" si="12"/>
        <v>0</v>
      </c>
    </row>
    <row r="75" spans="1:10" ht="11.25" customHeight="1">
      <c r="A75" s="552" t="s">
        <v>229</v>
      </c>
      <c r="B75" s="615" t="s">
        <v>228</v>
      </c>
      <c r="C75" s="602"/>
      <c r="D75" s="602"/>
      <c r="E75" s="602"/>
      <c r="F75" s="555"/>
      <c r="G75" s="571"/>
      <c r="H75" s="555"/>
      <c r="I75" s="546"/>
      <c r="J75" s="547">
        <f t="shared" si="12"/>
        <v>0</v>
      </c>
    </row>
    <row r="76" spans="1:10" ht="11.25" customHeight="1">
      <c r="A76" s="606" t="s">
        <v>192</v>
      </c>
      <c r="B76" s="639" t="s">
        <v>196</v>
      </c>
      <c r="C76" s="605"/>
      <c r="D76" s="605"/>
      <c r="E76" s="605"/>
      <c r="F76" s="559"/>
      <c r="G76" s="560"/>
      <c r="H76" s="559"/>
      <c r="I76" s="546"/>
      <c r="J76" s="547">
        <f t="shared" si="12"/>
        <v>0</v>
      </c>
    </row>
    <row r="77" spans="1:10" ht="11.25" customHeight="1">
      <c r="A77" s="606" t="s">
        <v>177</v>
      </c>
      <c r="B77" s="640" t="s">
        <v>232</v>
      </c>
      <c r="C77" s="605">
        <v>23</v>
      </c>
      <c r="D77" s="605">
        <v>20</v>
      </c>
      <c r="E77" s="605">
        <v>21</v>
      </c>
      <c r="F77" s="559"/>
      <c r="G77" s="560"/>
      <c r="H77" s="559">
        <v>20</v>
      </c>
      <c r="I77" s="546">
        <f aca="true" t="shared" si="14" ref="I77:I129">F77/E77*100</f>
        <v>0</v>
      </c>
      <c r="J77" s="547">
        <f t="shared" si="12"/>
        <v>-21</v>
      </c>
    </row>
    <row r="78" spans="1:10" ht="11.25" customHeight="1">
      <c r="A78" s="606" t="s">
        <v>247</v>
      </c>
      <c r="B78" s="640" t="s">
        <v>232</v>
      </c>
      <c r="C78" s="605">
        <v>6</v>
      </c>
      <c r="D78" s="605"/>
      <c r="E78" s="605"/>
      <c r="F78" s="559"/>
      <c r="G78" s="560"/>
      <c r="H78" s="559">
        <v>6</v>
      </c>
      <c r="I78" s="546"/>
      <c r="J78" s="547">
        <f t="shared" si="12"/>
        <v>0</v>
      </c>
    </row>
    <row r="79" spans="1:10" ht="11.25" customHeight="1">
      <c r="A79" s="606" t="s">
        <v>87</v>
      </c>
      <c r="B79" s="604" t="s">
        <v>88</v>
      </c>
      <c r="C79" s="605">
        <f>C81</f>
        <v>437.88111</v>
      </c>
      <c r="D79" s="605">
        <f>D81</f>
        <v>310.762</v>
      </c>
      <c r="E79" s="605">
        <f>E81</f>
        <v>410.762</v>
      </c>
      <c r="F79" s="559">
        <f>F81</f>
        <v>219.00091</v>
      </c>
      <c r="G79" s="641">
        <f>G81</f>
        <v>0</v>
      </c>
      <c r="H79" s="605">
        <v>175.93531</v>
      </c>
      <c r="I79" s="546">
        <f t="shared" si="14"/>
        <v>53.31576679439676</v>
      </c>
      <c r="J79" s="547">
        <f t="shared" si="12"/>
        <v>-191.76109</v>
      </c>
    </row>
    <row r="80" spans="1:10" ht="11.25" customHeight="1">
      <c r="A80" s="590" t="s">
        <v>89</v>
      </c>
      <c r="B80" s="557" t="s">
        <v>90</v>
      </c>
      <c r="C80" s="595"/>
      <c r="D80" s="595"/>
      <c r="E80" s="595"/>
      <c r="F80" s="596"/>
      <c r="G80" s="597"/>
      <c r="H80" s="596"/>
      <c r="I80" s="546"/>
      <c r="J80" s="547">
        <f t="shared" si="12"/>
        <v>0</v>
      </c>
    </row>
    <row r="81" spans="2:10" ht="11.25" customHeight="1" thickBot="1">
      <c r="B81" s="553" t="s">
        <v>91</v>
      </c>
      <c r="C81" s="602">
        <v>437.88111</v>
      </c>
      <c r="D81" s="602">
        <v>310.762</v>
      </c>
      <c r="E81" s="602">
        <v>410.762</v>
      </c>
      <c r="F81" s="596">
        <v>219.00091</v>
      </c>
      <c r="G81" s="571"/>
      <c r="H81" s="596">
        <v>175.93531</v>
      </c>
      <c r="I81" s="546">
        <f t="shared" si="14"/>
        <v>53.31576679439676</v>
      </c>
      <c r="J81" s="704">
        <f t="shared" si="12"/>
        <v>-191.76109</v>
      </c>
    </row>
    <row r="82" spans="1:10" ht="11.25" customHeight="1" thickBot="1">
      <c r="A82" s="584" t="s">
        <v>93</v>
      </c>
      <c r="B82" s="585" t="s">
        <v>94</v>
      </c>
      <c r="C82" s="642">
        <f aca="true" t="shared" si="15" ref="C82:H82">C83+C84+C85</f>
        <v>2421.5086499999998</v>
      </c>
      <c r="D82" s="642">
        <f t="shared" si="15"/>
        <v>0</v>
      </c>
      <c r="E82" s="642">
        <f t="shared" si="15"/>
        <v>1700</v>
      </c>
      <c r="F82" s="635">
        <f t="shared" si="15"/>
        <v>1300.33925</v>
      </c>
      <c r="G82" s="626">
        <f t="shared" si="15"/>
        <v>0</v>
      </c>
      <c r="H82" s="635">
        <f t="shared" si="15"/>
        <v>1494.39074</v>
      </c>
      <c r="I82" s="696">
        <f t="shared" si="14"/>
        <v>76.49054411764706</v>
      </c>
      <c r="J82" s="705">
        <f t="shared" si="12"/>
        <v>-399.66075</v>
      </c>
    </row>
    <row r="83" spans="1:10" ht="11.25" customHeight="1">
      <c r="A83" s="552" t="s">
        <v>95</v>
      </c>
      <c r="B83" s="553" t="s">
        <v>96</v>
      </c>
      <c r="C83" s="589">
        <v>-10.38828</v>
      </c>
      <c r="D83" s="589"/>
      <c r="E83" s="589"/>
      <c r="F83" s="566">
        <v>102.65051</v>
      </c>
      <c r="G83" s="567"/>
      <c r="H83" s="566">
        <v>-96.42849</v>
      </c>
      <c r="I83" s="709"/>
      <c r="J83" s="547">
        <f t="shared" si="12"/>
        <v>102.65051</v>
      </c>
    </row>
    <row r="84" spans="1:10" ht="11.25" customHeight="1">
      <c r="A84" s="590" t="s">
        <v>299</v>
      </c>
      <c r="B84" s="604" t="s">
        <v>96</v>
      </c>
      <c r="C84" s="605"/>
      <c r="D84" s="605"/>
      <c r="E84" s="605"/>
      <c r="F84" s="559"/>
      <c r="G84" s="560"/>
      <c r="H84" s="559"/>
      <c r="I84" s="546"/>
      <c r="J84" s="547">
        <f t="shared" si="12"/>
        <v>0</v>
      </c>
    </row>
    <row r="85" spans="1:10" ht="11.25" customHeight="1" thickBot="1">
      <c r="A85" s="590" t="s">
        <v>97</v>
      </c>
      <c r="B85" s="557" t="s">
        <v>94</v>
      </c>
      <c r="C85" s="595">
        <v>2431.89693</v>
      </c>
      <c r="D85" s="595"/>
      <c r="E85" s="595">
        <v>1700</v>
      </c>
      <c r="F85" s="596">
        <v>1197.68874</v>
      </c>
      <c r="G85" s="597"/>
      <c r="H85" s="596">
        <v>1590.81923</v>
      </c>
      <c r="I85" s="546">
        <f t="shared" si="14"/>
        <v>70.45227882352941</v>
      </c>
      <c r="J85" s="704">
        <f t="shared" si="12"/>
        <v>-502.31125999999995</v>
      </c>
    </row>
    <row r="86" spans="1:10" ht="11.25" customHeight="1" thickBot="1">
      <c r="A86" s="643" t="s">
        <v>101</v>
      </c>
      <c r="B86" s="644" t="s">
        <v>102</v>
      </c>
      <c r="C86" s="576">
        <f>C87+C149+C147+C146</f>
        <v>449700.47119</v>
      </c>
      <c r="D86" s="576">
        <f>D87+D149+D147+D146</f>
        <v>321040.94743</v>
      </c>
      <c r="E86" s="576">
        <f>E87+E149+E147+E146</f>
        <v>345478.32576</v>
      </c>
      <c r="F86" s="576">
        <f>F87+F149+F147+F146</f>
        <v>189910.73491000003</v>
      </c>
      <c r="G86" s="576">
        <f>G87+G149+G147+G146</f>
        <v>0</v>
      </c>
      <c r="H86" s="576">
        <v>242209.23991</v>
      </c>
      <c r="I86" s="696">
        <f t="shared" si="14"/>
        <v>54.970376069822954</v>
      </c>
      <c r="J86" s="705">
        <f t="shared" si="12"/>
        <v>-155567.59084999995</v>
      </c>
    </row>
    <row r="87" spans="1:10" ht="11.25" customHeight="1" thickBot="1">
      <c r="A87" s="645" t="s">
        <v>171</v>
      </c>
      <c r="B87" s="541" t="s">
        <v>172</v>
      </c>
      <c r="C87" s="614">
        <f>C88+C91+C106+C129</f>
        <v>444974.29515</v>
      </c>
      <c r="D87" s="614">
        <f>D88+D91+D106+D129</f>
        <v>321040.94743</v>
      </c>
      <c r="E87" s="614">
        <f>E88+E91+E106+E129</f>
        <v>342478.32576</v>
      </c>
      <c r="F87" s="614">
        <f>F88+F91+F106+F129</f>
        <v>188173.43200000003</v>
      </c>
      <c r="G87" s="614">
        <f>G88+G91+G106+G129</f>
        <v>0</v>
      </c>
      <c r="H87" s="614">
        <v>239314.48381</v>
      </c>
      <c r="I87" s="696">
        <f t="shared" si="14"/>
        <v>54.94462505982558</v>
      </c>
      <c r="J87" s="705">
        <f t="shared" si="12"/>
        <v>-154304.89375999995</v>
      </c>
    </row>
    <row r="88" spans="1:10" ht="11.25" customHeight="1" thickBot="1">
      <c r="A88" s="643" t="s">
        <v>103</v>
      </c>
      <c r="B88" s="644" t="s">
        <v>104</v>
      </c>
      <c r="C88" s="646">
        <f aca="true" t="shared" si="16" ref="C88:H88">C89+C90</f>
        <v>113046.1</v>
      </c>
      <c r="D88" s="646">
        <f t="shared" si="16"/>
        <v>106780</v>
      </c>
      <c r="E88" s="646">
        <f t="shared" si="16"/>
        <v>106780</v>
      </c>
      <c r="F88" s="576">
        <f t="shared" si="16"/>
        <v>62458</v>
      </c>
      <c r="G88" s="646">
        <f t="shared" si="16"/>
        <v>0</v>
      </c>
      <c r="H88" s="646">
        <f t="shared" si="16"/>
        <v>52453</v>
      </c>
      <c r="I88" s="709">
        <f t="shared" si="14"/>
        <v>58.49222700880314</v>
      </c>
      <c r="J88" s="547">
        <f t="shared" si="12"/>
        <v>-44322</v>
      </c>
    </row>
    <row r="89" spans="1:10" ht="11.25" customHeight="1">
      <c r="A89" s="598" t="s">
        <v>105</v>
      </c>
      <c r="B89" s="599" t="s">
        <v>106</v>
      </c>
      <c r="C89" s="647">
        <v>100951</v>
      </c>
      <c r="D89" s="647">
        <v>106780</v>
      </c>
      <c r="E89" s="647">
        <v>106780</v>
      </c>
      <c r="F89" s="566">
        <v>62458</v>
      </c>
      <c r="H89" s="566">
        <v>51485</v>
      </c>
      <c r="I89" s="546">
        <f t="shared" si="14"/>
        <v>58.49222700880314</v>
      </c>
      <c r="J89" s="547">
        <f t="shared" si="12"/>
        <v>-44322</v>
      </c>
    </row>
    <row r="90" spans="1:10" ht="11.25" customHeight="1" thickBot="1">
      <c r="A90" s="648" t="s">
        <v>161</v>
      </c>
      <c r="B90" s="615" t="s">
        <v>162</v>
      </c>
      <c r="C90" s="649">
        <v>12095.1</v>
      </c>
      <c r="D90" s="649"/>
      <c r="E90" s="649"/>
      <c r="F90" s="555"/>
      <c r="H90" s="555">
        <v>968</v>
      </c>
      <c r="I90" s="546"/>
      <c r="J90" s="704">
        <f t="shared" si="12"/>
        <v>0</v>
      </c>
    </row>
    <row r="91" spans="1:11" ht="11.25" customHeight="1" thickBot="1">
      <c r="A91" s="643" t="s">
        <v>107</v>
      </c>
      <c r="B91" s="644" t="s">
        <v>108</v>
      </c>
      <c r="C91" s="646">
        <f aca="true" t="shared" si="17" ref="C91:H91">C93+C94+C98+C95+C97</f>
        <v>101011.51202</v>
      </c>
      <c r="D91" s="646">
        <f t="shared" si="17"/>
        <v>7878.7</v>
      </c>
      <c r="E91" s="646">
        <f t="shared" si="17"/>
        <v>29859.8</v>
      </c>
      <c r="F91" s="576">
        <f t="shared" si="17"/>
        <v>9210.77</v>
      </c>
      <c r="G91" s="646">
        <f t="shared" si="17"/>
        <v>0</v>
      </c>
      <c r="H91" s="646">
        <f t="shared" si="17"/>
        <v>39313.82284</v>
      </c>
      <c r="I91" s="696">
        <f t="shared" si="14"/>
        <v>30.846723688705218</v>
      </c>
      <c r="J91" s="705">
        <f t="shared" si="12"/>
        <v>-20649.03</v>
      </c>
      <c r="K91" s="536"/>
    </row>
    <row r="92" spans="1:11" ht="11.25" customHeight="1">
      <c r="A92" s="598" t="s">
        <v>208</v>
      </c>
      <c r="B92" s="599" t="s">
        <v>340</v>
      </c>
      <c r="C92" s="647">
        <v>7319.906</v>
      </c>
      <c r="D92" s="647"/>
      <c r="E92" s="647"/>
      <c r="F92" s="566"/>
      <c r="G92" s="650"/>
      <c r="H92" s="566"/>
      <c r="I92" s="709"/>
      <c r="J92" s="547">
        <f t="shared" si="12"/>
        <v>0</v>
      </c>
      <c r="K92" s="536"/>
    </row>
    <row r="93" spans="1:11" ht="11.25" customHeight="1">
      <c r="A93" s="606" t="s">
        <v>109</v>
      </c>
      <c r="B93" s="604" t="s">
        <v>110</v>
      </c>
      <c r="C93" s="651">
        <v>17848.442</v>
      </c>
      <c r="D93" s="651"/>
      <c r="E93" s="651"/>
      <c r="F93" s="559"/>
      <c r="G93" s="641"/>
      <c r="H93" s="559"/>
      <c r="I93" s="546"/>
      <c r="J93" s="547">
        <f t="shared" si="12"/>
        <v>0</v>
      </c>
      <c r="K93" s="536"/>
    </row>
    <row r="94" spans="1:11" s="536" customFormat="1" ht="11.25" customHeight="1">
      <c r="A94" s="598" t="s">
        <v>148</v>
      </c>
      <c r="B94" s="599" t="s">
        <v>111</v>
      </c>
      <c r="C94" s="647">
        <v>67983</v>
      </c>
      <c r="D94" s="647"/>
      <c r="E94" s="647">
        <v>20897</v>
      </c>
      <c r="F94" s="566">
        <v>7487</v>
      </c>
      <c r="G94" s="542"/>
      <c r="H94" s="566">
        <v>31209</v>
      </c>
      <c r="I94" s="546"/>
      <c r="J94" s="547">
        <f t="shared" si="12"/>
        <v>-13410</v>
      </c>
      <c r="K94" s="529"/>
    </row>
    <row r="95" spans="1:11" s="536" customFormat="1" ht="11.25" customHeight="1">
      <c r="A95" s="652" t="s">
        <v>176</v>
      </c>
      <c r="B95" s="557" t="s">
        <v>174</v>
      </c>
      <c r="C95" s="653">
        <v>780.099</v>
      </c>
      <c r="D95" s="653"/>
      <c r="E95" s="653"/>
      <c r="F95" s="555"/>
      <c r="G95" s="527"/>
      <c r="H95" s="555"/>
      <c r="I95" s="546"/>
      <c r="J95" s="547">
        <f t="shared" si="12"/>
        <v>0</v>
      </c>
      <c r="K95" s="529"/>
    </row>
    <row r="96" spans="1:11" s="536" customFormat="1" ht="11.25" customHeight="1">
      <c r="A96" s="654" t="s">
        <v>149</v>
      </c>
      <c r="B96" s="604" t="s">
        <v>205</v>
      </c>
      <c r="C96" s="655"/>
      <c r="D96" s="655"/>
      <c r="E96" s="655"/>
      <c r="F96" s="596"/>
      <c r="G96" s="656"/>
      <c r="H96" s="596"/>
      <c r="I96" s="546"/>
      <c r="J96" s="547">
        <f t="shared" si="12"/>
        <v>0</v>
      </c>
      <c r="K96" s="529"/>
    </row>
    <row r="97" spans="1:11" s="536" customFormat="1" ht="11.25" customHeight="1" thickBot="1">
      <c r="A97" s="654" t="s">
        <v>226</v>
      </c>
      <c r="B97" s="604" t="s">
        <v>115</v>
      </c>
      <c r="C97" s="655">
        <v>4914.7</v>
      </c>
      <c r="D97" s="655">
        <v>3276</v>
      </c>
      <c r="E97" s="655">
        <v>3276</v>
      </c>
      <c r="F97" s="596"/>
      <c r="G97" s="656"/>
      <c r="H97" s="596"/>
      <c r="I97" s="546">
        <f t="shared" si="14"/>
        <v>0</v>
      </c>
      <c r="J97" s="704">
        <f t="shared" si="12"/>
        <v>-3276</v>
      </c>
      <c r="K97" s="529"/>
    </row>
    <row r="98" spans="1:10" ht="11.25" customHeight="1" thickBot="1">
      <c r="A98" s="643" t="s">
        <v>113</v>
      </c>
      <c r="B98" s="644" t="s">
        <v>114</v>
      </c>
      <c r="C98" s="646">
        <f>C100+C101+C104+C99+C103+C105+C102</f>
        <v>9485.27102</v>
      </c>
      <c r="D98" s="646">
        <f>D100+D101+D104+D99+D103+D105+D102</f>
        <v>4602.7</v>
      </c>
      <c r="E98" s="646">
        <f>E100+E101+E104+E99+E103+E105+E102</f>
        <v>5686.8</v>
      </c>
      <c r="F98" s="576">
        <f>F100+F101+F104+F99+F103+F102+F105</f>
        <v>1723.77</v>
      </c>
      <c r="G98" s="646">
        <f>G100+G101+G104+G99+G103+G102+G105</f>
        <v>0</v>
      </c>
      <c r="H98" s="646">
        <f>H100+H101+H104+H99+H103+H102+H105</f>
        <v>8104.822840000001</v>
      </c>
      <c r="I98" s="696">
        <f t="shared" si="14"/>
        <v>30.311774635999157</v>
      </c>
      <c r="J98" s="705">
        <f t="shared" si="12"/>
        <v>-3963.03</v>
      </c>
    </row>
    <row r="99" spans="1:10" ht="21.75" customHeight="1">
      <c r="A99" s="598" t="s">
        <v>113</v>
      </c>
      <c r="B99" s="588" t="s">
        <v>286</v>
      </c>
      <c r="C99" s="647"/>
      <c r="D99" s="647"/>
      <c r="E99" s="647">
        <v>2097</v>
      </c>
      <c r="F99" s="566"/>
      <c r="G99" s="567"/>
      <c r="H99" s="566"/>
      <c r="I99" s="709"/>
      <c r="J99" s="547">
        <f t="shared" si="12"/>
        <v>-2097</v>
      </c>
    </row>
    <row r="100" spans="1:10" ht="11.25" customHeight="1">
      <c r="A100" s="590" t="s">
        <v>113</v>
      </c>
      <c r="B100" s="557" t="s">
        <v>254</v>
      </c>
      <c r="C100" s="655">
        <v>6381.34</v>
      </c>
      <c r="D100" s="655"/>
      <c r="E100" s="655"/>
      <c r="F100" s="566"/>
      <c r="G100" s="656"/>
      <c r="H100" s="566">
        <v>4521.118</v>
      </c>
      <c r="I100" s="546"/>
      <c r="J100" s="547">
        <f t="shared" si="12"/>
        <v>0</v>
      </c>
    </row>
    <row r="101" spans="1:10" ht="11.25" customHeight="1">
      <c r="A101" s="590" t="s">
        <v>113</v>
      </c>
      <c r="B101" s="604" t="s">
        <v>116</v>
      </c>
      <c r="C101" s="651">
        <v>180.7</v>
      </c>
      <c r="D101" s="651">
        <v>219.6</v>
      </c>
      <c r="E101" s="651">
        <v>122</v>
      </c>
      <c r="F101" s="559">
        <v>54.5</v>
      </c>
      <c r="G101" s="597"/>
      <c r="H101" s="559">
        <v>61.4</v>
      </c>
      <c r="I101" s="546">
        <f t="shared" si="14"/>
        <v>44.67213114754098</v>
      </c>
      <c r="J101" s="547">
        <f t="shared" si="12"/>
        <v>-67.5</v>
      </c>
    </row>
    <row r="102" spans="1:10" ht="13.5" customHeight="1">
      <c r="A102" s="590" t="s">
        <v>113</v>
      </c>
      <c r="B102" s="588" t="s">
        <v>329</v>
      </c>
      <c r="C102" s="655"/>
      <c r="D102" s="655">
        <v>2061.6</v>
      </c>
      <c r="E102" s="655"/>
      <c r="F102" s="559"/>
      <c r="G102" s="597"/>
      <c r="H102" s="559">
        <v>2061.6</v>
      </c>
      <c r="I102" s="546" t="e">
        <f t="shared" si="14"/>
        <v>#DIV/0!</v>
      </c>
      <c r="J102" s="547">
        <f t="shared" si="12"/>
        <v>0</v>
      </c>
    </row>
    <row r="103" spans="1:10" ht="11.25" customHeight="1">
      <c r="A103" s="590" t="s">
        <v>113</v>
      </c>
      <c r="B103" s="588" t="s">
        <v>351</v>
      </c>
      <c r="C103" s="655"/>
      <c r="D103" s="655"/>
      <c r="E103" s="655">
        <v>1438.9</v>
      </c>
      <c r="F103" s="559">
        <v>431.67</v>
      </c>
      <c r="G103" s="597"/>
      <c r="H103" s="559"/>
      <c r="I103" s="546"/>
      <c r="J103" s="547">
        <f t="shared" si="12"/>
        <v>-1007.23</v>
      </c>
    </row>
    <row r="104" spans="1:10" ht="11.25" customHeight="1">
      <c r="A104" s="590" t="s">
        <v>113</v>
      </c>
      <c r="B104" s="599" t="s">
        <v>256</v>
      </c>
      <c r="C104" s="655">
        <v>601.76702</v>
      </c>
      <c r="D104" s="655"/>
      <c r="E104" s="655"/>
      <c r="F104" s="596"/>
      <c r="G104" s="597"/>
      <c r="H104" s="596">
        <v>213.64084</v>
      </c>
      <c r="I104" s="546"/>
      <c r="J104" s="547">
        <f t="shared" si="12"/>
        <v>0</v>
      </c>
    </row>
    <row r="105" spans="1:10" ht="21" customHeight="1" thickBot="1">
      <c r="A105" s="590" t="s">
        <v>113</v>
      </c>
      <c r="B105" s="662" t="s">
        <v>330</v>
      </c>
      <c r="C105" s="663">
        <v>2321.464</v>
      </c>
      <c r="D105" s="663">
        <v>2321.5</v>
      </c>
      <c r="E105" s="663">
        <v>2028.9</v>
      </c>
      <c r="F105" s="664">
        <v>1237.6</v>
      </c>
      <c r="G105" s="665"/>
      <c r="H105" s="664">
        <v>1247.064</v>
      </c>
      <c r="I105" s="546">
        <f t="shared" si="14"/>
        <v>60.99857065404899</v>
      </c>
      <c r="J105" s="704">
        <f t="shared" si="12"/>
        <v>-791.3000000000002</v>
      </c>
    </row>
    <row r="106" spans="1:10" ht="11.25" customHeight="1" thickBot="1">
      <c r="A106" s="643" t="s">
        <v>117</v>
      </c>
      <c r="B106" s="644" t="s">
        <v>118</v>
      </c>
      <c r="C106" s="646">
        <f>C110+C107+C108+C109+C125+C126+C124</f>
        <v>161617.53569999998</v>
      </c>
      <c r="D106" s="646">
        <f>D110+D107+D108+D109+D125+D126+D124</f>
        <v>172654.89999999997</v>
      </c>
      <c r="E106" s="646">
        <f>E110+E107+E108+E109+E125+E126+E124+E123+E122</f>
        <v>173841.9</v>
      </c>
      <c r="F106" s="646">
        <f>F110+F107+F108+F109+F125+F126+F124+F123+F122</f>
        <v>98500.42611000001</v>
      </c>
      <c r="G106" s="646">
        <f>G110+G107+G108+G109+G125+G126+G124</f>
        <v>0</v>
      </c>
      <c r="H106" s="646">
        <f>H110+H107+H108+H109+H125+H126+H124</f>
        <v>97373.30695000001</v>
      </c>
      <c r="I106" s="696">
        <f t="shared" si="14"/>
        <v>56.660923580563725</v>
      </c>
      <c r="J106" s="705">
        <f t="shared" si="12"/>
        <v>-75341.47388999998</v>
      </c>
    </row>
    <row r="107" spans="1:10" ht="11.25" customHeight="1">
      <c r="A107" s="598" t="s">
        <v>119</v>
      </c>
      <c r="B107" s="588" t="s">
        <v>331</v>
      </c>
      <c r="C107" s="666">
        <v>752.9</v>
      </c>
      <c r="D107" s="666">
        <v>537.3</v>
      </c>
      <c r="E107" s="666">
        <v>476.8</v>
      </c>
      <c r="F107" s="555">
        <v>268.65</v>
      </c>
      <c r="H107" s="555">
        <v>631.6</v>
      </c>
      <c r="I107" s="709">
        <f t="shared" si="14"/>
        <v>56.34437919463087</v>
      </c>
      <c r="J107" s="547">
        <f t="shared" si="12"/>
        <v>-208.15000000000003</v>
      </c>
    </row>
    <row r="108" spans="1:11" ht="11.25" customHeight="1">
      <c r="A108" s="606" t="s">
        <v>121</v>
      </c>
      <c r="B108" s="604" t="s">
        <v>332</v>
      </c>
      <c r="C108" s="647">
        <v>1329.1</v>
      </c>
      <c r="D108" s="647">
        <v>1386.8</v>
      </c>
      <c r="E108" s="647">
        <v>1248.2</v>
      </c>
      <c r="F108" s="559">
        <v>1248.2</v>
      </c>
      <c r="G108" s="667"/>
      <c r="H108" s="559">
        <v>652.7</v>
      </c>
      <c r="I108" s="546">
        <f t="shared" si="14"/>
        <v>100</v>
      </c>
      <c r="J108" s="547">
        <f t="shared" si="12"/>
        <v>0</v>
      </c>
      <c r="K108" s="536"/>
    </row>
    <row r="109" spans="1:11" ht="21.75" customHeight="1" thickBot="1">
      <c r="A109" s="606" t="s">
        <v>159</v>
      </c>
      <c r="B109" s="591" t="s">
        <v>333</v>
      </c>
      <c r="C109" s="666">
        <v>205.44277</v>
      </c>
      <c r="D109" s="666">
        <v>168.1</v>
      </c>
      <c r="E109" s="666">
        <v>247.5</v>
      </c>
      <c r="F109" s="559">
        <v>247.47951</v>
      </c>
      <c r="G109" s="667"/>
      <c r="H109" s="596">
        <v>79.01645</v>
      </c>
      <c r="I109" s="546">
        <f t="shared" si="14"/>
        <v>99.9917212121212</v>
      </c>
      <c r="J109" s="704">
        <f t="shared" si="12"/>
        <v>-0.020489999999995234</v>
      </c>
      <c r="K109" s="536"/>
    </row>
    <row r="110" spans="1:10" ht="11.25" customHeight="1" thickBot="1">
      <c r="A110" s="643" t="s">
        <v>123</v>
      </c>
      <c r="B110" s="644" t="s">
        <v>124</v>
      </c>
      <c r="C110" s="646">
        <f aca="true" t="shared" si="18" ref="C110:H110">C113+C114+C116+C119+C118+C112+C111+C117+C115+C120+C121</f>
        <v>124169.39292999999</v>
      </c>
      <c r="D110" s="646">
        <f t="shared" si="18"/>
        <v>120258.89999999998</v>
      </c>
      <c r="E110" s="646">
        <f t="shared" si="18"/>
        <v>119886.39999999998</v>
      </c>
      <c r="F110" s="646">
        <f t="shared" si="18"/>
        <v>70027.12700000001</v>
      </c>
      <c r="G110" s="646">
        <f t="shared" si="18"/>
        <v>0</v>
      </c>
      <c r="H110" s="646">
        <f t="shared" si="18"/>
        <v>71497.4345</v>
      </c>
      <c r="I110" s="696">
        <f t="shared" si="14"/>
        <v>58.4112351359287</v>
      </c>
      <c r="J110" s="705">
        <f t="shared" si="12"/>
        <v>-49859.27299999997</v>
      </c>
    </row>
    <row r="111" spans="1:10" ht="20.25" customHeight="1">
      <c r="A111" s="598" t="s">
        <v>123</v>
      </c>
      <c r="B111" s="588" t="s">
        <v>157</v>
      </c>
      <c r="C111" s="666">
        <v>1453.59293</v>
      </c>
      <c r="D111" s="666">
        <v>1973.2</v>
      </c>
      <c r="E111" s="666">
        <v>1973.2</v>
      </c>
      <c r="F111" s="566">
        <v>1492.526</v>
      </c>
      <c r="G111" s="668"/>
      <c r="H111" s="566">
        <v>1453.8</v>
      </c>
      <c r="I111" s="709">
        <f t="shared" si="14"/>
        <v>75.63987431583216</v>
      </c>
      <c r="J111" s="547">
        <f t="shared" si="12"/>
        <v>-480.674</v>
      </c>
    </row>
    <row r="112" spans="1:10" ht="11.25" customHeight="1">
      <c r="A112" s="598" t="s">
        <v>123</v>
      </c>
      <c r="B112" s="588" t="s">
        <v>164</v>
      </c>
      <c r="C112" s="666">
        <v>27</v>
      </c>
      <c r="D112" s="666">
        <v>27</v>
      </c>
      <c r="E112" s="666">
        <v>27</v>
      </c>
      <c r="F112" s="566"/>
      <c r="G112" s="668"/>
      <c r="H112" s="566"/>
      <c r="I112" s="546">
        <f t="shared" si="14"/>
        <v>0</v>
      </c>
      <c r="J112" s="547">
        <f t="shared" si="12"/>
        <v>-27</v>
      </c>
    </row>
    <row r="113" spans="1:10" ht="11.25" customHeight="1">
      <c r="A113" s="598" t="s">
        <v>123</v>
      </c>
      <c r="B113" s="588" t="s">
        <v>272</v>
      </c>
      <c r="C113" s="666">
        <v>9197.6</v>
      </c>
      <c r="D113" s="666">
        <v>7282.9</v>
      </c>
      <c r="E113" s="666">
        <v>7173.5</v>
      </c>
      <c r="F113" s="566">
        <v>3902.6344</v>
      </c>
      <c r="G113" s="567"/>
      <c r="H113" s="566">
        <v>4989.5845</v>
      </c>
      <c r="I113" s="546">
        <f t="shared" si="14"/>
        <v>54.40349062521781</v>
      </c>
      <c r="J113" s="547">
        <f t="shared" si="12"/>
        <v>-3270.8656</v>
      </c>
    </row>
    <row r="114" spans="1:10" ht="11.25" customHeight="1">
      <c r="A114" s="606" t="s">
        <v>123</v>
      </c>
      <c r="B114" s="604" t="s">
        <v>271</v>
      </c>
      <c r="C114" s="651">
        <v>97299.7</v>
      </c>
      <c r="D114" s="651">
        <v>95394.9</v>
      </c>
      <c r="E114" s="651">
        <v>95394.9</v>
      </c>
      <c r="F114" s="559">
        <v>56283</v>
      </c>
      <c r="G114" s="667"/>
      <c r="H114" s="559">
        <v>57407</v>
      </c>
      <c r="I114" s="546">
        <f t="shared" si="14"/>
        <v>59.00000943446663</v>
      </c>
      <c r="J114" s="547">
        <f t="shared" si="12"/>
        <v>-39111.899999999994</v>
      </c>
    </row>
    <row r="115" spans="1:10" ht="11.25" customHeight="1">
      <c r="A115" s="606" t="s">
        <v>123</v>
      </c>
      <c r="B115" s="604" t="s">
        <v>227</v>
      </c>
      <c r="C115" s="651">
        <v>13517</v>
      </c>
      <c r="D115" s="651">
        <v>12989.4</v>
      </c>
      <c r="E115" s="651">
        <v>12989.4</v>
      </c>
      <c r="F115" s="559">
        <v>7144</v>
      </c>
      <c r="G115" s="667"/>
      <c r="H115" s="559">
        <v>6554</v>
      </c>
      <c r="I115" s="546">
        <f t="shared" si="14"/>
        <v>54.99869124054999</v>
      </c>
      <c r="J115" s="547">
        <f t="shared" si="12"/>
        <v>-5845.4</v>
      </c>
    </row>
    <row r="116" spans="1:10" ht="11.25" customHeight="1">
      <c r="A116" s="606" t="s">
        <v>123</v>
      </c>
      <c r="B116" s="604" t="s">
        <v>125</v>
      </c>
      <c r="C116" s="651">
        <v>419.4</v>
      </c>
      <c r="D116" s="651">
        <v>419.5</v>
      </c>
      <c r="E116" s="651">
        <v>419.5</v>
      </c>
      <c r="F116" s="559">
        <v>209.75</v>
      </c>
      <c r="G116" s="667"/>
      <c r="H116" s="559">
        <v>209.7</v>
      </c>
      <c r="I116" s="546">
        <f t="shared" si="14"/>
        <v>50</v>
      </c>
      <c r="J116" s="547">
        <f t="shared" si="12"/>
        <v>-209.75</v>
      </c>
    </row>
    <row r="117" spans="1:10" ht="11.25" customHeight="1">
      <c r="A117" s="606" t="s">
        <v>123</v>
      </c>
      <c r="B117" s="604" t="s">
        <v>191</v>
      </c>
      <c r="C117" s="651">
        <v>12.7</v>
      </c>
      <c r="D117" s="651">
        <v>9.5</v>
      </c>
      <c r="E117" s="651">
        <v>9.5</v>
      </c>
      <c r="F117" s="559">
        <v>4.75</v>
      </c>
      <c r="G117" s="667"/>
      <c r="H117" s="559">
        <v>6.35</v>
      </c>
      <c r="I117" s="546">
        <f t="shared" si="14"/>
        <v>50</v>
      </c>
      <c r="J117" s="547">
        <f t="shared" si="12"/>
        <v>-4.75</v>
      </c>
    </row>
    <row r="118" spans="1:10" ht="11.25" customHeight="1">
      <c r="A118" s="616" t="s">
        <v>123</v>
      </c>
      <c r="B118" s="669" t="s">
        <v>126</v>
      </c>
      <c r="C118" s="670">
        <v>1628.9</v>
      </c>
      <c r="D118" s="670">
        <v>1405.6</v>
      </c>
      <c r="E118" s="670">
        <v>1142.5</v>
      </c>
      <c r="F118" s="603">
        <v>551.8666</v>
      </c>
      <c r="G118" s="616"/>
      <c r="H118" s="603">
        <v>510</v>
      </c>
      <c r="I118" s="546">
        <f t="shared" si="14"/>
        <v>48.303422319474834</v>
      </c>
      <c r="J118" s="547">
        <f t="shared" si="12"/>
        <v>-590.6334</v>
      </c>
    </row>
    <row r="119" spans="1:10" ht="11.25" customHeight="1">
      <c r="A119" s="606" t="s">
        <v>123</v>
      </c>
      <c r="B119" s="604" t="s">
        <v>270</v>
      </c>
      <c r="C119" s="651">
        <v>289.4</v>
      </c>
      <c r="D119" s="651">
        <v>289.5</v>
      </c>
      <c r="E119" s="651">
        <v>289.5</v>
      </c>
      <c r="F119" s="559">
        <v>173</v>
      </c>
      <c r="G119" s="667"/>
      <c r="H119" s="559">
        <v>173</v>
      </c>
      <c r="I119" s="546">
        <f t="shared" si="14"/>
        <v>59.758203799654574</v>
      </c>
      <c r="J119" s="547">
        <f t="shared" si="12"/>
        <v>-116.5</v>
      </c>
    </row>
    <row r="120" spans="1:10" ht="19.5" customHeight="1">
      <c r="A120" s="606" t="s">
        <v>123</v>
      </c>
      <c r="B120" s="591" t="s">
        <v>334</v>
      </c>
      <c r="C120" s="647"/>
      <c r="D120" s="647">
        <v>143.2</v>
      </c>
      <c r="E120" s="647">
        <v>143.2</v>
      </c>
      <c r="F120" s="596">
        <v>71.6</v>
      </c>
      <c r="G120" s="656"/>
      <c r="H120" s="596"/>
      <c r="I120" s="546">
        <f t="shared" si="14"/>
        <v>50</v>
      </c>
      <c r="J120" s="547">
        <f t="shared" si="12"/>
        <v>-71.6</v>
      </c>
    </row>
    <row r="121" spans="1:10" ht="18.75" customHeight="1">
      <c r="A121" s="606" t="s">
        <v>123</v>
      </c>
      <c r="B121" s="588" t="s">
        <v>242</v>
      </c>
      <c r="C121" s="647">
        <v>324.1</v>
      </c>
      <c r="D121" s="647">
        <v>324.2</v>
      </c>
      <c r="E121" s="647">
        <v>324.2</v>
      </c>
      <c r="F121" s="596">
        <v>194</v>
      </c>
      <c r="G121" s="597"/>
      <c r="H121" s="596">
        <v>194</v>
      </c>
      <c r="I121" s="546">
        <f t="shared" si="14"/>
        <v>59.839605181986435</v>
      </c>
      <c r="J121" s="547">
        <f t="shared" si="12"/>
        <v>-130.2</v>
      </c>
    </row>
    <row r="122" spans="1:10" ht="12.75" customHeight="1">
      <c r="A122" s="606" t="s">
        <v>130</v>
      </c>
      <c r="B122" s="588" t="s">
        <v>357</v>
      </c>
      <c r="C122" s="647"/>
      <c r="D122" s="647"/>
      <c r="E122" s="647">
        <v>1233</v>
      </c>
      <c r="F122" s="596">
        <v>725</v>
      </c>
      <c r="G122" s="597"/>
      <c r="H122" s="596">
        <v>500</v>
      </c>
      <c r="I122" s="546">
        <f t="shared" si="14"/>
        <v>58.79967558799676</v>
      </c>
      <c r="J122" s="547">
        <f t="shared" si="12"/>
        <v>-508</v>
      </c>
    </row>
    <row r="123" spans="1:10" ht="18.75" customHeight="1">
      <c r="A123" s="598" t="s">
        <v>342</v>
      </c>
      <c r="B123" s="588" t="s">
        <v>343</v>
      </c>
      <c r="C123" s="647"/>
      <c r="D123" s="647"/>
      <c r="E123" s="647">
        <v>196.7</v>
      </c>
      <c r="F123" s="596">
        <v>194.7108</v>
      </c>
      <c r="G123" s="597"/>
      <c r="H123" s="596"/>
      <c r="I123" s="546">
        <f t="shared" si="14"/>
        <v>98.98871377732588</v>
      </c>
      <c r="J123" s="547">
        <f t="shared" si="12"/>
        <v>-1.9891999999999825</v>
      </c>
    </row>
    <row r="124" spans="1:10" ht="28.5" customHeight="1">
      <c r="A124" s="598" t="s">
        <v>200</v>
      </c>
      <c r="B124" s="588" t="s">
        <v>341</v>
      </c>
      <c r="C124" s="647">
        <v>827.6</v>
      </c>
      <c r="D124" s="647">
        <v>1326.3</v>
      </c>
      <c r="E124" s="647">
        <v>1470.6</v>
      </c>
      <c r="F124" s="596"/>
      <c r="G124" s="597"/>
      <c r="H124" s="596">
        <v>827.6</v>
      </c>
      <c r="I124" s="546">
        <f t="shared" si="14"/>
        <v>0</v>
      </c>
      <c r="J124" s="547">
        <f t="shared" si="12"/>
        <v>-1470.6</v>
      </c>
    </row>
    <row r="125" spans="1:10" ht="31.5" customHeight="1" thickBot="1">
      <c r="A125" s="598" t="s">
        <v>200</v>
      </c>
      <c r="B125" s="588" t="s">
        <v>163</v>
      </c>
      <c r="C125" s="671">
        <v>2007.1</v>
      </c>
      <c r="D125" s="671">
        <v>3411.2</v>
      </c>
      <c r="E125" s="671">
        <v>3516.4</v>
      </c>
      <c r="F125" s="596">
        <v>2825.8828</v>
      </c>
      <c r="G125" s="597"/>
      <c r="H125" s="596">
        <v>2007.1</v>
      </c>
      <c r="I125" s="546">
        <f t="shared" si="14"/>
        <v>80.36295074508018</v>
      </c>
      <c r="J125" s="704">
        <f t="shared" si="12"/>
        <v>-690.5172000000002</v>
      </c>
    </row>
    <row r="126" spans="1:10" ht="11.25" customHeight="1" thickBot="1">
      <c r="A126" s="643" t="s">
        <v>132</v>
      </c>
      <c r="B126" s="644" t="s">
        <v>133</v>
      </c>
      <c r="C126" s="646">
        <f aca="true" t="shared" si="19" ref="C126:H126">C128+C127</f>
        <v>32326</v>
      </c>
      <c r="D126" s="646">
        <f t="shared" si="19"/>
        <v>45566.3</v>
      </c>
      <c r="E126" s="646">
        <f t="shared" si="19"/>
        <v>45566.3</v>
      </c>
      <c r="F126" s="646">
        <f t="shared" si="19"/>
        <v>22963.376</v>
      </c>
      <c r="G126" s="646">
        <f t="shared" si="19"/>
        <v>0</v>
      </c>
      <c r="H126" s="646">
        <f t="shared" si="19"/>
        <v>21677.856</v>
      </c>
      <c r="I126" s="696">
        <f t="shared" si="14"/>
        <v>50.395524762818134</v>
      </c>
      <c r="J126" s="705">
        <f t="shared" si="12"/>
        <v>-22602.924000000003</v>
      </c>
    </row>
    <row r="127" spans="1:10" ht="11.25" customHeight="1" thickBot="1">
      <c r="A127" s="648" t="s">
        <v>134</v>
      </c>
      <c r="B127" s="659" t="s">
        <v>335</v>
      </c>
      <c r="C127" s="672"/>
      <c r="D127" s="672">
        <v>11789.3</v>
      </c>
      <c r="E127" s="672">
        <v>11789.3</v>
      </c>
      <c r="F127" s="673">
        <v>6091.376</v>
      </c>
      <c r="G127" s="674"/>
      <c r="H127" s="673">
        <v>5497.856</v>
      </c>
      <c r="I127" s="709">
        <f t="shared" si="14"/>
        <v>51.66868261898502</v>
      </c>
      <c r="J127" s="547">
        <f t="shared" si="12"/>
        <v>-5697.923999999999</v>
      </c>
    </row>
    <row r="128" spans="1:10" ht="11.25" customHeight="1" thickBot="1">
      <c r="A128" s="676" t="s">
        <v>134</v>
      </c>
      <c r="B128" s="681" t="s">
        <v>135</v>
      </c>
      <c r="C128" s="682">
        <v>32326</v>
      </c>
      <c r="D128" s="682">
        <v>33777</v>
      </c>
      <c r="E128" s="682">
        <v>33777</v>
      </c>
      <c r="F128" s="555">
        <v>16872</v>
      </c>
      <c r="H128" s="555">
        <v>16180</v>
      </c>
      <c r="I128" s="546">
        <f t="shared" si="14"/>
        <v>49.951150190958344</v>
      </c>
      <c r="J128" s="704">
        <f t="shared" si="12"/>
        <v>-16905</v>
      </c>
    </row>
    <row r="129" spans="1:10" ht="11.25" customHeight="1" thickBot="1">
      <c r="A129" s="643" t="s">
        <v>136</v>
      </c>
      <c r="B129" s="644" t="s">
        <v>155</v>
      </c>
      <c r="C129" s="646">
        <f>C140+C141+C131+C135+C133</f>
        <v>69299.14743</v>
      </c>
      <c r="D129" s="646">
        <f>D140+D141+D131+D135+D133</f>
        <v>33727.34743</v>
      </c>
      <c r="E129" s="646">
        <f>E140+E141+E131+E135+E133+E136+E137</f>
        <v>31996.62576</v>
      </c>
      <c r="F129" s="576">
        <f>F140+F141+F131+F135+F133+F132+F134+F138+F139+F136+F137</f>
        <v>18004.23589</v>
      </c>
      <c r="G129" s="646">
        <f>G140+G141+G131+G135+G133+G132+G134+G138+G139</f>
        <v>0</v>
      </c>
      <c r="H129" s="646">
        <f>H140+H141+H131+H135+H133+H132+H134+H138+H139</f>
        <v>49674.35402</v>
      </c>
      <c r="I129" s="696">
        <f t="shared" si="14"/>
        <v>56.26917045892904</v>
      </c>
      <c r="J129" s="705">
        <f t="shared" si="12"/>
        <v>-13992.389869999999</v>
      </c>
    </row>
    <row r="130" spans="1:10" ht="11.25" customHeight="1" thickBot="1">
      <c r="A130" s="643" t="s">
        <v>137</v>
      </c>
      <c r="B130" s="644" t="s">
        <v>155</v>
      </c>
      <c r="C130" s="646"/>
      <c r="D130" s="646"/>
      <c r="E130" s="646"/>
      <c r="F130" s="576">
        <f>F131+F132+F134+F133</f>
        <v>1504</v>
      </c>
      <c r="G130" s="633"/>
      <c r="H130" s="576">
        <f>H131+H132+H134+H133</f>
        <v>1500</v>
      </c>
      <c r="I130" s="696"/>
      <c r="J130" s="705">
        <f t="shared" si="12"/>
        <v>1504</v>
      </c>
    </row>
    <row r="131" spans="1:10" ht="11.25" customHeight="1">
      <c r="A131" s="598" t="s">
        <v>137</v>
      </c>
      <c r="B131" s="599" t="s">
        <v>297</v>
      </c>
      <c r="C131" s="647"/>
      <c r="D131" s="647"/>
      <c r="E131" s="647">
        <v>1504</v>
      </c>
      <c r="F131" s="566">
        <v>1504</v>
      </c>
      <c r="G131" s="567"/>
      <c r="H131" s="566">
        <v>1500</v>
      </c>
      <c r="I131" s="709"/>
      <c r="J131" s="547">
        <f t="shared" si="12"/>
        <v>0</v>
      </c>
    </row>
    <row r="132" spans="1:10" ht="11.25" customHeight="1">
      <c r="A132" s="598" t="s">
        <v>137</v>
      </c>
      <c r="B132" s="553" t="s">
        <v>293</v>
      </c>
      <c r="C132" s="651"/>
      <c r="D132" s="651"/>
      <c r="E132" s="651"/>
      <c r="F132" s="566"/>
      <c r="G132" s="567"/>
      <c r="H132" s="566"/>
      <c r="I132" s="546"/>
      <c r="J132" s="547">
        <f t="shared" si="12"/>
        <v>0</v>
      </c>
    </row>
    <row r="133" spans="1:10" ht="24" customHeight="1">
      <c r="A133" s="598" t="s">
        <v>137</v>
      </c>
      <c r="B133" s="591" t="s">
        <v>244</v>
      </c>
      <c r="C133" s="651">
        <v>1508</v>
      </c>
      <c r="D133" s="651"/>
      <c r="E133" s="651"/>
      <c r="F133" s="566"/>
      <c r="G133" s="567"/>
      <c r="H133" s="566"/>
      <c r="I133" s="546"/>
      <c r="J133" s="547">
        <f t="shared" si="12"/>
        <v>0</v>
      </c>
    </row>
    <row r="134" spans="1:10" ht="11.25" customHeight="1">
      <c r="A134" s="598" t="s">
        <v>314</v>
      </c>
      <c r="B134" s="604" t="s">
        <v>315</v>
      </c>
      <c r="C134" s="651">
        <v>62.4</v>
      </c>
      <c r="D134" s="651"/>
      <c r="E134" s="651"/>
      <c r="F134" s="566"/>
      <c r="G134" s="567"/>
      <c r="H134" s="566"/>
      <c r="I134" s="546"/>
      <c r="J134" s="547">
        <f t="shared" si="12"/>
        <v>0</v>
      </c>
    </row>
    <row r="135" spans="1:10" ht="11.25" customHeight="1">
      <c r="A135" s="606" t="s">
        <v>358</v>
      </c>
      <c r="B135" s="683" t="s">
        <v>359</v>
      </c>
      <c r="C135" s="684"/>
      <c r="D135" s="684"/>
      <c r="E135" s="684">
        <v>15.2</v>
      </c>
      <c r="F135" s="566">
        <v>15.2</v>
      </c>
      <c r="G135" s="567"/>
      <c r="H135" s="566"/>
      <c r="I135" s="546"/>
      <c r="J135" s="547">
        <f t="shared" si="12"/>
        <v>0</v>
      </c>
    </row>
    <row r="136" spans="1:10" ht="18.75" customHeight="1">
      <c r="A136" s="606" t="s">
        <v>209</v>
      </c>
      <c r="B136" s="591" t="s">
        <v>210</v>
      </c>
      <c r="C136" s="684"/>
      <c r="D136" s="684"/>
      <c r="E136" s="684">
        <v>100</v>
      </c>
      <c r="F136" s="559">
        <v>100</v>
      </c>
      <c r="G136" s="560"/>
      <c r="H136" s="559"/>
      <c r="I136" s="546"/>
      <c r="J136" s="547">
        <f t="shared" si="12"/>
        <v>0</v>
      </c>
    </row>
    <row r="137" spans="1:10" ht="19.5" customHeight="1">
      <c r="A137" s="590" t="s">
        <v>211</v>
      </c>
      <c r="B137" s="617" t="s">
        <v>212</v>
      </c>
      <c r="C137" s="721"/>
      <c r="D137" s="685"/>
      <c r="E137" s="685">
        <v>50</v>
      </c>
      <c r="F137" s="596">
        <v>50</v>
      </c>
      <c r="G137" s="597"/>
      <c r="H137" s="596"/>
      <c r="I137" s="546"/>
      <c r="J137" s="547">
        <f aca="true" t="shared" si="20" ref="J137:J150">F137-E137</f>
        <v>0</v>
      </c>
    </row>
    <row r="138" spans="1:10" ht="11.25" customHeight="1">
      <c r="A138" s="606" t="s">
        <v>316</v>
      </c>
      <c r="B138" s="615" t="s">
        <v>317</v>
      </c>
      <c r="C138" s="649">
        <v>8368</v>
      </c>
      <c r="D138" s="649"/>
      <c r="E138" s="649"/>
      <c r="F138" s="555"/>
      <c r="G138" s="571"/>
      <c r="H138" s="555"/>
      <c r="I138" s="546"/>
      <c r="J138" s="547">
        <f t="shared" si="20"/>
        <v>0</v>
      </c>
    </row>
    <row r="139" spans="1:10" ht="11.25" customHeight="1" thickBot="1">
      <c r="A139" s="606" t="s">
        <v>318</v>
      </c>
      <c r="B139" s="615" t="s">
        <v>319</v>
      </c>
      <c r="C139" s="649">
        <v>453.4</v>
      </c>
      <c r="D139" s="649"/>
      <c r="E139" s="649"/>
      <c r="F139" s="555"/>
      <c r="G139" s="571"/>
      <c r="H139" s="555"/>
      <c r="I139" s="546"/>
      <c r="J139" s="704">
        <f t="shared" si="20"/>
        <v>0</v>
      </c>
    </row>
    <row r="140" spans="1:10" ht="11.25" customHeight="1" thickBot="1">
      <c r="A140" s="643" t="s">
        <v>150</v>
      </c>
      <c r="B140" s="686" t="s">
        <v>151</v>
      </c>
      <c r="C140" s="576">
        <v>22372.14743</v>
      </c>
      <c r="D140" s="576">
        <v>22372.14743</v>
      </c>
      <c r="E140" s="576">
        <v>21467.92576</v>
      </c>
      <c r="F140" s="576">
        <v>8968.17235</v>
      </c>
      <c r="G140" s="633"/>
      <c r="H140" s="576">
        <v>8174.35402</v>
      </c>
      <c r="I140" s="696">
        <f aca="true" t="shared" si="21" ref="I140:I150">F140/E140*100</f>
        <v>41.77475015639332</v>
      </c>
      <c r="J140" s="705">
        <f t="shared" si="20"/>
        <v>-12499.753409999998</v>
      </c>
    </row>
    <row r="141" spans="1:10" ht="11.25" customHeight="1" thickBot="1">
      <c r="A141" s="584" t="s">
        <v>138</v>
      </c>
      <c r="B141" s="585" t="s">
        <v>284</v>
      </c>
      <c r="C141" s="687">
        <f>C144+C142+C145</f>
        <v>45419</v>
      </c>
      <c r="D141" s="687">
        <f>D144+D142+D145</f>
        <v>11355.2</v>
      </c>
      <c r="E141" s="687">
        <f>E144+E142+E145</f>
        <v>8859.5</v>
      </c>
      <c r="F141" s="635">
        <f>F144+F142+F145+F143</f>
        <v>7366.86354</v>
      </c>
      <c r="G141" s="688"/>
      <c r="H141" s="635">
        <f>H144+H142+H145+H143</f>
        <v>40000</v>
      </c>
      <c r="I141" s="696">
        <f t="shared" si="21"/>
        <v>83.15213657655625</v>
      </c>
      <c r="J141" s="705">
        <f t="shared" si="20"/>
        <v>-1492.6364599999997</v>
      </c>
    </row>
    <row r="142" spans="1:10" ht="24" customHeight="1">
      <c r="A142" s="598" t="s">
        <v>139</v>
      </c>
      <c r="B142" s="588" t="s">
        <v>336</v>
      </c>
      <c r="C142" s="666"/>
      <c r="D142" s="666">
        <v>11265.2</v>
      </c>
      <c r="E142" s="666">
        <v>8769.5</v>
      </c>
      <c r="F142" s="566">
        <v>7315.893</v>
      </c>
      <c r="G142" s="689"/>
      <c r="H142" s="566"/>
      <c r="I142" s="709">
        <f t="shared" si="21"/>
        <v>83.42428872797765</v>
      </c>
      <c r="J142" s="547">
        <f t="shared" si="20"/>
        <v>-1453.607</v>
      </c>
    </row>
    <row r="143" spans="1:10" ht="19.5" customHeight="1">
      <c r="A143" s="598" t="s">
        <v>139</v>
      </c>
      <c r="B143" s="588" t="s">
        <v>302</v>
      </c>
      <c r="C143" s="666">
        <v>115.9</v>
      </c>
      <c r="D143" s="666"/>
      <c r="E143" s="666"/>
      <c r="F143" s="566"/>
      <c r="G143" s="689"/>
      <c r="H143" s="566"/>
      <c r="I143" s="546"/>
      <c r="J143" s="547">
        <f t="shared" si="20"/>
        <v>0</v>
      </c>
    </row>
    <row r="144" spans="1:10" ht="11.25" customHeight="1">
      <c r="A144" s="598" t="s">
        <v>139</v>
      </c>
      <c r="B144" s="599" t="s">
        <v>285</v>
      </c>
      <c r="C144" s="647">
        <v>45200</v>
      </c>
      <c r="D144" s="647"/>
      <c r="E144" s="647"/>
      <c r="F144" s="566"/>
      <c r="G144" s="567"/>
      <c r="H144" s="566">
        <v>40000</v>
      </c>
      <c r="I144" s="546"/>
      <c r="J144" s="547">
        <f t="shared" si="20"/>
        <v>0</v>
      </c>
    </row>
    <row r="145" spans="1:10" ht="11.25" customHeight="1">
      <c r="A145" s="598" t="s">
        <v>139</v>
      </c>
      <c r="B145" s="591" t="s">
        <v>301</v>
      </c>
      <c r="C145" s="653">
        <v>219</v>
      </c>
      <c r="D145" s="653">
        <v>90</v>
      </c>
      <c r="E145" s="653">
        <v>90</v>
      </c>
      <c r="F145" s="566">
        <v>50.97054</v>
      </c>
      <c r="G145" s="567"/>
      <c r="H145" s="566"/>
      <c r="I145" s="546">
        <f t="shared" si="21"/>
        <v>56.63393333333333</v>
      </c>
      <c r="J145" s="547">
        <f t="shared" si="20"/>
        <v>-39.02946</v>
      </c>
    </row>
    <row r="146" spans="1:10" ht="11.25" customHeight="1">
      <c r="A146" s="690" t="s">
        <v>179</v>
      </c>
      <c r="B146" s="538" t="s">
        <v>173</v>
      </c>
      <c r="C146" s="691">
        <v>4830</v>
      </c>
      <c r="D146" s="691"/>
      <c r="E146" s="691">
        <v>3000</v>
      </c>
      <c r="F146" s="545">
        <v>3000</v>
      </c>
      <c r="G146" s="567"/>
      <c r="H146" s="545"/>
      <c r="I146" s="546"/>
      <c r="J146" s="547">
        <f t="shared" si="20"/>
        <v>0</v>
      </c>
    </row>
    <row r="147" spans="1:10" ht="11.25" customHeight="1">
      <c r="A147" s="690" t="s">
        <v>168</v>
      </c>
      <c r="B147" s="692" t="s">
        <v>98</v>
      </c>
      <c r="C147" s="691">
        <v>366.70495</v>
      </c>
      <c r="D147" s="691"/>
      <c r="E147" s="691"/>
      <c r="F147" s="550">
        <f>F148</f>
        <v>3.6</v>
      </c>
      <c r="G147" s="693"/>
      <c r="H147" s="550"/>
      <c r="I147" s="546"/>
      <c r="J147" s="547">
        <f t="shared" si="20"/>
        <v>3.6</v>
      </c>
    </row>
    <row r="148" spans="1:10" ht="11.25" customHeight="1">
      <c r="A148" s="590" t="s">
        <v>213</v>
      </c>
      <c r="B148" s="557" t="s">
        <v>269</v>
      </c>
      <c r="C148" s="694">
        <v>366.70495</v>
      </c>
      <c r="D148" s="694"/>
      <c r="E148" s="694"/>
      <c r="F148" s="559">
        <v>3.6</v>
      </c>
      <c r="G148" s="560"/>
      <c r="H148" s="559">
        <v>365.28501</v>
      </c>
      <c r="I148" s="546"/>
      <c r="J148" s="547">
        <f t="shared" si="20"/>
        <v>3.6</v>
      </c>
    </row>
    <row r="149" spans="1:10" ht="11.25" customHeight="1" thickBot="1">
      <c r="A149" s="690" t="s">
        <v>169</v>
      </c>
      <c r="B149" s="692" t="s">
        <v>99</v>
      </c>
      <c r="C149" s="695">
        <v>-470.52891</v>
      </c>
      <c r="D149" s="695"/>
      <c r="E149" s="695"/>
      <c r="F149" s="550">
        <v>-1266.29709</v>
      </c>
      <c r="G149" s="693"/>
      <c r="H149" s="550">
        <v>-470.52891</v>
      </c>
      <c r="I149" s="546"/>
      <c r="J149" s="704">
        <f t="shared" si="20"/>
        <v>-1266.29709</v>
      </c>
    </row>
    <row r="150" spans="1:10" ht="11.25" customHeight="1" thickBot="1">
      <c r="A150" s="643"/>
      <c r="B150" s="644" t="s">
        <v>140</v>
      </c>
      <c r="C150" s="576">
        <v>546005.30179</v>
      </c>
      <c r="D150" s="576">
        <f>D86+D8</f>
        <v>359205.04743</v>
      </c>
      <c r="E150" s="576">
        <f>E86+E8</f>
        <v>390447.86176</v>
      </c>
      <c r="F150" s="576">
        <f>F86+F8</f>
        <v>220068.71148000003</v>
      </c>
      <c r="G150" s="576">
        <f>G86+G8</f>
        <v>0</v>
      </c>
      <c r="H150" s="576">
        <v>264631.02585</v>
      </c>
      <c r="I150" s="696">
        <f t="shared" si="21"/>
        <v>56.36314935571899</v>
      </c>
      <c r="J150" s="705">
        <f t="shared" si="20"/>
        <v>-170379.15027999997</v>
      </c>
    </row>
    <row r="151" spans="1:10" ht="11.25" customHeight="1">
      <c r="A151" s="527"/>
      <c r="B151" s="531"/>
      <c r="C151" s="531"/>
      <c r="D151" s="531"/>
      <c r="E151" s="531"/>
      <c r="G151" s="697"/>
      <c r="H151" s="697"/>
      <c r="I151" s="698"/>
      <c r="J151" s="699"/>
    </row>
    <row r="152" spans="1:9" ht="11.25" customHeight="1">
      <c r="A152" s="84" t="s">
        <v>348</v>
      </c>
      <c r="B152" s="84"/>
      <c r="C152" s="458"/>
      <c r="D152" s="458"/>
      <c r="E152" s="458"/>
      <c r="F152" s="459"/>
      <c r="G152" s="346"/>
      <c r="H152" s="459"/>
      <c r="I152" s="548"/>
    </row>
    <row r="153" spans="1:9" ht="11.25" customHeight="1">
      <c r="A153" s="84" t="s">
        <v>279</v>
      </c>
      <c r="B153" s="282"/>
      <c r="C153" s="282"/>
      <c r="D153" s="282"/>
      <c r="E153" s="282"/>
      <c r="F153" s="459" t="s">
        <v>349</v>
      </c>
      <c r="G153" s="715"/>
      <c r="H153" s="715"/>
      <c r="I153" s="548"/>
    </row>
    <row r="154" spans="1:9" ht="11.25" customHeight="1">
      <c r="A154" s="84"/>
      <c r="B154" s="282"/>
      <c r="C154" s="282"/>
      <c r="D154" s="282"/>
      <c r="E154" s="282"/>
      <c r="F154" s="459"/>
      <c r="G154" s="715"/>
      <c r="H154" s="715"/>
      <c r="I154" s="548"/>
    </row>
    <row r="155" spans="1:8" ht="11.25" customHeight="1">
      <c r="A155" s="714" t="s">
        <v>281</v>
      </c>
      <c r="B155" s="84"/>
      <c r="C155" s="84"/>
      <c r="D155" s="84"/>
      <c r="E155" s="84"/>
      <c r="F155" s="253"/>
      <c r="G155" s="86"/>
      <c r="H155" s="253"/>
    </row>
    <row r="156" spans="1:8" ht="11.25" customHeight="1">
      <c r="A156" s="714" t="s">
        <v>282</v>
      </c>
      <c r="B156" s="83"/>
      <c r="C156" s="84"/>
      <c r="D156" s="84"/>
      <c r="E156" s="84"/>
      <c r="F156" s="253"/>
      <c r="G156" s="86"/>
      <c r="H156" s="86"/>
    </row>
    <row r="157" ht="11.25" customHeight="1">
      <c r="A157" s="527"/>
    </row>
    <row r="158" ht="11.25" customHeight="1">
      <c r="A158" s="527"/>
    </row>
    <row r="159" ht="11.25" customHeight="1">
      <c r="A159" s="527"/>
    </row>
    <row r="160" ht="11.25" customHeight="1">
      <c r="A160" s="527"/>
    </row>
    <row r="161" ht="11.25" customHeight="1">
      <c r="A161" s="527"/>
    </row>
    <row r="162" ht="11.25" customHeight="1">
      <c r="A162" s="527"/>
    </row>
    <row r="163" ht="11.25" customHeight="1">
      <c r="A163" s="52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="130" zoomScaleNormal="130" zoomScalePageLayoutView="0" workbookViewId="0" topLeftCell="B136">
      <selection activeCell="H151" sqref="H151"/>
    </sheetView>
  </sheetViews>
  <sheetFormatPr defaultColWidth="9.00390625" defaultRowHeight="12.75"/>
  <cols>
    <col min="1" max="1" width="18.875" style="552" customWidth="1"/>
    <col min="2" max="2" width="60.125" style="527" customWidth="1"/>
    <col min="3" max="4" width="11.125" style="527" customWidth="1"/>
    <col min="5" max="5" width="11.625" style="527" customWidth="1"/>
    <col min="6" max="6" width="11.75390625" style="716" customWidth="1"/>
    <col min="7" max="7" width="11.00390625" style="527" hidden="1" customWidth="1"/>
    <col min="8" max="8" width="10.375" style="527" customWidth="1"/>
    <col min="9" max="9" width="6.625" style="527" customWidth="1"/>
    <col min="10" max="10" width="6.875" style="527" customWidth="1"/>
    <col min="11" max="16384" width="9.125" style="529" customWidth="1"/>
  </cols>
  <sheetData>
    <row r="1" spans="1:5" ht="11.25" customHeight="1">
      <c r="A1" s="527"/>
      <c r="B1" s="528" t="s">
        <v>339</v>
      </c>
      <c r="C1" s="528"/>
      <c r="D1" s="528"/>
      <c r="E1" s="528"/>
    </row>
    <row r="2" spans="1:5" ht="11.25" customHeight="1">
      <c r="A2" s="527"/>
      <c r="B2" s="528" t="s">
        <v>0</v>
      </c>
      <c r="C2" s="528"/>
      <c r="D2" s="528"/>
      <c r="E2" s="528"/>
    </row>
    <row r="3" spans="1:8" ht="11.25" customHeight="1">
      <c r="A3" s="527"/>
      <c r="B3" s="528" t="s">
        <v>1</v>
      </c>
      <c r="C3" s="528"/>
      <c r="D3" s="528"/>
      <c r="E3" s="528"/>
      <c r="F3" s="717"/>
      <c r="H3" s="530"/>
    </row>
    <row r="4" spans="1:10" ht="11.25" customHeight="1" thickBot="1">
      <c r="A4" s="527"/>
      <c r="B4" s="528" t="s">
        <v>360</v>
      </c>
      <c r="C4" s="528"/>
      <c r="D4" s="528"/>
      <c r="E4" s="528"/>
      <c r="I4" s="531"/>
      <c r="J4" s="531"/>
    </row>
    <row r="5" spans="1:10" s="536" customFormat="1" ht="11.25" customHeight="1" thickBot="1">
      <c r="A5" s="532" t="s">
        <v>2</v>
      </c>
      <c r="B5" s="533"/>
      <c r="C5" s="534" t="s">
        <v>3</v>
      </c>
      <c r="D5" s="534" t="s">
        <v>175</v>
      </c>
      <c r="E5" s="534" t="s">
        <v>233</v>
      </c>
      <c r="F5" s="718" t="s">
        <v>3</v>
      </c>
      <c r="G5" s="535"/>
      <c r="H5" s="534" t="s">
        <v>3</v>
      </c>
      <c r="I5" s="726" t="s">
        <v>145</v>
      </c>
      <c r="J5" s="727"/>
    </row>
    <row r="6" spans="1:10" s="536" customFormat="1" ht="11.25" customHeight="1">
      <c r="A6" s="537" t="s">
        <v>4</v>
      </c>
      <c r="B6" s="538" t="s">
        <v>5</v>
      </c>
      <c r="C6" s="538" t="s">
        <v>353</v>
      </c>
      <c r="D6" s="538" t="s">
        <v>144</v>
      </c>
      <c r="E6" s="538" t="s">
        <v>144</v>
      </c>
      <c r="F6" s="719" t="s">
        <v>361</v>
      </c>
      <c r="G6" s="539" t="s">
        <v>303</v>
      </c>
      <c r="H6" s="719" t="s">
        <v>361</v>
      </c>
      <c r="I6" s="534" t="s">
        <v>8</v>
      </c>
      <c r="J6" s="533" t="s">
        <v>9</v>
      </c>
    </row>
    <row r="7" spans="1:10" ht="11.25" customHeight="1" thickBot="1">
      <c r="A7" s="540" t="s">
        <v>7</v>
      </c>
      <c r="B7" s="602"/>
      <c r="C7" s="538"/>
      <c r="D7" s="538" t="s">
        <v>6</v>
      </c>
      <c r="E7" s="538" t="s">
        <v>6</v>
      </c>
      <c r="F7" s="720">
        <v>2015</v>
      </c>
      <c r="H7" s="538">
        <v>2014</v>
      </c>
      <c r="I7" s="706"/>
      <c r="J7" s="706"/>
    </row>
    <row r="8" spans="1:10" s="548" customFormat="1" ht="11.25" customHeight="1" thickBot="1">
      <c r="A8" s="544" t="s">
        <v>10</v>
      </c>
      <c r="B8" s="644" t="s">
        <v>11</v>
      </c>
      <c r="C8" s="575">
        <f>C9+C22+C30+C47+C56+C82+C37+C55+C54+C16</f>
        <v>52390.73705</v>
      </c>
      <c r="D8" s="576">
        <f>D9+D22+D30+D47+D56+D82+D37+D55+D54+D16</f>
        <v>38164.1</v>
      </c>
      <c r="E8" s="576">
        <f>E9+E22+E30+E47+E56+E82+E37+E55+E54+E16</f>
        <v>44969.536</v>
      </c>
      <c r="F8" s="576">
        <f>F9+F22+F30+F47+F56+F82+F37+F55+F54+F16</f>
        <v>36169.214060000006</v>
      </c>
      <c r="G8" s="576">
        <f>G9+G22+G30+G47+G56+G82+G37+G55+G54+G16</f>
        <v>0</v>
      </c>
      <c r="H8" s="576">
        <f>H9+H22+H30+H47+H56+H82+H37+H55+H54+H16</f>
        <v>28173.02156000001</v>
      </c>
      <c r="I8" s="696">
        <f>F8/E8*100</f>
        <v>80.43048089266478</v>
      </c>
      <c r="J8" s="705">
        <f>F8-E8</f>
        <v>-8800.321939999994</v>
      </c>
    </row>
    <row r="9" spans="1:10" s="551" customFormat="1" ht="15" customHeight="1">
      <c r="A9" s="549" t="s">
        <v>12</v>
      </c>
      <c r="B9" s="707" t="s">
        <v>13</v>
      </c>
      <c r="C9" s="708">
        <f aca="true" t="shared" si="0" ref="C9:H9">C10</f>
        <v>32341.50462</v>
      </c>
      <c r="D9" s="545">
        <f t="shared" si="0"/>
        <v>22685</v>
      </c>
      <c r="E9" s="545">
        <f t="shared" si="0"/>
        <v>22685</v>
      </c>
      <c r="F9" s="545">
        <f t="shared" si="0"/>
        <v>19291.794570000002</v>
      </c>
      <c r="G9" s="689">
        <f t="shared" si="0"/>
        <v>0</v>
      </c>
      <c r="H9" s="545">
        <f t="shared" si="0"/>
        <v>16921.82828</v>
      </c>
      <c r="I9" s="709">
        <f>F9/E9*100</f>
        <v>85.04207436632136</v>
      </c>
      <c r="J9" s="547">
        <f aca="true" t="shared" si="1" ref="J9:J72">F9-E9</f>
        <v>-3393.205429999998</v>
      </c>
    </row>
    <row r="10" spans="1:10" ht="11.25" customHeight="1">
      <c r="A10" s="552" t="s">
        <v>14</v>
      </c>
      <c r="B10" s="553" t="s">
        <v>15</v>
      </c>
      <c r="C10" s="554">
        <f aca="true" t="shared" si="2" ref="C10:H10">C12+C13+C14+C15</f>
        <v>32341.50462</v>
      </c>
      <c r="D10" s="555">
        <f t="shared" si="2"/>
        <v>22685</v>
      </c>
      <c r="E10" s="555">
        <f t="shared" si="2"/>
        <v>22685</v>
      </c>
      <c r="F10" s="555">
        <f t="shared" si="2"/>
        <v>19291.794570000002</v>
      </c>
      <c r="G10" s="555">
        <f t="shared" si="2"/>
        <v>0</v>
      </c>
      <c r="H10" s="555">
        <f t="shared" si="2"/>
        <v>16921.82828</v>
      </c>
      <c r="I10" s="546">
        <f aca="true" t="shared" si="3" ref="I10:I69">F10/E10*100</f>
        <v>85.04207436632136</v>
      </c>
      <c r="J10" s="547">
        <f t="shared" si="1"/>
        <v>-3393.205429999998</v>
      </c>
    </row>
    <row r="11" spans="1:10" ht="11.25" customHeight="1">
      <c r="A11" s="556"/>
      <c r="B11" s="557" t="s">
        <v>364</v>
      </c>
      <c r="C11" s="558"/>
      <c r="D11" s="728"/>
      <c r="E11" s="728"/>
      <c r="F11" s="559">
        <f>F10*46.71%/56.71%</f>
        <v>15889.961635773232</v>
      </c>
      <c r="G11" s="560"/>
      <c r="H11" s="559"/>
      <c r="I11" s="546"/>
      <c r="J11" s="547">
        <f t="shared" si="1"/>
        <v>15889.961635773232</v>
      </c>
    </row>
    <row r="12" spans="1:10" ht="22.5" customHeight="1">
      <c r="A12" s="561" t="s">
        <v>181</v>
      </c>
      <c r="B12" s="562" t="s">
        <v>194</v>
      </c>
      <c r="C12" s="563">
        <v>31929.28937</v>
      </c>
      <c r="D12" s="559">
        <v>21962</v>
      </c>
      <c r="E12" s="559">
        <v>21962</v>
      </c>
      <c r="F12" s="559">
        <v>18942.02365</v>
      </c>
      <c r="G12" s="560"/>
      <c r="H12" s="559">
        <v>16676.35765</v>
      </c>
      <c r="I12" s="546">
        <f t="shared" si="3"/>
        <v>86.24908318914488</v>
      </c>
      <c r="J12" s="547">
        <f t="shared" si="1"/>
        <v>-3019.976350000001</v>
      </c>
    </row>
    <row r="13" spans="1:10" ht="11.25" customHeight="1">
      <c r="A13" s="561" t="s">
        <v>182</v>
      </c>
      <c r="B13" s="564" t="s">
        <v>195</v>
      </c>
      <c r="C13" s="565">
        <v>128.84012</v>
      </c>
      <c r="D13" s="566">
        <v>260</v>
      </c>
      <c r="E13" s="566">
        <v>260</v>
      </c>
      <c r="F13" s="566">
        <v>67.87984</v>
      </c>
      <c r="G13" s="567"/>
      <c r="H13" s="566">
        <v>74.78341</v>
      </c>
      <c r="I13" s="546">
        <f t="shared" si="3"/>
        <v>26.107630769230774</v>
      </c>
      <c r="J13" s="547">
        <f t="shared" si="1"/>
        <v>-192.12016</v>
      </c>
    </row>
    <row r="14" spans="1:10" ht="24.75" customHeight="1">
      <c r="A14" s="561" t="s">
        <v>183</v>
      </c>
      <c r="B14" s="568" t="s">
        <v>184</v>
      </c>
      <c r="C14" s="563">
        <v>283.37513</v>
      </c>
      <c r="D14" s="559">
        <v>463</v>
      </c>
      <c r="E14" s="559">
        <v>463</v>
      </c>
      <c r="F14" s="559">
        <v>281.89108</v>
      </c>
      <c r="G14" s="560"/>
      <c r="H14" s="559">
        <v>170.68722</v>
      </c>
      <c r="I14" s="546">
        <f t="shared" si="3"/>
        <v>60.88360259179265</v>
      </c>
      <c r="J14" s="547">
        <f t="shared" si="1"/>
        <v>-181.10892</v>
      </c>
    </row>
    <row r="15" spans="1:10" ht="44.25" customHeight="1" thickBot="1">
      <c r="A15" s="569" t="s">
        <v>185</v>
      </c>
      <c r="B15" s="570" t="s">
        <v>186</v>
      </c>
      <c r="C15" s="554"/>
      <c r="D15" s="555"/>
      <c r="E15" s="555"/>
      <c r="F15" s="555"/>
      <c r="G15" s="571"/>
      <c r="H15" s="555"/>
      <c r="I15" s="546"/>
      <c r="J15" s="704">
        <f t="shared" si="1"/>
        <v>0</v>
      </c>
    </row>
    <row r="16" spans="1:10" s="536" customFormat="1" ht="11.25" customHeight="1" thickBot="1">
      <c r="A16" s="572" t="s">
        <v>283</v>
      </c>
      <c r="B16" s="573" t="s">
        <v>215</v>
      </c>
      <c r="C16" s="574">
        <f aca="true" t="shared" si="4" ref="C16:H16">C17</f>
        <v>29.30999</v>
      </c>
      <c r="D16" s="576">
        <f t="shared" si="4"/>
        <v>19.900000000000002</v>
      </c>
      <c r="E16" s="576">
        <f t="shared" si="4"/>
        <v>25.336000000000002</v>
      </c>
      <c r="F16" s="576">
        <f t="shared" si="4"/>
        <v>13.21273</v>
      </c>
      <c r="G16" s="576">
        <f t="shared" si="4"/>
        <v>0</v>
      </c>
      <c r="H16" s="576">
        <f t="shared" si="4"/>
        <v>16.73921</v>
      </c>
      <c r="I16" s="696">
        <f t="shared" si="3"/>
        <v>52.15002368171772</v>
      </c>
      <c r="J16" s="705">
        <f t="shared" si="1"/>
        <v>-12.123270000000002</v>
      </c>
    </row>
    <row r="17" spans="1:10" ht="11.25" customHeight="1">
      <c r="A17" s="577" t="s">
        <v>221</v>
      </c>
      <c r="B17" s="578" t="s">
        <v>217</v>
      </c>
      <c r="C17" s="565">
        <v>29.30999</v>
      </c>
      <c r="D17" s="566">
        <f>D18+D19+D20+D21</f>
        <v>19.900000000000002</v>
      </c>
      <c r="E17" s="566">
        <f>E18+E19+E20+E21</f>
        <v>25.336000000000002</v>
      </c>
      <c r="F17" s="566">
        <f>F18+F19+F20+F21</f>
        <v>13.21273</v>
      </c>
      <c r="G17" s="566">
        <f>G18+G19+G20+G21</f>
        <v>0</v>
      </c>
      <c r="H17" s="566">
        <f>H18+H19+H20+H21</f>
        <v>16.73921</v>
      </c>
      <c r="I17" s="709">
        <f t="shared" si="3"/>
        <v>52.15002368171772</v>
      </c>
      <c r="J17" s="547">
        <f t="shared" si="1"/>
        <v>-12.123270000000002</v>
      </c>
    </row>
    <row r="18" spans="1:10" ht="11.25" customHeight="1">
      <c r="A18" s="577" t="s">
        <v>222</v>
      </c>
      <c r="B18" s="579" t="s">
        <v>216</v>
      </c>
      <c r="C18" s="580">
        <v>11.06213</v>
      </c>
      <c r="D18" s="566">
        <v>6.1</v>
      </c>
      <c r="E18" s="566">
        <v>8.57335</v>
      </c>
      <c r="F18" s="566">
        <v>4.42834</v>
      </c>
      <c r="G18" s="567"/>
      <c r="H18" s="566">
        <v>6.52045</v>
      </c>
      <c r="I18" s="546">
        <f t="shared" si="3"/>
        <v>51.652387923040585</v>
      </c>
      <c r="J18" s="547">
        <f t="shared" si="1"/>
        <v>-4.145009999999999</v>
      </c>
    </row>
    <row r="19" spans="1:10" ht="11.25" customHeight="1">
      <c r="A19" s="577" t="s">
        <v>223</v>
      </c>
      <c r="B19" s="579" t="s">
        <v>218</v>
      </c>
      <c r="C19" s="580">
        <v>0.24914</v>
      </c>
      <c r="D19" s="566">
        <v>0.2</v>
      </c>
      <c r="E19" s="566">
        <v>0.2</v>
      </c>
      <c r="F19" s="566">
        <v>0.12093</v>
      </c>
      <c r="G19" s="567"/>
      <c r="H19" s="566">
        <v>0.13409</v>
      </c>
      <c r="I19" s="546">
        <f t="shared" si="3"/>
        <v>60.46499999999999</v>
      </c>
      <c r="J19" s="547">
        <f t="shared" si="1"/>
        <v>-0.07907000000000002</v>
      </c>
    </row>
    <row r="20" spans="1:10" ht="11.25" customHeight="1">
      <c r="A20" s="577" t="s">
        <v>224</v>
      </c>
      <c r="B20" s="579" t="s">
        <v>219</v>
      </c>
      <c r="C20" s="580">
        <v>18.95085</v>
      </c>
      <c r="D20" s="566">
        <v>13.3</v>
      </c>
      <c r="E20" s="566">
        <v>16.26265</v>
      </c>
      <c r="F20" s="566">
        <v>8.9846</v>
      </c>
      <c r="G20" s="567"/>
      <c r="H20" s="566">
        <v>10.31959</v>
      </c>
      <c r="I20" s="546">
        <f t="shared" si="3"/>
        <v>55.246838614862895</v>
      </c>
      <c r="J20" s="547">
        <f t="shared" si="1"/>
        <v>-7.27805</v>
      </c>
    </row>
    <row r="21" spans="1:10" ht="11.25" customHeight="1" thickBot="1">
      <c r="A21" s="581" t="s">
        <v>225</v>
      </c>
      <c r="B21" s="582" t="s">
        <v>220</v>
      </c>
      <c r="C21" s="583">
        <v>-0.95213</v>
      </c>
      <c r="D21" s="555">
        <v>0.3</v>
      </c>
      <c r="E21" s="555">
        <v>0.3</v>
      </c>
      <c r="F21" s="555">
        <v>-0.32114</v>
      </c>
      <c r="G21" s="571"/>
      <c r="H21" s="555">
        <v>-0.23492</v>
      </c>
      <c r="I21" s="546">
        <f t="shared" si="3"/>
        <v>-107.04666666666667</v>
      </c>
      <c r="J21" s="704">
        <f t="shared" si="1"/>
        <v>-0.62114</v>
      </c>
    </row>
    <row r="22" spans="1:10" s="587" customFormat="1" ht="11.25" customHeight="1" thickBot="1">
      <c r="A22" s="584" t="s">
        <v>16</v>
      </c>
      <c r="B22" s="585" t="s">
        <v>17</v>
      </c>
      <c r="C22" s="586">
        <f aca="true" t="shared" si="5" ref="C22:H22">C23+C27+C28+C29</f>
        <v>5162.69109</v>
      </c>
      <c r="D22" s="576">
        <f t="shared" si="5"/>
        <v>5698.8</v>
      </c>
      <c r="E22" s="576">
        <f t="shared" si="5"/>
        <v>7478.8</v>
      </c>
      <c r="F22" s="576">
        <f t="shared" si="5"/>
        <v>6625.992770000001</v>
      </c>
      <c r="G22" s="586">
        <f t="shared" si="5"/>
        <v>0</v>
      </c>
      <c r="H22" s="576">
        <f t="shared" si="5"/>
        <v>3514.19627</v>
      </c>
      <c r="I22" s="696">
        <f t="shared" si="3"/>
        <v>88.59700446595711</v>
      </c>
      <c r="J22" s="705">
        <f t="shared" si="1"/>
        <v>-852.8072299999994</v>
      </c>
    </row>
    <row r="23" spans="1:10" s="587" customFormat="1" ht="11.25" customHeight="1">
      <c r="A23" s="552" t="s">
        <v>141</v>
      </c>
      <c r="B23" s="588" t="s">
        <v>152</v>
      </c>
      <c r="C23" s="589">
        <f aca="true" t="shared" si="6" ref="C23:H23">C24+C25</f>
        <v>857.8763799999999</v>
      </c>
      <c r="D23" s="566">
        <f t="shared" si="6"/>
        <v>2972.8</v>
      </c>
      <c r="E23" s="566">
        <f t="shared" si="6"/>
        <v>3551.8</v>
      </c>
      <c r="F23" s="566">
        <f t="shared" si="6"/>
        <v>3237.1219300000002</v>
      </c>
      <c r="G23" s="566">
        <f t="shared" si="6"/>
        <v>0</v>
      </c>
      <c r="H23" s="566">
        <f t="shared" si="6"/>
        <v>547.31151</v>
      </c>
      <c r="I23" s="709">
        <f t="shared" si="3"/>
        <v>91.14032124556563</v>
      </c>
      <c r="J23" s="547">
        <f t="shared" si="1"/>
        <v>-314.67806999999993</v>
      </c>
    </row>
    <row r="24" spans="1:10" s="587" customFormat="1" ht="14.25" customHeight="1">
      <c r="A24" s="590" t="s">
        <v>142</v>
      </c>
      <c r="B24" s="591" t="s">
        <v>153</v>
      </c>
      <c r="C24" s="592">
        <v>491.24636</v>
      </c>
      <c r="D24" s="729">
        <v>880.7</v>
      </c>
      <c r="E24" s="729">
        <v>1009.7</v>
      </c>
      <c r="F24" s="559">
        <v>827.03279</v>
      </c>
      <c r="G24" s="593"/>
      <c r="H24" s="559">
        <v>395.95849</v>
      </c>
      <c r="I24" s="546">
        <f t="shared" si="3"/>
        <v>81.90876398930375</v>
      </c>
      <c r="J24" s="547">
        <f t="shared" si="1"/>
        <v>-182.66721000000007</v>
      </c>
    </row>
    <row r="25" spans="1:10" ht="22.5" customHeight="1">
      <c r="A25" s="590" t="s">
        <v>143</v>
      </c>
      <c r="B25" s="591" t="s">
        <v>154</v>
      </c>
      <c r="C25" s="594">
        <v>366.63002</v>
      </c>
      <c r="D25" s="730">
        <v>2092.1</v>
      </c>
      <c r="E25" s="730">
        <v>2542.1</v>
      </c>
      <c r="F25" s="555">
        <v>2410.08914</v>
      </c>
      <c r="H25" s="555">
        <v>151.35302</v>
      </c>
      <c r="I25" s="546">
        <f t="shared" si="3"/>
        <v>94.80701545965934</v>
      </c>
      <c r="J25" s="547">
        <f t="shared" si="1"/>
        <v>-132.01085999999987</v>
      </c>
    </row>
    <row r="26" spans="1:10" ht="11.25" customHeight="1">
      <c r="A26" s="590" t="s">
        <v>18</v>
      </c>
      <c r="B26" s="557" t="s">
        <v>19</v>
      </c>
      <c r="C26" s="595"/>
      <c r="D26" s="596"/>
      <c r="E26" s="596"/>
      <c r="F26" s="596"/>
      <c r="G26" s="597"/>
      <c r="H26" s="596"/>
      <c r="I26" s="546"/>
      <c r="J26" s="547">
        <f t="shared" si="1"/>
        <v>0</v>
      </c>
    </row>
    <row r="27" spans="1:10" ht="11.25" customHeight="1" thickBot="1">
      <c r="A27" s="598"/>
      <c r="B27" s="599" t="s">
        <v>20</v>
      </c>
      <c r="C27" s="589">
        <v>3633.77345</v>
      </c>
      <c r="D27" s="566">
        <v>2239.2</v>
      </c>
      <c r="E27" s="566">
        <v>2340.2</v>
      </c>
      <c r="F27" s="566">
        <v>2431.90664</v>
      </c>
      <c r="G27" s="567"/>
      <c r="H27" s="566">
        <v>2555.68541</v>
      </c>
      <c r="I27" s="546">
        <f t="shared" si="3"/>
        <v>103.91875224339802</v>
      </c>
      <c r="J27" s="547">
        <f t="shared" si="1"/>
        <v>91.70664000000033</v>
      </c>
    </row>
    <row r="28" spans="1:10" ht="11.25" customHeight="1" thickBot="1">
      <c r="A28" s="600" t="s">
        <v>21</v>
      </c>
      <c r="B28" s="601" t="s">
        <v>273</v>
      </c>
      <c r="C28" s="589">
        <v>445.27325</v>
      </c>
      <c r="D28" s="566">
        <v>281.3</v>
      </c>
      <c r="E28" s="566">
        <v>1081.3</v>
      </c>
      <c r="F28" s="559">
        <v>729.96345</v>
      </c>
      <c r="G28" s="567"/>
      <c r="H28" s="559">
        <v>287.70722</v>
      </c>
      <c r="I28" s="546">
        <f t="shared" si="3"/>
        <v>67.50794876537502</v>
      </c>
      <c r="J28" s="547">
        <f t="shared" si="1"/>
        <v>-351.33655</v>
      </c>
    </row>
    <row r="29" spans="1:10" ht="11.25" customHeight="1" thickBot="1">
      <c r="A29" s="552" t="s">
        <v>193</v>
      </c>
      <c r="B29" s="553" t="s">
        <v>259</v>
      </c>
      <c r="C29" s="602">
        <v>225.76801</v>
      </c>
      <c r="D29" s="555">
        <v>205.5</v>
      </c>
      <c r="E29" s="555">
        <v>505.5</v>
      </c>
      <c r="F29" s="596">
        <v>227.00075</v>
      </c>
      <c r="G29" s="571"/>
      <c r="H29" s="596">
        <v>123.49213</v>
      </c>
      <c r="I29" s="546">
        <f t="shared" si="3"/>
        <v>44.90618199802176</v>
      </c>
      <c r="J29" s="704">
        <f t="shared" si="1"/>
        <v>-278.49924999999996</v>
      </c>
    </row>
    <row r="30" spans="1:10" ht="11.25" customHeight="1" thickBot="1">
      <c r="A30" s="584" t="s">
        <v>22</v>
      </c>
      <c r="B30" s="585" t="s">
        <v>23</v>
      </c>
      <c r="C30" s="586">
        <f aca="true" t="shared" si="7" ref="C30:H30">C32+C34+C35</f>
        <v>1211.59127</v>
      </c>
      <c r="D30" s="576">
        <f t="shared" si="7"/>
        <v>1037.838</v>
      </c>
      <c r="E30" s="576">
        <f t="shared" si="7"/>
        <v>1137.838</v>
      </c>
      <c r="F30" s="576">
        <f t="shared" si="7"/>
        <v>755.99984</v>
      </c>
      <c r="G30" s="586">
        <f t="shared" si="7"/>
        <v>0</v>
      </c>
      <c r="H30" s="576">
        <f t="shared" si="7"/>
        <v>578.9045</v>
      </c>
      <c r="I30" s="696">
        <f t="shared" si="3"/>
        <v>66.44178169475795</v>
      </c>
      <c r="J30" s="705">
        <f t="shared" si="1"/>
        <v>-381.83816</v>
      </c>
    </row>
    <row r="31" spans="1:10" ht="11.25" customHeight="1">
      <c r="A31" s="552" t="s">
        <v>24</v>
      </c>
      <c r="B31" s="553" t="s">
        <v>25</v>
      </c>
      <c r="C31" s="602"/>
      <c r="D31" s="555"/>
      <c r="E31" s="555"/>
      <c r="F31" s="555"/>
      <c r="G31" s="571"/>
      <c r="H31" s="555"/>
      <c r="I31" s="709"/>
      <c r="J31" s="547">
        <f t="shared" si="1"/>
        <v>0</v>
      </c>
    </row>
    <row r="32" spans="2:10" ht="11.25" customHeight="1">
      <c r="B32" s="553" t="s">
        <v>26</v>
      </c>
      <c r="C32" s="602">
        <f aca="true" t="shared" si="8" ref="C32:H32">C33</f>
        <v>1205.59127</v>
      </c>
      <c r="D32" s="555">
        <f t="shared" si="8"/>
        <v>1034.793</v>
      </c>
      <c r="E32" s="555">
        <f t="shared" si="8"/>
        <v>1134.793</v>
      </c>
      <c r="F32" s="603">
        <f t="shared" si="8"/>
        <v>755.99984</v>
      </c>
      <c r="G32" s="527">
        <f t="shared" si="8"/>
        <v>0</v>
      </c>
      <c r="H32" s="603">
        <f t="shared" si="8"/>
        <v>578.9045</v>
      </c>
      <c r="I32" s="546">
        <f t="shared" si="3"/>
        <v>66.62006550974495</v>
      </c>
      <c r="J32" s="547">
        <f t="shared" si="1"/>
        <v>-378.79315999999994</v>
      </c>
    </row>
    <row r="33" spans="1:10" ht="11.25" customHeight="1">
      <c r="A33" s="590" t="s">
        <v>27</v>
      </c>
      <c r="B33" s="604" t="s">
        <v>250</v>
      </c>
      <c r="C33" s="605">
        <v>1205.59127</v>
      </c>
      <c r="D33" s="559">
        <v>1034.793</v>
      </c>
      <c r="E33" s="559">
        <v>1134.793</v>
      </c>
      <c r="F33" s="596">
        <v>755.99984</v>
      </c>
      <c r="G33" s="571"/>
      <c r="H33" s="596">
        <v>578.9045</v>
      </c>
      <c r="I33" s="546">
        <f t="shared" si="3"/>
        <v>66.62006550974495</v>
      </c>
      <c r="J33" s="547">
        <f t="shared" si="1"/>
        <v>-378.79315999999994</v>
      </c>
    </row>
    <row r="34" spans="1:10" ht="11.25" customHeight="1">
      <c r="A34" s="606" t="s">
        <v>28</v>
      </c>
      <c r="B34" s="604" t="s">
        <v>251</v>
      </c>
      <c r="C34" s="595"/>
      <c r="D34" s="596"/>
      <c r="E34" s="596"/>
      <c r="F34" s="559"/>
      <c r="G34" s="597"/>
      <c r="H34" s="559"/>
      <c r="I34" s="546"/>
      <c r="J34" s="547">
        <f t="shared" si="1"/>
        <v>0</v>
      </c>
    </row>
    <row r="35" spans="1:10" ht="11.25" customHeight="1" thickBot="1">
      <c r="A35" s="590" t="s">
        <v>198</v>
      </c>
      <c r="B35" s="557" t="s">
        <v>252</v>
      </c>
      <c r="C35" s="595">
        <v>6</v>
      </c>
      <c r="D35" s="596">
        <v>3.045</v>
      </c>
      <c r="E35" s="596">
        <v>3.045</v>
      </c>
      <c r="F35" s="596"/>
      <c r="G35" s="597"/>
      <c r="H35" s="596"/>
      <c r="I35" s="546">
        <f t="shared" si="3"/>
        <v>0</v>
      </c>
      <c r="J35" s="704">
        <f t="shared" si="1"/>
        <v>-3.045</v>
      </c>
    </row>
    <row r="36" spans="1:10" ht="11.25" customHeight="1">
      <c r="A36" s="607" t="s">
        <v>51</v>
      </c>
      <c r="B36" s="608" t="s">
        <v>146</v>
      </c>
      <c r="C36" s="533"/>
      <c r="D36" s="731"/>
      <c r="E36" s="731"/>
      <c r="F36" s="609"/>
      <c r="G36" s="610"/>
      <c r="H36" s="609"/>
      <c r="I36" s="710"/>
      <c r="J36" s="711">
        <f t="shared" si="1"/>
        <v>0</v>
      </c>
    </row>
    <row r="37" spans="1:10" ht="11.25" customHeight="1" thickBot="1">
      <c r="A37" s="611"/>
      <c r="B37" s="612" t="s">
        <v>147</v>
      </c>
      <c r="C37" s="543">
        <f aca="true" t="shared" si="9" ref="C37:H37">C39+C40+C44</f>
        <v>5337.960569999999</v>
      </c>
      <c r="D37" s="614">
        <f t="shared" si="9"/>
        <v>3380.5</v>
      </c>
      <c r="E37" s="614">
        <f t="shared" si="9"/>
        <v>3380.5</v>
      </c>
      <c r="F37" s="614">
        <f t="shared" si="9"/>
        <v>1307.97426</v>
      </c>
      <c r="G37" s="613">
        <f t="shared" si="9"/>
        <v>0</v>
      </c>
      <c r="H37" s="614">
        <f t="shared" si="9"/>
        <v>1718.9129799999998</v>
      </c>
      <c r="I37" s="712">
        <f t="shared" si="3"/>
        <v>38.69173968347878</v>
      </c>
      <c r="J37" s="713">
        <f t="shared" si="1"/>
        <v>-2072.52574</v>
      </c>
    </row>
    <row r="38" spans="1:10" ht="11.25" customHeight="1">
      <c r="A38" s="552" t="s">
        <v>187</v>
      </c>
      <c r="B38" s="553" t="s">
        <v>52</v>
      </c>
      <c r="C38" s="602"/>
      <c r="D38" s="555"/>
      <c r="E38" s="555"/>
      <c r="F38" s="555"/>
      <c r="G38" s="571"/>
      <c r="H38" s="555"/>
      <c r="I38" s="709"/>
      <c r="J38" s="547">
        <f t="shared" si="1"/>
        <v>0</v>
      </c>
    </row>
    <row r="39" spans="2:10" ht="11.25" customHeight="1">
      <c r="B39" s="599" t="s">
        <v>260</v>
      </c>
      <c r="C39" s="589">
        <v>4725.77885</v>
      </c>
      <c r="D39" s="566">
        <v>2752.5</v>
      </c>
      <c r="E39" s="566">
        <v>2752.5</v>
      </c>
      <c r="F39" s="566">
        <v>1075.20788</v>
      </c>
      <c r="G39" s="571"/>
      <c r="H39" s="566">
        <v>1432.65233</v>
      </c>
      <c r="I39" s="546">
        <f t="shared" si="3"/>
        <v>39.062956584922794</v>
      </c>
      <c r="J39" s="547">
        <f t="shared" si="1"/>
        <v>-1677.29212</v>
      </c>
    </row>
    <row r="40" spans="1:10" ht="20.25" customHeight="1">
      <c r="A40" s="590" t="s">
        <v>263</v>
      </c>
      <c r="B40" s="615" t="s">
        <v>262</v>
      </c>
      <c r="C40" s="602">
        <f aca="true" t="shared" si="10" ref="C40:H40">C41</f>
        <v>331.37447</v>
      </c>
      <c r="D40" s="555">
        <f t="shared" si="10"/>
        <v>307</v>
      </c>
      <c r="E40" s="555">
        <f t="shared" si="10"/>
        <v>307</v>
      </c>
      <c r="F40" s="555">
        <f t="shared" si="10"/>
        <v>153.96403</v>
      </c>
      <c r="G40" s="527">
        <f t="shared" si="10"/>
        <v>0</v>
      </c>
      <c r="H40" s="555">
        <f t="shared" si="10"/>
        <v>145.93668</v>
      </c>
      <c r="I40" s="546">
        <f t="shared" si="3"/>
        <v>50.15114983713356</v>
      </c>
      <c r="J40" s="547">
        <f t="shared" si="1"/>
        <v>-153.03597</v>
      </c>
    </row>
    <row r="41" spans="1:10" ht="22.5" customHeight="1">
      <c r="A41" s="616" t="s">
        <v>264</v>
      </c>
      <c r="B41" s="617" t="s">
        <v>262</v>
      </c>
      <c r="C41" s="616">
        <v>331.37447</v>
      </c>
      <c r="D41" s="603">
        <v>307</v>
      </c>
      <c r="E41" s="603">
        <v>307</v>
      </c>
      <c r="F41" s="603">
        <v>153.96403</v>
      </c>
      <c r="G41" s="618"/>
      <c r="H41" s="603">
        <v>145.93668</v>
      </c>
      <c r="I41" s="546">
        <f t="shared" si="3"/>
        <v>50.15114983713356</v>
      </c>
      <c r="J41" s="547">
        <f t="shared" si="1"/>
        <v>-153.03597</v>
      </c>
    </row>
    <row r="42" spans="1:11" ht="11.25" customHeight="1">
      <c r="A42" s="552" t="s">
        <v>53</v>
      </c>
      <c r="B42" s="553" t="s">
        <v>54</v>
      </c>
      <c r="C42" s="602"/>
      <c r="D42" s="555"/>
      <c r="E42" s="555"/>
      <c r="F42" s="619"/>
      <c r="G42" s="620"/>
      <c r="H42" s="619"/>
      <c r="I42" s="546"/>
      <c r="J42" s="547">
        <f t="shared" si="1"/>
        <v>0</v>
      </c>
      <c r="K42" s="587"/>
    </row>
    <row r="43" spans="1:11" ht="11.25" customHeight="1">
      <c r="A43" s="621"/>
      <c r="B43" s="553" t="s">
        <v>55</v>
      </c>
      <c r="C43" s="602"/>
      <c r="D43" s="555"/>
      <c r="E43" s="555"/>
      <c r="F43" s="622"/>
      <c r="G43" s="623"/>
      <c r="H43" s="622"/>
      <c r="I43" s="546"/>
      <c r="J43" s="547">
        <f t="shared" si="1"/>
        <v>0</v>
      </c>
      <c r="K43" s="624"/>
    </row>
    <row r="44" spans="1:11" s="587" customFormat="1" ht="11.25" customHeight="1">
      <c r="A44" s="621"/>
      <c r="B44" s="553" t="s">
        <v>56</v>
      </c>
      <c r="C44" s="589">
        <f aca="true" t="shared" si="11" ref="C44:H44">C46</f>
        <v>280.80725</v>
      </c>
      <c r="D44" s="566">
        <f t="shared" si="11"/>
        <v>321</v>
      </c>
      <c r="E44" s="566">
        <f t="shared" si="11"/>
        <v>321</v>
      </c>
      <c r="F44" s="566">
        <f t="shared" si="11"/>
        <v>78.80235</v>
      </c>
      <c r="G44" s="542">
        <f t="shared" si="11"/>
        <v>0</v>
      </c>
      <c r="H44" s="566">
        <f t="shared" si="11"/>
        <v>140.32397</v>
      </c>
      <c r="I44" s="546">
        <f t="shared" si="3"/>
        <v>24.549018691588785</v>
      </c>
      <c r="J44" s="547">
        <f t="shared" si="1"/>
        <v>-242.19765</v>
      </c>
      <c r="K44" s="624"/>
    </row>
    <row r="45" spans="1:10" s="624" customFormat="1" ht="11.25" customHeight="1">
      <c r="A45" s="590" t="s">
        <v>57</v>
      </c>
      <c r="B45" s="557" t="s">
        <v>58</v>
      </c>
      <c r="C45" s="595"/>
      <c r="D45" s="596"/>
      <c r="E45" s="596"/>
      <c r="F45" s="625"/>
      <c r="G45" s="623"/>
      <c r="H45" s="625"/>
      <c r="I45" s="546"/>
      <c r="J45" s="547">
        <f t="shared" si="1"/>
        <v>0</v>
      </c>
    </row>
    <row r="46" spans="1:10" s="624" customFormat="1" ht="11.25" customHeight="1" thickBot="1">
      <c r="A46" s="621"/>
      <c r="B46" s="553" t="s">
        <v>59</v>
      </c>
      <c r="C46" s="602">
        <v>280.80725</v>
      </c>
      <c r="D46" s="555">
        <v>321</v>
      </c>
      <c r="E46" s="555">
        <v>321</v>
      </c>
      <c r="F46" s="555">
        <v>78.80235</v>
      </c>
      <c r="G46" s="623"/>
      <c r="H46" s="555">
        <v>140.32397</v>
      </c>
      <c r="I46" s="546">
        <f t="shared" si="3"/>
        <v>24.549018691588785</v>
      </c>
      <c r="J46" s="704">
        <f t="shared" si="1"/>
        <v>-242.19765</v>
      </c>
    </row>
    <row r="47" spans="1:10" s="624" customFormat="1" ht="11.25" customHeight="1" thickBot="1">
      <c r="A47" s="584" t="s">
        <v>62</v>
      </c>
      <c r="B47" s="585" t="s">
        <v>63</v>
      </c>
      <c r="C47" s="586">
        <f>C48+C49+C50+C51+C53</f>
        <v>3876.50405</v>
      </c>
      <c r="D47" s="576">
        <f>D48+D49+D50+D51+D53</f>
        <v>3760.5</v>
      </c>
      <c r="E47" s="576">
        <f>E48+E49+E50+E51+E53+E52</f>
        <v>6260.5</v>
      </c>
      <c r="F47" s="576">
        <f>F48+F49+F50+F51+F53+F52</f>
        <v>5638.98373</v>
      </c>
      <c r="G47" s="626"/>
      <c r="H47" s="576">
        <f>H48+H49+H51+H50+H53+H52</f>
        <v>2820.87944</v>
      </c>
      <c r="I47" s="696">
        <f t="shared" si="3"/>
        <v>90.07241801773021</v>
      </c>
      <c r="J47" s="705">
        <f t="shared" si="1"/>
        <v>-621.5162700000001</v>
      </c>
    </row>
    <row r="48" spans="1:10" s="624" customFormat="1" ht="11.25" customHeight="1">
      <c r="A48" s="590" t="s">
        <v>265</v>
      </c>
      <c r="B48" s="595" t="s">
        <v>197</v>
      </c>
      <c r="C48" s="602">
        <v>3579.52026</v>
      </c>
      <c r="D48" s="555">
        <v>3440.5</v>
      </c>
      <c r="E48" s="555">
        <v>3740.5</v>
      </c>
      <c r="F48" s="555">
        <v>3062.15939</v>
      </c>
      <c r="G48" s="623"/>
      <c r="H48" s="555">
        <v>2263.14111</v>
      </c>
      <c r="I48" s="709">
        <f t="shared" si="3"/>
        <v>81.86497500334178</v>
      </c>
      <c r="J48" s="547">
        <f t="shared" si="1"/>
        <v>-678.3406100000002</v>
      </c>
    </row>
    <row r="49" spans="1:10" s="624" customFormat="1" ht="11.25" customHeight="1">
      <c r="A49" s="590" t="s">
        <v>238</v>
      </c>
      <c r="B49" s="592" t="s">
        <v>240</v>
      </c>
      <c r="C49" s="605">
        <v>17.55642</v>
      </c>
      <c r="D49" s="559">
        <v>18</v>
      </c>
      <c r="E49" s="559">
        <v>18</v>
      </c>
      <c r="F49" s="559">
        <v>11.17611</v>
      </c>
      <c r="G49" s="627"/>
      <c r="H49" s="559">
        <v>12.38881</v>
      </c>
      <c r="I49" s="546">
        <f t="shared" si="3"/>
        <v>62.0895</v>
      </c>
      <c r="J49" s="547">
        <f t="shared" si="1"/>
        <v>-6.8238900000000005</v>
      </c>
    </row>
    <row r="50" spans="1:10" s="624" customFormat="1" ht="11.25" customHeight="1">
      <c r="A50" s="590" t="s">
        <v>295</v>
      </c>
      <c r="B50" s="592" t="s">
        <v>296</v>
      </c>
      <c r="C50" s="605">
        <v>0.5952</v>
      </c>
      <c r="D50" s="559">
        <v>1</v>
      </c>
      <c r="E50" s="559">
        <v>1</v>
      </c>
      <c r="F50" s="559"/>
      <c r="G50" s="627"/>
      <c r="H50" s="559">
        <v>0.5952</v>
      </c>
      <c r="I50" s="546">
        <f t="shared" si="3"/>
        <v>0</v>
      </c>
      <c r="J50" s="547">
        <f t="shared" si="1"/>
        <v>-1</v>
      </c>
    </row>
    <row r="51" spans="1:10" s="624" customFormat="1" ht="11.25" customHeight="1">
      <c r="A51" s="590" t="s">
        <v>239</v>
      </c>
      <c r="B51" s="605" t="s">
        <v>241</v>
      </c>
      <c r="C51" s="605">
        <v>278.82217</v>
      </c>
      <c r="D51" s="559">
        <v>300</v>
      </c>
      <c r="E51" s="559">
        <v>300</v>
      </c>
      <c r="F51" s="559">
        <v>87.97395</v>
      </c>
      <c r="G51" s="627"/>
      <c r="H51" s="559">
        <v>239.36333</v>
      </c>
      <c r="I51" s="546">
        <f t="shared" si="3"/>
        <v>29.324650000000002</v>
      </c>
      <c r="J51" s="547">
        <f t="shared" si="1"/>
        <v>-212.02605</v>
      </c>
    </row>
    <row r="52" spans="1:10" s="624" customFormat="1" ht="11.25" customHeight="1">
      <c r="A52" s="590" t="s">
        <v>274</v>
      </c>
      <c r="B52" s="595" t="s">
        <v>275</v>
      </c>
      <c r="C52" s="595"/>
      <c r="D52" s="596"/>
      <c r="E52" s="596">
        <v>1</v>
      </c>
      <c r="F52" s="596">
        <v>0.00366</v>
      </c>
      <c r="G52" s="628"/>
      <c r="H52" s="596">
        <v>0.00204</v>
      </c>
      <c r="I52" s="546">
        <f t="shared" si="3"/>
        <v>0.366</v>
      </c>
      <c r="J52" s="547">
        <f t="shared" si="1"/>
        <v>-0.99634</v>
      </c>
    </row>
    <row r="53" spans="1:10" s="624" customFormat="1" ht="23.25" customHeight="1" thickBot="1">
      <c r="A53" s="590" t="s">
        <v>276</v>
      </c>
      <c r="B53" s="629" t="s">
        <v>277</v>
      </c>
      <c r="C53" s="595">
        <v>0.01</v>
      </c>
      <c r="D53" s="596">
        <v>1</v>
      </c>
      <c r="E53" s="596">
        <v>2200</v>
      </c>
      <c r="F53" s="596">
        <v>2477.67062</v>
      </c>
      <c r="G53" s="628"/>
      <c r="H53" s="596">
        <v>305.38895</v>
      </c>
      <c r="I53" s="546">
        <f t="shared" si="3"/>
        <v>112.6213918181818</v>
      </c>
      <c r="J53" s="704">
        <f t="shared" si="1"/>
        <v>277.6706199999999</v>
      </c>
    </row>
    <row r="54" spans="1:11" s="624" customFormat="1" ht="34.5" customHeight="1" thickBot="1">
      <c r="A54" s="630" t="s">
        <v>328</v>
      </c>
      <c r="B54" s="631" t="s">
        <v>158</v>
      </c>
      <c r="C54" s="632">
        <v>97.37</v>
      </c>
      <c r="D54" s="732">
        <v>104.5</v>
      </c>
      <c r="E54" s="732">
        <v>104.5</v>
      </c>
      <c r="F54" s="576"/>
      <c r="G54" s="633"/>
      <c r="H54" s="576"/>
      <c r="I54" s="696">
        <f t="shared" si="3"/>
        <v>0</v>
      </c>
      <c r="J54" s="705">
        <f t="shared" si="1"/>
        <v>-104.5</v>
      </c>
      <c r="K54" s="529"/>
    </row>
    <row r="55" spans="1:10" s="536" customFormat="1" ht="11.25" customHeight="1" thickBot="1">
      <c r="A55" s="584" t="s">
        <v>189</v>
      </c>
      <c r="B55" s="585" t="s">
        <v>68</v>
      </c>
      <c r="C55" s="634">
        <v>878.31101</v>
      </c>
      <c r="D55" s="635">
        <v>400</v>
      </c>
      <c r="E55" s="635">
        <v>1000</v>
      </c>
      <c r="F55" s="635">
        <v>712.2226</v>
      </c>
      <c r="G55" s="636"/>
      <c r="H55" s="635">
        <v>541.33031</v>
      </c>
      <c r="I55" s="696">
        <f t="shared" si="3"/>
        <v>71.22226</v>
      </c>
      <c r="J55" s="705">
        <f t="shared" si="1"/>
        <v>-287.77739999999994</v>
      </c>
    </row>
    <row r="56" spans="1:10" ht="11.25" customHeight="1" thickBot="1">
      <c r="A56" s="584" t="s">
        <v>69</v>
      </c>
      <c r="B56" s="585" t="s">
        <v>70</v>
      </c>
      <c r="C56" s="635">
        <f>C59+C61+C63+C65+C66+C68+C69+C70+C72+C74+C81+C57+C77</f>
        <v>1033.9858</v>
      </c>
      <c r="D56" s="635">
        <f>D59+D61+D63+D65+D66+D68+D69+D70+D72+D74+D81+D57+D77</f>
        <v>1077.0620000000001</v>
      </c>
      <c r="E56" s="635">
        <f>E59+E61+E63+E65+E66+E68+E69+E70+E72+E74+E81+E57+E77</f>
        <v>1197.0620000000001</v>
      </c>
      <c r="F56" s="635">
        <f>F59+F61+F63+F65+F66+F68+F69+F70+F72+F74+F57+F77+F78+F79</f>
        <v>582.5449</v>
      </c>
      <c r="G56" s="635">
        <f>G59+G61+G63+G65+G66+G68+G69+G70+G72+G74+G57+G77+G78+G79</f>
        <v>0</v>
      </c>
      <c r="H56" s="635">
        <f>H59+H61+H63+H65+H66+H68+H69+H70+H72+H74+H57+H77+H78+H79+H71</f>
        <v>520.8684499999999</v>
      </c>
      <c r="I56" s="696">
        <f t="shared" si="3"/>
        <v>48.66455538643779</v>
      </c>
      <c r="J56" s="705">
        <f t="shared" si="1"/>
        <v>-614.5171000000001</v>
      </c>
    </row>
    <row r="57" spans="1:10" ht="11.25" customHeight="1">
      <c r="A57" s="598" t="s">
        <v>190</v>
      </c>
      <c r="B57" s="599" t="s">
        <v>266</v>
      </c>
      <c r="C57" s="565">
        <v>33.14669</v>
      </c>
      <c r="D57" s="566">
        <v>30.5</v>
      </c>
      <c r="E57" s="566">
        <v>30.5</v>
      </c>
      <c r="F57" s="566">
        <v>27.07499</v>
      </c>
      <c r="G57" s="567"/>
      <c r="H57" s="566">
        <v>19.46829</v>
      </c>
      <c r="I57" s="709">
        <f t="shared" si="3"/>
        <v>88.77045901639345</v>
      </c>
      <c r="J57" s="547">
        <f t="shared" si="1"/>
        <v>-3.4250100000000003</v>
      </c>
    </row>
    <row r="58" spans="1:11" s="536" customFormat="1" ht="11.25" customHeight="1">
      <c r="A58" s="552" t="s">
        <v>71</v>
      </c>
      <c r="B58" s="553" t="s">
        <v>72</v>
      </c>
      <c r="C58" s="595"/>
      <c r="D58" s="596"/>
      <c r="E58" s="596"/>
      <c r="F58" s="637"/>
      <c r="G58" s="638"/>
      <c r="H58" s="637"/>
      <c r="I58" s="546"/>
      <c r="J58" s="547">
        <f t="shared" si="1"/>
        <v>0</v>
      </c>
      <c r="K58" s="529"/>
    </row>
    <row r="59" spans="2:10" ht="11.25" customHeight="1">
      <c r="B59" s="553" t="s">
        <v>73</v>
      </c>
      <c r="C59" s="589">
        <v>1.458</v>
      </c>
      <c r="D59" s="566">
        <v>2.2</v>
      </c>
      <c r="E59" s="566">
        <v>2.2</v>
      </c>
      <c r="F59" s="555"/>
      <c r="G59" s="571"/>
      <c r="H59" s="555">
        <v>1.458</v>
      </c>
      <c r="I59" s="546">
        <f t="shared" si="3"/>
        <v>0</v>
      </c>
      <c r="J59" s="547">
        <f t="shared" si="1"/>
        <v>-2.2</v>
      </c>
    </row>
    <row r="60" spans="1:10" ht="11.25" customHeight="1">
      <c r="A60" s="590" t="s">
        <v>74</v>
      </c>
      <c r="B60" s="557" t="s">
        <v>267</v>
      </c>
      <c r="C60" s="595"/>
      <c r="D60" s="596"/>
      <c r="E60" s="596"/>
      <c r="F60" s="596"/>
      <c r="G60" s="597"/>
      <c r="H60" s="596"/>
      <c r="I60" s="546"/>
      <c r="J60" s="547">
        <f t="shared" si="1"/>
        <v>0</v>
      </c>
    </row>
    <row r="61" spans="1:10" ht="11.25" customHeight="1">
      <c r="A61" s="598"/>
      <c r="B61" s="599" t="s">
        <v>75</v>
      </c>
      <c r="C61" s="589">
        <v>15</v>
      </c>
      <c r="D61" s="566">
        <v>18.5</v>
      </c>
      <c r="E61" s="566">
        <v>18.5</v>
      </c>
      <c r="F61" s="566">
        <v>28</v>
      </c>
      <c r="G61" s="571"/>
      <c r="H61" s="566"/>
      <c r="I61" s="546">
        <f t="shared" si="3"/>
        <v>151.35135135135135</v>
      </c>
      <c r="J61" s="547">
        <f t="shared" si="1"/>
        <v>9.5</v>
      </c>
    </row>
    <row r="62" spans="1:10" ht="11.25" customHeight="1">
      <c r="A62" s="590" t="s">
        <v>92</v>
      </c>
      <c r="B62" s="557" t="s">
        <v>72</v>
      </c>
      <c r="C62" s="602"/>
      <c r="D62" s="555"/>
      <c r="E62" s="555"/>
      <c r="F62" s="555"/>
      <c r="G62" s="571"/>
      <c r="H62" s="555"/>
      <c r="I62" s="546"/>
      <c r="J62" s="547">
        <f t="shared" si="1"/>
        <v>0</v>
      </c>
    </row>
    <row r="63" spans="1:10" ht="11.25" customHeight="1">
      <c r="A63" s="598"/>
      <c r="B63" s="599" t="s">
        <v>268</v>
      </c>
      <c r="C63" s="602">
        <v>24.5</v>
      </c>
      <c r="D63" s="555">
        <v>48.2</v>
      </c>
      <c r="E63" s="555">
        <v>48.2</v>
      </c>
      <c r="F63" s="555"/>
      <c r="G63" s="571"/>
      <c r="H63" s="555">
        <v>15</v>
      </c>
      <c r="I63" s="546">
        <f t="shared" si="3"/>
        <v>0</v>
      </c>
      <c r="J63" s="547">
        <f t="shared" si="1"/>
        <v>-48.2</v>
      </c>
    </row>
    <row r="64" spans="1:10" ht="11.25" customHeight="1">
      <c r="A64" s="552" t="s">
        <v>305</v>
      </c>
      <c r="B64" s="553" t="s">
        <v>306</v>
      </c>
      <c r="C64" s="595"/>
      <c r="D64" s="596"/>
      <c r="E64" s="596"/>
      <c r="F64" s="596"/>
      <c r="G64" s="571"/>
      <c r="H64" s="596"/>
      <c r="I64" s="546"/>
      <c r="J64" s="547">
        <f t="shared" si="1"/>
        <v>0</v>
      </c>
    </row>
    <row r="65" spans="2:10" ht="11.25" customHeight="1">
      <c r="B65" s="599"/>
      <c r="C65" s="589"/>
      <c r="D65" s="566"/>
      <c r="E65" s="566"/>
      <c r="F65" s="566"/>
      <c r="G65" s="571"/>
      <c r="H65" s="566"/>
      <c r="I65" s="546"/>
      <c r="J65" s="547">
        <f t="shared" si="1"/>
        <v>0</v>
      </c>
    </row>
    <row r="66" spans="1:10" ht="11.25" customHeight="1">
      <c r="A66" s="590" t="s">
        <v>165</v>
      </c>
      <c r="B66" s="557" t="s">
        <v>167</v>
      </c>
      <c r="C66" s="595">
        <v>0.1</v>
      </c>
      <c r="D66" s="596">
        <v>300.2</v>
      </c>
      <c r="E66" s="596">
        <v>320.2</v>
      </c>
      <c r="F66" s="559">
        <v>170</v>
      </c>
      <c r="G66" s="571"/>
      <c r="H66" s="559">
        <v>0.1</v>
      </c>
      <c r="I66" s="546">
        <f t="shared" si="3"/>
        <v>53.09181761399125</v>
      </c>
      <c r="J66" s="547">
        <f t="shared" si="1"/>
        <v>-150.2</v>
      </c>
    </row>
    <row r="67" spans="1:10" ht="11.25" customHeight="1">
      <c r="A67" s="590" t="s">
        <v>76</v>
      </c>
      <c r="B67" s="557" t="s">
        <v>77</v>
      </c>
      <c r="C67" s="595"/>
      <c r="D67" s="596"/>
      <c r="E67" s="596"/>
      <c r="F67" s="596"/>
      <c r="G67" s="597"/>
      <c r="H67" s="596"/>
      <c r="I67" s="546"/>
      <c r="J67" s="547">
        <f t="shared" si="1"/>
        <v>0</v>
      </c>
    </row>
    <row r="68" spans="1:10" ht="11.25" customHeight="1">
      <c r="A68" s="598"/>
      <c r="B68" s="599" t="s">
        <v>78</v>
      </c>
      <c r="C68" s="589">
        <v>379</v>
      </c>
      <c r="D68" s="566">
        <v>312</v>
      </c>
      <c r="E68" s="566">
        <v>311</v>
      </c>
      <c r="F68" s="566">
        <v>50</v>
      </c>
      <c r="G68" s="567"/>
      <c r="H68" s="566">
        <v>211</v>
      </c>
      <c r="I68" s="546">
        <f t="shared" si="3"/>
        <v>16.077170418006432</v>
      </c>
      <c r="J68" s="547">
        <f t="shared" si="1"/>
        <v>-261</v>
      </c>
    </row>
    <row r="69" spans="1:10" ht="11.25" customHeight="1">
      <c r="A69" s="590" t="s">
        <v>79</v>
      </c>
      <c r="B69" s="557" t="s">
        <v>166</v>
      </c>
      <c r="C69" s="595">
        <v>115.9</v>
      </c>
      <c r="D69" s="596">
        <v>34.7</v>
      </c>
      <c r="E69" s="596">
        <v>34.7</v>
      </c>
      <c r="F69" s="559">
        <v>60.059</v>
      </c>
      <c r="G69" s="567"/>
      <c r="H69" s="559">
        <v>7.8</v>
      </c>
      <c r="I69" s="546">
        <f t="shared" si="3"/>
        <v>173.0806916426513</v>
      </c>
      <c r="J69" s="547">
        <f t="shared" si="1"/>
        <v>25.358999999999995</v>
      </c>
    </row>
    <row r="70" spans="1:10" ht="11.25" customHeight="1">
      <c r="A70" s="590" t="s">
        <v>80</v>
      </c>
      <c r="B70" s="557" t="s">
        <v>81</v>
      </c>
      <c r="C70" s="605"/>
      <c r="D70" s="559"/>
      <c r="E70" s="559"/>
      <c r="F70" s="559"/>
      <c r="G70" s="560"/>
      <c r="H70" s="559"/>
      <c r="I70" s="546"/>
      <c r="J70" s="547">
        <f t="shared" si="1"/>
        <v>0</v>
      </c>
    </row>
    <row r="71" spans="1:10" ht="11.25" customHeight="1">
      <c r="A71" s="590" t="s">
        <v>82</v>
      </c>
      <c r="B71" s="557" t="s">
        <v>77</v>
      </c>
      <c r="C71" s="602"/>
      <c r="D71" s="555"/>
      <c r="E71" s="555"/>
      <c r="F71" s="555"/>
      <c r="G71" s="571"/>
      <c r="H71" s="555">
        <v>4</v>
      </c>
      <c r="I71" s="546"/>
      <c r="J71" s="547">
        <f t="shared" si="1"/>
        <v>0</v>
      </c>
    </row>
    <row r="72" spans="2:10" ht="11.25" customHeight="1">
      <c r="B72" s="553" t="s">
        <v>83</v>
      </c>
      <c r="C72" s="602">
        <v>4</v>
      </c>
      <c r="D72" s="555"/>
      <c r="E72" s="555"/>
      <c r="F72" s="555"/>
      <c r="G72" s="571"/>
      <c r="H72" s="555"/>
      <c r="I72" s="546"/>
      <c r="J72" s="547">
        <f t="shared" si="1"/>
        <v>0</v>
      </c>
    </row>
    <row r="73" spans="1:10" ht="11.25" customHeight="1">
      <c r="A73" s="590" t="s">
        <v>84</v>
      </c>
      <c r="B73" s="557" t="s">
        <v>85</v>
      </c>
      <c r="C73" s="595"/>
      <c r="D73" s="596"/>
      <c r="E73" s="596"/>
      <c r="F73" s="596"/>
      <c r="G73" s="571"/>
      <c r="H73" s="596"/>
      <c r="I73" s="546"/>
      <c r="J73" s="547">
        <f aca="true" t="shared" si="12" ref="J73:J137">F73-E73</f>
        <v>0</v>
      </c>
    </row>
    <row r="74" spans="1:10" ht="11.25" customHeight="1">
      <c r="A74" s="598"/>
      <c r="B74" s="599" t="s">
        <v>86</v>
      </c>
      <c r="C74" s="589">
        <f aca="true" t="shared" si="13" ref="C74:H74">C75+C76</f>
        <v>0</v>
      </c>
      <c r="D74" s="566">
        <f t="shared" si="13"/>
        <v>0</v>
      </c>
      <c r="E74" s="566">
        <f t="shared" si="13"/>
        <v>0</v>
      </c>
      <c r="F74" s="566">
        <f t="shared" si="13"/>
        <v>0</v>
      </c>
      <c r="G74" s="542">
        <f t="shared" si="13"/>
        <v>0</v>
      </c>
      <c r="H74" s="566">
        <f t="shared" si="13"/>
        <v>0</v>
      </c>
      <c r="I74" s="546"/>
      <c r="J74" s="547">
        <f t="shared" si="12"/>
        <v>0</v>
      </c>
    </row>
    <row r="75" spans="1:10" ht="11.25" customHeight="1">
      <c r="A75" s="552" t="s">
        <v>229</v>
      </c>
      <c r="B75" s="615" t="s">
        <v>228</v>
      </c>
      <c r="C75" s="602"/>
      <c r="D75" s="555"/>
      <c r="E75" s="555"/>
      <c r="F75" s="555"/>
      <c r="G75" s="571"/>
      <c r="H75" s="555"/>
      <c r="I75" s="546"/>
      <c r="J75" s="547">
        <f t="shared" si="12"/>
        <v>0</v>
      </c>
    </row>
    <row r="76" spans="1:10" ht="11.25" customHeight="1">
      <c r="A76" s="606" t="s">
        <v>192</v>
      </c>
      <c r="B76" s="639" t="s">
        <v>196</v>
      </c>
      <c r="C76" s="605"/>
      <c r="D76" s="559"/>
      <c r="E76" s="559"/>
      <c r="F76" s="559"/>
      <c r="G76" s="560"/>
      <c r="H76" s="559"/>
      <c r="I76" s="546"/>
      <c r="J76" s="547">
        <f t="shared" si="12"/>
        <v>0</v>
      </c>
    </row>
    <row r="77" spans="1:10" ht="11.25" customHeight="1">
      <c r="A77" s="606" t="s">
        <v>177</v>
      </c>
      <c r="B77" s="640" t="s">
        <v>232</v>
      </c>
      <c r="C77" s="605">
        <v>23</v>
      </c>
      <c r="D77" s="559">
        <v>20</v>
      </c>
      <c r="E77" s="559">
        <v>21</v>
      </c>
      <c r="F77" s="559"/>
      <c r="G77" s="560"/>
      <c r="H77" s="559">
        <v>20</v>
      </c>
      <c r="I77" s="546">
        <f aca="true" t="shared" si="14" ref="I77:I130">F77/E77*100</f>
        <v>0</v>
      </c>
      <c r="J77" s="547">
        <f t="shared" si="12"/>
        <v>-21</v>
      </c>
    </row>
    <row r="78" spans="1:10" ht="11.25" customHeight="1">
      <c r="A78" s="606" t="s">
        <v>247</v>
      </c>
      <c r="B78" s="640" t="s">
        <v>232</v>
      </c>
      <c r="C78" s="605">
        <v>6</v>
      </c>
      <c r="D78" s="559"/>
      <c r="E78" s="559"/>
      <c r="F78" s="559"/>
      <c r="G78" s="560"/>
      <c r="H78" s="559">
        <v>6</v>
      </c>
      <c r="I78" s="546"/>
      <c r="J78" s="547">
        <f t="shared" si="12"/>
        <v>0</v>
      </c>
    </row>
    <row r="79" spans="1:10" ht="11.25" customHeight="1">
      <c r="A79" s="606" t="s">
        <v>87</v>
      </c>
      <c r="B79" s="604" t="s">
        <v>88</v>
      </c>
      <c r="C79" s="605">
        <f aca="true" t="shared" si="15" ref="C79:H79">C81</f>
        <v>437.88111</v>
      </c>
      <c r="D79" s="559">
        <f t="shared" si="15"/>
        <v>310.762</v>
      </c>
      <c r="E79" s="559">
        <f t="shared" si="15"/>
        <v>410.762</v>
      </c>
      <c r="F79" s="559">
        <f t="shared" si="15"/>
        <v>247.41091</v>
      </c>
      <c r="G79" s="641">
        <f t="shared" si="15"/>
        <v>0</v>
      </c>
      <c r="H79" s="559">
        <f t="shared" si="15"/>
        <v>236.04216</v>
      </c>
      <c r="I79" s="546">
        <f t="shared" si="14"/>
        <v>60.232180678835924</v>
      </c>
      <c r="J79" s="547">
        <f t="shared" si="12"/>
        <v>-163.35109</v>
      </c>
    </row>
    <row r="80" spans="1:10" ht="11.25" customHeight="1">
      <c r="A80" s="590" t="s">
        <v>89</v>
      </c>
      <c r="B80" s="557" t="s">
        <v>90</v>
      </c>
      <c r="C80" s="595"/>
      <c r="D80" s="596"/>
      <c r="E80" s="596"/>
      <c r="F80" s="596"/>
      <c r="G80" s="597"/>
      <c r="H80" s="596"/>
      <c r="I80" s="546"/>
      <c r="J80" s="547">
        <f t="shared" si="12"/>
        <v>0</v>
      </c>
    </row>
    <row r="81" spans="2:10" ht="11.25" customHeight="1" thickBot="1">
      <c r="B81" s="553" t="s">
        <v>91</v>
      </c>
      <c r="C81" s="602">
        <v>437.88111</v>
      </c>
      <c r="D81" s="555">
        <v>310.762</v>
      </c>
      <c r="E81" s="555">
        <v>410.762</v>
      </c>
      <c r="F81" s="596">
        <v>247.41091</v>
      </c>
      <c r="G81" s="571"/>
      <c r="H81" s="596">
        <v>236.04216</v>
      </c>
      <c r="I81" s="546">
        <f t="shared" si="14"/>
        <v>60.232180678835924</v>
      </c>
      <c r="J81" s="704">
        <f t="shared" si="12"/>
        <v>-163.35109</v>
      </c>
    </row>
    <row r="82" spans="1:10" ht="11.25" customHeight="1" thickBot="1">
      <c r="A82" s="584" t="s">
        <v>93</v>
      </c>
      <c r="B82" s="585" t="s">
        <v>94</v>
      </c>
      <c r="C82" s="642">
        <f aca="true" t="shared" si="16" ref="C82:H82">C83+C84+C85</f>
        <v>2421.5086499999998</v>
      </c>
      <c r="D82" s="635">
        <f t="shared" si="16"/>
        <v>0</v>
      </c>
      <c r="E82" s="635">
        <f t="shared" si="16"/>
        <v>1700</v>
      </c>
      <c r="F82" s="635">
        <f t="shared" si="16"/>
        <v>1240.48866</v>
      </c>
      <c r="G82" s="626">
        <f t="shared" si="16"/>
        <v>0</v>
      </c>
      <c r="H82" s="635">
        <f t="shared" si="16"/>
        <v>1539.36212</v>
      </c>
      <c r="I82" s="696">
        <f t="shared" si="14"/>
        <v>72.96992117647059</v>
      </c>
      <c r="J82" s="705">
        <f t="shared" si="12"/>
        <v>-459.51134</v>
      </c>
    </row>
    <row r="83" spans="1:10" ht="11.25" customHeight="1">
      <c r="A83" s="552" t="s">
        <v>95</v>
      </c>
      <c r="B83" s="553" t="s">
        <v>96</v>
      </c>
      <c r="C83" s="589">
        <v>-10.38828</v>
      </c>
      <c r="D83" s="566"/>
      <c r="E83" s="566"/>
      <c r="F83" s="566">
        <v>-10.51299</v>
      </c>
      <c r="G83" s="567"/>
      <c r="H83" s="566">
        <v>-46.45711</v>
      </c>
      <c r="I83" s="709"/>
      <c r="J83" s="547">
        <f t="shared" si="12"/>
        <v>-10.51299</v>
      </c>
    </row>
    <row r="84" spans="1:10" ht="11.25" customHeight="1">
      <c r="A84" s="590" t="s">
        <v>299</v>
      </c>
      <c r="B84" s="604" t="s">
        <v>96</v>
      </c>
      <c r="C84" s="605"/>
      <c r="D84" s="559"/>
      <c r="E84" s="559"/>
      <c r="F84" s="559"/>
      <c r="G84" s="560"/>
      <c r="H84" s="559"/>
      <c r="I84" s="546"/>
      <c r="J84" s="547">
        <f t="shared" si="12"/>
        <v>0</v>
      </c>
    </row>
    <row r="85" spans="1:10" ht="11.25" customHeight="1" thickBot="1">
      <c r="A85" s="590" t="s">
        <v>97</v>
      </c>
      <c r="B85" s="557" t="s">
        <v>94</v>
      </c>
      <c r="C85" s="595">
        <v>2431.89693</v>
      </c>
      <c r="D85" s="596"/>
      <c r="E85" s="596">
        <v>1700</v>
      </c>
      <c r="F85" s="596">
        <v>1251.00165</v>
      </c>
      <c r="G85" s="597"/>
      <c r="H85" s="596">
        <v>1585.81923</v>
      </c>
      <c r="I85" s="546">
        <f t="shared" si="14"/>
        <v>73.58833235294118</v>
      </c>
      <c r="J85" s="704">
        <f t="shared" si="12"/>
        <v>-448.9983500000001</v>
      </c>
    </row>
    <row r="86" spans="1:10" ht="11.25" customHeight="1" thickBot="1">
      <c r="A86" s="643" t="s">
        <v>101</v>
      </c>
      <c r="B86" s="644" t="s">
        <v>102</v>
      </c>
      <c r="C86" s="576">
        <f>C87+C150+C148+C147</f>
        <v>449700.47119</v>
      </c>
      <c r="D86" s="576">
        <f>D87+D150+D148+D147</f>
        <v>321040.94743</v>
      </c>
      <c r="E86" s="576">
        <f>E87+E150+E148+E147</f>
        <v>410033.22576</v>
      </c>
      <c r="F86" s="576">
        <f>F87+F150+F148+F147</f>
        <v>211198.84740000003</v>
      </c>
      <c r="G86" s="576">
        <f>G87+G150+G148+G147</f>
        <v>0</v>
      </c>
      <c r="H86" s="576">
        <f>H87+H149+H150+H147</f>
        <v>271198.78283</v>
      </c>
      <c r="I86" s="696">
        <f t="shared" si="14"/>
        <v>51.507739893161386</v>
      </c>
      <c r="J86" s="705">
        <f t="shared" si="12"/>
        <v>-198834.37835999997</v>
      </c>
    </row>
    <row r="87" spans="1:10" ht="11.25" customHeight="1" thickBot="1">
      <c r="A87" s="645" t="s">
        <v>171</v>
      </c>
      <c r="B87" s="541" t="s">
        <v>172</v>
      </c>
      <c r="C87" s="614">
        <f>C88+C91+C107+C130</f>
        <v>444974.29515</v>
      </c>
      <c r="D87" s="614">
        <f>D88+D91+D107+D130</f>
        <v>321040.94743</v>
      </c>
      <c r="E87" s="614">
        <f>E88+E91+E107+E130</f>
        <v>407033.22576</v>
      </c>
      <c r="F87" s="614">
        <f>F88+F91+F107+F130</f>
        <v>209465.14449000004</v>
      </c>
      <c r="G87" s="614">
        <f>G88+G91+G107+G130</f>
        <v>0</v>
      </c>
      <c r="H87" s="614">
        <f>H88+H91+H107+H130</f>
        <v>268304.02673</v>
      </c>
      <c r="I87" s="696">
        <f t="shared" si="14"/>
        <v>51.46143637264332</v>
      </c>
      <c r="J87" s="705">
        <f t="shared" si="12"/>
        <v>-197568.08126999997</v>
      </c>
    </row>
    <row r="88" spans="1:10" ht="11.25" customHeight="1" thickBot="1">
      <c r="A88" s="643" t="s">
        <v>103</v>
      </c>
      <c r="B88" s="644" t="s">
        <v>104</v>
      </c>
      <c r="C88" s="646">
        <f aca="true" t="shared" si="17" ref="C88:H88">C89+C90</f>
        <v>113046.1</v>
      </c>
      <c r="D88" s="576">
        <f t="shared" si="17"/>
        <v>106780</v>
      </c>
      <c r="E88" s="576">
        <f t="shared" si="17"/>
        <v>106780</v>
      </c>
      <c r="F88" s="576">
        <f t="shared" si="17"/>
        <v>69845</v>
      </c>
      <c r="G88" s="646">
        <f t="shared" si="17"/>
        <v>0</v>
      </c>
      <c r="H88" s="576">
        <f t="shared" si="17"/>
        <v>60193</v>
      </c>
      <c r="I88" s="709">
        <f t="shared" si="14"/>
        <v>65.41018917400262</v>
      </c>
      <c r="J88" s="547">
        <f t="shared" si="12"/>
        <v>-36935</v>
      </c>
    </row>
    <row r="89" spans="1:10" ht="11.25" customHeight="1">
      <c r="A89" s="598" t="s">
        <v>105</v>
      </c>
      <c r="B89" s="599" t="s">
        <v>106</v>
      </c>
      <c r="C89" s="647">
        <v>100951</v>
      </c>
      <c r="D89" s="733">
        <v>106780</v>
      </c>
      <c r="E89" s="733">
        <v>106780</v>
      </c>
      <c r="F89" s="566">
        <v>69845</v>
      </c>
      <c r="H89" s="566">
        <v>59225</v>
      </c>
      <c r="I89" s="546">
        <f t="shared" si="14"/>
        <v>65.41018917400262</v>
      </c>
      <c r="J89" s="547">
        <f t="shared" si="12"/>
        <v>-36935</v>
      </c>
    </row>
    <row r="90" spans="1:10" ht="11.25" customHeight="1" thickBot="1">
      <c r="A90" s="648" t="s">
        <v>161</v>
      </c>
      <c r="B90" s="615" t="s">
        <v>162</v>
      </c>
      <c r="C90" s="649">
        <v>12095.1</v>
      </c>
      <c r="D90" s="734"/>
      <c r="E90" s="734"/>
      <c r="F90" s="555"/>
      <c r="H90" s="555">
        <v>968</v>
      </c>
      <c r="I90" s="546"/>
      <c r="J90" s="704">
        <f t="shared" si="12"/>
        <v>0</v>
      </c>
    </row>
    <row r="91" spans="1:11" ht="11.25" customHeight="1" thickBot="1">
      <c r="A91" s="643" t="s">
        <v>107</v>
      </c>
      <c r="B91" s="644" t="s">
        <v>108</v>
      </c>
      <c r="C91" s="646">
        <f aca="true" t="shared" si="18" ref="C91:H91">C93+C94+C98+C95+C97</f>
        <v>101011.51202</v>
      </c>
      <c r="D91" s="576">
        <f>D93+D94+D98+D95+D97+D96</f>
        <v>7878.7</v>
      </c>
      <c r="E91" s="576">
        <f>E93+E94+E98+E95+E97+E96</f>
        <v>94374</v>
      </c>
      <c r="F91" s="576">
        <f>F93+F94+F98+F95+F97+F96</f>
        <v>14355.9</v>
      </c>
      <c r="G91" s="646">
        <f t="shared" si="18"/>
        <v>0</v>
      </c>
      <c r="H91" s="576">
        <f t="shared" si="18"/>
        <v>51245.81413</v>
      </c>
      <c r="I91" s="696">
        <f t="shared" si="14"/>
        <v>15.211710852565325</v>
      </c>
      <c r="J91" s="705">
        <f t="shared" si="12"/>
        <v>-80018.1</v>
      </c>
      <c r="K91" s="536"/>
    </row>
    <row r="92" spans="1:11" ht="11.25" customHeight="1">
      <c r="A92" s="598" t="s">
        <v>208</v>
      </c>
      <c r="B92" s="599" t="s">
        <v>340</v>
      </c>
      <c r="C92" s="647">
        <v>7319.906</v>
      </c>
      <c r="D92" s="733"/>
      <c r="E92" s="733"/>
      <c r="F92" s="566"/>
      <c r="G92" s="650"/>
      <c r="H92" s="566"/>
      <c r="I92" s="709"/>
      <c r="J92" s="547">
        <f t="shared" si="12"/>
        <v>0</v>
      </c>
      <c r="K92" s="536"/>
    </row>
    <row r="93" spans="1:11" ht="11.25" customHeight="1">
      <c r="A93" s="606" t="s">
        <v>109</v>
      </c>
      <c r="B93" s="604" t="s">
        <v>110</v>
      </c>
      <c r="C93" s="651">
        <v>17848.442</v>
      </c>
      <c r="D93" s="735"/>
      <c r="E93" s="735"/>
      <c r="F93" s="559"/>
      <c r="G93" s="641"/>
      <c r="H93" s="559">
        <v>3569.696</v>
      </c>
      <c r="I93" s="546"/>
      <c r="J93" s="547">
        <f t="shared" si="12"/>
        <v>0</v>
      </c>
      <c r="K93" s="536"/>
    </row>
    <row r="94" spans="1:11" s="536" customFormat="1" ht="11.25" customHeight="1">
      <c r="A94" s="598" t="s">
        <v>148</v>
      </c>
      <c r="B94" s="599" t="s">
        <v>111</v>
      </c>
      <c r="C94" s="647">
        <v>67983</v>
      </c>
      <c r="D94" s="733"/>
      <c r="E94" s="733">
        <v>20897</v>
      </c>
      <c r="F94" s="566">
        <v>11613</v>
      </c>
      <c r="G94" s="542"/>
      <c r="H94" s="566">
        <v>33401</v>
      </c>
      <c r="I94" s="546"/>
      <c r="J94" s="547">
        <f t="shared" si="12"/>
        <v>-9284</v>
      </c>
      <c r="K94" s="529"/>
    </row>
    <row r="95" spans="1:11" s="536" customFormat="1" ht="11.25" customHeight="1">
      <c r="A95" s="652" t="s">
        <v>176</v>
      </c>
      <c r="B95" s="557" t="s">
        <v>174</v>
      </c>
      <c r="C95" s="653">
        <v>780.099</v>
      </c>
      <c r="D95" s="622"/>
      <c r="E95" s="622"/>
      <c r="F95" s="555"/>
      <c r="G95" s="527"/>
      <c r="H95" s="555">
        <v>780.099</v>
      </c>
      <c r="I95" s="546"/>
      <c r="J95" s="547">
        <f t="shared" si="12"/>
        <v>0</v>
      </c>
      <c r="K95" s="529"/>
    </row>
    <row r="96" spans="1:11" s="536" customFormat="1" ht="11.25" customHeight="1">
      <c r="A96" s="654" t="s">
        <v>362</v>
      </c>
      <c r="B96" s="604" t="s">
        <v>363</v>
      </c>
      <c r="C96" s="655"/>
      <c r="D96" s="625"/>
      <c r="E96" s="625">
        <v>64514.2</v>
      </c>
      <c r="F96" s="596"/>
      <c r="G96" s="656"/>
      <c r="H96" s="596"/>
      <c r="I96" s="546"/>
      <c r="J96" s="547">
        <f t="shared" si="12"/>
        <v>-64514.2</v>
      </c>
      <c r="K96" s="529"/>
    </row>
    <row r="97" spans="1:11" s="536" customFormat="1" ht="11.25" customHeight="1" thickBot="1">
      <c r="A97" s="654" t="s">
        <v>226</v>
      </c>
      <c r="B97" s="604" t="s">
        <v>115</v>
      </c>
      <c r="C97" s="655">
        <v>4914.7</v>
      </c>
      <c r="D97" s="625">
        <v>3276</v>
      </c>
      <c r="E97" s="625">
        <v>3276</v>
      </c>
      <c r="F97" s="596"/>
      <c r="G97" s="656"/>
      <c r="H97" s="596"/>
      <c r="I97" s="546">
        <f t="shared" si="14"/>
        <v>0</v>
      </c>
      <c r="J97" s="704">
        <f t="shared" si="12"/>
        <v>-3276</v>
      </c>
      <c r="K97" s="529"/>
    </row>
    <row r="98" spans="1:10" ht="11.25" customHeight="1" thickBot="1">
      <c r="A98" s="643" t="s">
        <v>113</v>
      </c>
      <c r="B98" s="644" t="s">
        <v>114</v>
      </c>
      <c r="C98" s="646">
        <f>C100+C101+C104+C99+C103+C105+C102</f>
        <v>9485.27102</v>
      </c>
      <c r="D98" s="576">
        <f>D100+D101+D104+D99+D103+D105+D102</f>
        <v>4602.7</v>
      </c>
      <c r="E98" s="576">
        <f>E100+E101+E104+E99+E103+E105+E102</f>
        <v>5686.8</v>
      </c>
      <c r="F98" s="576">
        <f>F100+F101+F104+F99+F103+F102+F105</f>
        <v>2742.9</v>
      </c>
      <c r="G98" s="646">
        <f>G100+G101+G104+G99+G103+G102+G105</f>
        <v>0</v>
      </c>
      <c r="H98" s="576">
        <f>H100+H101+H104+H99+H103+H102+H105+H106</f>
        <v>13495.01913</v>
      </c>
      <c r="I98" s="696">
        <f t="shared" si="14"/>
        <v>48.23274952521629</v>
      </c>
      <c r="J98" s="705">
        <f t="shared" si="12"/>
        <v>-2943.9</v>
      </c>
    </row>
    <row r="99" spans="1:10" ht="21.75" customHeight="1">
      <c r="A99" s="598" t="s">
        <v>113</v>
      </c>
      <c r="B99" s="588" t="s">
        <v>286</v>
      </c>
      <c r="C99" s="647"/>
      <c r="D99" s="733"/>
      <c r="E99" s="733">
        <v>2097</v>
      </c>
      <c r="F99" s="566"/>
      <c r="G99" s="567"/>
      <c r="H99" s="566"/>
      <c r="I99" s="709"/>
      <c r="J99" s="547">
        <f t="shared" si="12"/>
        <v>-2097</v>
      </c>
    </row>
    <row r="100" spans="1:10" ht="11.25" customHeight="1">
      <c r="A100" s="590" t="s">
        <v>113</v>
      </c>
      <c r="B100" s="557" t="s">
        <v>254</v>
      </c>
      <c r="C100" s="655">
        <v>6381.34</v>
      </c>
      <c r="D100" s="625"/>
      <c r="E100" s="625"/>
      <c r="F100" s="566"/>
      <c r="G100" s="656"/>
      <c r="H100" s="566">
        <v>4576.909</v>
      </c>
      <c r="I100" s="546"/>
      <c r="J100" s="547">
        <f t="shared" si="12"/>
        <v>0</v>
      </c>
    </row>
    <row r="101" spans="1:10" ht="11.25" customHeight="1">
      <c r="A101" s="590" t="s">
        <v>113</v>
      </c>
      <c r="B101" s="604" t="s">
        <v>116</v>
      </c>
      <c r="C101" s="651">
        <v>180.7</v>
      </c>
      <c r="D101" s="735">
        <v>219.6</v>
      </c>
      <c r="E101" s="735">
        <v>122</v>
      </c>
      <c r="F101" s="559">
        <v>66.4</v>
      </c>
      <c r="G101" s="597"/>
      <c r="H101" s="559">
        <v>74.5</v>
      </c>
      <c r="I101" s="546">
        <f t="shared" si="14"/>
        <v>54.42622950819672</v>
      </c>
      <c r="J101" s="547">
        <f t="shared" si="12"/>
        <v>-55.599999999999994</v>
      </c>
    </row>
    <row r="102" spans="1:10" ht="13.5" customHeight="1">
      <c r="A102" s="590" t="s">
        <v>113</v>
      </c>
      <c r="B102" s="588" t="s">
        <v>329</v>
      </c>
      <c r="C102" s="655"/>
      <c r="D102" s="625">
        <v>2061.6</v>
      </c>
      <c r="E102" s="625"/>
      <c r="F102" s="559"/>
      <c r="G102" s="597"/>
      <c r="H102" s="559"/>
      <c r="I102" s="546" t="e">
        <f t="shared" si="14"/>
        <v>#DIV/0!</v>
      </c>
      <c r="J102" s="547">
        <f t="shared" si="12"/>
        <v>0</v>
      </c>
    </row>
    <row r="103" spans="1:10" ht="11.25" customHeight="1">
      <c r="A103" s="590" t="s">
        <v>113</v>
      </c>
      <c r="B103" s="588" t="s">
        <v>351</v>
      </c>
      <c r="C103" s="655"/>
      <c r="D103" s="625"/>
      <c r="E103" s="625">
        <v>1438.9</v>
      </c>
      <c r="F103" s="559">
        <v>1438.9</v>
      </c>
      <c r="G103" s="597"/>
      <c r="H103" s="559"/>
      <c r="I103" s="546"/>
      <c r="J103" s="547">
        <f t="shared" si="12"/>
        <v>0</v>
      </c>
    </row>
    <row r="104" spans="1:10" ht="11.25" customHeight="1">
      <c r="A104" s="590" t="s">
        <v>113</v>
      </c>
      <c r="B104" s="599" t="s">
        <v>256</v>
      </c>
      <c r="C104" s="655">
        <v>601.76702</v>
      </c>
      <c r="D104" s="625"/>
      <c r="E104" s="625"/>
      <c r="F104" s="596"/>
      <c r="G104" s="597"/>
      <c r="H104" s="596">
        <v>260.84613</v>
      </c>
      <c r="I104" s="546"/>
      <c r="J104" s="547">
        <f t="shared" si="12"/>
        <v>0</v>
      </c>
    </row>
    <row r="105" spans="1:10" ht="21" customHeight="1">
      <c r="A105" s="590" t="s">
        <v>113</v>
      </c>
      <c r="B105" s="662" t="s">
        <v>330</v>
      </c>
      <c r="C105" s="663">
        <v>2321.464</v>
      </c>
      <c r="D105" s="664">
        <v>2321.5</v>
      </c>
      <c r="E105" s="664">
        <v>2028.9</v>
      </c>
      <c r="F105" s="664">
        <v>1237.6</v>
      </c>
      <c r="G105" s="665"/>
      <c r="H105" s="664">
        <v>1247.064</v>
      </c>
      <c r="I105" s="546">
        <f t="shared" si="14"/>
        <v>60.99857065404899</v>
      </c>
      <c r="J105" s="704">
        <f t="shared" si="12"/>
        <v>-791.3000000000002</v>
      </c>
    </row>
    <row r="106" spans="1:10" ht="12" customHeight="1" thickBot="1">
      <c r="A106" s="590" t="s">
        <v>113</v>
      </c>
      <c r="B106" s="662" t="s">
        <v>365</v>
      </c>
      <c r="C106" s="663"/>
      <c r="D106" s="664"/>
      <c r="E106" s="664"/>
      <c r="F106" s="664"/>
      <c r="G106" s="665"/>
      <c r="H106" s="664">
        <v>7335.7</v>
      </c>
      <c r="I106" s="546"/>
      <c r="J106" s="704"/>
    </row>
    <row r="107" spans="1:10" ht="11.25" customHeight="1" thickBot="1">
      <c r="A107" s="643" t="s">
        <v>117</v>
      </c>
      <c r="B107" s="644" t="s">
        <v>118</v>
      </c>
      <c r="C107" s="646">
        <f>C111+C108+C109+C110+C126+C127+C125</f>
        <v>161617.53569999998</v>
      </c>
      <c r="D107" s="576">
        <f>D111+D108+D109+D110+D126+D127+D125</f>
        <v>172654.89999999997</v>
      </c>
      <c r="E107" s="576">
        <f>E111+E108+E109+E110+E126+E127+E125+E124+E123</f>
        <v>173882.6</v>
      </c>
      <c r="F107" s="576">
        <f>F111+F108+F109+F110+F126+F127+F125+F124+F123</f>
        <v>105921.22034000001</v>
      </c>
      <c r="G107" s="646">
        <f>G111+G108+G109+G110+G126+G127+G125</f>
        <v>0</v>
      </c>
      <c r="H107" s="576">
        <f>H111+H108+H109+H110+H126+H127+H125+H123</f>
        <v>104715.22305</v>
      </c>
      <c r="I107" s="696">
        <f t="shared" si="14"/>
        <v>60.91536493013102</v>
      </c>
      <c r="J107" s="705">
        <f t="shared" si="12"/>
        <v>-67961.37965999999</v>
      </c>
    </row>
    <row r="108" spans="1:10" ht="11.25" customHeight="1">
      <c r="A108" s="598" t="s">
        <v>119</v>
      </c>
      <c r="B108" s="588" t="s">
        <v>331</v>
      </c>
      <c r="C108" s="666">
        <v>752.9</v>
      </c>
      <c r="D108" s="736">
        <v>537.3</v>
      </c>
      <c r="E108" s="736">
        <v>476.8</v>
      </c>
      <c r="F108" s="555">
        <v>372.75</v>
      </c>
      <c r="H108" s="555">
        <v>654.2</v>
      </c>
      <c r="I108" s="709">
        <f t="shared" si="14"/>
        <v>78.17743288590604</v>
      </c>
      <c r="J108" s="547">
        <f t="shared" si="12"/>
        <v>-104.05000000000001</v>
      </c>
    </row>
    <row r="109" spans="1:11" ht="11.25" customHeight="1">
      <c r="A109" s="606" t="s">
        <v>121</v>
      </c>
      <c r="B109" s="604" t="s">
        <v>332</v>
      </c>
      <c r="C109" s="647">
        <v>1329.1</v>
      </c>
      <c r="D109" s="733">
        <v>1386.8</v>
      </c>
      <c r="E109" s="733">
        <v>1248.2</v>
      </c>
      <c r="F109" s="559">
        <v>1248.2</v>
      </c>
      <c r="G109" s="667"/>
      <c r="H109" s="559">
        <v>652.7</v>
      </c>
      <c r="I109" s="546">
        <f t="shared" si="14"/>
        <v>100</v>
      </c>
      <c r="J109" s="547">
        <f t="shared" si="12"/>
        <v>0</v>
      </c>
      <c r="K109" s="536"/>
    </row>
    <row r="110" spans="1:11" ht="21.75" customHeight="1" thickBot="1">
      <c r="A110" s="606" t="s">
        <v>159</v>
      </c>
      <c r="B110" s="591" t="s">
        <v>333</v>
      </c>
      <c r="C110" s="666">
        <v>205.44277</v>
      </c>
      <c r="D110" s="736">
        <v>168.1</v>
      </c>
      <c r="E110" s="736">
        <v>330.9</v>
      </c>
      <c r="F110" s="559">
        <v>330.84186</v>
      </c>
      <c r="G110" s="667"/>
      <c r="H110" s="596">
        <v>79.01645</v>
      </c>
      <c r="I110" s="546">
        <f t="shared" si="14"/>
        <v>99.9824297370807</v>
      </c>
      <c r="J110" s="704">
        <f t="shared" si="12"/>
        <v>-0.05813999999998032</v>
      </c>
      <c r="K110" s="536"/>
    </row>
    <row r="111" spans="1:10" ht="11.25" customHeight="1" thickBot="1">
      <c r="A111" s="643" t="s">
        <v>123</v>
      </c>
      <c r="B111" s="644" t="s">
        <v>124</v>
      </c>
      <c r="C111" s="646">
        <f aca="true" t="shared" si="19" ref="C111:H111">C114+C115+C117+C120+C119+C113+C112+C118+C116+C121+C122</f>
        <v>124169.39292999999</v>
      </c>
      <c r="D111" s="576">
        <f t="shared" si="19"/>
        <v>120258.89999999998</v>
      </c>
      <c r="E111" s="576">
        <f t="shared" si="19"/>
        <v>119843.69999999998</v>
      </c>
      <c r="F111" s="576">
        <f t="shared" si="19"/>
        <v>73420.46268</v>
      </c>
      <c r="G111" s="646">
        <f t="shared" si="19"/>
        <v>0</v>
      </c>
      <c r="H111" s="576">
        <f t="shared" si="19"/>
        <v>74754.7506</v>
      </c>
      <c r="I111" s="696">
        <f t="shared" si="14"/>
        <v>61.26351462780272</v>
      </c>
      <c r="J111" s="705">
        <f t="shared" si="12"/>
        <v>-46423.237319999986</v>
      </c>
    </row>
    <row r="112" spans="1:10" ht="20.25" customHeight="1">
      <c r="A112" s="598" t="s">
        <v>123</v>
      </c>
      <c r="B112" s="588" t="s">
        <v>157</v>
      </c>
      <c r="C112" s="666">
        <v>1453.59293</v>
      </c>
      <c r="D112" s="736">
        <v>1973.2</v>
      </c>
      <c r="E112" s="736">
        <v>1973.2</v>
      </c>
      <c r="F112" s="566">
        <v>1973.02308</v>
      </c>
      <c r="G112" s="668"/>
      <c r="H112" s="566">
        <v>1453.8</v>
      </c>
      <c r="I112" s="709">
        <f t="shared" si="14"/>
        <v>99.99103385363875</v>
      </c>
      <c r="J112" s="547">
        <f t="shared" si="12"/>
        <v>-0.1769200000001092</v>
      </c>
    </row>
    <row r="113" spans="1:10" ht="11.25" customHeight="1">
      <c r="A113" s="598" t="s">
        <v>123</v>
      </c>
      <c r="B113" s="588" t="s">
        <v>164</v>
      </c>
      <c r="C113" s="666">
        <v>27</v>
      </c>
      <c r="D113" s="736">
        <v>27</v>
      </c>
      <c r="E113" s="736">
        <v>27</v>
      </c>
      <c r="F113" s="566"/>
      <c r="G113" s="668"/>
      <c r="H113" s="566"/>
      <c r="I113" s="546">
        <f t="shared" si="14"/>
        <v>0</v>
      </c>
      <c r="J113" s="547">
        <f t="shared" si="12"/>
        <v>-27</v>
      </c>
    </row>
    <row r="114" spans="1:10" ht="11.25" customHeight="1">
      <c r="A114" s="598" t="s">
        <v>123</v>
      </c>
      <c r="B114" s="588" t="s">
        <v>272</v>
      </c>
      <c r="C114" s="666">
        <v>9197.6</v>
      </c>
      <c r="D114" s="736">
        <v>7282.9</v>
      </c>
      <c r="E114" s="736">
        <v>7130.8</v>
      </c>
      <c r="F114" s="566">
        <v>4682.903</v>
      </c>
      <c r="G114" s="567"/>
      <c r="H114" s="566">
        <v>6164.9926</v>
      </c>
      <c r="I114" s="546">
        <f t="shared" si="14"/>
        <v>65.67149548437763</v>
      </c>
      <c r="J114" s="547">
        <f t="shared" si="12"/>
        <v>-2447.897</v>
      </c>
    </row>
    <row r="115" spans="1:10" ht="11.25" customHeight="1">
      <c r="A115" s="606" t="s">
        <v>123</v>
      </c>
      <c r="B115" s="604" t="s">
        <v>271</v>
      </c>
      <c r="C115" s="651">
        <v>97299.7</v>
      </c>
      <c r="D115" s="735">
        <v>95394.9</v>
      </c>
      <c r="E115" s="735">
        <v>95394.9</v>
      </c>
      <c r="F115" s="559">
        <v>57519</v>
      </c>
      <c r="G115" s="667"/>
      <c r="H115" s="559">
        <v>58668</v>
      </c>
      <c r="I115" s="546">
        <f t="shared" si="14"/>
        <v>60.295676183946945</v>
      </c>
      <c r="J115" s="547">
        <f t="shared" si="12"/>
        <v>-37875.899999999994</v>
      </c>
    </row>
    <row r="116" spans="1:10" ht="11.25" customHeight="1">
      <c r="A116" s="606" t="s">
        <v>123</v>
      </c>
      <c r="B116" s="604" t="s">
        <v>227</v>
      </c>
      <c r="C116" s="651">
        <v>13517</v>
      </c>
      <c r="D116" s="735">
        <v>12989.4</v>
      </c>
      <c r="E116" s="735">
        <v>12989.4</v>
      </c>
      <c r="F116" s="559">
        <v>7923</v>
      </c>
      <c r="G116" s="667"/>
      <c r="H116" s="559">
        <v>7269</v>
      </c>
      <c r="I116" s="546">
        <f t="shared" si="14"/>
        <v>60.995888955609956</v>
      </c>
      <c r="J116" s="547">
        <f t="shared" si="12"/>
        <v>-5066.4</v>
      </c>
    </row>
    <row r="117" spans="1:10" ht="11.25" customHeight="1">
      <c r="A117" s="606" t="s">
        <v>123</v>
      </c>
      <c r="B117" s="604" t="s">
        <v>125</v>
      </c>
      <c r="C117" s="651">
        <v>419.4</v>
      </c>
      <c r="D117" s="735">
        <v>419.5</v>
      </c>
      <c r="E117" s="735">
        <v>419.5</v>
      </c>
      <c r="F117" s="559">
        <v>314.625</v>
      </c>
      <c r="G117" s="667"/>
      <c r="H117" s="559">
        <v>314.55</v>
      </c>
      <c r="I117" s="546">
        <f t="shared" si="14"/>
        <v>75</v>
      </c>
      <c r="J117" s="547">
        <f t="shared" si="12"/>
        <v>-104.875</v>
      </c>
    </row>
    <row r="118" spans="1:10" ht="11.25" customHeight="1">
      <c r="A118" s="606" t="s">
        <v>123</v>
      </c>
      <c r="B118" s="604" t="s">
        <v>191</v>
      </c>
      <c r="C118" s="651">
        <v>12.7</v>
      </c>
      <c r="D118" s="735">
        <v>9.5</v>
      </c>
      <c r="E118" s="735">
        <v>9.5</v>
      </c>
      <c r="F118" s="559">
        <v>5.545</v>
      </c>
      <c r="G118" s="667"/>
      <c r="H118" s="559">
        <v>7.408</v>
      </c>
      <c r="I118" s="546">
        <f t="shared" si="14"/>
        <v>58.36842105263158</v>
      </c>
      <c r="J118" s="547">
        <f t="shared" si="12"/>
        <v>-3.955</v>
      </c>
    </row>
    <row r="119" spans="1:10" ht="11.25" customHeight="1">
      <c r="A119" s="616" t="s">
        <v>123</v>
      </c>
      <c r="B119" s="669" t="s">
        <v>126</v>
      </c>
      <c r="C119" s="670">
        <v>1628.9</v>
      </c>
      <c r="D119" s="737">
        <v>1405.6</v>
      </c>
      <c r="E119" s="737">
        <v>1142.5</v>
      </c>
      <c r="F119" s="603">
        <v>551.8666</v>
      </c>
      <c r="G119" s="616"/>
      <c r="H119" s="603">
        <v>510</v>
      </c>
      <c r="I119" s="546">
        <f t="shared" si="14"/>
        <v>48.303422319474834</v>
      </c>
      <c r="J119" s="547">
        <f t="shared" si="12"/>
        <v>-590.6334</v>
      </c>
    </row>
    <row r="120" spans="1:10" ht="11.25" customHeight="1">
      <c r="A120" s="606" t="s">
        <v>123</v>
      </c>
      <c r="B120" s="604" t="s">
        <v>270</v>
      </c>
      <c r="C120" s="651">
        <v>289.4</v>
      </c>
      <c r="D120" s="735">
        <v>289.5</v>
      </c>
      <c r="E120" s="735">
        <v>289.5</v>
      </c>
      <c r="F120" s="559">
        <v>173</v>
      </c>
      <c r="G120" s="667"/>
      <c r="H120" s="559">
        <v>173</v>
      </c>
      <c r="I120" s="546">
        <f t="shared" si="14"/>
        <v>59.758203799654574</v>
      </c>
      <c r="J120" s="547">
        <f t="shared" si="12"/>
        <v>-116.5</v>
      </c>
    </row>
    <row r="121" spans="1:10" ht="19.5" customHeight="1">
      <c r="A121" s="606" t="s">
        <v>123</v>
      </c>
      <c r="B121" s="591" t="s">
        <v>334</v>
      </c>
      <c r="C121" s="647"/>
      <c r="D121" s="733">
        <v>143.2</v>
      </c>
      <c r="E121" s="733">
        <v>143.2</v>
      </c>
      <c r="F121" s="596">
        <v>83.5</v>
      </c>
      <c r="G121" s="656"/>
      <c r="H121" s="596"/>
      <c r="I121" s="546">
        <f t="shared" si="14"/>
        <v>58.3100558659218</v>
      </c>
      <c r="J121" s="547">
        <f t="shared" si="12"/>
        <v>-59.69999999999999</v>
      </c>
    </row>
    <row r="122" spans="1:10" ht="18.75" customHeight="1">
      <c r="A122" s="606" t="s">
        <v>123</v>
      </c>
      <c r="B122" s="588" t="s">
        <v>242</v>
      </c>
      <c r="C122" s="647">
        <v>324.1</v>
      </c>
      <c r="D122" s="733">
        <v>324.2</v>
      </c>
      <c r="E122" s="733">
        <v>324.2</v>
      </c>
      <c r="F122" s="596">
        <v>194</v>
      </c>
      <c r="G122" s="597"/>
      <c r="H122" s="596">
        <v>194</v>
      </c>
      <c r="I122" s="546">
        <f t="shared" si="14"/>
        <v>59.839605181986435</v>
      </c>
      <c r="J122" s="547">
        <f t="shared" si="12"/>
        <v>-130.2</v>
      </c>
    </row>
    <row r="123" spans="1:10" ht="12.75" customHeight="1">
      <c r="A123" s="606" t="s">
        <v>130</v>
      </c>
      <c r="B123" s="588" t="s">
        <v>357</v>
      </c>
      <c r="C123" s="647"/>
      <c r="D123" s="733"/>
      <c r="E123" s="733">
        <v>1233</v>
      </c>
      <c r="F123" s="596">
        <v>725</v>
      </c>
      <c r="G123" s="597"/>
      <c r="H123" s="596">
        <v>500</v>
      </c>
      <c r="I123" s="546">
        <f t="shared" si="14"/>
        <v>58.79967558799676</v>
      </c>
      <c r="J123" s="547">
        <f t="shared" si="12"/>
        <v>-508</v>
      </c>
    </row>
    <row r="124" spans="1:10" ht="18.75" customHeight="1">
      <c r="A124" s="598" t="s">
        <v>342</v>
      </c>
      <c r="B124" s="588" t="s">
        <v>343</v>
      </c>
      <c r="C124" s="647"/>
      <c r="D124" s="733"/>
      <c r="E124" s="733">
        <v>196.7</v>
      </c>
      <c r="F124" s="596">
        <v>196.626</v>
      </c>
      <c r="G124" s="597"/>
      <c r="H124" s="596"/>
      <c r="I124" s="546">
        <f t="shared" si="14"/>
        <v>99.96237925775293</v>
      </c>
      <c r="J124" s="547">
        <f t="shared" si="12"/>
        <v>-0.07399999999998386</v>
      </c>
    </row>
    <row r="125" spans="1:10" ht="28.5" customHeight="1">
      <c r="A125" s="598" t="s">
        <v>200</v>
      </c>
      <c r="B125" s="588" t="s">
        <v>341</v>
      </c>
      <c r="C125" s="647">
        <v>827.6</v>
      </c>
      <c r="D125" s="733">
        <v>1326.3</v>
      </c>
      <c r="E125" s="733">
        <v>1470.6</v>
      </c>
      <c r="F125" s="596"/>
      <c r="G125" s="597"/>
      <c r="H125" s="596">
        <v>827.6</v>
      </c>
      <c r="I125" s="546">
        <f t="shared" si="14"/>
        <v>0</v>
      </c>
      <c r="J125" s="547">
        <f t="shared" si="12"/>
        <v>-1470.6</v>
      </c>
    </row>
    <row r="126" spans="1:10" ht="31.5" customHeight="1" thickBot="1">
      <c r="A126" s="598" t="s">
        <v>200</v>
      </c>
      <c r="B126" s="588" t="s">
        <v>163</v>
      </c>
      <c r="C126" s="671">
        <v>2007.1</v>
      </c>
      <c r="D126" s="738">
        <v>3411.2</v>
      </c>
      <c r="E126" s="738">
        <v>3516.4</v>
      </c>
      <c r="F126" s="596">
        <v>2825.8828</v>
      </c>
      <c r="G126" s="597"/>
      <c r="H126" s="596">
        <v>2007.1</v>
      </c>
      <c r="I126" s="546">
        <f t="shared" si="14"/>
        <v>80.36295074508018</v>
      </c>
      <c r="J126" s="704">
        <f t="shared" si="12"/>
        <v>-690.5172000000002</v>
      </c>
    </row>
    <row r="127" spans="1:10" ht="11.25" customHeight="1" thickBot="1">
      <c r="A127" s="643" t="s">
        <v>132</v>
      </c>
      <c r="B127" s="644" t="s">
        <v>133</v>
      </c>
      <c r="C127" s="646">
        <f aca="true" t="shared" si="20" ref="C127:H127">C129+C128</f>
        <v>32326</v>
      </c>
      <c r="D127" s="576">
        <f t="shared" si="20"/>
        <v>45566.3</v>
      </c>
      <c r="E127" s="576">
        <f t="shared" si="20"/>
        <v>45566.3</v>
      </c>
      <c r="F127" s="576">
        <f t="shared" si="20"/>
        <v>26801.457000000002</v>
      </c>
      <c r="G127" s="646">
        <f t="shared" si="20"/>
        <v>0</v>
      </c>
      <c r="H127" s="576">
        <f t="shared" si="20"/>
        <v>25239.856</v>
      </c>
      <c r="I127" s="696">
        <f t="shared" si="14"/>
        <v>58.81859400477985</v>
      </c>
      <c r="J127" s="705">
        <f t="shared" si="12"/>
        <v>-18764.843</v>
      </c>
    </row>
    <row r="128" spans="1:10" ht="11.25" customHeight="1" thickBot="1">
      <c r="A128" s="648" t="s">
        <v>134</v>
      </c>
      <c r="B128" s="659" t="s">
        <v>335</v>
      </c>
      <c r="C128" s="672"/>
      <c r="D128" s="673">
        <v>11789.3</v>
      </c>
      <c r="E128" s="673">
        <v>11789.3</v>
      </c>
      <c r="F128" s="673">
        <v>7117.457</v>
      </c>
      <c r="G128" s="674"/>
      <c r="H128" s="673">
        <v>6367.856</v>
      </c>
      <c r="I128" s="709">
        <f t="shared" si="14"/>
        <v>60.37217646509971</v>
      </c>
      <c r="J128" s="547">
        <f t="shared" si="12"/>
        <v>-4671.842999999999</v>
      </c>
    </row>
    <row r="129" spans="1:10" ht="11.25" customHeight="1" thickBot="1">
      <c r="A129" s="676" t="s">
        <v>134</v>
      </c>
      <c r="B129" s="681" t="s">
        <v>135</v>
      </c>
      <c r="C129" s="682">
        <v>32326</v>
      </c>
      <c r="D129" s="555">
        <v>33777</v>
      </c>
      <c r="E129" s="555">
        <v>33777</v>
      </c>
      <c r="F129" s="555">
        <v>19684</v>
      </c>
      <c r="H129" s="555">
        <v>18872</v>
      </c>
      <c r="I129" s="546">
        <f t="shared" si="14"/>
        <v>58.2763418894514</v>
      </c>
      <c r="J129" s="704">
        <f t="shared" si="12"/>
        <v>-14093</v>
      </c>
    </row>
    <row r="130" spans="1:10" ht="11.25" customHeight="1" thickBot="1">
      <c r="A130" s="643" t="s">
        <v>136</v>
      </c>
      <c r="B130" s="644" t="s">
        <v>155</v>
      </c>
      <c r="C130" s="646">
        <f>C141+C142+C132+C136+C134</f>
        <v>69299.14743</v>
      </c>
      <c r="D130" s="576">
        <f>D141+D142+D132+D136+D134</f>
        <v>33727.34743</v>
      </c>
      <c r="E130" s="576">
        <f>E141+E142+E132+E136+E134+E137+E138</f>
        <v>31996.62576</v>
      </c>
      <c r="F130" s="576">
        <f>F141+F142+F132+F136+F134+F133+F135+F139+F140+F137+F138</f>
        <v>19343.02415</v>
      </c>
      <c r="G130" s="646">
        <f>G141+G142+G132+G136+G134+G133+G135+G139+G140</f>
        <v>0</v>
      </c>
      <c r="H130" s="576">
        <f>H141+H142+H132+H136+H134+H133+H135+H139+H140</f>
        <v>52149.98955</v>
      </c>
      <c r="I130" s="696">
        <f t="shared" si="14"/>
        <v>60.45332496960143</v>
      </c>
      <c r="J130" s="705">
        <f t="shared" si="12"/>
        <v>-12653.601609999998</v>
      </c>
    </row>
    <row r="131" spans="1:10" ht="11.25" customHeight="1" thickBot="1">
      <c r="A131" s="643" t="s">
        <v>137</v>
      </c>
      <c r="B131" s="644" t="s">
        <v>155</v>
      </c>
      <c r="C131" s="646"/>
      <c r="D131" s="576"/>
      <c r="E131" s="576"/>
      <c r="F131" s="576">
        <f>F132+F133+F135+F134</f>
        <v>1504</v>
      </c>
      <c r="G131" s="633"/>
      <c r="H131" s="576">
        <f>H132+H133+H135+H134</f>
        <v>1515</v>
      </c>
      <c r="I131" s="696"/>
      <c r="J131" s="705">
        <f t="shared" si="12"/>
        <v>1504</v>
      </c>
    </row>
    <row r="132" spans="1:10" ht="11.25" customHeight="1">
      <c r="A132" s="598" t="s">
        <v>137</v>
      </c>
      <c r="B132" s="599" t="s">
        <v>297</v>
      </c>
      <c r="C132" s="647"/>
      <c r="D132" s="733"/>
      <c r="E132" s="733">
        <v>1504</v>
      </c>
      <c r="F132" s="566">
        <v>1504</v>
      </c>
      <c r="G132" s="567"/>
      <c r="H132" s="566">
        <v>1515</v>
      </c>
      <c r="I132" s="709"/>
      <c r="J132" s="547">
        <f t="shared" si="12"/>
        <v>0</v>
      </c>
    </row>
    <row r="133" spans="1:10" ht="11.25" customHeight="1">
      <c r="A133" s="598" t="s">
        <v>137</v>
      </c>
      <c r="B133" s="553" t="s">
        <v>293</v>
      </c>
      <c r="C133" s="651"/>
      <c r="D133" s="735"/>
      <c r="E133" s="735"/>
      <c r="F133" s="566"/>
      <c r="G133" s="567"/>
      <c r="H133" s="566"/>
      <c r="I133" s="546"/>
      <c r="J133" s="547">
        <f t="shared" si="12"/>
        <v>0</v>
      </c>
    </row>
    <row r="134" spans="1:10" ht="24" customHeight="1">
      <c r="A134" s="598" t="s">
        <v>137</v>
      </c>
      <c r="B134" s="591" t="s">
        <v>244</v>
      </c>
      <c r="C134" s="651">
        <v>1508</v>
      </c>
      <c r="D134" s="735"/>
      <c r="E134" s="735"/>
      <c r="F134" s="566"/>
      <c r="G134" s="567"/>
      <c r="H134" s="566"/>
      <c r="I134" s="546"/>
      <c r="J134" s="547">
        <f t="shared" si="12"/>
        <v>0</v>
      </c>
    </row>
    <row r="135" spans="1:10" ht="11.25" customHeight="1">
      <c r="A135" s="598" t="s">
        <v>314</v>
      </c>
      <c r="B135" s="604" t="s">
        <v>315</v>
      </c>
      <c r="C135" s="651">
        <v>62.4</v>
      </c>
      <c r="D135" s="735"/>
      <c r="E135" s="735"/>
      <c r="F135" s="566"/>
      <c r="G135" s="567"/>
      <c r="H135" s="566"/>
      <c r="I135" s="546"/>
      <c r="J135" s="547">
        <f t="shared" si="12"/>
        <v>0</v>
      </c>
    </row>
    <row r="136" spans="1:10" ht="11.25" customHeight="1">
      <c r="A136" s="606" t="s">
        <v>358</v>
      </c>
      <c r="B136" s="683" t="s">
        <v>359</v>
      </c>
      <c r="C136" s="684"/>
      <c r="D136" s="739"/>
      <c r="E136" s="739">
        <v>15.2</v>
      </c>
      <c r="F136" s="566">
        <v>15.2</v>
      </c>
      <c r="G136" s="567"/>
      <c r="H136" s="566"/>
      <c r="I136" s="546"/>
      <c r="J136" s="547">
        <f t="shared" si="12"/>
        <v>0</v>
      </c>
    </row>
    <row r="137" spans="1:10" ht="18.75" customHeight="1">
      <c r="A137" s="606" t="s">
        <v>209</v>
      </c>
      <c r="B137" s="591" t="s">
        <v>210</v>
      </c>
      <c r="C137" s="684"/>
      <c r="D137" s="739"/>
      <c r="E137" s="739">
        <v>100</v>
      </c>
      <c r="F137" s="559">
        <v>100</v>
      </c>
      <c r="G137" s="560"/>
      <c r="H137" s="559"/>
      <c r="I137" s="546"/>
      <c r="J137" s="547">
        <f t="shared" si="12"/>
        <v>0</v>
      </c>
    </row>
    <row r="138" spans="1:10" ht="19.5" customHeight="1">
      <c r="A138" s="590" t="s">
        <v>211</v>
      </c>
      <c r="B138" s="617" t="s">
        <v>212</v>
      </c>
      <c r="C138" s="721"/>
      <c r="D138" s="740"/>
      <c r="E138" s="740">
        <v>50</v>
      </c>
      <c r="F138" s="596">
        <v>50</v>
      </c>
      <c r="G138" s="597"/>
      <c r="H138" s="596"/>
      <c r="I138" s="546"/>
      <c r="J138" s="547">
        <f aca="true" t="shared" si="21" ref="J138:J151">F138-E138</f>
        <v>0</v>
      </c>
    </row>
    <row r="139" spans="1:10" ht="11.25" customHeight="1">
      <c r="A139" s="606" t="s">
        <v>316</v>
      </c>
      <c r="B139" s="615" t="s">
        <v>317</v>
      </c>
      <c r="C139" s="649">
        <v>8368</v>
      </c>
      <c r="D139" s="734"/>
      <c r="E139" s="734"/>
      <c r="F139" s="555"/>
      <c r="G139" s="571"/>
      <c r="H139" s="555"/>
      <c r="I139" s="546"/>
      <c r="J139" s="547">
        <f t="shared" si="21"/>
        <v>0</v>
      </c>
    </row>
    <row r="140" spans="1:10" ht="11.25" customHeight="1" thickBot="1">
      <c r="A140" s="606" t="s">
        <v>318</v>
      </c>
      <c r="B140" s="615" t="s">
        <v>319</v>
      </c>
      <c r="C140" s="649">
        <v>453.4</v>
      </c>
      <c r="D140" s="734"/>
      <c r="E140" s="734"/>
      <c r="F140" s="555"/>
      <c r="G140" s="571"/>
      <c r="H140" s="555"/>
      <c r="I140" s="546"/>
      <c r="J140" s="704">
        <f t="shared" si="21"/>
        <v>0</v>
      </c>
    </row>
    <row r="141" spans="1:10" ht="11.25" customHeight="1" thickBot="1">
      <c r="A141" s="643" t="s">
        <v>150</v>
      </c>
      <c r="B141" s="686" t="s">
        <v>151</v>
      </c>
      <c r="C141" s="576">
        <v>22372.14743</v>
      </c>
      <c r="D141" s="576">
        <v>22372.14743</v>
      </c>
      <c r="E141" s="576">
        <v>21467.92576</v>
      </c>
      <c r="F141" s="576">
        <v>9957.7483</v>
      </c>
      <c r="G141" s="633"/>
      <c r="H141" s="576">
        <v>10634.98955</v>
      </c>
      <c r="I141" s="696">
        <f aca="true" t="shared" si="22" ref="I141:I151">F141/E141*100</f>
        <v>46.38430564425428</v>
      </c>
      <c r="J141" s="705">
        <f t="shared" si="21"/>
        <v>-11510.177459999999</v>
      </c>
    </row>
    <row r="142" spans="1:10" ht="11.25" customHeight="1" thickBot="1">
      <c r="A142" s="584" t="s">
        <v>138</v>
      </c>
      <c r="B142" s="585" t="s">
        <v>284</v>
      </c>
      <c r="C142" s="687">
        <f>C145+C143+C146</f>
        <v>45419</v>
      </c>
      <c r="D142" s="635">
        <f>D145+D143+D146</f>
        <v>11355.2</v>
      </c>
      <c r="E142" s="635">
        <f>E145+E143+E146</f>
        <v>8859.5</v>
      </c>
      <c r="F142" s="635">
        <f>F145+F143+F146+F144</f>
        <v>7716.07585</v>
      </c>
      <c r="G142" s="688"/>
      <c r="H142" s="635">
        <f>H145+H143+H146+H144</f>
        <v>40000</v>
      </c>
      <c r="I142" s="696">
        <f t="shared" si="22"/>
        <v>87.09380721259666</v>
      </c>
      <c r="J142" s="705">
        <f t="shared" si="21"/>
        <v>-1143.4241499999998</v>
      </c>
    </row>
    <row r="143" spans="1:10" ht="24" customHeight="1">
      <c r="A143" s="598" t="s">
        <v>139</v>
      </c>
      <c r="B143" s="588" t="s">
        <v>336</v>
      </c>
      <c r="C143" s="666"/>
      <c r="D143" s="736">
        <v>11265.2</v>
      </c>
      <c r="E143" s="736">
        <v>8769.5</v>
      </c>
      <c r="F143" s="566">
        <v>7651.893</v>
      </c>
      <c r="G143" s="689"/>
      <c r="H143" s="566"/>
      <c r="I143" s="709">
        <f t="shared" si="22"/>
        <v>87.25575004276185</v>
      </c>
      <c r="J143" s="547">
        <f t="shared" si="21"/>
        <v>-1117.607</v>
      </c>
    </row>
    <row r="144" spans="1:10" ht="19.5" customHeight="1">
      <c r="A144" s="598" t="s">
        <v>139</v>
      </c>
      <c r="B144" s="588" t="s">
        <v>302</v>
      </c>
      <c r="C144" s="666">
        <v>115.9</v>
      </c>
      <c r="D144" s="736"/>
      <c r="E144" s="736"/>
      <c r="F144" s="566"/>
      <c r="G144" s="689"/>
      <c r="H144" s="566"/>
      <c r="I144" s="546"/>
      <c r="J144" s="547">
        <f t="shared" si="21"/>
        <v>0</v>
      </c>
    </row>
    <row r="145" spans="1:10" ht="11.25" customHeight="1">
      <c r="A145" s="598" t="s">
        <v>139</v>
      </c>
      <c r="B145" s="599" t="s">
        <v>285</v>
      </c>
      <c r="C145" s="647">
        <v>45200</v>
      </c>
      <c r="D145" s="733"/>
      <c r="E145" s="733"/>
      <c r="F145" s="566"/>
      <c r="G145" s="567"/>
      <c r="H145" s="566">
        <v>40000</v>
      </c>
      <c r="I145" s="546"/>
      <c r="J145" s="547">
        <f t="shared" si="21"/>
        <v>0</v>
      </c>
    </row>
    <row r="146" spans="1:10" ht="11.25" customHeight="1">
      <c r="A146" s="598" t="s">
        <v>139</v>
      </c>
      <c r="B146" s="591" t="s">
        <v>301</v>
      </c>
      <c r="C146" s="653">
        <v>219</v>
      </c>
      <c r="D146" s="622">
        <v>90</v>
      </c>
      <c r="E146" s="622">
        <v>90</v>
      </c>
      <c r="F146" s="566">
        <v>64.18285</v>
      </c>
      <c r="G146" s="567"/>
      <c r="H146" s="566"/>
      <c r="I146" s="546">
        <f t="shared" si="22"/>
        <v>71.31427777777778</v>
      </c>
      <c r="J146" s="547">
        <f t="shared" si="21"/>
        <v>-25.817149999999998</v>
      </c>
    </row>
    <row r="147" spans="1:10" ht="11.25" customHeight="1">
      <c r="A147" s="690" t="s">
        <v>179</v>
      </c>
      <c r="B147" s="538" t="s">
        <v>173</v>
      </c>
      <c r="C147" s="691">
        <v>4830</v>
      </c>
      <c r="D147" s="741"/>
      <c r="E147" s="741">
        <v>3000</v>
      </c>
      <c r="F147" s="545">
        <v>3000</v>
      </c>
      <c r="G147" s="567"/>
      <c r="H147" s="545">
        <v>3000</v>
      </c>
      <c r="I147" s="546"/>
      <c r="J147" s="547">
        <f t="shared" si="21"/>
        <v>0</v>
      </c>
    </row>
    <row r="148" spans="1:10" ht="11.25" customHeight="1">
      <c r="A148" s="690" t="s">
        <v>168</v>
      </c>
      <c r="B148" s="692" t="s">
        <v>98</v>
      </c>
      <c r="C148" s="691">
        <v>366.70495</v>
      </c>
      <c r="D148" s="741"/>
      <c r="E148" s="741"/>
      <c r="F148" s="550">
        <f>F149</f>
        <v>3.6</v>
      </c>
      <c r="G148" s="693"/>
      <c r="H148" s="550"/>
      <c r="I148" s="546"/>
      <c r="J148" s="547">
        <f t="shared" si="21"/>
        <v>3.6</v>
      </c>
    </row>
    <row r="149" spans="1:10" ht="11.25" customHeight="1">
      <c r="A149" s="590" t="s">
        <v>213</v>
      </c>
      <c r="B149" s="557" t="s">
        <v>269</v>
      </c>
      <c r="C149" s="694">
        <v>366.70495</v>
      </c>
      <c r="D149" s="596"/>
      <c r="E149" s="596"/>
      <c r="F149" s="559">
        <v>3.6</v>
      </c>
      <c r="G149" s="560"/>
      <c r="H149" s="559">
        <v>365.28501</v>
      </c>
      <c r="I149" s="546"/>
      <c r="J149" s="547">
        <f t="shared" si="21"/>
        <v>3.6</v>
      </c>
    </row>
    <row r="150" spans="1:10" ht="11.25" customHeight="1" thickBot="1">
      <c r="A150" s="690" t="s">
        <v>169</v>
      </c>
      <c r="B150" s="692" t="s">
        <v>99</v>
      </c>
      <c r="C150" s="695">
        <v>-470.52891</v>
      </c>
      <c r="D150" s="550"/>
      <c r="E150" s="550"/>
      <c r="F150" s="550">
        <v>-1269.89709</v>
      </c>
      <c r="G150" s="693"/>
      <c r="H150" s="550">
        <v>-470.52891</v>
      </c>
      <c r="I150" s="546"/>
      <c r="J150" s="704">
        <f t="shared" si="21"/>
        <v>-1269.89709</v>
      </c>
    </row>
    <row r="151" spans="1:10" ht="11.25" customHeight="1" thickBot="1">
      <c r="A151" s="643"/>
      <c r="B151" s="644" t="s">
        <v>140</v>
      </c>
      <c r="C151" s="576">
        <v>546005.30179</v>
      </c>
      <c r="D151" s="576">
        <f>D86+D8</f>
        <v>359205.04743</v>
      </c>
      <c r="E151" s="576">
        <f>E86+E8</f>
        <v>455002.76176</v>
      </c>
      <c r="F151" s="576">
        <f>F86+F8</f>
        <v>247368.06146000003</v>
      </c>
      <c r="G151" s="576">
        <f>G86+G8</f>
        <v>0</v>
      </c>
      <c r="H151" s="576">
        <f>H8+H86</f>
        <v>299371.80439</v>
      </c>
      <c r="I151" s="696">
        <f t="shared" si="22"/>
        <v>54.366276921738574</v>
      </c>
      <c r="J151" s="705">
        <f t="shared" si="21"/>
        <v>-207634.7003</v>
      </c>
    </row>
    <row r="152" spans="1:10" ht="11.25" customHeight="1">
      <c r="A152" s="527"/>
      <c r="B152" s="531"/>
      <c r="C152" s="531"/>
      <c r="D152" s="531"/>
      <c r="E152" s="531"/>
      <c r="G152" s="697"/>
      <c r="H152" s="697"/>
      <c r="I152" s="698"/>
      <c r="J152" s="699"/>
    </row>
    <row r="153" spans="1:9" ht="11.25" customHeight="1">
      <c r="A153" s="84" t="s">
        <v>348</v>
      </c>
      <c r="B153" s="84"/>
      <c r="C153" s="458"/>
      <c r="D153" s="458"/>
      <c r="E153" s="458"/>
      <c r="F153" s="459"/>
      <c r="G153" s="346"/>
      <c r="H153" s="459"/>
      <c r="I153" s="548"/>
    </row>
    <row r="154" spans="1:9" ht="11.25" customHeight="1">
      <c r="A154" s="84" t="s">
        <v>279</v>
      </c>
      <c r="B154" s="282"/>
      <c r="C154" s="282"/>
      <c r="D154" s="282"/>
      <c r="E154" s="282"/>
      <c r="F154" s="459" t="s">
        <v>349</v>
      </c>
      <c r="G154" s="715"/>
      <c r="H154" s="715"/>
      <c r="I154" s="548"/>
    </row>
    <row r="155" spans="1:9" ht="11.25" customHeight="1">
      <c r="A155" s="84"/>
      <c r="B155" s="282"/>
      <c r="C155" s="282"/>
      <c r="D155" s="282"/>
      <c r="E155" s="282"/>
      <c r="F155" s="459"/>
      <c r="G155" s="715"/>
      <c r="H155" s="715"/>
      <c r="I155" s="548"/>
    </row>
    <row r="156" spans="1:8" ht="11.25" customHeight="1">
      <c r="A156" s="714" t="s">
        <v>281</v>
      </c>
      <c r="B156" s="84"/>
      <c r="C156" s="84"/>
      <c r="D156" s="84"/>
      <c r="E156" s="84"/>
      <c r="F156" s="253"/>
      <c r="G156" s="86"/>
      <c r="H156" s="253"/>
    </row>
    <row r="157" spans="1:8" ht="11.25" customHeight="1">
      <c r="A157" s="714" t="s">
        <v>282</v>
      </c>
      <c r="B157" s="83"/>
      <c r="C157" s="84"/>
      <c r="D157" s="84"/>
      <c r="E157" s="84"/>
      <c r="F157" s="253"/>
      <c r="G157" s="86"/>
      <c r="H157" s="86"/>
    </row>
    <row r="158" ht="11.25" customHeight="1">
      <c r="A158" s="527"/>
    </row>
    <row r="159" ht="11.25" customHeight="1">
      <c r="A159" s="527"/>
    </row>
    <row r="160" ht="11.25" customHeight="1">
      <c r="A160" s="527"/>
    </row>
    <row r="161" ht="11.25" customHeight="1">
      <c r="A161" s="527"/>
    </row>
    <row r="162" ht="11.25" customHeight="1">
      <c r="A162" s="527"/>
    </row>
    <row r="163" ht="11.25" customHeight="1">
      <c r="A163" s="527"/>
    </row>
    <row r="164" ht="11.25" customHeight="1">
      <c r="A164" s="52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2015-08-06T04:49:10Z</cp:lastPrinted>
  <dcterms:created xsi:type="dcterms:W3CDTF">2005-05-20T13:40:13Z</dcterms:created>
  <dcterms:modified xsi:type="dcterms:W3CDTF">2015-08-07T07:11:35Z</dcterms:modified>
  <cp:category/>
  <cp:version/>
  <cp:contentType/>
  <cp:contentStatus/>
</cp:coreProperties>
</file>