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18" activeTab="0"/>
  </bookViews>
  <sheets>
    <sheet name="на  1 марта" sheetId="1" r:id="rId1"/>
  </sheets>
  <definedNames/>
  <calcPr fullCalcOnLoad="1"/>
</workbook>
</file>

<file path=xl/sharedStrings.xml><?xml version="1.0" encoding="utf-8"?>
<sst xmlns="http://schemas.openxmlformats.org/spreadsheetml/2006/main" count="305" uniqueCount="260">
  <si>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</si>
  <si>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</si>
  <si>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</si>
  <si>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</si>
  <si>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</si>
  <si>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</si>
  <si>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</si>
  <si>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</si>
  <si>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</si>
  <si>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</si>
  <si>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</si>
  <si>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</si>
  <si>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</si>
  <si>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</si>
  <si>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</si>
  <si>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</si>
  <si>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</si>
  <si>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</si>
  <si>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</si>
  <si>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</si>
  <si>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</si>
  <si>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</si>
  <si>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</si>
  <si>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</si>
  <si>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</si>
  <si>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</si>
  <si>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</si>
  <si>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</si>
  <si>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</si>
  <si>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</si>
  <si>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</si>
  <si>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</si>
  <si>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</si>
  <si>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</si>
  <si>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</si>
  <si>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</si>
  <si>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</si>
  <si>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</si>
  <si>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</si>
  <si>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</si>
  <si>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</si>
  <si>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</si>
  <si>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</si>
  <si>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</si>
  <si>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</si>
  <si>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</si>
  <si>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</si>
  <si>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</si>
  <si>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</si>
  <si>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</si>
  <si>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</si>
  <si>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</si>
  <si>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</si>
  <si>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</si>
  <si>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</si>
  <si>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</si>
  <si>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</si>
  <si>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</si>
  <si>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</si>
  <si>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</si>
  <si>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</si>
  <si>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</si>
  <si>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</si>
  <si>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</si>
  <si>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</si>
  <si>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</si>
  <si>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</si>
  <si>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</si>
  <si>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</si>
  <si>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</si>
  <si>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</si>
  <si>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</si>
  <si>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</si>
  <si>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</si>
  <si>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</si>
  <si>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</si>
  <si>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</si>
  <si>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</si>
  <si>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</si>
  <si>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</si>
  <si>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</si>
  <si>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</si>
  <si>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</si>
  <si>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</si>
  <si>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</si>
  <si>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</si>
  <si>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</si>
  <si>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</si>
  <si>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</si>
  <si>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</si>
  <si>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</si>
  <si>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</si>
  <si>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</si>
  <si>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</si>
  <si>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</si>
  <si>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</si>
  <si>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</si>
  <si>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</si>
  <si>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</si>
  <si>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</si>
  <si>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</si>
  <si>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</si>
  <si>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</si>
  <si>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</si>
  <si>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</si>
  <si>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</si>
  <si>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</si>
  <si>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</si>
  <si>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</si>
  <si>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</si>
  <si>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</si>
  <si>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</si>
  <si>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</si>
  <si>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 xml:space="preserve">000 2 02 02102 05 0000 151   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</si>
  <si>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</si>
  <si>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</si>
  <si>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</si>
  <si>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</si>
  <si>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</si>
  <si>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</si>
  <si>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</si>
  <si>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</si>
  <si>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</si>
  <si>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</si>
  <si>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</si>
  <si>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</si>
  <si>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</si>
  <si>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</si>
  <si>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</si>
  <si>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</si>
  <si>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</si>
  <si>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</si>
  <si>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</si>
  <si>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</si>
  <si>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</si>
  <si>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</si>
  <si>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</si>
  <si>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</si>
  <si>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</si>
  <si>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</si>
  <si>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</si>
  <si>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</si>
  <si>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</si>
  <si>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</si>
  <si>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000  1  01  02040  01  0000  110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</si>
  <si>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</si>
  <si>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</si>
  <si>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</si>
  <si>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</si>
  <si>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</si>
  <si>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</si>
  <si>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</si>
  <si>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</si>
  <si>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</si>
  <si>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</si>
  <si>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</si>
  <si>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</si>
  <si>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</si>
  <si>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Субсидия на приобретение автомобиля</t>
  </si>
  <si>
    <t>Субсидия на реал.мер.ОЦП "Культура Оренбуржья на 2013-2018гг."культура</t>
  </si>
  <si>
    <t>Субсидия на реал.мер.ОЦП "Культура Оренбуржья на 2013-2018гг."образование</t>
  </si>
  <si>
    <t>Субсидия на МФЦ</t>
  </si>
  <si>
    <t>Подъезд к поселку Мирный</t>
  </si>
  <si>
    <t>Субсидия к участию Клуба молодых семей "В кругу друзей"(100%)</t>
  </si>
  <si>
    <t>111 2 02 02051 05 0000 151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</si>
  <si>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</si>
  <si>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</si>
  <si>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</si>
  <si>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</si>
  <si>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</si>
  <si>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</si>
  <si>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</si>
  <si>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</si>
  <si>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</si>
  <si>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</si>
  <si>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</si>
  <si>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</si>
  <si>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</si>
  <si>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</si>
  <si>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</si>
  <si>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</si>
  <si>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</si>
  <si>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</si>
  <si>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</si>
  <si>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</si>
  <si>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</si>
  <si>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уточн.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</si>
  <si>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</si>
  <si>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</si>
  <si>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</si>
  <si>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</si>
  <si>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</si>
  <si>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</si>
  <si>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</si>
  <si>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</si>
  <si>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</si>
  <si>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</si>
  <si>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</si>
  <si>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реализацию мер. ОЦП "Безопасноть образовательных учреждений"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</si>
  <si>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</si>
  <si>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</si>
  <si>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</si>
  <si>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</si>
  <si>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</si>
  <si>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</si>
  <si>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</si>
  <si>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</si>
  <si>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</si>
  <si>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</si>
  <si>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</si>
  <si>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</si>
  <si>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</si>
  <si>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</si>
  <si>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</si>
  <si>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</si>
  <si>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</si>
  <si>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</si>
  <si>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</si>
  <si>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Зам.начальника финансового отдела</t>
  </si>
  <si>
    <t>администрации Александровского района</t>
  </si>
  <si>
    <t>Горбатовская С.В.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</si>
  <si>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</si>
  <si>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</si>
  <si>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</si>
  <si>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</si>
  <si>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</si>
  <si>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</si>
  <si>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</si>
  <si>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</si>
  <si>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</si>
  <si>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</si>
  <si>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</si>
  <si>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</si>
  <si>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</si>
  <si>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</si>
  <si>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000 1 16 1805005 00 0000 140</t>
  </si>
  <si>
    <t>Денежные взыскания за нарушение бюджетного законодательства</t>
  </si>
  <si>
    <t>МТ на поддержку учреждений культуры</t>
  </si>
  <si>
    <t>Субс.на поддержку учрежд.культуры в рамкахподпр."Культура и искусство"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</si>
  <si>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</si>
  <si>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</si>
  <si>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</si>
  <si>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</si>
  <si>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</si>
  <si>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</si>
  <si>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 xml:space="preserve">          на 1 февраля 2015 года</t>
  </si>
  <si>
    <t>Налог на доходы  без дополнительного норматива (40,77%)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</si>
  <si>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</si>
  <si>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</si>
  <si>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</si>
  <si>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ЗАГС Ф</t>
  </si>
  <si>
    <t>Субвенции на осущ. полном. по перв.воин. Учету Ф</t>
  </si>
  <si>
    <t>Субвенц. на выплату пособия при всех формах устройства детей,лишен.родит.попечения в семью Ф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</si>
  <si>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</si>
  <si>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</si>
  <si>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</si>
  <si>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февраль</t>
  </si>
  <si>
    <r>
      <rPr>
        <sz val="7.5"/>
        <rFont val="Times New Roman"/>
        <family val="1"/>
      </rPr>
      <t xml:space="preserve">   СПРАВКА ОБ ИСПОЛНЕНИИ</t>
    </r>
    <r>
      <rPr>
        <b/>
        <sz val="7.5"/>
        <rFont val="Times New Roman"/>
        <family val="1"/>
      </rPr>
      <t xml:space="preserve"> РАЙОННОГО </t>
    </r>
    <r>
      <rPr>
        <sz val="7.5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</si>
  <si>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7.5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</si>
  <si>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7.5"/>
        <rFont val="Times New Roman"/>
        <family val="1"/>
      </rPr>
      <t>Ф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</si>
</sst>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u val="single"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7.5"/>
      <color theme="1"/>
      <name val="Times New Roman"/>
      <family val="1"/>
    </font>
    <font>
      <i/>
      <sz val="7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170" fontId="5" fillId="0" borderId="18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" fontId="5" fillId="0" borderId="2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21" xfId="0" applyFont="1" applyBorder="1" applyAlignment="1">
      <alignment/>
    </xf>
    <xf numFmtId="170" fontId="5" fillId="0" borderId="2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4" fontId="4" fillId="0" borderId="14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23" xfId="0" applyFont="1" applyBorder="1" applyAlignment="1">
      <alignment/>
    </xf>
    <xf numFmtId="0" fontId="8" fillId="0" borderId="22" xfId="0" applyFont="1" applyBorder="1" applyAlignment="1">
      <alignment/>
    </xf>
    <xf numFmtId="170" fontId="4" fillId="0" borderId="22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49" fontId="4" fillId="0" borderId="21" xfId="53" applyNumberFormat="1" applyFont="1" applyBorder="1" applyAlignment="1">
      <alignment/>
      <protection/>
    </xf>
    <xf numFmtId="0" fontId="6" fillId="0" borderId="22" xfId="53" applyFont="1" applyBorder="1" applyAlignment="1">
      <alignment horizontal="distributed" wrapText="1"/>
      <protection/>
    </xf>
    <xf numFmtId="164" fontId="4" fillId="0" borderId="22" xfId="0" applyNumberFormat="1" applyFont="1" applyBorder="1" applyAlignment="1">
      <alignment/>
    </xf>
    <xf numFmtId="0" fontId="44" fillId="0" borderId="14" xfId="0" applyFont="1" applyBorder="1" applyAlignment="1">
      <alignment horizontal="distributed" vertical="distributed" wrapText="1"/>
    </xf>
    <xf numFmtId="164" fontId="4" fillId="0" borderId="18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6" fillId="0" borderId="22" xfId="53" applyFont="1" applyBorder="1" applyAlignment="1">
      <alignment horizontal="distributed" vertical="distributed" wrapText="1"/>
      <protection/>
    </xf>
    <xf numFmtId="49" fontId="4" fillId="0" borderId="10" xfId="53" applyNumberFormat="1" applyFont="1" applyBorder="1" applyAlignment="1">
      <alignment/>
      <protection/>
    </xf>
    <xf numFmtId="0" fontId="6" fillId="0" borderId="23" xfId="53" applyFont="1" applyBorder="1" applyAlignment="1">
      <alignment horizontal="distributed" vertical="distributed" wrapText="1"/>
      <protection/>
    </xf>
    <xf numFmtId="164" fontId="4" fillId="0" borderId="0" xfId="0" applyNumberFormat="1" applyFont="1" applyBorder="1" applyAlignment="1">
      <alignment/>
    </xf>
    <xf numFmtId="49" fontId="5" fillId="0" borderId="25" xfId="53" applyNumberFormat="1" applyFont="1" applyBorder="1" applyAlignment="1">
      <alignment/>
      <protection/>
    </xf>
    <xf numFmtId="0" fontId="5" fillId="0" borderId="26" xfId="53" applyFont="1" applyBorder="1" applyAlignment="1">
      <alignment horizontal="center" vertical="distributed" wrapText="1"/>
      <protection/>
    </xf>
    <xf numFmtId="164" fontId="5" fillId="0" borderId="26" xfId="0" applyNumberFormat="1" applyFont="1" applyBorder="1" applyAlignment="1">
      <alignment/>
    </xf>
    <xf numFmtId="165" fontId="5" fillId="0" borderId="26" xfId="0" applyNumberFormat="1" applyFont="1" applyBorder="1" applyAlignment="1">
      <alignment/>
    </xf>
    <xf numFmtId="170" fontId="5" fillId="0" borderId="26" xfId="0" applyNumberFormat="1" applyFont="1" applyBorder="1" applyAlignment="1">
      <alignment/>
    </xf>
    <xf numFmtId="49" fontId="4" fillId="0" borderId="15" xfId="53" applyNumberFormat="1" applyFont="1" applyBorder="1" applyAlignment="1">
      <alignment/>
      <protection/>
    </xf>
    <xf numFmtId="0" fontId="6" fillId="0" borderId="14" xfId="0" applyFont="1" applyBorder="1" applyAlignment="1">
      <alignment horizontal="left"/>
    </xf>
    <xf numFmtId="0" fontId="6" fillId="0" borderId="22" xfId="53" applyFont="1" applyBorder="1" applyAlignment="1">
      <alignment horizontal="left" vertical="distributed" wrapText="1"/>
      <protection/>
    </xf>
    <xf numFmtId="165" fontId="4" fillId="0" borderId="18" xfId="0" applyNumberFormat="1" applyFont="1" applyBorder="1" applyAlignment="1">
      <alignment/>
    </xf>
    <xf numFmtId="49" fontId="4" fillId="0" borderId="13" xfId="53" applyNumberFormat="1" applyFont="1" applyBorder="1" applyAlignment="1">
      <alignment/>
      <protection/>
    </xf>
    <xf numFmtId="0" fontId="6" fillId="0" borderId="23" xfId="53" applyFont="1" applyBorder="1" applyAlignment="1">
      <alignment horizontal="left" vertical="distributed" wrapText="1"/>
      <protection/>
    </xf>
    <xf numFmtId="165" fontId="4" fillId="0" borderId="14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7" fillId="0" borderId="0" xfId="0" applyFont="1" applyAlignment="1">
      <alignment/>
    </xf>
    <xf numFmtId="0" fontId="6" fillId="0" borderId="18" xfId="0" applyFont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22" xfId="0" applyFont="1" applyBorder="1" applyAlignment="1">
      <alignment wrapText="1"/>
    </xf>
    <xf numFmtId="0" fontId="4" fillId="0" borderId="22" xfId="0" applyFont="1" applyBorder="1" applyAlignment="1">
      <alignment wrapText="1"/>
    </xf>
    <xf numFmtId="164" fontId="7" fillId="0" borderId="24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23" xfId="0" applyFont="1" applyBorder="1" applyAlignment="1">
      <alignment/>
    </xf>
    <xf numFmtId="170" fontId="4" fillId="0" borderId="23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4" fillId="0" borderId="14" xfId="0" applyFont="1" applyBorder="1" applyAlignment="1">
      <alignment/>
    </xf>
    <xf numFmtId="170" fontId="4" fillId="0" borderId="27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11" xfId="0" applyFont="1" applyBorder="1" applyAlignment="1">
      <alignment horizontal="center"/>
    </xf>
    <xf numFmtId="170" fontId="4" fillId="0" borderId="11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31" xfId="0" applyFont="1" applyBorder="1" applyAlignment="1">
      <alignment/>
    </xf>
    <xf numFmtId="170" fontId="5" fillId="0" borderId="16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4" fillId="0" borderId="27" xfId="0" applyFont="1" applyBorder="1" applyAlignment="1">
      <alignment/>
    </xf>
    <xf numFmtId="0" fontId="6" fillId="0" borderId="27" xfId="0" applyFont="1" applyBorder="1" applyAlignment="1">
      <alignment wrapText="1"/>
    </xf>
    <xf numFmtId="164" fontId="4" fillId="0" borderId="27" xfId="0" applyNumberFormat="1" applyFont="1" applyBorder="1" applyAlignment="1">
      <alignment/>
    </xf>
    <xf numFmtId="170" fontId="7" fillId="0" borderId="14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170" fontId="6" fillId="0" borderId="1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0" fontId="6" fillId="0" borderId="23" xfId="0" applyNumberFormat="1" applyFont="1" applyBorder="1" applyAlignment="1">
      <alignment/>
    </xf>
    <xf numFmtId="164" fontId="7" fillId="0" borderId="32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0" fontId="4" fillId="0" borderId="23" xfId="0" applyFont="1" applyBorder="1" applyAlignment="1">
      <alignment wrapText="1"/>
    </xf>
    <xf numFmtId="0" fontId="7" fillId="0" borderId="25" xfId="0" applyFont="1" applyBorder="1" applyAlignment="1">
      <alignment vertical="top"/>
    </xf>
    <xf numFmtId="0" fontId="7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164" fontId="5" fillId="0" borderId="32" xfId="0" applyNumberFormat="1" applyFont="1" applyBorder="1" applyAlignment="1">
      <alignment/>
    </xf>
    <xf numFmtId="0" fontId="7" fillId="0" borderId="26" xfId="0" applyFont="1" applyBorder="1" applyAlignment="1">
      <alignment/>
    </xf>
    <xf numFmtId="170" fontId="7" fillId="0" borderId="26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170" fontId="7" fillId="0" borderId="23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6" fillId="0" borderId="22" xfId="0" applyFont="1" applyBorder="1" applyAlignment="1">
      <alignment vertical="distributed" wrapText="1"/>
    </xf>
    <xf numFmtId="0" fontId="45" fillId="0" borderId="22" xfId="0" applyFont="1" applyBorder="1" applyAlignment="1">
      <alignment vertical="distributed" wrapText="1"/>
    </xf>
    <xf numFmtId="2" fontId="4" fillId="0" borderId="24" xfId="0" applyNumberFormat="1" applyFont="1" applyBorder="1" applyAlignment="1">
      <alignment/>
    </xf>
    <xf numFmtId="164" fontId="7" fillId="0" borderId="26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30" xfId="0" applyFont="1" applyBorder="1" applyAlignment="1">
      <alignment/>
    </xf>
    <xf numFmtId="2" fontId="5" fillId="0" borderId="26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4" fillId="0" borderId="33" xfId="0" applyFont="1" applyBorder="1" applyAlignment="1">
      <alignment/>
    </xf>
    <xf numFmtId="2" fontId="6" fillId="0" borderId="14" xfId="0" applyNumberFormat="1" applyFont="1" applyBorder="1" applyAlignment="1">
      <alignment wrapText="1"/>
    </xf>
    <xf numFmtId="2" fontId="4" fillId="0" borderId="17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2" fontId="6" fillId="0" borderId="14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" fontId="6" fillId="0" borderId="23" xfId="0" applyNumberFormat="1" applyFont="1" applyBorder="1" applyAlignment="1">
      <alignment/>
    </xf>
    <xf numFmtId="0" fontId="4" fillId="0" borderId="12" xfId="0" applyFont="1" applyBorder="1" applyAlignment="1">
      <alignment/>
    </xf>
    <xf numFmtId="43" fontId="4" fillId="0" borderId="23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6" fillId="0" borderId="33" xfId="0" applyFont="1" applyBorder="1" applyAlignment="1">
      <alignment/>
    </xf>
    <xf numFmtId="43" fontId="4" fillId="0" borderId="27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3" fontId="4" fillId="0" borderId="34" xfId="0" applyNumberFormat="1" applyFont="1" applyBorder="1" applyAlignment="1">
      <alignment/>
    </xf>
    <xf numFmtId="170" fontId="4" fillId="0" borderId="34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2" fontId="6" fillId="0" borderId="18" xfId="0" applyNumberFormat="1" applyFont="1" applyBorder="1" applyAlignment="1">
      <alignment wrapText="1"/>
    </xf>
    <xf numFmtId="0" fontId="4" fillId="0" borderId="24" xfId="0" applyFont="1" applyBorder="1" applyAlignment="1">
      <alignment/>
    </xf>
    <xf numFmtId="2" fontId="5" fillId="0" borderId="17" xfId="0" applyNumberFormat="1" applyFont="1" applyBorder="1" applyAlignment="1">
      <alignment/>
    </xf>
    <xf numFmtId="0" fontId="6" fillId="0" borderId="27" xfId="0" applyFont="1" applyBorder="1" applyAlignment="1">
      <alignment/>
    </xf>
    <xf numFmtId="2" fontId="6" fillId="0" borderId="27" xfId="0" applyNumberFormat="1" applyFont="1" applyBorder="1" applyAlignment="1">
      <alignment/>
    </xf>
    <xf numFmtId="2" fontId="4" fillId="0" borderId="18" xfId="0" applyNumberFormat="1" applyFont="1" applyBorder="1" applyAlignment="1">
      <alignment wrapText="1"/>
    </xf>
    <xf numFmtId="2" fontId="4" fillId="0" borderId="35" xfId="0" applyNumberFormat="1" applyFont="1" applyBorder="1" applyAlignment="1">
      <alignment/>
    </xf>
    <xf numFmtId="170" fontId="4" fillId="0" borderId="35" xfId="0" applyNumberFormat="1" applyFont="1" applyBorder="1" applyAlignment="1">
      <alignment/>
    </xf>
    <xf numFmtId="164" fontId="5" fillId="0" borderId="35" xfId="0" applyNumberFormat="1" applyFont="1" applyBorder="1" applyAlignment="1">
      <alignment/>
    </xf>
    <xf numFmtId="170" fontId="5" fillId="0" borderId="35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6" fillId="0" borderId="28" xfId="0" applyFont="1" applyBorder="1" applyAlignment="1">
      <alignment horizontal="left"/>
    </xf>
    <xf numFmtId="2" fontId="4" fillId="0" borderId="27" xfId="0" applyNumberFormat="1" applyFont="1" applyBorder="1" applyAlignment="1">
      <alignment/>
    </xf>
    <xf numFmtId="170" fontId="5" fillId="0" borderId="27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0" fontId="6" fillId="0" borderId="11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6" fillId="0" borderId="23" xfId="0" applyFont="1" applyBorder="1" applyAlignment="1">
      <alignment wrapText="1"/>
    </xf>
    <xf numFmtId="2" fontId="6" fillId="0" borderId="22" xfId="0" applyNumberFormat="1" applyFont="1" applyBorder="1" applyAlignment="1">
      <alignment wrapText="1"/>
    </xf>
    <xf numFmtId="2" fontId="6" fillId="0" borderId="23" xfId="0" applyNumberFormat="1" applyFont="1" applyBorder="1" applyAlignment="1">
      <alignment wrapText="1"/>
    </xf>
    <xf numFmtId="0" fontId="5" fillId="0" borderId="26" xfId="0" applyFont="1" applyBorder="1" applyAlignment="1">
      <alignment horizontal="center" wrapText="1"/>
    </xf>
    <xf numFmtId="2" fontId="7" fillId="0" borderId="26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2" fontId="4" fillId="0" borderId="23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36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0" fontId="5" fillId="0" borderId="0" xfId="0" applyNumberFormat="1" applyFont="1" applyAlignment="1">
      <alignment/>
    </xf>
    <xf numFmtId="1" fontId="5" fillId="0" borderId="37" xfId="0" applyNumberFormat="1" applyFont="1" applyBorder="1" applyAlignment="1">
      <alignment/>
    </xf>
    <xf numFmtId="1" fontId="5" fillId="0" borderId="38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7" fillId="0" borderId="18" xfId="0" applyFont="1" applyBorder="1" applyAlignment="1">
      <alignment horizontal="center"/>
    </xf>
    <xf numFmtId="164" fontId="5" fillId="0" borderId="18" xfId="0" applyNumberFormat="1" applyFont="1" applyBorder="1" applyAlignment="1">
      <alignment/>
    </xf>
    <xf numFmtId="164" fontId="5" fillId="0" borderId="39" xfId="0" applyNumberFormat="1" applyFont="1" applyBorder="1" applyAlignment="1">
      <alignment/>
    </xf>
    <xf numFmtId="164" fontId="5" fillId="0" borderId="40" xfId="0" applyNumberFormat="1" applyFont="1" applyBorder="1" applyAlignment="1">
      <alignment/>
    </xf>
    <xf numFmtId="1" fontId="5" fillId="0" borderId="41" xfId="0" applyNumberFormat="1" applyFont="1" applyBorder="1" applyAlignment="1">
      <alignment/>
    </xf>
    <xf numFmtId="164" fontId="5" fillId="0" borderId="42" xfId="0" applyNumberFormat="1" applyFont="1" applyBorder="1" applyAlignment="1">
      <alignment/>
    </xf>
    <xf numFmtId="1" fontId="5" fillId="0" borderId="43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4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="106" zoomScaleNormal="106" zoomScalePageLayoutView="0" workbookViewId="0" topLeftCell="A28">
      <selection activeCell="B40" sqref="B40"/>
    </sheetView>
  </sheetViews>
  <sheetFormatPr defaultColWidth="9.00390625" defaultRowHeight="12.75"/>
  <cols>
    <col min="1" max="1" width="18.875" style="26" customWidth="1"/>
    <col min="2" max="2" width="60.125" style="1" customWidth="1"/>
    <col min="3" max="3" width="11.125" style="1" customWidth="1"/>
    <col min="4" max="4" width="11.625" style="1" customWidth="1"/>
    <col min="5" max="5" width="11.75390625" style="1" customWidth="1"/>
    <col min="6" max="6" width="11.00390625" style="1" hidden="1" customWidth="1"/>
    <col min="7" max="7" width="10.375" style="1" customWidth="1"/>
    <col min="8" max="8" width="6.625" style="1" customWidth="1"/>
    <col min="9" max="9" width="6.875" style="1" customWidth="1"/>
    <col min="10" max="16384" width="9.125" style="3" customWidth="1"/>
  </cols>
  <sheetData>
    <row r="1" spans="1:4" ht="11.25" customHeight="1">
      <c r="A1" s="1"/>
      <c r="B1" s="2" t="s">
        <v>257</v>
      </c>
      <c r="C1" s="2"/>
      <c r="D1" s="2"/>
    </row>
    <row r="2" spans="1:4" ht="11.25" customHeight="1">
      <c r="A2" s="1"/>
      <c r="B2" s="2" t="s">
        <v>0</v>
      </c>
      <c r="C2" s="2"/>
      <c r="D2" s="2"/>
    </row>
    <row r="3" spans="1:7" ht="11.25" customHeight="1">
      <c r="A3" s="1"/>
      <c r="B3" s="2" t="s">
        <v>1</v>
      </c>
      <c r="C3" s="2"/>
      <c r="D3" s="2"/>
      <c r="E3" s="4"/>
      <c r="G3" s="4"/>
    </row>
    <row r="4" spans="1:9" ht="11.25" customHeight="1" thickBot="1">
      <c r="A4" s="1"/>
      <c r="B4" s="2" t="s">
        <v>245</v>
      </c>
      <c r="C4" s="2"/>
      <c r="D4" s="2"/>
      <c r="H4" s="5"/>
      <c r="I4" s="5"/>
    </row>
    <row r="5" spans="1:9" s="10" customFormat="1" ht="11.25" customHeight="1" thickBot="1">
      <c r="A5" s="6" t="s">
        <v>2</v>
      </c>
      <c r="B5" s="7"/>
      <c r="C5" s="8" t="s">
        <v>136</v>
      </c>
      <c r="D5" s="8" t="s">
        <v>186</v>
      </c>
      <c r="E5" s="8" t="s">
        <v>3</v>
      </c>
      <c r="F5" s="9"/>
      <c r="G5" s="8" t="s">
        <v>3</v>
      </c>
      <c r="H5" s="188" t="s">
        <v>109</v>
      </c>
      <c r="I5" s="189"/>
    </row>
    <row r="6" spans="1:9" s="10" customFormat="1" ht="11.25" customHeight="1">
      <c r="A6" s="11" t="s">
        <v>4</v>
      </c>
      <c r="B6" s="12" t="s">
        <v>5</v>
      </c>
      <c r="C6" s="12" t="s">
        <v>108</v>
      </c>
      <c r="D6" s="12" t="s">
        <v>108</v>
      </c>
      <c r="E6" s="13" t="s">
        <v>256</v>
      </c>
      <c r="F6" s="13" t="s">
        <v>234</v>
      </c>
      <c r="G6" s="13" t="s">
        <v>256</v>
      </c>
      <c r="H6" s="8" t="s">
        <v>8</v>
      </c>
      <c r="I6" s="7" t="s">
        <v>9</v>
      </c>
    </row>
    <row r="7" spans="1:9" ht="11.25" customHeight="1" thickBot="1">
      <c r="A7" s="14" t="s">
        <v>7</v>
      </c>
      <c r="B7" s="76"/>
      <c r="C7" s="12" t="s">
        <v>6</v>
      </c>
      <c r="D7" s="12" t="s">
        <v>6</v>
      </c>
      <c r="E7" s="12">
        <v>2015</v>
      </c>
      <c r="G7" s="12">
        <v>2014</v>
      </c>
      <c r="H7" s="180"/>
      <c r="I7" s="180"/>
    </row>
    <row r="8" spans="1:9" s="22" customFormat="1" ht="11.25" customHeight="1" thickBot="1">
      <c r="A8" s="18" t="s">
        <v>10</v>
      </c>
      <c r="B8" s="118" t="s">
        <v>11</v>
      </c>
      <c r="C8" s="49">
        <f>C9+C22+C30+C47+C56+C82+C37+C55+C54+C16</f>
        <v>38164.1</v>
      </c>
      <c r="D8" s="49">
        <f>D9+D22+D30+D47+D56+D82+D37+D55+D54+D16</f>
        <v>39169.536</v>
      </c>
      <c r="E8" s="50">
        <f>E9+E22+E30+E47+E56+E82+E37+E55+E54+E16</f>
        <v>10944.979409999998</v>
      </c>
      <c r="F8" s="50">
        <f>F9+F22+F30+F47+F56+F82+F37+F55+F54+F16</f>
        <v>0</v>
      </c>
      <c r="G8" s="50">
        <f>G9+G22+G30+G47+G56+G82+G37+G55+G54+G16</f>
        <v>7742.78502</v>
      </c>
      <c r="H8" s="170">
        <f>E8/D8*100</f>
        <v>27.942581219241397</v>
      </c>
      <c r="I8" s="179">
        <f>E8-D8</f>
        <v>-28224.55659</v>
      </c>
    </row>
    <row r="9" spans="1:9" s="25" customFormat="1" ht="11.25" customHeight="1">
      <c r="A9" s="23" t="s">
        <v>12</v>
      </c>
      <c r="B9" s="181" t="s">
        <v>13</v>
      </c>
      <c r="C9" s="182">
        <f>C10</f>
        <v>22685</v>
      </c>
      <c r="D9" s="182">
        <f>D10</f>
        <v>22685</v>
      </c>
      <c r="E9" s="182">
        <f>E10</f>
        <v>4326.846219999999</v>
      </c>
      <c r="F9" s="163">
        <f>F10</f>
        <v>0</v>
      </c>
      <c r="G9" s="19">
        <f>G10</f>
        <v>4528.80641</v>
      </c>
      <c r="H9" s="183">
        <f aca="true" t="shared" si="0" ref="H9:H69">E9/D9*100</f>
        <v>19.07360026449195</v>
      </c>
      <c r="I9" s="21">
        <f aca="true" t="shared" si="1" ref="I9:I72">E9-D9</f>
        <v>-18358.15378</v>
      </c>
    </row>
    <row r="10" spans="1:9" ht="11.25" customHeight="1">
      <c r="A10" s="26" t="s">
        <v>14</v>
      </c>
      <c r="B10" s="27" t="s">
        <v>15</v>
      </c>
      <c r="C10" s="28">
        <f>C12+C13+C14+C15</f>
        <v>22685</v>
      </c>
      <c r="D10" s="28">
        <f>D12+D13+D14+D15</f>
        <v>22685</v>
      </c>
      <c r="E10" s="29">
        <f>E12+E13+E14+E15</f>
        <v>4326.846219999999</v>
      </c>
      <c r="F10" s="29">
        <f>F12+F13+F14+F15</f>
        <v>0</v>
      </c>
      <c r="G10" s="29">
        <f>G12+G13+G14+G15</f>
        <v>4528.80641</v>
      </c>
      <c r="H10" s="20">
        <f t="shared" si="0"/>
        <v>19.07360026449195</v>
      </c>
      <c r="I10" s="21">
        <f t="shared" si="1"/>
        <v>-18358.15378</v>
      </c>
    </row>
    <row r="11" spans="1:9" ht="11.25" customHeight="1">
      <c r="A11" s="30"/>
      <c r="B11" s="31" t="s">
        <v>246</v>
      </c>
      <c r="C11" s="32"/>
      <c r="D11" s="32"/>
      <c r="E11" s="33">
        <f>E10*10%/40.77%</f>
        <v>1061.2818788324748</v>
      </c>
      <c r="F11" s="34"/>
      <c r="G11" s="33"/>
      <c r="H11" s="20"/>
      <c r="I11" s="21">
        <f t="shared" si="1"/>
        <v>1061.2818788324748</v>
      </c>
    </row>
    <row r="12" spans="1:9" ht="22.5" customHeight="1">
      <c r="A12" s="35" t="s">
        <v>140</v>
      </c>
      <c r="B12" s="36" t="s">
        <v>152</v>
      </c>
      <c r="C12" s="37">
        <v>21962</v>
      </c>
      <c r="D12" s="37">
        <v>21962</v>
      </c>
      <c r="E12" s="33">
        <v>4284.32087</v>
      </c>
      <c r="F12" s="34"/>
      <c r="G12" s="33">
        <v>4474.59984</v>
      </c>
      <c r="H12" s="20">
        <f t="shared" si="0"/>
        <v>19.50788120389764</v>
      </c>
      <c r="I12" s="21">
        <f t="shared" si="1"/>
        <v>-17677.67913</v>
      </c>
    </row>
    <row r="13" spans="1:9" ht="11.25" customHeight="1">
      <c r="A13" s="35" t="s">
        <v>141</v>
      </c>
      <c r="B13" s="38" t="s">
        <v>153</v>
      </c>
      <c r="C13" s="39">
        <v>260</v>
      </c>
      <c r="D13" s="39">
        <v>260</v>
      </c>
      <c r="E13" s="40">
        <v>14.59588</v>
      </c>
      <c r="F13" s="41"/>
      <c r="G13" s="40">
        <v>19.13496</v>
      </c>
      <c r="H13" s="20">
        <f t="shared" si="0"/>
        <v>5.6138</v>
      </c>
      <c r="I13" s="21">
        <f t="shared" si="1"/>
        <v>-245.40412</v>
      </c>
    </row>
    <row r="14" spans="1:9" ht="24.75" customHeight="1">
      <c r="A14" s="35" t="s">
        <v>142</v>
      </c>
      <c r="B14" s="42" t="s">
        <v>143</v>
      </c>
      <c r="C14" s="37">
        <v>463</v>
      </c>
      <c r="D14" s="37">
        <v>463</v>
      </c>
      <c r="E14" s="33">
        <v>27.92947</v>
      </c>
      <c r="F14" s="34"/>
      <c r="G14" s="33">
        <v>35.07161</v>
      </c>
      <c r="H14" s="20">
        <f t="shared" si="0"/>
        <v>6.032282937365011</v>
      </c>
      <c r="I14" s="21">
        <f t="shared" si="1"/>
        <v>-435.07053</v>
      </c>
    </row>
    <row r="15" spans="1:9" ht="44.25" customHeight="1" thickBot="1">
      <c r="A15" s="43" t="s">
        <v>144</v>
      </c>
      <c r="B15" s="44" t="s">
        <v>145</v>
      </c>
      <c r="C15" s="28"/>
      <c r="D15" s="28"/>
      <c r="E15" s="29"/>
      <c r="F15" s="45"/>
      <c r="G15" s="29"/>
      <c r="H15" s="20"/>
      <c r="I15" s="178">
        <f t="shared" si="1"/>
        <v>0</v>
      </c>
    </row>
    <row r="16" spans="1:9" s="10" customFormat="1" ht="11.25" customHeight="1" thickBot="1">
      <c r="A16" s="46" t="s">
        <v>223</v>
      </c>
      <c r="B16" s="47" t="s">
        <v>170</v>
      </c>
      <c r="C16" s="48">
        <f>C17</f>
        <v>19.900000000000002</v>
      </c>
      <c r="D16" s="49">
        <f>D17</f>
        <v>25.336000000000002</v>
      </c>
      <c r="E16" s="50">
        <f>E17</f>
        <v>2.62521</v>
      </c>
      <c r="F16" s="50">
        <f>F17</f>
        <v>0</v>
      </c>
      <c r="G16" s="50">
        <f>G17</f>
        <v>4.9496</v>
      </c>
      <c r="H16" s="170">
        <f t="shared" si="0"/>
        <v>10.361580359962108</v>
      </c>
      <c r="I16" s="179">
        <f t="shared" si="1"/>
        <v>-22.710790000000003</v>
      </c>
    </row>
    <row r="17" spans="1:9" ht="11.25" customHeight="1">
      <c r="A17" s="51" t="s">
        <v>176</v>
      </c>
      <c r="B17" s="52" t="s">
        <v>172</v>
      </c>
      <c r="C17" s="39">
        <f>C18+C19+C20+C21</f>
        <v>19.900000000000002</v>
      </c>
      <c r="D17" s="40">
        <f>D18+D19+D20+D21</f>
        <v>25.336000000000002</v>
      </c>
      <c r="E17" s="40">
        <f>E18+E19+E20+E21</f>
        <v>2.62521</v>
      </c>
      <c r="F17" s="40">
        <f>F18+F19+F20+F21</f>
        <v>0</v>
      </c>
      <c r="G17" s="40">
        <f>G18+G19+G20+G21</f>
        <v>4.9496</v>
      </c>
      <c r="H17" s="183">
        <f t="shared" si="0"/>
        <v>10.361580359962108</v>
      </c>
      <c r="I17" s="21">
        <f t="shared" si="1"/>
        <v>-22.710790000000003</v>
      </c>
    </row>
    <row r="18" spans="1:9" ht="11.25" customHeight="1">
      <c r="A18" s="51" t="s">
        <v>177</v>
      </c>
      <c r="B18" s="53" t="s">
        <v>171</v>
      </c>
      <c r="C18" s="54">
        <v>6.1</v>
      </c>
      <c r="D18" s="40">
        <v>8.57335</v>
      </c>
      <c r="E18" s="40">
        <v>0.98926</v>
      </c>
      <c r="F18" s="41"/>
      <c r="G18" s="40">
        <v>1.91921</v>
      </c>
      <c r="H18" s="20">
        <f t="shared" si="0"/>
        <v>11.538780056803933</v>
      </c>
      <c r="I18" s="21">
        <f t="shared" si="1"/>
        <v>-7.58409</v>
      </c>
    </row>
    <row r="19" spans="1:9" ht="11.25" customHeight="1">
      <c r="A19" s="51" t="s">
        <v>178</v>
      </c>
      <c r="B19" s="53" t="s">
        <v>173</v>
      </c>
      <c r="C19" s="54">
        <v>0.2</v>
      </c>
      <c r="D19" s="40">
        <v>0.2</v>
      </c>
      <c r="E19" s="40">
        <v>0.02367</v>
      </c>
      <c r="F19" s="41"/>
      <c r="G19" s="40">
        <v>0.02916</v>
      </c>
      <c r="H19" s="20">
        <f t="shared" si="0"/>
        <v>11.834999999999999</v>
      </c>
      <c r="I19" s="21">
        <f t="shared" si="1"/>
        <v>-0.17633000000000001</v>
      </c>
    </row>
    <row r="20" spans="1:9" ht="11.25" customHeight="1">
      <c r="A20" s="51" t="s">
        <v>179</v>
      </c>
      <c r="B20" s="53" t="s">
        <v>174</v>
      </c>
      <c r="C20" s="54">
        <v>13.3</v>
      </c>
      <c r="D20" s="40">
        <v>16.26265</v>
      </c>
      <c r="E20" s="40">
        <v>1.7217</v>
      </c>
      <c r="F20" s="41"/>
      <c r="G20" s="40">
        <v>3.00123</v>
      </c>
      <c r="H20" s="20">
        <f t="shared" si="0"/>
        <v>10.586835478842623</v>
      </c>
      <c r="I20" s="21">
        <f t="shared" si="1"/>
        <v>-14.54095</v>
      </c>
    </row>
    <row r="21" spans="1:9" ht="11.25" customHeight="1" thickBot="1">
      <c r="A21" s="55" t="s">
        <v>180</v>
      </c>
      <c r="B21" s="56" t="s">
        <v>175</v>
      </c>
      <c r="C21" s="57">
        <v>0.3</v>
      </c>
      <c r="D21" s="29">
        <v>0.3</v>
      </c>
      <c r="E21" s="29">
        <v>-0.10942</v>
      </c>
      <c r="F21" s="45"/>
      <c r="G21" s="29"/>
      <c r="H21" s="20">
        <f t="shared" si="0"/>
        <v>-36.473333333333336</v>
      </c>
      <c r="I21" s="178">
        <f t="shared" si="1"/>
        <v>-0.40942</v>
      </c>
    </row>
    <row r="22" spans="1:9" s="61" customFormat="1" ht="11.25" customHeight="1" thickBot="1">
      <c r="A22" s="58" t="s">
        <v>16</v>
      </c>
      <c r="B22" s="59" t="s">
        <v>17</v>
      </c>
      <c r="C22" s="60">
        <f>C23+C27+C28+C29</f>
        <v>5698.8</v>
      </c>
      <c r="D22" s="60">
        <f>D23+D27+D28+D29</f>
        <v>5198.8</v>
      </c>
      <c r="E22" s="60">
        <f>E23+E27+E28+E29</f>
        <v>1340.50922</v>
      </c>
      <c r="F22" s="60">
        <f>F23+F27+F28+F29</f>
        <v>0</v>
      </c>
      <c r="G22" s="60">
        <f>G23+G27+G28+G29</f>
        <v>1214.20224</v>
      </c>
      <c r="H22" s="170">
        <f t="shared" si="0"/>
        <v>25.784973840116947</v>
      </c>
      <c r="I22" s="179">
        <f t="shared" si="1"/>
        <v>-3858.2907800000003</v>
      </c>
    </row>
    <row r="23" spans="1:9" s="61" customFormat="1" ht="11.25" customHeight="1">
      <c r="A23" s="26" t="s">
        <v>105</v>
      </c>
      <c r="B23" s="62" t="s">
        <v>116</v>
      </c>
      <c r="C23" s="63">
        <f>C24+C25</f>
        <v>2972.8</v>
      </c>
      <c r="D23" s="63">
        <f>D24+D25</f>
        <v>2272.8</v>
      </c>
      <c r="E23" s="40">
        <f>E24+E25</f>
        <v>302.42966</v>
      </c>
      <c r="F23" s="40">
        <f>F24+F25</f>
        <v>0</v>
      </c>
      <c r="G23" s="40">
        <f>G24+G25</f>
        <v>312.31636000000003</v>
      </c>
      <c r="H23" s="183">
        <f t="shared" si="0"/>
        <v>13.306479232664554</v>
      </c>
      <c r="I23" s="21">
        <f t="shared" si="1"/>
        <v>-1970.3703400000002</v>
      </c>
    </row>
    <row r="24" spans="1:9" s="61" customFormat="1" ht="25.5" customHeight="1">
      <c r="A24" s="64" t="s">
        <v>106</v>
      </c>
      <c r="B24" s="65" t="s">
        <v>117</v>
      </c>
      <c r="C24" s="66">
        <v>880.7</v>
      </c>
      <c r="D24" s="66">
        <v>530.7</v>
      </c>
      <c r="E24" s="33">
        <v>301.42966</v>
      </c>
      <c r="F24" s="67"/>
      <c r="G24" s="33">
        <v>220.30429</v>
      </c>
      <c r="H24" s="20">
        <f t="shared" si="0"/>
        <v>56.79850386282268</v>
      </c>
      <c r="I24" s="21">
        <f t="shared" si="1"/>
        <v>-229.27034000000003</v>
      </c>
    </row>
    <row r="25" spans="1:9" ht="22.5" customHeight="1">
      <c r="A25" s="64" t="s">
        <v>107</v>
      </c>
      <c r="B25" s="65" t="s">
        <v>118</v>
      </c>
      <c r="C25" s="68">
        <v>2092.1</v>
      </c>
      <c r="D25" s="68">
        <v>1742.1</v>
      </c>
      <c r="E25" s="29">
        <v>1</v>
      </c>
      <c r="G25" s="29">
        <v>92.01207</v>
      </c>
      <c r="H25" s="20">
        <f t="shared" si="0"/>
        <v>0.05740198610871937</v>
      </c>
      <c r="I25" s="21">
        <f t="shared" si="1"/>
        <v>-1741.1</v>
      </c>
    </row>
    <row r="26" spans="1:9" ht="11.25" customHeight="1">
      <c r="A26" s="64" t="s">
        <v>18</v>
      </c>
      <c r="B26" s="31" t="s">
        <v>19</v>
      </c>
      <c r="C26" s="69"/>
      <c r="D26" s="69"/>
      <c r="E26" s="70"/>
      <c r="F26" s="71"/>
      <c r="G26" s="70"/>
      <c r="H26" s="20"/>
      <c r="I26" s="21">
        <f t="shared" si="1"/>
        <v>0</v>
      </c>
    </row>
    <row r="27" spans="1:9" ht="11.25" customHeight="1" thickBot="1">
      <c r="A27" s="72"/>
      <c r="B27" s="73" t="s">
        <v>20</v>
      </c>
      <c r="C27" s="63">
        <v>2239.2</v>
      </c>
      <c r="D27" s="63">
        <v>2239.2</v>
      </c>
      <c r="E27" s="40">
        <v>819.97805</v>
      </c>
      <c r="F27" s="41"/>
      <c r="G27" s="40">
        <v>770.55003</v>
      </c>
      <c r="H27" s="20">
        <f t="shared" si="0"/>
        <v>36.61924124687389</v>
      </c>
      <c r="I27" s="21">
        <f t="shared" si="1"/>
        <v>-1419.2219499999997</v>
      </c>
    </row>
    <row r="28" spans="1:9" ht="11.25" customHeight="1" thickBot="1">
      <c r="A28" s="74" t="s">
        <v>21</v>
      </c>
      <c r="B28" s="75" t="s">
        <v>213</v>
      </c>
      <c r="C28" s="63">
        <v>281.3</v>
      </c>
      <c r="D28" s="63">
        <v>181.3</v>
      </c>
      <c r="E28" s="33">
        <v>16.17851</v>
      </c>
      <c r="F28" s="41"/>
      <c r="G28" s="33">
        <v>34.95285</v>
      </c>
      <c r="H28" s="20">
        <f t="shared" si="0"/>
        <v>8.92361279646994</v>
      </c>
      <c r="I28" s="21">
        <f t="shared" si="1"/>
        <v>-165.12149000000002</v>
      </c>
    </row>
    <row r="29" spans="1:9" ht="11.25" customHeight="1" thickBot="1">
      <c r="A29" s="26" t="s">
        <v>151</v>
      </c>
      <c r="B29" s="27" t="s">
        <v>200</v>
      </c>
      <c r="C29" s="76">
        <v>205.5</v>
      </c>
      <c r="D29" s="76">
        <v>505.5</v>
      </c>
      <c r="E29" s="70">
        <v>201.923</v>
      </c>
      <c r="F29" s="45"/>
      <c r="G29" s="70">
        <v>96.383</v>
      </c>
      <c r="H29" s="20">
        <f t="shared" si="0"/>
        <v>39.945202769535115</v>
      </c>
      <c r="I29" s="178">
        <f t="shared" si="1"/>
        <v>-303.577</v>
      </c>
    </row>
    <row r="30" spans="1:9" ht="11.25" customHeight="1" thickBot="1">
      <c r="A30" s="58" t="s">
        <v>22</v>
      </c>
      <c r="B30" s="59" t="s">
        <v>23</v>
      </c>
      <c r="C30" s="60">
        <f>C32+C34+C35</f>
        <v>1037.838</v>
      </c>
      <c r="D30" s="60">
        <f>D32+D34+D35</f>
        <v>1037.838</v>
      </c>
      <c r="E30" s="60">
        <f>E32+E34+E35</f>
        <v>129.70564</v>
      </c>
      <c r="F30" s="60">
        <f>F32+F34+F35</f>
        <v>0</v>
      </c>
      <c r="G30" s="60">
        <f>G32+G34+G35</f>
        <v>151.51644</v>
      </c>
      <c r="H30" s="170">
        <f t="shared" si="0"/>
        <v>12.49767690140465</v>
      </c>
      <c r="I30" s="179">
        <f t="shared" si="1"/>
        <v>-908.13236</v>
      </c>
    </row>
    <row r="31" spans="1:9" ht="11.25" customHeight="1">
      <c r="A31" s="26" t="s">
        <v>24</v>
      </c>
      <c r="B31" s="27" t="s">
        <v>25</v>
      </c>
      <c r="C31" s="76"/>
      <c r="D31" s="76"/>
      <c r="E31" s="29"/>
      <c r="F31" s="45"/>
      <c r="G31" s="29"/>
      <c r="H31" s="183"/>
      <c r="I31" s="21">
        <f t="shared" si="1"/>
        <v>0</v>
      </c>
    </row>
    <row r="32" spans="2:9" ht="11.25" customHeight="1">
      <c r="B32" s="27" t="s">
        <v>26</v>
      </c>
      <c r="C32" s="76">
        <f>C33</f>
        <v>1034.793</v>
      </c>
      <c r="D32" s="76">
        <f>D33</f>
        <v>1034.793</v>
      </c>
      <c r="E32" s="77">
        <f>E33</f>
        <v>129.70564</v>
      </c>
      <c r="F32" s="1">
        <f>F33</f>
        <v>0</v>
      </c>
      <c r="G32" s="77">
        <f>G33</f>
        <v>151.51644</v>
      </c>
      <c r="H32" s="20">
        <f t="shared" si="0"/>
        <v>12.534452784276661</v>
      </c>
      <c r="I32" s="21">
        <f t="shared" si="1"/>
        <v>-905.0873599999999</v>
      </c>
    </row>
    <row r="33" spans="1:9" ht="11.25" customHeight="1">
      <c r="A33" s="64" t="s">
        <v>27</v>
      </c>
      <c r="B33" s="78" t="s">
        <v>194</v>
      </c>
      <c r="C33" s="79">
        <v>1034.793</v>
      </c>
      <c r="D33" s="79">
        <v>1034.793</v>
      </c>
      <c r="E33" s="70">
        <v>129.70564</v>
      </c>
      <c r="F33" s="45"/>
      <c r="G33" s="70">
        <v>151.51644</v>
      </c>
      <c r="H33" s="20">
        <f t="shared" si="0"/>
        <v>12.534452784276661</v>
      </c>
      <c r="I33" s="21">
        <f t="shared" si="1"/>
        <v>-905.0873599999999</v>
      </c>
    </row>
    <row r="34" spans="1:9" ht="11.25" customHeight="1">
      <c r="A34" s="80" t="s">
        <v>28</v>
      </c>
      <c r="B34" s="78" t="s">
        <v>195</v>
      </c>
      <c r="C34" s="69"/>
      <c r="D34" s="69"/>
      <c r="E34" s="33"/>
      <c r="F34" s="71"/>
      <c r="G34" s="33"/>
      <c r="H34" s="20"/>
      <c r="I34" s="21">
        <f t="shared" si="1"/>
        <v>0</v>
      </c>
    </row>
    <row r="35" spans="1:9" ht="11.25" customHeight="1" thickBot="1">
      <c r="A35" s="64" t="s">
        <v>156</v>
      </c>
      <c r="B35" s="31" t="s">
        <v>196</v>
      </c>
      <c r="C35" s="69">
        <v>3.045</v>
      </c>
      <c r="D35" s="69">
        <v>3.045</v>
      </c>
      <c r="E35" s="70"/>
      <c r="F35" s="71"/>
      <c r="G35" s="70"/>
      <c r="H35" s="20">
        <f t="shared" si="0"/>
        <v>0</v>
      </c>
      <c r="I35" s="178">
        <f t="shared" si="1"/>
        <v>-3.045</v>
      </c>
    </row>
    <row r="36" spans="1:9" ht="11.25" customHeight="1">
      <c r="A36" s="81" t="s">
        <v>29</v>
      </c>
      <c r="B36" s="82" t="s">
        <v>110</v>
      </c>
      <c r="C36" s="7"/>
      <c r="D36" s="7"/>
      <c r="E36" s="83"/>
      <c r="F36" s="84"/>
      <c r="G36" s="83"/>
      <c r="H36" s="184"/>
      <c r="I36" s="185">
        <f t="shared" si="1"/>
        <v>0</v>
      </c>
    </row>
    <row r="37" spans="1:9" ht="11.25" customHeight="1" thickBot="1">
      <c r="A37" s="85"/>
      <c r="B37" s="86" t="s">
        <v>111</v>
      </c>
      <c r="C37" s="17">
        <f>C39+C40+C44</f>
        <v>3380.5</v>
      </c>
      <c r="D37" s="17">
        <f>D39+D40+D44</f>
        <v>3380.5</v>
      </c>
      <c r="E37" s="17">
        <f>E39+E40+E44</f>
        <v>89.42925</v>
      </c>
      <c r="F37" s="87">
        <f>F39+F40+F44</f>
        <v>0</v>
      </c>
      <c r="G37" s="88">
        <f>G39+G40+G44</f>
        <v>267.39012</v>
      </c>
      <c r="H37" s="186">
        <f t="shared" si="0"/>
        <v>2.645444460878568</v>
      </c>
      <c r="I37" s="187">
        <f t="shared" si="1"/>
        <v>-3291.07075</v>
      </c>
    </row>
    <row r="38" spans="1:9" ht="11.25" customHeight="1">
      <c r="A38" s="26" t="s">
        <v>146</v>
      </c>
      <c r="B38" s="27" t="s">
        <v>30</v>
      </c>
      <c r="C38" s="76"/>
      <c r="D38" s="76"/>
      <c r="E38" s="29"/>
      <c r="F38" s="45"/>
      <c r="G38" s="29"/>
      <c r="H38" s="183"/>
      <c r="I38" s="21">
        <f t="shared" si="1"/>
        <v>0</v>
      </c>
    </row>
    <row r="39" spans="2:9" ht="11.25" customHeight="1">
      <c r="B39" s="73" t="s">
        <v>201</v>
      </c>
      <c r="C39" s="63">
        <v>2752.5</v>
      </c>
      <c r="D39" s="63">
        <v>2752.5</v>
      </c>
      <c r="E39" s="40">
        <v>57.54538</v>
      </c>
      <c r="F39" s="45"/>
      <c r="G39" s="40">
        <v>248.05838</v>
      </c>
      <c r="H39" s="20">
        <f t="shared" si="0"/>
        <v>2.0906586739327886</v>
      </c>
      <c r="I39" s="21">
        <f t="shared" si="1"/>
        <v>-2694.95462</v>
      </c>
    </row>
    <row r="40" spans="1:9" ht="11.25" customHeight="1">
      <c r="A40" s="64" t="s">
        <v>203</v>
      </c>
      <c r="B40" s="89" t="s">
        <v>202</v>
      </c>
      <c r="C40" s="76">
        <f>C41</f>
        <v>307</v>
      </c>
      <c r="D40" s="76">
        <f>D41</f>
        <v>307</v>
      </c>
      <c r="E40" s="29">
        <f>E41</f>
        <v>0</v>
      </c>
      <c r="F40" s="1">
        <f>F41</f>
        <v>0</v>
      </c>
      <c r="G40" s="29">
        <f>G41</f>
        <v>0</v>
      </c>
      <c r="H40" s="20">
        <f t="shared" si="0"/>
        <v>0</v>
      </c>
      <c r="I40" s="21">
        <f t="shared" si="1"/>
        <v>-307</v>
      </c>
    </row>
    <row r="41" spans="1:9" ht="11.25" customHeight="1">
      <c r="A41" s="90" t="s">
        <v>204</v>
      </c>
      <c r="B41" s="91" t="s">
        <v>202</v>
      </c>
      <c r="C41" s="90">
        <v>307</v>
      </c>
      <c r="D41" s="90">
        <v>307</v>
      </c>
      <c r="E41" s="77"/>
      <c r="F41" s="92"/>
      <c r="G41" s="77"/>
      <c r="H41" s="20">
        <f t="shared" si="0"/>
        <v>0</v>
      </c>
      <c r="I41" s="21">
        <f t="shared" si="1"/>
        <v>-307</v>
      </c>
    </row>
    <row r="42" spans="1:10" ht="11.25" customHeight="1">
      <c r="A42" s="26" t="s">
        <v>31</v>
      </c>
      <c r="B42" s="27" t="s">
        <v>32</v>
      </c>
      <c r="C42" s="76"/>
      <c r="D42" s="76"/>
      <c r="E42" s="93"/>
      <c r="F42" s="94"/>
      <c r="G42" s="93"/>
      <c r="H42" s="20"/>
      <c r="I42" s="21">
        <f t="shared" si="1"/>
        <v>0</v>
      </c>
      <c r="J42" s="61"/>
    </row>
    <row r="43" spans="1:10" ht="11.25" customHeight="1">
      <c r="A43" s="95"/>
      <c r="B43" s="27" t="s">
        <v>33</v>
      </c>
      <c r="C43" s="76"/>
      <c r="D43" s="76"/>
      <c r="E43" s="96"/>
      <c r="F43" s="97"/>
      <c r="G43" s="96"/>
      <c r="H43" s="20"/>
      <c r="I43" s="21">
        <f t="shared" si="1"/>
        <v>0</v>
      </c>
      <c r="J43" s="98"/>
    </row>
    <row r="44" spans="1:10" s="61" customFormat="1" ht="11.25" customHeight="1">
      <c r="A44" s="95"/>
      <c r="B44" s="27" t="s">
        <v>34</v>
      </c>
      <c r="C44" s="63">
        <f>C46</f>
        <v>321</v>
      </c>
      <c r="D44" s="63">
        <f>D46</f>
        <v>321</v>
      </c>
      <c r="E44" s="40">
        <f>E46</f>
        <v>31.88387</v>
      </c>
      <c r="F44" s="16">
        <f>F46</f>
        <v>0</v>
      </c>
      <c r="G44" s="40">
        <f>G46</f>
        <v>19.33174</v>
      </c>
      <c r="H44" s="20">
        <f t="shared" si="0"/>
        <v>9.932669781931464</v>
      </c>
      <c r="I44" s="21">
        <f t="shared" si="1"/>
        <v>-289.11613</v>
      </c>
      <c r="J44" s="98"/>
    </row>
    <row r="45" spans="1:9" s="98" customFormat="1" ht="11.25" customHeight="1">
      <c r="A45" s="64" t="s">
        <v>35</v>
      </c>
      <c r="B45" s="31" t="s">
        <v>36</v>
      </c>
      <c r="C45" s="69"/>
      <c r="D45" s="69"/>
      <c r="E45" s="99"/>
      <c r="F45" s="97"/>
      <c r="G45" s="99"/>
      <c r="H45" s="20"/>
      <c r="I45" s="21">
        <f t="shared" si="1"/>
        <v>0</v>
      </c>
    </row>
    <row r="46" spans="1:9" s="98" customFormat="1" ht="11.25" customHeight="1" thickBot="1">
      <c r="A46" s="95"/>
      <c r="B46" s="27" t="s">
        <v>37</v>
      </c>
      <c r="C46" s="76">
        <v>321</v>
      </c>
      <c r="D46" s="76">
        <v>321</v>
      </c>
      <c r="E46" s="29">
        <v>31.88387</v>
      </c>
      <c r="F46" s="97"/>
      <c r="G46" s="29">
        <v>19.33174</v>
      </c>
      <c r="H46" s="20">
        <f t="shared" si="0"/>
        <v>9.932669781931464</v>
      </c>
      <c r="I46" s="178">
        <f t="shared" si="1"/>
        <v>-289.11613</v>
      </c>
    </row>
    <row r="47" spans="1:9" s="98" customFormat="1" ht="11.25" customHeight="1" thickBot="1">
      <c r="A47" s="58" t="s">
        <v>38</v>
      </c>
      <c r="B47" s="59" t="s">
        <v>39</v>
      </c>
      <c r="C47" s="60">
        <f>C48+C49+C50+C51+C53</f>
        <v>3760.5</v>
      </c>
      <c r="D47" s="60">
        <f>D48+D49+D50+D51+D53</f>
        <v>4760.5</v>
      </c>
      <c r="E47" s="50">
        <f>E48+E49+E50+E51+E53+E52</f>
        <v>3743.9805999999994</v>
      </c>
      <c r="F47" s="100"/>
      <c r="G47" s="50">
        <f>G48+G49+G51+G50+G53</f>
        <v>1138.96557</v>
      </c>
      <c r="H47" s="170">
        <f t="shared" si="0"/>
        <v>78.64679340405418</v>
      </c>
      <c r="I47" s="179">
        <f t="shared" si="1"/>
        <v>-1016.5194000000006</v>
      </c>
    </row>
    <row r="48" spans="1:9" s="98" customFormat="1" ht="11.25" customHeight="1">
      <c r="A48" s="64" t="s">
        <v>205</v>
      </c>
      <c r="B48" s="69" t="s">
        <v>155</v>
      </c>
      <c r="C48" s="76">
        <v>3440.5</v>
      </c>
      <c r="D48" s="76">
        <v>3440.5</v>
      </c>
      <c r="E48" s="29">
        <v>3046.39677</v>
      </c>
      <c r="F48" s="97"/>
      <c r="G48" s="29">
        <v>1019.88472</v>
      </c>
      <c r="H48" s="183">
        <f t="shared" si="0"/>
        <v>88.54517570120622</v>
      </c>
      <c r="I48" s="21">
        <f t="shared" si="1"/>
        <v>-394.10323000000017</v>
      </c>
    </row>
    <row r="49" spans="1:9" s="98" customFormat="1" ht="11.25" customHeight="1">
      <c r="A49" s="64" t="s">
        <v>187</v>
      </c>
      <c r="B49" s="66" t="s">
        <v>189</v>
      </c>
      <c r="C49" s="79">
        <v>18</v>
      </c>
      <c r="D49" s="79">
        <v>18</v>
      </c>
      <c r="E49" s="33">
        <v>5.99135</v>
      </c>
      <c r="F49" s="101"/>
      <c r="G49" s="33">
        <v>4.66161</v>
      </c>
      <c r="H49" s="20">
        <f t="shared" si="0"/>
        <v>33.28527777777778</v>
      </c>
      <c r="I49" s="21">
        <f t="shared" si="1"/>
        <v>-12.00865</v>
      </c>
    </row>
    <row r="50" spans="1:9" s="98" customFormat="1" ht="11.25" customHeight="1">
      <c r="A50" s="64" t="s">
        <v>228</v>
      </c>
      <c r="B50" s="66" t="s">
        <v>229</v>
      </c>
      <c r="C50" s="79">
        <v>1</v>
      </c>
      <c r="D50" s="79">
        <v>1</v>
      </c>
      <c r="E50" s="33"/>
      <c r="F50" s="101"/>
      <c r="G50" s="33"/>
      <c r="H50" s="20">
        <f t="shared" si="0"/>
        <v>0</v>
      </c>
      <c r="I50" s="21">
        <f t="shared" si="1"/>
        <v>-1</v>
      </c>
    </row>
    <row r="51" spans="1:9" s="98" customFormat="1" ht="11.25" customHeight="1">
      <c r="A51" s="64" t="s">
        <v>188</v>
      </c>
      <c r="B51" s="79" t="s">
        <v>190</v>
      </c>
      <c r="C51" s="79">
        <v>300</v>
      </c>
      <c r="D51" s="79">
        <v>300</v>
      </c>
      <c r="E51" s="33">
        <v>33.87466</v>
      </c>
      <c r="F51" s="101"/>
      <c r="G51" s="33">
        <v>114.41924</v>
      </c>
      <c r="H51" s="20">
        <f t="shared" si="0"/>
        <v>11.291553333333333</v>
      </c>
      <c r="I51" s="21">
        <f t="shared" si="1"/>
        <v>-266.12534</v>
      </c>
    </row>
    <row r="52" spans="1:9" s="98" customFormat="1" ht="11.25" customHeight="1">
      <c r="A52" s="64" t="s">
        <v>214</v>
      </c>
      <c r="B52" s="69" t="s">
        <v>215</v>
      </c>
      <c r="C52" s="69"/>
      <c r="D52" s="69"/>
      <c r="E52" s="70">
        <v>0.00398</v>
      </c>
      <c r="F52" s="102"/>
      <c r="G52" s="70"/>
      <c r="H52" s="20"/>
      <c r="I52" s="21">
        <f t="shared" si="1"/>
        <v>0.00398</v>
      </c>
    </row>
    <row r="53" spans="1:9" s="98" customFormat="1" ht="11.25" customHeight="1" thickBot="1">
      <c r="A53" s="64" t="s">
        <v>216</v>
      </c>
      <c r="B53" s="103" t="s">
        <v>217</v>
      </c>
      <c r="C53" s="69">
        <v>1</v>
      </c>
      <c r="D53" s="69">
        <v>1001</v>
      </c>
      <c r="E53" s="70">
        <v>657.71384</v>
      </c>
      <c r="F53" s="102"/>
      <c r="G53" s="70"/>
      <c r="H53" s="20">
        <f t="shared" si="0"/>
        <v>65.70567832167832</v>
      </c>
      <c r="I53" s="178">
        <f t="shared" si="1"/>
        <v>-343.28616</v>
      </c>
    </row>
    <row r="54" spans="1:10" s="98" customFormat="1" ht="34.5" customHeight="1" thickBot="1">
      <c r="A54" s="104" t="s">
        <v>247</v>
      </c>
      <c r="B54" s="105" t="s">
        <v>121</v>
      </c>
      <c r="C54" s="106">
        <v>104.5</v>
      </c>
      <c r="D54" s="106">
        <v>104.5</v>
      </c>
      <c r="E54" s="50"/>
      <c r="F54" s="107"/>
      <c r="G54" s="50"/>
      <c r="H54" s="170">
        <f t="shared" si="0"/>
        <v>0</v>
      </c>
      <c r="I54" s="179">
        <f t="shared" si="1"/>
        <v>-104.5</v>
      </c>
      <c r="J54" s="3"/>
    </row>
    <row r="55" spans="1:9" s="10" customFormat="1" ht="11.25" customHeight="1" thickBot="1">
      <c r="A55" s="58" t="s">
        <v>147</v>
      </c>
      <c r="B55" s="59" t="s">
        <v>40</v>
      </c>
      <c r="C55" s="108">
        <v>400</v>
      </c>
      <c r="D55" s="108">
        <v>400</v>
      </c>
      <c r="E55" s="109">
        <v>711.22249</v>
      </c>
      <c r="F55" s="110"/>
      <c r="G55" s="109">
        <v>217.83214</v>
      </c>
      <c r="H55" s="170">
        <f t="shared" si="0"/>
        <v>177.8056225</v>
      </c>
      <c r="I55" s="179">
        <f t="shared" si="1"/>
        <v>311.22249</v>
      </c>
    </row>
    <row r="56" spans="1:9" ht="11.25" customHeight="1" thickBot="1">
      <c r="A56" s="58" t="s">
        <v>41</v>
      </c>
      <c r="B56" s="59" t="s">
        <v>42</v>
      </c>
      <c r="C56" s="109">
        <f>C59+C61+C63+C65+C66+C68+C69+C70+C72+C74+C81+C57+C77</f>
        <v>1077.0620000000001</v>
      </c>
      <c r="D56" s="109">
        <f>D59+D61+D63+D65+D66+D68+D69+D70+D72+D74+D81+D57+D77</f>
        <v>1077.0620000000001</v>
      </c>
      <c r="E56" s="109">
        <f>E59+E61+E63+E65+E66+E68+E69+E70+E72+E74+E57+E77+E78+E79</f>
        <v>128.61559</v>
      </c>
      <c r="F56" s="100">
        <f>F59+F61+F63+F65+F66+F68+F69+F70+F72+F74+F75+F81+F57</f>
        <v>0</v>
      </c>
      <c r="G56" s="109">
        <f>G59+G61+G63+G65+G66+G68+G69+G70+G72+G74+G75+G57+G77+G78+G79</f>
        <v>128.70152</v>
      </c>
      <c r="H56" s="170">
        <f t="shared" si="0"/>
        <v>11.941335781969839</v>
      </c>
      <c r="I56" s="179">
        <f t="shared" si="1"/>
        <v>-948.4464100000001</v>
      </c>
    </row>
    <row r="57" spans="1:9" ht="11.25" customHeight="1">
      <c r="A57" s="72" t="s">
        <v>148</v>
      </c>
      <c r="B57" s="73" t="s">
        <v>206</v>
      </c>
      <c r="C57" s="39">
        <v>30.5</v>
      </c>
      <c r="D57" s="39">
        <v>30.5</v>
      </c>
      <c r="E57" s="40">
        <v>3.35</v>
      </c>
      <c r="F57" s="41"/>
      <c r="G57" s="40">
        <v>3.6</v>
      </c>
      <c r="H57" s="183">
        <f t="shared" si="0"/>
        <v>10.98360655737705</v>
      </c>
      <c r="I57" s="21">
        <f t="shared" si="1"/>
        <v>-27.15</v>
      </c>
    </row>
    <row r="58" spans="1:10" s="10" customFormat="1" ht="11.25" customHeight="1">
      <c r="A58" s="26" t="s">
        <v>43</v>
      </c>
      <c r="B58" s="27" t="s">
        <v>44</v>
      </c>
      <c r="C58" s="69"/>
      <c r="D58" s="69"/>
      <c r="E58" s="111"/>
      <c r="F58" s="112"/>
      <c r="G58" s="111"/>
      <c r="H58" s="20"/>
      <c r="I58" s="21">
        <f t="shared" si="1"/>
        <v>0</v>
      </c>
      <c r="J58" s="3"/>
    </row>
    <row r="59" spans="2:9" ht="11.25" customHeight="1">
      <c r="B59" s="27" t="s">
        <v>45</v>
      </c>
      <c r="C59" s="63">
        <v>2.2</v>
      </c>
      <c r="D59" s="63">
        <v>2.2</v>
      </c>
      <c r="E59" s="29"/>
      <c r="F59" s="45"/>
      <c r="G59" s="29">
        <v>1.058</v>
      </c>
      <c r="H59" s="20">
        <f t="shared" si="0"/>
        <v>0</v>
      </c>
      <c r="I59" s="21">
        <f t="shared" si="1"/>
        <v>-2.2</v>
      </c>
    </row>
    <row r="60" spans="1:9" ht="11.25" customHeight="1">
      <c r="A60" s="64" t="s">
        <v>46</v>
      </c>
      <c r="B60" s="31" t="s">
        <v>207</v>
      </c>
      <c r="C60" s="69"/>
      <c r="D60" s="69"/>
      <c r="E60" s="70"/>
      <c r="F60" s="71"/>
      <c r="G60" s="70"/>
      <c r="H60" s="20"/>
      <c r="I60" s="21">
        <f t="shared" si="1"/>
        <v>0</v>
      </c>
    </row>
    <row r="61" spans="1:9" ht="11.25" customHeight="1">
      <c r="A61" s="72"/>
      <c r="B61" s="73" t="s">
        <v>47</v>
      </c>
      <c r="C61" s="63">
        <v>18.5</v>
      </c>
      <c r="D61" s="63">
        <v>18.5</v>
      </c>
      <c r="E61" s="40">
        <v>6</v>
      </c>
      <c r="F61" s="45"/>
      <c r="G61" s="40"/>
      <c r="H61" s="20">
        <f t="shared" si="0"/>
        <v>32.432432432432435</v>
      </c>
      <c r="I61" s="21">
        <f t="shared" si="1"/>
        <v>-12.5</v>
      </c>
    </row>
    <row r="62" spans="1:9" ht="11.25" customHeight="1">
      <c r="A62" s="64" t="s">
        <v>64</v>
      </c>
      <c r="B62" s="31" t="s">
        <v>44</v>
      </c>
      <c r="C62" s="76"/>
      <c r="D62" s="76"/>
      <c r="E62" s="29"/>
      <c r="F62" s="45"/>
      <c r="G62" s="29"/>
      <c r="H62" s="20"/>
      <c r="I62" s="21">
        <f t="shared" si="1"/>
        <v>0</v>
      </c>
    </row>
    <row r="63" spans="1:9" ht="11.25" customHeight="1">
      <c r="A63" s="72"/>
      <c r="B63" s="73" t="s">
        <v>208</v>
      </c>
      <c r="C63" s="76">
        <v>48.2</v>
      </c>
      <c r="D63" s="76">
        <v>48.2</v>
      </c>
      <c r="E63" s="29"/>
      <c r="F63" s="45"/>
      <c r="G63" s="29">
        <v>3</v>
      </c>
      <c r="H63" s="20">
        <f t="shared" si="0"/>
        <v>0</v>
      </c>
      <c r="I63" s="21">
        <f t="shared" si="1"/>
        <v>-48.2</v>
      </c>
    </row>
    <row r="64" spans="1:9" ht="11.25" customHeight="1">
      <c r="A64" s="26" t="s">
        <v>235</v>
      </c>
      <c r="B64" s="27" t="s">
        <v>236</v>
      </c>
      <c r="C64" s="69"/>
      <c r="D64" s="69"/>
      <c r="E64" s="70"/>
      <c r="F64" s="45"/>
      <c r="G64" s="70"/>
      <c r="H64" s="20"/>
      <c r="I64" s="21">
        <f t="shared" si="1"/>
        <v>0</v>
      </c>
    </row>
    <row r="65" spans="2:9" ht="11.25" customHeight="1">
      <c r="B65" s="73"/>
      <c r="C65" s="63"/>
      <c r="D65" s="63"/>
      <c r="E65" s="40"/>
      <c r="F65" s="45"/>
      <c r="G65" s="40"/>
      <c r="H65" s="20"/>
      <c r="I65" s="21">
        <f t="shared" si="1"/>
        <v>0</v>
      </c>
    </row>
    <row r="66" spans="1:9" ht="11.25" customHeight="1">
      <c r="A66" s="64" t="s">
        <v>127</v>
      </c>
      <c r="B66" s="31" t="s">
        <v>129</v>
      </c>
      <c r="C66" s="69">
        <v>300.2</v>
      </c>
      <c r="D66" s="69">
        <v>300.2</v>
      </c>
      <c r="E66" s="33"/>
      <c r="F66" s="45"/>
      <c r="G66" s="33"/>
      <c r="H66" s="20">
        <f t="shared" si="0"/>
        <v>0</v>
      </c>
      <c r="I66" s="21">
        <f t="shared" si="1"/>
        <v>-300.2</v>
      </c>
    </row>
    <row r="67" spans="1:9" ht="11.25" customHeight="1">
      <c r="A67" s="64" t="s">
        <v>48</v>
      </c>
      <c r="B67" s="31" t="s">
        <v>49</v>
      </c>
      <c r="C67" s="69"/>
      <c r="D67" s="69"/>
      <c r="E67" s="70"/>
      <c r="F67" s="71"/>
      <c r="G67" s="70"/>
      <c r="H67" s="20"/>
      <c r="I67" s="21">
        <f t="shared" si="1"/>
        <v>0</v>
      </c>
    </row>
    <row r="68" spans="1:9" ht="11.25" customHeight="1">
      <c r="A68" s="72"/>
      <c r="B68" s="73" t="s">
        <v>50</v>
      </c>
      <c r="C68" s="63">
        <v>312</v>
      </c>
      <c r="D68" s="63">
        <v>312</v>
      </c>
      <c r="E68" s="40">
        <v>40</v>
      </c>
      <c r="F68" s="41"/>
      <c r="G68" s="40">
        <v>79</v>
      </c>
      <c r="H68" s="20">
        <f t="shared" si="0"/>
        <v>12.82051282051282</v>
      </c>
      <c r="I68" s="21">
        <f t="shared" si="1"/>
        <v>-272</v>
      </c>
    </row>
    <row r="69" spans="1:9" ht="11.25" customHeight="1">
      <c r="A69" s="64" t="s">
        <v>51</v>
      </c>
      <c r="B69" s="31" t="s">
        <v>128</v>
      </c>
      <c r="C69" s="69">
        <v>34.7</v>
      </c>
      <c r="D69" s="69">
        <v>34.7</v>
      </c>
      <c r="E69" s="33">
        <v>6.5</v>
      </c>
      <c r="F69" s="41"/>
      <c r="G69" s="33">
        <v>3.4</v>
      </c>
      <c r="H69" s="20">
        <f t="shared" si="0"/>
        <v>18.731988472622476</v>
      </c>
      <c r="I69" s="21">
        <f t="shared" si="1"/>
        <v>-28.200000000000003</v>
      </c>
    </row>
    <row r="70" spans="1:9" ht="11.25" customHeight="1">
      <c r="A70" s="64" t="s">
        <v>52</v>
      </c>
      <c r="B70" s="31" t="s">
        <v>53</v>
      </c>
      <c r="C70" s="79"/>
      <c r="D70" s="79"/>
      <c r="E70" s="33"/>
      <c r="F70" s="34"/>
      <c r="G70" s="33"/>
      <c r="H70" s="20"/>
      <c r="I70" s="21">
        <f t="shared" si="1"/>
        <v>0</v>
      </c>
    </row>
    <row r="71" spans="1:9" ht="11.25" customHeight="1">
      <c r="A71" s="64" t="s">
        <v>54</v>
      </c>
      <c r="B71" s="31" t="s">
        <v>49</v>
      </c>
      <c r="C71" s="76"/>
      <c r="D71" s="76"/>
      <c r="E71" s="29"/>
      <c r="F71" s="45"/>
      <c r="G71" s="29"/>
      <c r="H71" s="20"/>
      <c r="I71" s="21">
        <f t="shared" si="1"/>
        <v>0</v>
      </c>
    </row>
    <row r="72" spans="2:9" ht="11.25" customHeight="1">
      <c r="B72" s="27" t="s">
        <v>55</v>
      </c>
      <c r="C72" s="76"/>
      <c r="D72" s="76"/>
      <c r="E72" s="29"/>
      <c r="F72" s="45"/>
      <c r="G72" s="29"/>
      <c r="H72" s="20"/>
      <c r="I72" s="21">
        <f t="shared" si="1"/>
        <v>0</v>
      </c>
    </row>
    <row r="73" spans="1:9" ht="11.25" customHeight="1">
      <c r="A73" s="64" t="s">
        <v>56</v>
      </c>
      <c r="B73" s="31" t="s">
        <v>57</v>
      </c>
      <c r="C73" s="69"/>
      <c r="D73" s="69"/>
      <c r="E73" s="70"/>
      <c r="F73" s="45"/>
      <c r="G73" s="70"/>
      <c r="H73" s="20"/>
      <c r="I73" s="21">
        <f aca="true" t="shared" si="2" ref="I73:I136">E73-D73</f>
        <v>0</v>
      </c>
    </row>
    <row r="74" spans="1:9" ht="11.25" customHeight="1">
      <c r="A74" s="72"/>
      <c r="B74" s="73" t="s">
        <v>58</v>
      </c>
      <c r="C74" s="63">
        <f>C75+C76</f>
        <v>0</v>
      </c>
      <c r="D74" s="63">
        <f>D75+D76</f>
        <v>0</v>
      </c>
      <c r="E74" s="40">
        <f>E75+E76</f>
        <v>0.5</v>
      </c>
      <c r="F74" s="16">
        <f>F75+F76</f>
        <v>0</v>
      </c>
      <c r="G74" s="40">
        <f>G75+G76</f>
        <v>0</v>
      </c>
      <c r="H74" s="20"/>
      <c r="I74" s="21">
        <f t="shared" si="2"/>
        <v>0.5</v>
      </c>
    </row>
    <row r="75" spans="1:9" ht="11.25" customHeight="1">
      <c r="A75" s="26" t="s">
        <v>184</v>
      </c>
      <c r="B75" s="89" t="s">
        <v>183</v>
      </c>
      <c r="C75" s="76"/>
      <c r="D75" s="76"/>
      <c r="E75" s="29">
        <v>0.5</v>
      </c>
      <c r="F75" s="45"/>
      <c r="G75" s="29"/>
      <c r="H75" s="20"/>
      <c r="I75" s="21">
        <f t="shared" si="2"/>
        <v>0.5</v>
      </c>
    </row>
    <row r="76" spans="1:9" ht="11.25" customHeight="1">
      <c r="A76" s="80" t="s">
        <v>150</v>
      </c>
      <c r="B76" s="113" t="s">
        <v>154</v>
      </c>
      <c r="C76" s="79"/>
      <c r="D76" s="79"/>
      <c r="E76" s="33"/>
      <c r="F76" s="34"/>
      <c r="G76" s="33"/>
      <c r="H76" s="20"/>
      <c r="I76" s="21">
        <f t="shared" si="2"/>
        <v>0</v>
      </c>
    </row>
    <row r="77" spans="1:9" ht="11.25" customHeight="1">
      <c r="A77" s="80" t="s">
        <v>138</v>
      </c>
      <c r="B77" s="114" t="s">
        <v>185</v>
      </c>
      <c r="C77" s="79">
        <v>20</v>
      </c>
      <c r="D77" s="79">
        <v>20</v>
      </c>
      <c r="E77" s="33"/>
      <c r="F77" s="34"/>
      <c r="G77" s="33">
        <v>20</v>
      </c>
      <c r="H77" s="20">
        <f aca="true" t="shared" si="3" ref="H77:H134">E77/D77*100</f>
        <v>0</v>
      </c>
      <c r="I77" s="21">
        <f t="shared" si="2"/>
        <v>-20</v>
      </c>
    </row>
    <row r="78" spans="1:9" ht="11.25" customHeight="1">
      <c r="A78" s="80" t="s">
        <v>193</v>
      </c>
      <c r="B78" s="114" t="s">
        <v>185</v>
      </c>
      <c r="C78" s="79"/>
      <c r="D78" s="79"/>
      <c r="E78" s="33"/>
      <c r="F78" s="34"/>
      <c r="G78" s="33"/>
      <c r="H78" s="20"/>
      <c r="I78" s="21">
        <f t="shared" si="2"/>
        <v>0</v>
      </c>
    </row>
    <row r="79" spans="1:9" ht="11.25" customHeight="1">
      <c r="A79" s="80" t="s">
        <v>59</v>
      </c>
      <c r="B79" s="78" t="s">
        <v>60</v>
      </c>
      <c r="C79" s="79">
        <f>C81</f>
        <v>310.762</v>
      </c>
      <c r="D79" s="79">
        <f>D81</f>
        <v>310.762</v>
      </c>
      <c r="E79" s="79">
        <f>E81</f>
        <v>72.26559</v>
      </c>
      <c r="F79" s="115">
        <f>F81</f>
        <v>0</v>
      </c>
      <c r="G79" s="79">
        <f>G81</f>
        <v>18.64352</v>
      </c>
      <c r="H79" s="20">
        <f t="shared" si="3"/>
        <v>23.25432002625804</v>
      </c>
      <c r="I79" s="21">
        <f t="shared" si="2"/>
        <v>-238.49641</v>
      </c>
    </row>
    <row r="80" spans="1:9" ht="11.25" customHeight="1">
      <c r="A80" s="64" t="s">
        <v>61</v>
      </c>
      <c r="B80" s="31" t="s">
        <v>62</v>
      </c>
      <c r="C80" s="69"/>
      <c r="D80" s="69"/>
      <c r="E80" s="70"/>
      <c r="F80" s="71"/>
      <c r="G80" s="70"/>
      <c r="H80" s="20"/>
      <c r="I80" s="21">
        <f t="shared" si="2"/>
        <v>0</v>
      </c>
    </row>
    <row r="81" spans="2:9" ht="11.25" customHeight="1" thickBot="1">
      <c r="B81" s="27" t="s">
        <v>63</v>
      </c>
      <c r="C81" s="76">
        <v>310.762</v>
      </c>
      <c r="D81" s="76">
        <v>310.762</v>
      </c>
      <c r="E81" s="70">
        <v>72.26559</v>
      </c>
      <c r="F81" s="45"/>
      <c r="G81" s="70">
        <v>18.64352</v>
      </c>
      <c r="H81" s="20">
        <f t="shared" si="3"/>
        <v>23.25432002625804</v>
      </c>
      <c r="I81" s="178">
        <f t="shared" si="2"/>
        <v>-238.49641</v>
      </c>
    </row>
    <row r="82" spans="1:9" ht="11.25" customHeight="1" thickBot="1">
      <c r="A82" s="58" t="s">
        <v>65</v>
      </c>
      <c r="B82" s="59" t="s">
        <v>66</v>
      </c>
      <c r="C82" s="116">
        <f>C83+C84+C85</f>
        <v>0</v>
      </c>
      <c r="D82" s="116">
        <f>D83+D84+D85</f>
        <v>500</v>
      </c>
      <c r="E82" s="109">
        <f>E83+E84+E85</f>
        <v>472.04519000000005</v>
      </c>
      <c r="F82" s="100">
        <f>F83+F84+F85</f>
        <v>0</v>
      </c>
      <c r="G82" s="109">
        <f>G83+G84+G85</f>
        <v>90.42098</v>
      </c>
      <c r="H82" s="170">
        <f t="shared" si="3"/>
        <v>94.40903800000001</v>
      </c>
      <c r="I82" s="179">
        <f t="shared" si="2"/>
        <v>-27.954809999999952</v>
      </c>
    </row>
    <row r="83" spans="1:9" ht="11.25" customHeight="1">
      <c r="A83" s="26" t="s">
        <v>67</v>
      </c>
      <c r="B83" s="27" t="s">
        <v>68</v>
      </c>
      <c r="C83" s="63"/>
      <c r="D83" s="63"/>
      <c r="E83" s="40">
        <v>14.83165</v>
      </c>
      <c r="F83" s="41"/>
      <c r="G83" s="40">
        <v>56.82098</v>
      </c>
      <c r="H83" s="183"/>
      <c r="I83" s="21">
        <f t="shared" si="2"/>
        <v>14.83165</v>
      </c>
    </row>
    <row r="84" spans="1:9" ht="11.25" customHeight="1">
      <c r="A84" s="64" t="s">
        <v>231</v>
      </c>
      <c r="B84" s="78" t="s">
        <v>68</v>
      </c>
      <c r="C84" s="79"/>
      <c r="D84" s="79"/>
      <c r="E84" s="33"/>
      <c r="F84" s="34"/>
      <c r="G84" s="33"/>
      <c r="H84" s="20"/>
      <c r="I84" s="21">
        <f t="shared" si="2"/>
        <v>0</v>
      </c>
    </row>
    <row r="85" spans="1:9" ht="11.25" customHeight="1" thickBot="1">
      <c r="A85" s="64" t="s">
        <v>69</v>
      </c>
      <c r="B85" s="31" t="s">
        <v>66</v>
      </c>
      <c r="C85" s="69"/>
      <c r="D85" s="69">
        <v>500</v>
      </c>
      <c r="E85" s="70">
        <v>457.21354</v>
      </c>
      <c r="F85" s="71"/>
      <c r="G85" s="70">
        <v>33.6</v>
      </c>
      <c r="H85" s="20">
        <f t="shared" si="3"/>
        <v>91.44270800000001</v>
      </c>
      <c r="I85" s="178">
        <f t="shared" si="2"/>
        <v>-42.78645999999998</v>
      </c>
    </row>
    <row r="86" spans="1:9" ht="11.25" customHeight="1" thickBot="1">
      <c r="A86" s="117" t="s">
        <v>72</v>
      </c>
      <c r="B86" s="118" t="s">
        <v>73</v>
      </c>
      <c r="C86" s="50">
        <f>C87+C154+C152+C151</f>
        <v>322590.74743</v>
      </c>
      <c r="D86" s="50">
        <f>D87+D154+D152+D151</f>
        <v>321570.26842999994</v>
      </c>
      <c r="E86" s="50">
        <f>E87+E154+E152+E151</f>
        <v>49221.20355</v>
      </c>
      <c r="F86" s="50">
        <f>F87+F154+F152+F151</f>
        <v>0</v>
      </c>
      <c r="G86" s="50">
        <f>G87+G154+G152+G151</f>
        <v>43960.454099999995</v>
      </c>
      <c r="H86" s="170">
        <f t="shared" si="3"/>
        <v>15.306515677059421</v>
      </c>
      <c r="I86" s="179">
        <f t="shared" si="2"/>
        <v>-272349.06487999996</v>
      </c>
    </row>
    <row r="87" spans="1:9" ht="11.25" customHeight="1" thickBot="1">
      <c r="A87" s="119" t="s">
        <v>132</v>
      </c>
      <c r="B87" s="15" t="s">
        <v>133</v>
      </c>
      <c r="C87" s="88">
        <f>C88+C91+C112+C134</f>
        <v>322590.74743</v>
      </c>
      <c r="D87" s="88">
        <f>D88+D91+D112+D134</f>
        <v>321570.26842999994</v>
      </c>
      <c r="E87" s="88">
        <f>E88+E91+E112+E134</f>
        <v>50487.50064</v>
      </c>
      <c r="F87" s="88">
        <f>F88+F91+F112+F134</f>
        <v>0</v>
      </c>
      <c r="G87" s="88">
        <f>G88+G91+G112+G134</f>
        <v>44100.470499999996</v>
      </c>
      <c r="H87" s="170">
        <f t="shared" si="3"/>
        <v>15.700301177249607</v>
      </c>
      <c r="I87" s="179">
        <f t="shared" si="2"/>
        <v>-271082.76778999995</v>
      </c>
    </row>
    <row r="88" spans="1:9" ht="11.25" customHeight="1" thickBot="1">
      <c r="A88" s="117" t="s">
        <v>74</v>
      </c>
      <c r="B88" s="118" t="s">
        <v>75</v>
      </c>
      <c r="C88" s="120">
        <f>C89+C90</f>
        <v>106780</v>
      </c>
      <c r="D88" s="120">
        <f>D89+D90</f>
        <v>106780</v>
      </c>
      <c r="E88" s="120">
        <f>E89+E90</f>
        <v>15375</v>
      </c>
      <c r="F88" s="120">
        <f>F89+F90</f>
        <v>0</v>
      </c>
      <c r="G88" s="120">
        <f>G89+G90</f>
        <v>14538</v>
      </c>
      <c r="H88" s="183">
        <f t="shared" si="3"/>
        <v>14.398763813448213</v>
      </c>
      <c r="I88" s="21">
        <f t="shared" si="2"/>
        <v>-91405</v>
      </c>
    </row>
    <row r="89" spans="1:9" ht="11.25" customHeight="1">
      <c r="A89" s="72" t="s">
        <v>76</v>
      </c>
      <c r="B89" s="73" t="s">
        <v>77</v>
      </c>
      <c r="C89" s="121">
        <v>106780</v>
      </c>
      <c r="D89" s="121">
        <v>106780</v>
      </c>
      <c r="E89" s="40">
        <v>15375</v>
      </c>
      <c r="G89" s="40">
        <v>14538</v>
      </c>
      <c r="H89" s="20">
        <f t="shared" si="3"/>
        <v>14.398763813448213</v>
      </c>
      <c r="I89" s="21">
        <f t="shared" si="2"/>
        <v>-91405</v>
      </c>
    </row>
    <row r="90" spans="1:9" ht="11.25" customHeight="1" thickBot="1">
      <c r="A90" s="122" t="s">
        <v>123</v>
      </c>
      <c r="B90" s="89" t="s">
        <v>124</v>
      </c>
      <c r="C90" s="123"/>
      <c r="D90" s="123"/>
      <c r="E90" s="29"/>
      <c r="G90" s="29"/>
      <c r="H90" s="20"/>
      <c r="I90" s="178">
        <f t="shared" si="2"/>
        <v>0</v>
      </c>
    </row>
    <row r="91" spans="1:10" ht="11.25" customHeight="1" thickBot="1">
      <c r="A91" s="117" t="s">
        <v>78</v>
      </c>
      <c r="B91" s="118" t="s">
        <v>79</v>
      </c>
      <c r="C91" s="120">
        <f>C93+C94+C98+C95+C97</f>
        <v>7878.7</v>
      </c>
      <c r="D91" s="120">
        <f>D93+D94+D98+D95+D97</f>
        <v>7878.7</v>
      </c>
      <c r="E91" s="120">
        <f>E93+E94+E98+E95+E97</f>
        <v>462.4</v>
      </c>
      <c r="F91" s="120">
        <f>F93+F94+F98+F95+F97</f>
        <v>0</v>
      </c>
      <c r="G91" s="120">
        <f>G93+G94+G98+G95+G97</f>
        <v>474.436</v>
      </c>
      <c r="H91" s="170">
        <f t="shared" si="3"/>
        <v>5.868988538718316</v>
      </c>
      <c r="I91" s="179">
        <f t="shared" si="2"/>
        <v>-7416.3</v>
      </c>
      <c r="J91" s="10"/>
    </row>
    <row r="92" spans="1:10" ht="11.25" customHeight="1">
      <c r="A92" s="72" t="s">
        <v>164</v>
      </c>
      <c r="B92" s="73" t="s">
        <v>258</v>
      </c>
      <c r="C92" s="121"/>
      <c r="D92" s="121"/>
      <c r="E92" s="40"/>
      <c r="F92" s="124"/>
      <c r="G92" s="40"/>
      <c r="H92" s="183"/>
      <c r="I92" s="21">
        <f t="shared" si="2"/>
        <v>0</v>
      </c>
      <c r="J92" s="10"/>
    </row>
    <row r="93" spans="1:10" ht="11.25" customHeight="1">
      <c r="A93" s="80" t="s">
        <v>80</v>
      </c>
      <c r="B93" s="78" t="s">
        <v>81</v>
      </c>
      <c r="C93" s="125"/>
      <c r="D93" s="125"/>
      <c r="E93" s="33"/>
      <c r="F93" s="115"/>
      <c r="G93" s="33"/>
      <c r="H93" s="20"/>
      <c r="I93" s="21">
        <f t="shared" si="2"/>
        <v>0</v>
      </c>
      <c r="J93" s="10"/>
    </row>
    <row r="94" spans="1:10" s="10" customFormat="1" ht="11.25" customHeight="1">
      <c r="A94" s="72" t="s">
        <v>112</v>
      </c>
      <c r="B94" s="73" t="s">
        <v>82</v>
      </c>
      <c r="C94" s="121"/>
      <c r="D94" s="121"/>
      <c r="E94" s="40"/>
      <c r="F94" s="16"/>
      <c r="G94" s="40"/>
      <c r="H94" s="20"/>
      <c r="I94" s="21">
        <f t="shared" si="2"/>
        <v>0</v>
      </c>
      <c r="J94" s="3"/>
    </row>
    <row r="95" spans="1:10" s="10" customFormat="1" ht="11.25" customHeight="1">
      <c r="A95" s="126" t="s">
        <v>137</v>
      </c>
      <c r="B95" s="31" t="s">
        <v>135</v>
      </c>
      <c r="C95" s="127"/>
      <c r="D95" s="127"/>
      <c r="E95" s="29"/>
      <c r="F95" s="1"/>
      <c r="G95" s="29">
        <v>465.936</v>
      </c>
      <c r="H95" s="20"/>
      <c r="I95" s="21">
        <f t="shared" si="2"/>
        <v>0</v>
      </c>
      <c r="J95" s="3"/>
    </row>
    <row r="96" spans="1:10" s="10" customFormat="1" ht="11.25" customHeight="1">
      <c r="A96" s="128" t="s">
        <v>113</v>
      </c>
      <c r="B96" s="78" t="s">
        <v>162</v>
      </c>
      <c r="C96" s="129"/>
      <c r="D96" s="129"/>
      <c r="E96" s="70"/>
      <c r="F96" s="130"/>
      <c r="G96" s="70"/>
      <c r="H96" s="20"/>
      <c r="I96" s="21">
        <f t="shared" si="2"/>
        <v>0</v>
      </c>
      <c r="J96" s="3"/>
    </row>
    <row r="97" spans="1:10" s="10" customFormat="1" ht="11.25" customHeight="1" thickBot="1">
      <c r="A97" s="128" t="s">
        <v>181</v>
      </c>
      <c r="B97" s="78" t="s">
        <v>85</v>
      </c>
      <c r="C97" s="129">
        <v>3276</v>
      </c>
      <c r="D97" s="129">
        <v>3276</v>
      </c>
      <c r="E97" s="70"/>
      <c r="F97" s="130"/>
      <c r="G97" s="70"/>
      <c r="H97" s="20">
        <f t="shared" si="3"/>
        <v>0</v>
      </c>
      <c r="I97" s="178">
        <f t="shared" si="2"/>
        <v>-3276</v>
      </c>
      <c r="J97" s="3"/>
    </row>
    <row r="98" spans="1:9" ht="11.25" customHeight="1" thickBot="1">
      <c r="A98" s="117" t="s">
        <v>83</v>
      </c>
      <c r="B98" s="118" t="s">
        <v>84</v>
      </c>
      <c r="C98" s="120">
        <f>C100+C101+C104+C99+C103+C111+C102</f>
        <v>4602.7</v>
      </c>
      <c r="D98" s="120">
        <f>D100+D101+D104+D99+D103+D111+D102</f>
        <v>4602.7</v>
      </c>
      <c r="E98" s="120">
        <f>E100+E101+E104+E99+E103+E102+E111+E110</f>
        <v>462.4</v>
      </c>
      <c r="F98" s="107"/>
      <c r="G98" s="120">
        <f>G100+G101+G104+G99+G103+G102+G111+G110</f>
        <v>8.5</v>
      </c>
      <c r="H98" s="170">
        <f t="shared" si="3"/>
        <v>10.046277185130467</v>
      </c>
      <c r="I98" s="179">
        <f t="shared" si="2"/>
        <v>-4140.3</v>
      </c>
    </row>
    <row r="99" spans="1:9" ht="21.75" customHeight="1">
      <c r="A99" s="72" t="s">
        <v>83</v>
      </c>
      <c r="B99" s="62" t="s">
        <v>226</v>
      </c>
      <c r="C99" s="121"/>
      <c r="D99" s="121"/>
      <c r="E99" s="40"/>
      <c r="F99" s="41"/>
      <c r="G99" s="40"/>
      <c r="H99" s="183"/>
      <c r="I99" s="21">
        <f t="shared" si="2"/>
        <v>0</v>
      </c>
    </row>
    <row r="100" spans="1:9" ht="11.25" customHeight="1">
      <c r="A100" s="64" t="s">
        <v>83</v>
      </c>
      <c r="B100" s="31" t="s">
        <v>197</v>
      </c>
      <c r="C100" s="129"/>
      <c r="D100" s="129"/>
      <c r="E100" s="40"/>
      <c r="F100" s="130"/>
      <c r="G100" s="40"/>
      <c r="H100" s="20"/>
      <c r="I100" s="21">
        <f t="shared" si="2"/>
        <v>0</v>
      </c>
    </row>
    <row r="101" spans="1:9" ht="11.25" customHeight="1">
      <c r="A101" s="64" t="s">
        <v>83</v>
      </c>
      <c r="B101" s="78" t="s">
        <v>86</v>
      </c>
      <c r="C101" s="125">
        <v>219.6</v>
      </c>
      <c r="D101" s="125">
        <v>219.6</v>
      </c>
      <c r="E101" s="33"/>
      <c r="F101" s="71"/>
      <c r="G101" s="33">
        <v>8.5</v>
      </c>
      <c r="H101" s="20">
        <f t="shared" si="3"/>
        <v>0</v>
      </c>
      <c r="I101" s="21">
        <f t="shared" si="2"/>
        <v>-219.6</v>
      </c>
    </row>
    <row r="102" spans="1:9" ht="21" customHeight="1">
      <c r="A102" s="64" t="s">
        <v>83</v>
      </c>
      <c r="B102" s="62" t="s">
        <v>248</v>
      </c>
      <c r="C102" s="129">
        <v>2061.6</v>
      </c>
      <c r="D102" s="129">
        <v>2061.6</v>
      </c>
      <c r="E102" s="33"/>
      <c r="F102" s="71"/>
      <c r="G102" s="33"/>
      <c r="H102" s="20">
        <f t="shared" si="3"/>
        <v>0</v>
      </c>
      <c r="I102" s="21">
        <f t="shared" si="2"/>
        <v>-2061.6</v>
      </c>
    </row>
    <row r="103" spans="1:9" ht="11.25" customHeight="1">
      <c r="A103" s="64" t="s">
        <v>83</v>
      </c>
      <c r="B103" s="73" t="s">
        <v>198</v>
      </c>
      <c r="C103" s="129"/>
      <c r="D103" s="129"/>
      <c r="E103" s="33"/>
      <c r="F103" s="71"/>
      <c r="G103" s="33"/>
      <c r="H103" s="20"/>
      <c r="I103" s="21">
        <f t="shared" si="2"/>
        <v>0</v>
      </c>
    </row>
    <row r="104" spans="1:9" ht="11.25" customHeight="1">
      <c r="A104" s="64" t="s">
        <v>83</v>
      </c>
      <c r="B104" s="73" t="s">
        <v>199</v>
      </c>
      <c r="C104" s="129"/>
      <c r="D104" s="129"/>
      <c r="E104" s="70"/>
      <c r="F104" s="71"/>
      <c r="G104" s="70"/>
      <c r="H104" s="20"/>
      <c r="I104" s="21">
        <f t="shared" si="2"/>
        <v>0</v>
      </c>
    </row>
    <row r="105" spans="1:9" ht="11.25" customHeight="1">
      <c r="A105" s="64" t="s">
        <v>83</v>
      </c>
      <c r="B105" s="31" t="s">
        <v>160</v>
      </c>
      <c r="C105" s="129"/>
      <c r="D105" s="129"/>
      <c r="E105" s="33"/>
      <c r="F105" s="34"/>
      <c r="G105" s="33"/>
      <c r="H105" s="20"/>
      <c r="I105" s="21">
        <f t="shared" si="2"/>
        <v>0</v>
      </c>
    </row>
    <row r="106" spans="1:9" ht="11.25" customHeight="1">
      <c r="A106" s="64" t="s">
        <v>83</v>
      </c>
      <c r="B106" s="31" t="s">
        <v>159</v>
      </c>
      <c r="C106" s="129"/>
      <c r="D106" s="129"/>
      <c r="E106" s="33"/>
      <c r="F106" s="34"/>
      <c r="G106" s="33"/>
      <c r="H106" s="20"/>
      <c r="I106" s="21">
        <f t="shared" si="2"/>
        <v>0</v>
      </c>
    </row>
    <row r="107" spans="1:9" ht="11.25" customHeight="1">
      <c r="A107" s="64" t="s">
        <v>83</v>
      </c>
      <c r="B107" s="31" t="s">
        <v>161</v>
      </c>
      <c r="C107" s="129"/>
      <c r="D107" s="129"/>
      <c r="E107" s="33"/>
      <c r="F107" s="34"/>
      <c r="G107" s="33"/>
      <c r="H107" s="20"/>
      <c r="I107" s="21">
        <f t="shared" si="2"/>
        <v>0</v>
      </c>
    </row>
    <row r="108" spans="1:9" ht="11.25" customHeight="1">
      <c r="A108" s="64" t="s">
        <v>83</v>
      </c>
      <c r="B108" s="78" t="s">
        <v>158</v>
      </c>
      <c r="C108" s="125"/>
      <c r="D108" s="125"/>
      <c r="E108" s="33"/>
      <c r="F108" s="34"/>
      <c r="G108" s="33"/>
      <c r="H108" s="20"/>
      <c r="I108" s="21">
        <f t="shared" si="2"/>
        <v>0</v>
      </c>
    </row>
    <row r="109" spans="1:9" ht="11.25" customHeight="1">
      <c r="A109" s="26" t="s">
        <v>83</v>
      </c>
      <c r="B109" s="31" t="s">
        <v>163</v>
      </c>
      <c r="C109" s="131"/>
      <c r="D109" s="131"/>
      <c r="E109" s="70"/>
      <c r="F109" s="132">
        <f>C109-D109</f>
        <v>0</v>
      </c>
      <c r="G109" s="70"/>
      <c r="H109" s="20"/>
      <c r="I109" s="21">
        <f t="shared" si="2"/>
        <v>0</v>
      </c>
    </row>
    <row r="110" spans="1:9" ht="11.25" customHeight="1">
      <c r="A110" s="64" t="s">
        <v>83</v>
      </c>
      <c r="B110" s="133" t="s">
        <v>238</v>
      </c>
      <c r="C110" s="134"/>
      <c r="D110" s="134"/>
      <c r="E110" s="77"/>
      <c r="F110" s="135"/>
      <c r="G110" s="77"/>
      <c r="H110" s="20"/>
      <c r="I110" s="21">
        <f t="shared" si="2"/>
        <v>0</v>
      </c>
    </row>
    <row r="111" spans="1:9" ht="21" customHeight="1" thickBot="1">
      <c r="A111" s="64" t="s">
        <v>83</v>
      </c>
      <c r="B111" s="136" t="s">
        <v>249</v>
      </c>
      <c r="C111" s="137">
        <v>2321.5</v>
      </c>
      <c r="D111" s="137">
        <v>2321.5</v>
      </c>
      <c r="E111" s="138">
        <v>462.4</v>
      </c>
      <c r="F111" s="139"/>
      <c r="G111" s="138"/>
      <c r="H111" s="20">
        <f t="shared" si="3"/>
        <v>19.918156364419556</v>
      </c>
      <c r="I111" s="178">
        <f t="shared" si="2"/>
        <v>-1859.1</v>
      </c>
    </row>
    <row r="112" spans="1:9" ht="11.25" customHeight="1" thickBot="1">
      <c r="A112" s="117" t="s">
        <v>87</v>
      </c>
      <c r="B112" s="118" t="s">
        <v>88</v>
      </c>
      <c r="C112" s="120">
        <f>C116+C113+C114+C115+C129+C130+C128</f>
        <v>174204.69999999998</v>
      </c>
      <c r="D112" s="120">
        <f>D116+D113+D114+D115+D129+D130+D128</f>
        <v>174204.69999999998</v>
      </c>
      <c r="E112" s="120">
        <f>E116+E113+E114+E115+E129+E130+E128</f>
        <v>30376.50315</v>
      </c>
      <c r="F112" s="120">
        <f>F116+F113+F114+F115+F129+F130+F128</f>
        <v>0</v>
      </c>
      <c r="G112" s="120">
        <f>G116+G113+G114+G115+G129+G130+G128</f>
        <v>27025.991499999996</v>
      </c>
      <c r="H112" s="170">
        <f t="shared" si="3"/>
        <v>17.437246612749256</v>
      </c>
      <c r="I112" s="179">
        <f t="shared" si="2"/>
        <v>-143828.19684999998</v>
      </c>
    </row>
    <row r="113" spans="1:9" ht="11.25" customHeight="1">
      <c r="A113" s="72" t="s">
        <v>89</v>
      </c>
      <c r="B113" s="62" t="s">
        <v>250</v>
      </c>
      <c r="C113" s="140">
        <v>537.3</v>
      </c>
      <c r="D113" s="140">
        <v>537.3</v>
      </c>
      <c r="E113" s="29">
        <v>268.65</v>
      </c>
      <c r="G113" s="29">
        <v>631.6</v>
      </c>
      <c r="H113" s="183">
        <f t="shared" si="3"/>
        <v>50</v>
      </c>
      <c r="I113" s="21">
        <f t="shared" si="2"/>
        <v>-268.65</v>
      </c>
    </row>
    <row r="114" spans="1:10" ht="11.25" customHeight="1">
      <c r="A114" s="80" t="s">
        <v>90</v>
      </c>
      <c r="B114" s="78" t="s">
        <v>251</v>
      </c>
      <c r="C114" s="121">
        <v>1386.8</v>
      </c>
      <c r="D114" s="121">
        <v>1386.8</v>
      </c>
      <c r="E114" s="33">
        <v>312.03</v>
      </c>
      <c r="F114" s="141"/>
      <c r="G114" s="33"/>
      <c r="H114" s="20">
        <f t="shared" si="3"/>
        <v>22.499999999999996</v>
      </c>
      <c r="I114" s="21">
        <f t="shared" si="2"/>
        <v>-1074.77</v>
      </c>
      <c r="J114" s="10"/>
    </row>
    <row r="115" spans="1:10" ht="28.5" customHeight="1" thickBot="1">
      <c r="A115" s="80" t="s">
        <v>122</v>
      </c>
      <c r="B115" s="65" t="s">
        <v>252</v>
      </c>
      <c r="C115" s="140">
        <v>168.1</v>
      </c>
      <c r="D115" s="140">
        <v>168.1</v>
      </c>
      <c r="E115" s="33">
        <v>114.09975</v>
      </c>
      <c r="F115" s="141"/>
      <c r="G115" s="70"/>
      <c r="H115" s="20">
        <f t="shared" si="3"/>
        <v>67.87611540749555</v>
      </c>
      <c r="I115" s="178">
        <f t="shared" si="2"/>
        <v>-54.000249999999994</v>
      </c>
      <c r="J115" s="10"/>
    </row>
    <row r="116" spans="1:9" ht="11.25" customHeight="1" thickBot="1">
      <c r="A116" s="117" t="s">
        <v>91</v>
      </c>
      <c r="B116" s="118" t="s">
        <v>92</v>
      </c>
      <c r="C116" s="120">
        <f>C119+C120+C122+C125+C124+C118+C117+C123+C121+C126+C127</f>
        <v>120258.89999999998</v>
      </c>
      <c r="D116" s="120">
        <f>D119+D120+D122+D125+D124+D118+D117+D123+D121+D126+D127</f>
        <v>120258.89999999998</v>
      </c>
      <c r="E116" s="120">
        <f>E119+E120+E122+E125+E124+E118+E117+E123+E121+E126+E127</f>
        <v>19735.1606</v>
      </c>
      <c r="F116" s="120">
        <f>F119+F120+F122+F125+F124+F118+F117+F123+F121+F126+F127</f>
        <v>0</v>
      </c>
      <c r="G116" s="120">
        <f>G119+G120+G122+G125+G124+G118+G117+G123+G121+G126+G127</f>
        <v>19754.391499999998</v>
      </c>
      <c r="H116" s="170">
        <f t="shared" si="3"/>
        <v>16.410561380488264</v>
      </c>
      <c r="I116" s="179">
        <f t="shared" si="2"/>
        <v>-100523.73939999998</v>
      </c>
    </row>
    <row r="117" spans="1:9" ht="20.25" customHeight="1">
      <c r="A117" s="72" t="s">
        <v>91</v>
      </c>
      <c r="B117" s="62" t="s">
        <v>120</v>
      </c>
      <c r="C117" s="140">
        <v>1973.2</v>
      </c>
      <c r="D117" s="140">
        <v>1973.2</v>
      </c>
      <c r="E117" s="40"/>
      <c r="F117" s="142"/>
      <c r="G117" s="40"/>
      <c r="H117" s="183">
        <f t="shared" si="3"/>
        <v>0</v>
      </c>
      <c r="I117" s="21">
        <f t="shared" si="2"/>
        <v>-1973.2</v>
      </c>
    </row>
    <row r="118" spans="1:9" ht="11.25" customHeight="1">
      <c r="A118" s="72" t="s">
        <v>91</v>
      </c>
      <c r="B118" s="62" t="s">
        <v>126</v>
      </c>
      <c r="C118" s="140">
        <v>27</v>
      </c>
      <c r="D118" s="140">
        <v>27</v>
      </c>
      <c r="E118" s="40"/>
      <c r="F118" s="142"/>
      <c r="G118" s="40"/>
      <c r="H118" s="20">
        <f t="shared" si="3"/>
        <v>0</v>
      </c>
      <c r="I118" s="21">
        <f t="shared" si="2"/>
        <v>-27</v>
      </c>
    </row>
    <row r="119" spans="1:9" ht="11.25" customHeight="1">
      <c r="A119" s="72" t="s">
        <v>91</v>
      </c>
      <c r="B119" s="62" t="s">
        <v>212</v>
      </c>
      <c r="C119" s="140">
        <v>7282.9</v>
      </c>
      <c r="D119" s="140">
        <v>7282.9</v>
      </c>
      <c r="E119" s="40">
        <v>905.034</v>
      </c>
      <c r="F119" s="41"/>
      <c r="G119" s="40">
        <v>905.425</v>
      </c>
      <c r="H119" s="20">
        <f t="shared" si="3"/>
        <v>12.426835463894879</v>
      </c>
      <c r="I119" s="21">
        <f t="shared" si="2"/>
        <v>-6377.866</v>
      </c>
    </row>
    <row r="120" spans="1:9" ht="11.25" customHeight="1">
      <c r="A120" s="80" t="s">
        <v>91</v>
      </c>
      <c r="B120" s="78" t="s">
        <v>211</v>
      </c>
      <c r="C120" s="125">
        <v>95394.9</v>
      </c>
      <c r="D120" s="125">
        <v>95394.9</v>
      </c>
      <c r="E120" s="33">
        <v>15884</v>
      </c>
      <c r="F120" s="141"/>
      <c r="G120" s="33">
        <v>16200</v>
      </c>
      <c r="H120" s="20">
        <f t="shared" si="3"/>
        <v>16.650785314518913</v>
      </c>
      <c r="I120" s="21">
        <f t="shared" si="2"/>
        <v>-79510.9</v>
      </c>
    </row>
    <row r="121" spans="1:9" ht="11.25" customHeight="1">
      <c r="A121" s="80" t="s">
        <v>91</v>
      </c>
      <c r="B121" s="78" t="s">
        <v>182</v>
      </c>
      <c r="C121" s="125">
        <v>12989.4</v>
      </c>
      <c r="D121" s="125">
        <v>12989.4</v>
      </c>
      <c r="E121" s="33">
        <v>2162</v>
      </c>
      <c r="F121" s="141"/>
      <c r="G121" s="33">
        <v>1984</v>
      </c>
      <c r="H121" s="20">
        <f t="shared" si="3"/>
        <v>16.644340770166444</v>
      </c>
      <c r="I121" s="21">
        <f t="shared" si="2"/>
        <v>-10827.4</v>
      </c>
    </row>
    <row r="122" spans="1:9" ht="11.25" customHeight="1">
      <c r="A122" s="80" t="s">
        <v>91</v>
      </c>
      <c r="B122" s="78" t="s">
        <v>93</v>
      </c>
      <c r="C122" s="125">
        <v>419.5</v>
      </c>
      <c r="D122" s="125">
        <v>419.5</v>
      </c>
      <c r="E122" s="33">
        <v>104.875</v>
      </c>
      <c r="F122" s="141"/>
      <c r="G122" s="33">
        <v>104.85</v>
      </c>
      <c r="H122" s="20">
        <f t="shared" si="3"/>
        <v>25</v>
      </c>
      <c r="I122" s="21">
        <f t="shared" si="2"/>
        <v>-314.625</v>
      </c>
    </row>
    <row r="123" spans="1:9" ht="11.25" customHeight="1">
      <c r="A123" s="80" t="s">
        <v>91</v>
      </c>
      <c r="B123" s="78" t="s">
        <v>149</v>
      </c>
      <c r="C123" s="125">
        <v>9.5</v>
      </c>
      <c r="D123" s="125">
        <v>9.5</v>
      </c>
      <c r="E123" s="33">
        <v>1.585</v>
      </c>
      <c r="F123" s="141"/>
      <c r="G123" s="33">
        <v>2.1165</v>
      </c>
      <c r="H123" s="20">
        <f t="shared" si="3"/>
        <v>16.68421052631579</v>
      </c>
      <c r="I123" s="21">
        <f t="shared" si="2"/>
        <v>-7.915</v>
      </c>
    </row>
    <row r="124" spans="1:9" ht="11.25" customHeight="1">
      <c r="A124" s="90" t="s">
        <v>91</v>
      </c>
      <c r="B124" s="143" t="s">
        <v>94</v>
      </c>
      <c r="C124" s="144">
        <v>1405.6</v>
      </c>
      <c r="D124" s="144">
        <v>1405.6</v>
      </c>
      <c r="E124" s="77">
        <v>551.8666</v>
      </c>
      <c r="F124" s="90"/>
      <c r="G124" s="77">
        <v>510</v>
      </c>
      <c r="H124" s="20">
        <f t="shared" si="3"/>
        <v>39.261994877632326</v>
      </c>
      <c r="I124" s="21">
        <f t="shared" si="2"/>
        <v>-853.7334</v>
      </c>
    </row>
    <row r="125" spans="1:9" ht="11.25" customHeight="1">
      <c r="A125" s="80" t="s">
        <v>91</v>
      </c>
      <c r="B125" s="78" t="s">
        <v>210</v>
      </c>
      <c r="C125" s="125">
        <v>289.5</v>
      </c>
      <c r="D125" s="125">
        <v>289.5</v>
      </c>
      <c r="E125" s="33">
        <v>48</v>
      </c>
      <c r="F125" s="141"/>
      <c r="G125" s="33">
        <v>48</v>
      </c>
      <c r="H125" s="20">
        <f t="shared" si="3"/>
        <v>16.580310880829018</v>
      </c>
      <c r="I125" s="21">
        <f t="shared" si="2"/>
        <v>-241.5</v>
      </c>
    </row>
    <row r="126" spans="1:9" ht="38.25" customHeight="1">
      <c r="A126" s="80" t="s">
        <v>91</v>
      </c>
      <c r="B126" s="65" t="s">
        <v>253</v>
      </c>
      <c r="C126" s="121">
        <v>143.2</v>
      </c>
      <c r="D126" s="121">
        <v>143.2</v>
      </c>
      <c r="E126" s="70">
        <v>23.8</v>
      </c>
      <c r="F126" s="130"/>
      <c r="G126" s="70"/>
      <c r="H126" s="20">
        <f t="shared" si="3"/>
        <v>16.620111731843576</v>
      </c>
      <c r="I126" s="21">
        <f t="shared" si="2"/>
        <v>-119.39999999999999</v>
      </c>
    </row>
    <row r="127" spans="1:9" ht="24" customHeight="1">
      <c r="A127" s="80" t="s">
        <v>91</v>
      </c>
      <c r="B127" s="62" t="s">
        <v>191</v>
      </c>
      <c r="C127" s="121">
        <v>324.2</v>
      </c>
      <c r="D127" s="121">
        <v>324.2</v>
      </c>
      <c r="E127" s="70">
        <v>54</v>
      </c>
      <c r="F127" s="71"/>
      <c r="G127" s="70"/>
      <c r="H127" s="20">
        <f t="shared" si="3"/>
        <v>16.656384947563232</v>
      </c>
      <c r="I127" s="21">
        <f t="shared" si="2"/>
        <v>-270.2</v>
      </c>
    </row>
    <row r="128" spans="1:9" ht="48.75" customHeight="1">
      <c r="A128" s="72" t="s">
        <v>157</v>
      </c>
      <c r="B128" s="62" t="s">
        <v>259</v>
      </c>
      <c r="C128" s="121">
        <v>1326.3</v>
      </c>
      <c r="D128" s="121">
        <v>1326.3</v>
      </c>
      <c r="E128" s="70"/>
      <c r="F128" s="71"/>
      <c r="G128" s="70"/>
      <c r="H128" s="20">
        <f t="shared" si="3"/>
        <v>0</v>
      </c>
      <c r="I128" s="21">
        <f t="shared" si="2"/>
        <v>-1326.3</v>
      </c>
    </row>
    <row r="129" spans="1:9" ht="50.25" customHeight="1" thickBot="1">
      <c r="A129" s="72" t="s">
        <v>157</v>
      </c>
      <c r="B129" s="62" t="s">
        <v>125</v>
      </c>
      <c r="C129" s="145">
        <v>3411.2</v>
      </c>
      <c r="D129" s="145">
        <v>3411.2</v>
      </c>
      <c r="E129" s="70">
        <v>2825.8828</v>
      </c>
      <c r="F129" s="71"/>
      <c r="G129" s="70"/>
      <c r="H129" s="20">
        <f t="shared" si="3"/>
        <v>82.84131097560976</v>
      </c>
      <c r="I129" s="178">
        <f t="shared" si="2"/>
        <v>-585.3172</v>
      </c>
    </row>
    <row r="130" spans="1:9" ht="11.25" customHeight="1" thickBot="1">
      <c r="A130" s="117" t="s">
        <v>96</v>
      </c>
      <c r="B130" s="118" t="s">
        <v>97</v>
      </c>
      <c r="C130" s="120">
        <f>C133+C131+C132</f>
        <v>47116.100000000006</v>
      </c>
      <c r="D130" s="120">
        <f>D133+D131+D132</f>
        <v>47116.100000000006</v>
      </c>
      <c r="E130" s="120">
        <f>E133+E131+E132</f>
        <v>7120.68</v>
      </c>
      <c r="F130" s="120">
        <f>F133+F131+F132</f>
        <v>0</v>
      </c>
      <c r="G130" s="120">
        <f>G133+G131+G132</f>
        <v>6640</v>
      </c>
      <c r="H130" s="170">
        <f t="shared" si="3"/>
        <v>15.113050528375648</v>
      </c>
      <c r="I130" s="179">
        <f t="shared" si="2"/>
        <v>-39995.420000000006</v>
      </c>
    </row>
    <row r="131" spans="1:9" ht="11.25" customHeight="1" thickBot="1">
      <c r="A131" s="122" t="s">
        <v>98</v>
      </c>
      <c r="B131" s="133" t="s">
        <v>254</v>
      </c>
      <c r="C131" s="146">
        <v>11789.3</v>
      </c>
      <c r="D131" s="146">
        <v>11789.3</v>
      </c>
      <c r="E131" s="147">
        <v>2059.68</v>
      </c>
      <c r="F131" s="148"/>
      <c r="G131" s="149">
        <v>1795</v>
      </c>
      <c r="H131" s="183">
        <f t="shared" si="3"/>
        <v>17.47075738169357</v>
      </c>
      <c r="I131" s="21">
        <f t="shared" si="2"/>
        <v>-9729.619999999999</v>
      </c>
    </row>
    <row r="132" spans="1:9" ht="11.25" customHeight="1" thickBot="1">
      <c r="A132" s="150" t="s">
        <v>98</v>
      </c>
      <c r="B132" s="151" t="s">
        <v>95</v>
      </c>
      <c r="C132" s="152">
        <v>1549.8</v>
      </c>
      <c r="D132" s="152">
        <v>1549.8</v>
      </c>
      <c r="E132" s="153"/>
      <c r="F132" s="154"/>
      <c r="G132" s="153"/>
      <c r="H132" s="20">
        <f t="shared" si="3"/>
        <v>0</v>
      </c>
      <c r="I132" s="21">
        <f t="shared" si="2"/>
        <v>-1549.8</v>
      </c>
    </row>
    <row r="133" spans="1:9" ht="11.25" customHeight="1" thickBot="1">
      <c r="A133" s="150" t="s">
        <v>98</v>
      </c>
      <c r="B133" s="155" t="s">
        <v>99</v>
      </c>
      <c r="C133" s="156">
        <v>33777</v>
      </c>
      <c r="D133" s="156">
        <v>33777</v>
      </c>
      <c r="E133" s="29">
        <v>5061</v>
      </c>
      <c r="G133" s="29">
        <v>4845</v>
      </c>
      <c r="H133" s="20">
        <f t="shared" si="3"/>
        <v>14.983568700595079</v>
      </c>
      <c r="I133" s="178">
        <f t="shared" si="2"/>
        <v>-28716</v>
      </c>
    </row>
    <row r="134" spans="1:9" ht="11.25" customHeight="1" thickBot="1">
      <c r="A134" s="117" t="s">
        <v>100</v>
      </c>
      <c r="B134" s="118" t="s">
        <v>119</v>
      </c>
      <c r="C134" s="120">
        <f>C145+C146+C136+C140+C138</f>
        <v>33727.34743</v>
      </c>
      <c r="D134" s="120">
        <f>D145+D146+D136+D140+D138</f>
        <v>32706.868430000002</v>
      </c>
      <c r="E134" s="120">
        <f>E145+E146+E136+E140+E138+E137+E139+E143+E144</f>
        <v>4273.59749</v>
      </c>
      <c r="F134" s="120">
        <f>F145+F146+F136+F140+F138+F137+F139+F143+F144</f>
        <v>0</v>
      </c>
      <c r="G134" s="120">
        <f>G145+G146+G136+G140+G138+G137+G139+G143+G144</f>
        <v>2062.0429999999997</v>
      </c>
      <c r="H134" s="170">
        <f t="shared" si="3"/>
        <v>13.066360966799534</v>
      </c>
      <c r="I134" s="179">
        <f t="shared" si="2"/>
        <v>-28433.270940000002</v>
      </c>
    </row>
    <row r="135" spans="1:9" ht="11.25" customHeight="1" thickBot="1">
      <c r="A135" s="117" t="s">
        <v>101</v>
      </c>
      <c r="B135" s="118" t="s">
        <v>119</v>
      </c>
      <c r="C135" s="120"/>
      <c r="D135" s="120"/>
      <c r="E135" s="50">
        <f>E136+E137+E139+E138</f>
        <v>0</v>
      </c>
      <c r="F135" s="107"/>
      <c r="G135" s="50">
        <f>G136+G137+G139+G138</f>
        <v>0</v>
      </c>
      <c r="H135" s="170"/>
      <c r="I135" s="179">
        <f t="shared" si="2"/>
        <v>0</v>
      </c>
    </row>
    <row r="136" spans="1:9" ht="11.25" customHeight="1">
      <c r="A136" s="72" t="s">
        <v>101</v>
      </c>
      <c r="B136" s="73" t="s">
        <v>230</v>
      </c>
      <c r="C136" s="121"/>
      <c r="D136" s="121"/>
      <c r="E136" s="40"/>
      <c r="F136" s="41"/>
      <c r="G136" s="40"/>
      <c r="H136" s="183"/>
      <c r="I136" s="21">
        <f t="shared" si="2"/>
        <v>0</v>
      </c>
    </row>
    <row r="137" spans="1:9" ht="11.25" customHeight="1">
      <c r="A137" s="72" t="s">
        <v>101</v>
      </c>
      <c r="B137" s="27" t="s">
        <v>227</v>
      </c>
      <c r="C137" s="125"/>
      <c r="D137" s="125"/>
      <c r="E137" s="40"/>
      <c r="F137" s="41"/>
      <c r="G137" s="40"/>
      <c r="H137" s="20"/>
      <c r="I137" s="21">
        <f aca="true" t="shared" si="4" ref="I137:I155">E137-D137</f>
        <v>0</v>
      </c>
    </row>
    <row r="138" spans="1:9" ht="24" customHeight="1">
      <c r="A138" s="72" t="s">
        <v>101</v>
      </c>
      <c r="B138" s="65" t="s">
        <v>192</v>
      </c>
      <c r="C138" s="125"/>
      <c r="D138" s="125"/>
      <c r="E138" s="40"/>
      <c r="F138" s="41"/>
      <c r="G138" s="40"/>
      <c r="H138" s="20"/>
      <c r="I138" s="21">
        <f t="shared" si="4"/>
        <v>0</v>
      </c>
    </row>
    <row r="139" spans="1:9" ht="11.25" customHeight="1">
      <c r="A139" s="72" t="s">
        <v>239</v>
      </c>
      <c r="B139" s="78" t="s">
        <v>240</v>
      </c>
      <c r="C139" s="125"/>
      <c r="D139" s="125"/>
      <c r="E139" s="40"/>
      <c r="F139" s="41"/>
      <c r="G139" s="40"/>
      <c r="H139" s="20"/>
      <c r="I139" s="21">
        <f t="shared" si="4"/>
        <v>0</v>
      </c>
    </row>
    <row r="140" spans="1:9" ht="11.25" customHeight="1">
      <c r="A140" s="80" t="s">
        <v>165</v>
      </c>
      <c r="B140" s="157" t="s">
        <v>237</v>
      </c>
      <c r="C140" s="158"/>
      <c r="D140" s="158"/>
      <c r="E140" s="40"/>
      <c r="F140" s="41"/>
      <c r="G140" s="40"/>
      <c r="H140" s="20"/>
      <c r="I140" s="21">
        <f t="shared" si="4"/>
        <v>0</v>
      </c>
    </row>
    <row r="141" spans="1:9" ht="18.75" customHeight="1">
      <c r="A141" s="80" t="s">
        <v>165</v>
      </c>
      <c r="B141" s="65" t="s">
        <v>166</v>
      </c>
      <c r="C141" s="158"/>
      <c r="D141" s="158"/>
      <c r="E141" s="33"/>
      <c r="F141" s="34"/>
      <c r="G141" s="33"/>
      <c r="H141" s="20"/>
      <c r="I141" s="21">
        <f t="shared" si="4"/>
        <v>0</v>
      </c>
    </row>
    <row r="142" spans="1:9" ht="19.5" customHeight="1">
      <c r="A142" s="64" t="s">
        <v>167</v>
      </c>
      <c r="B142" s="157" t="s">
        <v>168</v>
      </c>
      <c r="C142" s="159"/>
      <c r="D142" s="159"/>
      <c r="E142" s="70"/>
      <c r="F142" s="71"/>
      <c r="G142" s="70"/>
      <c r="H142" s="20"/>
      <c r="I142" s="21">
        <f t="shared" si="4"/>
        <v>0</v>
      </c>
    </row>
    <row r="143" spans="1:9" ht="11.25" customHeight="1">
      <c r="A143" s="80" t="s">
        <v>241</v>
      </c>
      <c r="B143" s="89" t="s">
        <v>242</v>
      </c>
      <c r="C143" s="123"/>
      <c r="D143" s="123"/>
      <c r="E143" s="29"/>
      <c r="F143" s="45"/>
      <c r="G143" s="29"/>
      <c r="H143" s="20"/>
      <c r="I143" s="21">
        <f t="shared" si="4"/>
        <v>0</v>
      </c>
    </row>
    <row r="144" spans="1:9" ht="11.25" customHeight="1" thickBot="1">
      <c r="A144" s="80" t="s">
        <v>243</v>
      </c>
      <c r="B144" s="89" t="s">
        <v>244</v>
      </c>
      <c r="C144" s="123"/>
      <c r="D144" s="123"/>
      <c r="E144" s="29"/>
      <c r="F144" s="45"/>
      <c r="G144" s="29"/>
      <c r="H144" s="20"/>
      <c r="I144" s="178">
        <f t="shared" si="4"/>
        <v>0</v>
      </c>
    </row>
    <row r="145" spans="1:9" ht="11.25" customHeight="1" thickBot="1">
      <c r="A145" s="117" t="s">
        <v>114</v>
      </c>
      <c r="B145" s="160" t="s">
        <v>115</v>
      </c>
      <c r="C145" s="50">
        <v>22372.14743</v>
      </c>
      <c r="D145" s="50">
        <v>21351.66843</v>
      </c>
      <c r="E145" s="50">
        <v>1976.33424</v>
      </c>
      <c r="F145" s="107"/>
      <c r="G145" s="50">
        <v>1745.043</v>
      </c>
      <c r="H145" s="170">
        <f aca="true" t="shared" si="5" ref="H145:H155">E145/D145*100</f>
        <v>9.256111514092108</v>
      </c>
      <c r="I145" s="179">
        <f t="shared" si="4"/>
        <v>-19375.33419</v>
      </c>
    </row>
    <row r="146" spans="1:9" ht="11.25" customHeight="1" thickBot="1">
      <c r="A146" s="58" t="s">
        <v>102</v>
      </c>
      <c r="B146" s="59" t="s">
        <v>224</v>
      </c>
      <c r="C146" s="161">
        <f>C149+C147+C150</f>
        <v>11355.2</v>
      </c>
      <c r="D146" s="161">
        <f>D149+D147+D150</f>
        <v>11355.2</v>
      </c>
      <c r="E146" s="109">
        <f>E149+E147+E150+E148</f>
        <v>2297.26325</v>
      </c>
      <c r="F146" s="162"/>
      <c r="G146" s="109">
        <f>G149+G147+G150+G148</f>
        <v>317</v>
      </c>
      <c r="H146" s="170">
        <f t="shared" si="5"/>
        <v>20.230936046921233</v>
      </c>
      <c r="I146" s="179">
        <f t="shared" si="4"/>
        <v>-9057.93675</v>
      </c>
    </row>
    <row r="147" spans="1:9" ht="24" customHeight="1">
      <c r="A147" s="72" t="s">
        <v>103</v>
      </c>
      <c r="B147" s="62" t="s">
        <v>255</v>
      </c>
      <c r="C147" s="140">
        <v>11265.2</v>
      </c>
      <c r="D147" s="140">
        <v>11265.2</v>
      </c>
      <c r="E147" s="40">
        <v>2270</v>
      </c>
      <c r="F147" s="163"/>
      <c r="G147" s="40">
        <v>317</v>
      </c>
      <c r="H147" s="183">
        <f t="shared" si="5"/>
        <v>20.150552142882503</v>
      </c>
      <c r="I147" s="21">
        <f t="shared" si="4"/>
        <v>-8995.2</v>
      </c>
    </row>
    <row r="148" spans="1:9" ht="11.25" customHeight="1">
      <c r="A148" s="72" t="s">
        <v>103</v>
      </c>
      <c r="B148" s="62" t="s">
        <v>233</v>
      </c>
      <c r="C148" s="140"/>
      <c r="D148" s="140"/>
      <c r="E148" s="40"/>
      <c r="F148" s="163"/>
      <c r="G148" s="40"/>
      <c r="H148" s="20"/>
      <c r="I148" s="21">
        <f t="shared" si="4"/>
        <v>0</v>
      </c>
    </row>
    <row r="149" spans="1:9" ht="11.25" customHeight="1">
      <c r="A149" s="72" t="s">
        <v>103</v>
      </c>
      <c r="B149" s="73" t="s">
        <v>225</v>
      </c>
      <c r="C149" s="121"/>
      <c r="D149" s="121"/>
      <c r="E149" s="40"/>
      <c r="F149" s="41"/>
      <c r="G149" s="40"/>
      <c r="H149" s="20"/>
      <c r="I149" s="21">
        <f t="shared" si="4"/>
        <v>0</v>
      </c>
    </row>
    <row r="150" spans="1:9" ht="11.25" customHeight="1">
      <c r="A150" s="72" t="s">
        <v>103</v>
      </c>
      <c r="B150" s="65" t="s">
        <v>232</v>
      </c>
      <c r="C150" s="127">
        <v>90</v>
      </c>
      <c r="D150" s="127">
        <v>90</v>
      </c>
      <c r="E150" s="40">
        <v>27.26325</v>
      </c>
      <c r="F150" s="41"/>
      <c r="G150" s="40"/>
      <c r="H150" s="20">
        <f t="shared" si="5"/>
        <v>30.2925</v>
      </c>
      <c r="I150" s="21">
        <f t="shared" si="4"/>
        <v>-62.73675</v>
      </c>
    </row>
    <row r="151" spans="1:9" ht="11.25" customHeight="1">
      <c r="A151" s="164" t="s">
        <v>139</v>
      </c>
      <c r="B151" s="12" t="s">
        <v>134</v>
      </c>
      <c r="C151" s="165"/>
      <c r="D151" s="165"/>
      <c r="E151" s="19"/>
      <c r="F151" s="41"/>
      <c r="G151" s="19"/>
      <c r="H151" s="20"/>
      <c r="I151" s="21">
        <f t="shared" si="4"/>
        <v>0</v>
      </c>
    </row>
    <row r="152" spans="1:9" ht="11.25" customHeight="1">
      <c r="A152" s="164" t="s">
        <v>130</v>
      </c>
      <c r="B152" s="166" t="s">
        <v>70</v>
      </c>
      <c r="C152" s="165"/>
      <c r="D152" s="165"/>
      <c r="E152" s="24">
        <f>E153</f>
        <v>0</v>
      </c>
      <c r="F152" s="167"/>
      <c r="G152" s="24"/>
      <c r="H152" s="20"/>
      <c r="I152" s="21">
        <f t="shared" si="4"/>
        <v>0</v>
      </c>
    </row>
    <row r="153" spans="1:9" ht="11.25" customHeight="1">
      <c r="A153" s="64" t="s">
        <v>169</v>
      </c>
      <c r="B153" s="31" t="s">
        <v>209</v>
      </c>
      <c r="C153" s="168"/>
      <c r="D153" s="168"/>
      <c r="E153" s="33"/>
      <c r="F153" s="34"/>
      <c r="G153" s="33"/>
      <c r="H153" s="20"/>
      <c r="I153" s="21">
        <f t="shared" si="4"/>
        <v>0</v>
      </c>
    </row>
    <row r="154" spans="1:9" ht="11.25" customHeight="1" thickBot="1">
      <c r="A154" s="164" t="s">
        <v>131</v>
      </c>
      <c r="B154" s="166" t="s">
        <v>71</v>
      </c>
      <c r="C154" s="169"/>
      <c r="D154" s="169"/>
      <c r="E154" s="24">
        <v>-1266.29709</v>
      </c>
      <c r="F154" s="167"/>
      <c r="G154" s="24">
        <v>-140.0164</v>
      </c>
      <c r="H154" s="20"/>
      <c r="I154" s="178">
        <f t="shared" si="4"/>
        <v>-1266.29709</v>
      </c>
    </row>
    <row r="155" spans="1:9" ht="11.25" customHeight="1" thickBot="1">
      <c r="A155" s="117"/>
      <c r="B155" s="118" t="s">
        <v>104</v>
      </c>
      <c r="C155" s="50">
        <f>C86+C8</f>
        <v>360754.84742999997</v>
      </c>
      <c r="D155" s="50">
        <f>D86+D8</f>
        <v>360739.80442999996</v>
      </c>
      <c r="E155" s="50">
        <f>E86+E8</f>
        <v>60166.18296</v>
      </c>
      <c r="F155" s="50">
        <f>F86+F8</f>
        <v>0</v>
      </c>
      <c r="G155" s="50">
        <f>G86+G8</f>
        <v>51703.23912</v>
      </c>
      <c r="H155" s="170">
        <f t="shared" si="5"/>
        <v>16.67855396636026</v>
      </c>
      <c r="I155" s="179">
        <f t="shared" si="4"/>
        <v>-300573.62146999995</v>
      </c>
    </row>
    <row r="156" spans="1:9" ht="11.25" customHeight="1">
      <c r="A156" s="1"/>
      <c r="B156" s="5"/>
      <c r="C156" s="5"/>
      <c r="D156" s="5"/>
      <c r="E156" s="171"/>
      <c r="F156" s="171"/>
      <c r="G156" s="171"/>
      <c r="H156" s="172"/>
      <c r="I156" s="173"/>
    </row>
    <row r="157" spans="1:7" ht="11.25" customHeight="1">
      <c r="A157" s="1" t="s">
        <v>218</v>
      </c>
      <c r="C157" s="174"/>
      <c r="D157" s="174"/>
      <c r="E157" s="175"/>
      <c r="F157" s="172"/>
      <c r="G157" s="175"/>
    </row>
    <row r="158" spans="1:7" ht="11.25" customHeight="1">
      <c r="A158" s="1" t="s">
        <v>219</v>
      </c>
      <c r="B158" s="5"/>
      <c r="C158" s="5"/>
      <c r="D158" s="5"/>
      <c r="E158" s="171" t="s">
        <v>220</v>
      </c>
      <c r="F158" s="171"/>
      <c r="G158" s="171"/>
    </row>
    <row r="159" spans="1:7" ht="11.25" customHeight="1">
      <c r="A159" s="176" t="s">
        <v>221</v>
      </c>
      <c r="B159" s="22"/>
      <c r="C159" s="22"/>
      <c r="D159" s="22"/>
      <c r="E159" s="177"/>
      <c r="F159" s="10"/>
      <c r="G159" s="177"/>
    </row>
    <row r="160" spans="1:7" ht="11.25" customHeight="1">
      <c r="A160" s="176" t="s">
        <v>222</v>
      </c>
      <c r="C160" s="22"/>
      <c r="D160" s="22"/>
      <c r="E160" s="10"/>
      <c r="F160" s="10"/>
      <c r="G160" s="10"/>
    </row>
    <row r="161" ht="11.25" customHeight="1">
      <c r="A161" s="1"/>
    </row>
    <row r="162" ht="11.25" customHeight="1">
      <c r="A162" s="1"/>
    </row>
    <row r="163" ht="11.25" customHeight="1">
      <c r="A163" s="1"/>
    </row>
    <row r="164" ht="11.25" customHeight="1">
      <c r="A164" s="1"/>
    </row>
    <row r="165" ht="11.25" customHeight="1">
      <c r="A165" s="1"/>
    </row>
    <row r="166" ht="11.25" customHeight="1">
      <c r="A166" s="1"/>
    </row>
    <row r="167" ht="11.25" customHeight="1">
      <c r="A167" s="1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2015-03-11T05:31:56Z</cp:lastPrinted>
  <dcterms:created xsi:type="dcterms:W3CDTF">2005-05-20T13:40:13Z</dcterms:created>
  <dcterms:modified xsi:type="dcterms:W3CDTF">2015-03-11T12:02:20Z</dcterms:modified>
  <cp:category/>
  <cp:version/>
  <cp:contentType/>
  <cp:contentStatus/>
</cp:coreProperties>
</file>