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<sst xmlns="http://schemas.openxmlformats.org/spreadsheetml/2006/main" count="572" uniqueCount="132">
  <si>
    <t>в %</t>
  </si>
  <si>
    <t>в сумме</t>
  </si>
  <si>
    <t>0100</t>
  </si>
  <si>
    <t>Общегосударственные вопросы</t>
  </si>
  <si>
    <t xml:space="preserve"> -начисления на оплату труда (ст.213)</t>
  </si>
  <si>
    <t xml:space="preserve"> -коммунальные услуги (ст.223)</t>
  </si>
  <si>
    <t>увеличение стоимости материальных запасов (ст.340)</t>
  </si>
  <si>
    <t>0300</t>
  </si>
  <si>
    <t>в том числе:</t>
  </si>
  <si>
    <t xml:space="preserve">   -оплата труда (ст.211) </t>
  </si>
  <si>
    <t>0400</t>
  </si>
  <si>
    <t>Национальная экономика</t>
  </si>
  <si>
    <t>безвозмездные и безвозвратные перечисления(ст.241)</t>
  </si>
  <si>
    <t>0402</t>
  </si>
  <si>
    <t>Топливо и энергетика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</si>
  <si>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</si>
  <si>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</si>
  <si>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</si>
  <si>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</si>
  <si>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</si>
  <si>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0500</t>
  </si>
  <si>
    <t>Жилищно-коммунальное</t>
  </si>
  <si>
    <t xml:space="preserve">хозяйство </t>
  </si>
  <si>
    <t>Безвозм. и безвозвратные перечисления гос.учрежд. (ст.241)</t>
  </si>
  <si>
    <t>Безвозм. и безвозвр. перечисления не гос.учрежд. (ст.242)</t>
  </si>
  <si>
    <t>0700</t>
  </si>
  <si>
    <t>Образование</t>
  </si>
  <si>
    <t>- увеличение стоимости основных средств (ст.310)</t>
  </si>
  <si>
    <t>0800</t>
  </si>
  <si>
    <t xml:space="preserve">Культура, кинематография, </t>
  </si>
  <si>
    <t>средства массовой информации</t>
  </si>
  <si>
    <t>0900</t>
  </si>
  <si>
    <t>Здравоохранение и спорт</t>
  </si>
  <si>
    <t>1000</t>
  </si>
  <si>
    <t>Социальная политика</t>
  </si>
  <si>
    <t>ВСЕГО РАСХОДОВ</t>
  </si>
  <si>
    <t>Дефицит бюджета</t>
  </si>
  <si>
    <t>Справочная таблица</t>
  </si>
  <si>
    <t xml:space="preserve">Оплата труда (ст.211) </t>
  </si>
  <si>
    <t>Начисления на оплату труда (ст.213)</t>
  </si>
  <si>
    <t>Увеличение стоимости основных средств (ст.310)</t>
  </si>
  <si>
    <t>Увеличение стоимости материальных запасов (ст.340)</t>
  </si>
  <si>
    <t xml:space="preserve">администрации Александровского </t>
  </si>
  <si>
    <t xml:space="preserve">района                             </t>
  </si>
  <si>
    <t>Н.А.Данилова</t>
  </si>
  <si>
    <t>оплата труда и начисления на оплату труда(ст.210)</t>
  </si>
  <si>
    <t>приобретение услуг(ст.220)</t>
  </si>
  <si>
    <t>поступление нефинансовых активов(ст.300)</t>
  </si>
  <si>
    <t>Безвозм. и безвозвратные перечисления учреждениям (ст.240)</t>
  </si>
  <si>
    <t>Безвозм. и безвозвратные перечисления учреждениям. (ст.240)</t>
  </si>
  <si>
    <t>Безвозм. и безвозвр. перечисл. учреждениям. (ст.240)</t>
  </si>
  <si>
    <t>Пособия по социальной помощи населению (ст.260)</t>
  </si>
  <si>
    <t>Приобретение услуг(ст.220)</t>
  </si>
  <si>
    <t>Оплата труда и начисления на оплату труда(ст.210)</t>
  </si>
  <si>
    <t>прочие выплаты(ст.212)</t>
  </si>
  <si>
    <t>Обслужив. внутренних долговых обязательств (ст.230)</t>
  </si>
  <si>
    <t>безвозмездные и безвозвратные перечисления(ст.242)</t>
  </si>
  <si>
    <t>Социальное обеспечение (ст. 260)</t>
  </si>
  <si>
    <t>Пособия по социальной помощи населению (ст.262)</t>
  </si>
  <si>
    <t>Социальные пособия, выплачиваемые организациями (ст.263)</t>
  </si>
  <si>
    <t>Правоохранительная деятельность и национальная</t>
  </si>
  <si>
    <t>безопасность</t>
  </si>
  <si>
    <t>Начальник финансового отдела</t>
  </si>
  <si>
    <t>Поступление нефинансовых активов(ст.300)</t>
  </si>
  <si>
    <t>Национальная оборона</t>
  </si>
  <si>
    <t>ИТОГО СОЦИАЛЬНАЯ СФЕРА</t>
  </si>
  <si>
    <t>Процент социальных расходов  в расходах бюджета</t>
  </si>
  <si>
    <t>Процент расходов на заработную плату с начислениями</t>
  </si>
  <si>
    <t xml:space="preserve"> </t>
  </si>
  <si>
    <t>0200</t>
  </si>
  <si>
    <t>0310</t>
  </si>
  <si>
    <t>Исполнитель: Г.Н.Баджурак</t>
  </si>
  <si>
    <t xml:space="preserve"> тел. 21-7-99</t>
  </si>
  <si>
    <t>Прочие расходы (ст. 290)</t>
  </si>
  <si>
    <t>Наименование расходов</t>
  </si>
  <si>
    <t>факт на</t>
  </si>
  <si>
    <t xml:space="preserve">Разделы </t>
  </si>
  <si>
    <t xml:space="preserve"> - прочие расходы (ст.290)</t>
  </si>
  <si>
    <t>0412</t>
  </si>
  <si>
    <t xml:space="preserve"> - прочие выплаты (ст.212)</t>
  </si>
  <si>
    <t>работы, услуги по содержанию имущества (ст.225)</t>
  </si>
  <si>
    <t>прочие работы, услуги (ст.226)</t>
  </si>
  <si>
    <t xml:space="preserve"> - пособия по социальной помощи (ст.262)</t>
  </si>
  <si>
    <t xml:space="preserve"> - увеличение стоимости материальных запасов (ст.340)</t>
  </si>
  <si>
    <t>консолидированный бюджет</t>
  </si>
  <si>
    <t xml:space="preserve"> - приобретение услуг(ст.220)</t>
  </si>
  <si>
    <t xml:space="preserve"> - поступление нефинансовых активов(ст.300)</t>
  </si>
  <si>
    <t>Ут.план</t>
  </si>
  <si>
    <t xml:space="preserve"> Прочие расходы (ст.290)</t>
  </si>
  <si>
    <t>Первонач.</t>
  </si>
  <si>
    <t>классификации</t>
  </si>
  <si>
    <t>Александровского района</t>
  </si>
  <si>
    <t xml:space="preserve">         СПРАВКА ОБ ИСПОЛНЕНИИ БЮДЖЕТА</t>
  </si>
  <si>
    <t xml:space="preserve">           по расходам</t>
  </si>
  <si>
    <t xml:space="preserve"> -социальные пособия (ст. 263)</t>
  </si>
  <si>
    <t>Защита населения и территории от чрезвыч.ситуаций</t>
  </si>
  <si>
    <t>0309</t>
  </si>
  <si>
    <t>0401</t>
  </si>
  <si>
    <t>Общеэкономические вопросы</t>
  </si>
  <si>
    <t>1100</t>
  </si>
  <si>
    <t>Физическая культура и спорт</t>
  </si>
  <si>
    <t>районный бюджет</t>
  </si>
  <si>
    <t xml:space="preserve"> - переч.другим бюдж.бюдж.сист. (ст.251)</t>
  </si>
  <si>
    <t>1200</t>
  </si>
  <si>
    <t>Средства массовой информации</t>
  </si>
  <si>
    <t xml:space="preserve"> - транспортные расходы (222)</t>
  </si>
  <si>
    <t xml:space="preserve"> - арендная плата за пользование имуществом (224)</t>
  </si>
  <si>
    <t xml:space="preserve"> перечисления другим бюджетам бюджетной системы (251)</t>
  </si>
  <si>
    <t xml:space="preserve"> Перечисления другим бюджетам бюджетной системы (251)</t>
  </si>
  <si>
    <t>ВСЕГО ДОХОДОВ</t>
  </si>
  <si>
    <t xml:space="preserve"> - безвозмездные перечисления организациям (ст.241)</t>
  </si>
  <si>
    <t xml:space="preserve"> - перечисления другим бюджетам бюджетной системы(ст.251)</t>
  </si>
  <si>
    <t>Органы юстиции</t>
  </si>
  <si>
    <t>Межбюджетные трансферты (251)</t>
  </si>
  <si>
    <t>0304</t>
  </si>
  <si>
    <t>Обеспечение пожарной безопасности</t>
  </si>
  <si>
    <t>0409</t>
  </si>
  <si>
    <t>Дорожное хозяйство</t>
  </si>
  <si>
    <t xml:space="preserve"> - перечисления другим бюджетам бюджетной системы (ст.251)</t>
  </si>
  <si>
    <t>0600</t>
  </si>
  <si>
    <t>Охрана окружающей среды</t>
  </si>
  <si>
    <t>0314</t>
  </si>
  <si>
    <t>Другие вопросы в области нац. без.(Проф.правонарушений)</t>
  </si>
  <si>
    <t>- увеличение стоимости основных средств (ст.340)</t>
  </si>
  <si>
    <t>Другие вопросы в области нац. без.(Проф.правонаруш.)</t>
  </si>
  <si>
    <t>Обеспечение пожарной безопасности (251)</t>
  </si>
  <si>
    <t>Откл. по 2014 г.</t>
  </si>
  <si>
    <t xml:space="preserve">Здравоохранение </t>
  </si>
  <si>
    <t xml:space="preserve">  на 1  декабря 2014 года</t>
  </si>
  <si>
    <t xml:space="preserve">01.12.2014. </t>
  </si>
  <si>
    <t xml:space="preserve">01.12.2013. </t>
  </si>
  <si>
    <t xml:space="preserve">  на 1 декабря  2014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</si>
</sst>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2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164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164" fontId="0" fillId="0" borderId="20" xfId="0" applyNumberFormat="1" applyBorder="1" applyAlignment="1">
      <alignment/>
    </xf>
    <xf numFmtId="0" fontId="0" fillId="0" borderId="13" xfId="0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22" xfId="0" applyBorder="1" applyAlignment="1">
      <alignment/>
    </xf>
    <xf numFmtId="49" fontId="0" fillId="0" borderId="14" xfId="0" applyNumberFormat="1" applyBorder="1" applyAlignment="1">
      <alignment/>
    </xf>
    <xf numFmtId="0" fontId="1" fillId="0" borderId="13" xfId="0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0" fontId="4" fillId="0" borderId="15" xfId="0" applyFont="1" applyBorder="1" applyAlignment="1">
      <alignment/>
    </xf>
    <xf numFmtId="49" fontId="0" fillId="0" borderId="23" xfId="0" applyNumberFormat="1" applyBorder="1" applyAlignment="1">
      <alignment/>
    </xf>
    <xf numFmtId="0" fontId="4" fillId="0" borderId="14" xfId="0" applyFont="1" applyBorder="1" applyAlignment="1">
      <alignment/>
    </xf>
    <xf numFmtId="0" fontId="1" fillId="0" borderId="11" xfId="0" applyFont="1" applyBorder="1" applyAlignment="1">
      <alignment/>
    </xf>
    <xf numFmtId="49" fontId="0" fillId="0" borderId="21" xfId="0" applyNumberFormat="1" applyBorder="1" applyAlignment="1">
      <alignment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49" fontId="0" fillId="0" borderId="20" xfId="0" applyNumberFormat="1" applyBorder="1" applyAlignment="1">
      <alignment/>
    </xf>
    <xf numFmtId="0" fontId="1" fillId="0" borderId="10" xfId="0" applyFont="1" applyBorder="1" applyAlignment="1">
      <alignment/>
    </xf>
    <xf numFmtId="49" fontId="0" fillId="0" borderId="13" xfId="0" applyNumberFormat="1" applyBorder="1" applyAlignment="1">
      <alignment/>
    </xf>
    <xf numFmtId="49" fontId="3" fillId="0" borderId="21" xfId="0" applyNumberFormat="1" applyFont="1" applyBorder="1" applyAlignment="1">
      <alignment/>
    </xf>
    <xf numFmtId="0" fontId="3" fillId="0" borderId="23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4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3" fillId="0" borderId="23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Fill="1" applyBorder="1" applyAlignment="1">
      <alignment/>
    </xf>
    <xf numFmtId="14" fontId="0" fillId="0" borderId="0" xfId="0" applyNumberFormat="1" applyBorder="1" applyAlignment="1">
      <alignment/>
    </xf>
    <xf numFmtId="164" fontId="3" fillId="0" borderId="21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3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3" fillId="0" borderId="16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23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0" fillId="0" borderId="13" xfId="0" applyFont="1" applyBorder="1" applyAlignment="1">
      <alignment/>
    </xf>
    <xf numFmtId="49" fontId="0" fillId="0" borderId="23" xfId="0" applyNumberFormat="1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3" fillId="0" borderId="21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3" fillId="0" borderId="21" xfId="0" applyFont="1" applyBorder="1" applyAlignment="1">
      <alignment/>
    </xf>
    <xf numFmtId="49" fontId="0" fillId="0" borderId="2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2" fillId="0" borderId="20" xfId="0" applyFont="1" applyBorder="1" applyAlignment="1">
      <alignment/>
    </xf>
    <xf numFmtId="0" fontId="6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0" fontId="4" fillId="0" borderId="19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2" xfId="0" applyNumberFormat="1" applyFont="1" applyBorder="1" applyAlignment="1">
      <alignment/>
    </xf>
    <xf numFmtId="0" fontId="3" fillId="0" borderId="20" xfId="0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164" fontId="0" fillId="0" borderId="17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zoomScale="110" zoomScaleNormal="110" zoomScalePageLayoutView="0" workbookViewId="0" topLeftCell="A153">
      <selection activeCell="G170" sqref="G170:I173"/>
    </sheetView>
  </sheetViews>
  <sheetFormatPr defaultColWidth="9.00390625" defaultRowHeight="12.75"/>
  <cols>
    <col min="1" max="1" width="15.875" style="0" customWidth="1"/>
    <col min="5" max="5" width="29.00390625" style="0" customWidth="1"/>
    <col min="6" max="7" width="10.25390625" style="0" customWidth="1"/>
    <col min="8" max="8" width="10.875" style="0" customWidth="1"/>
    <col min="9" max="9" width="10.25390625" style="0" customWidth="1"/>
    <col min="10" max="10" width="10.375" style="0" customWidth="1"/>
    <col min="11" max="11" width="10.75390625" style="0" customWidth="1"/>
  </cols>
  <sheetData>
    <row r="1" spans="1:11" s="53" customFormat="1" ht="15.75">
      <c r="A1" s="56"/>
      <c r="B1" s="56"/>
      <c r="C1" s="1"/>
      <c r="D1" s="57" t="s">
        <v>92</v>
      </c>
      <c r="E1" s="1"/>
      <c r="F1" s="57"/>
      <c r="G1" s="57"/>
      <c r="H1" s="57"/>
      <c r="I1" s="57"/>
      <c r="J1" s="49"/>
      <c r="K1" s="92"/>
    </row>
    <row r="2" spans="1:11" s="53" customFormat="1" ht="12.75">
      <c r="A2" s="56"/>
      <c r="B2" s="56"/>
      <c r="C2" s="17"/>
      <c r="D2" s="57"/>
      <c r="E2" s="17" t="s">
        <v>93</v>
      </c>
      <c r="F2" s="57"/>
      <c r="G2" s="57"/>
      <c r="H2" s="57"/>
      <c r="I2" s="57"/>
      <c r="J2" s="49"/>
      <c r="K2" s="92"/>
    </row>
    <row r="3" spans="1:11" s="53" customFormat="1" ht="12.75">
      <c r="A3" s="56"/>
      <c r="B3" s="56"/>
      <c r="C3" s="17"/>
      <c r="D3" s="57"/>
      <c r="E3" s="17" t="s">
        <v>91</v>
      </c>
      <c r="F3" s="57"/>
      <c r="G3" s="57"/>
      <c r="H3" s="57"/>
      <c r="I3" s="57"/>
      <c r="J3" s="49"/>
      <c r="K3" s="92"/>
    </row>
    <row r="4" spans="1:11" s="53" customFormat="1" ht="12.75">
      <c r="A4" s="56"/>
      <c r="B4" s="56"/>
      <c r="C4" s="17"/>
      <c r="D4" s="57"/>
      <c r="E4" s="17" t="s">
        <v>101</v>
      </c>
      <c r="F4" s="57"/>
      <c r="G4" s="57"/>
      <c r="H4" s="57"/>
      <c r="I4" s="57"/>
      <c r="J4" s="49"/>
      <c r="K4" s="92"/>
    </row>
    <row r="5" spans="1:11" s="53" customFormat="1" ht="15">
      <c r="A5" s="56"/>
      <c r="B5" s="56"/>
      <c r="C5" s="2"/>
      <c r="D5" s="57"/>
      <c r="E5" s="2" t="s">
        <v>128</v>
      </c>
      <c r="F5" s="57"/>
      <c r="G5" s="57"/>
      <c r="H5" s="57"/>
      <c r="I5" s="57"/>
      <c r="J5" s="49"/>
      <c r="K5" s="92"/>
    </row>
    <row r="6" spans="1:11" s="53" customFormat="1" ht="12.75">
      <c r="A6" s="55" t="s">
        <v>76</v>
      </c>
      <c r="B6" s="142" t="s">
        <v>74</v>
      </c>
      <c r="C6" s="142"/>
      <c r="D6" s="142"/>
      <c r="E6" s="143"/>
      <c r="F6" s="94" t="s">
        <v>89</v>
      </c>
      <c r="G6" s="93" t="s">
        <v>87</v>
      </c>
      <c r="H6" s="94" t="s">
        <v>75</v>
      </c>
      <c r="I6" s="94" t="s">
        <v>75</v>
      </c>
      <c r="J6" s="16" t="s">
        <v>126</v>
      </c>
      <c r="K6" s="95"/>
    </row>
    <row r="7" spans="1:11" s="53" customFormat="1" ht="14.25" customHeight="1">
      <c r="A7" s="116" t="s">
        <v>90</v>
      </c>
      <c r="B7" s="63"/>
      <c r="C7" s="60"/>
      <c r="D7" s="10"/>
      <c r="E7" s="11"/>
      <c r="F7" s="113">
        <v>2014</v>
      </c>
      <c r="G7" s="96">
        <v>2014</v>
      </c>
      <c r="H7" s="113" t="s">
        <v>129</v>
      </c>
      <c r="I7" s="113" t="s">
        <v>130</v>
      </c>
      <c r="J7" s="97" t="s">
        <v>0</v>
      </c>
      <c r="K7" s="95" t="s">
        <v>1</v>
      </c>
    </row>
    <row r="8" spans="1:11" s="53" customFormat="1" ht="15">
      <c r="A8" s="54"/>
      <c r="B8" s="63" t="s">
        <v>3</v>
      </c>
      <c r="C8" s="60"/>
      <c r="D8" s="10"/>
      <c r="E8" s="10"/>
      <c r="F8" s="88">
        <f>F9+F13+F16+F18+F19+F17+F15</f>
        <v>34363.3</v>
      </c>
      <c r="G8" s="88">
        <f>G9+G13+G16+G18+G19+G17+G15</f>
        <v>30495.899999999998</v>
      </c>
      <c r="H8" s="88">
        <f>H9+H13+H16+H18+H19+H17+H15</f>
        <v>25876</v>
      </c>
      <c r="I8" s="88">
        <f>I9+I13+I16+I18+I19+I17+I15</f>
        <v>26183.5</v>
      </c>
      <c r="J8" s="24">
        <f aca="true" t="shared" si="0" ref="J8:J15">H8/G8*100</f>
        <v>84.85075042874617</v>
      </c>
      <c r="K8" s="24">
        <f aca="true" t="shared" si="1" ref="K8:K15">H8-G8</f>
        <v>-4619.899999999998</v>
      </c>
    </row>
    <row r="9" spans="1:11" s="53" customFormat="1" ht="14.25">
      <c r="A9" s="52" t="s">
        <v>2</v>
      </c>
      <c r="B9" s="48" t="s">
        <v>45</v>
      </c>
      <c r="C9"/>
      <c r="D9"/>
      <c r="E9"/>
      <c r="F9" s="98">
        <f>F10+F11+F12</f>
        <v>16639.9</v>
      </c>
      <c r="G9" s="98">
        <f>G10+G11+G12</f>
        <v>16671.8</v>
      </c>
      <c r="H9" s="98">
        <f>H10+H11+H12</f>
        <v>14445.1</v>
      </c>
      <c r="I9" s="98">
        <f>I10+I11+I12</f>
        <v>14256.599999999999</v>
      </c>
      <c r="J9" s="89">
        <f t="shared" si="0"/>
        <v>86.64391367458823</v>
      </c>
      <c r="K9" s="89">
        <f t="shared" si="1"/>
        <v>-2226.699999999999</v>
      </c>
    </row>
    <row r="10" spans="1:11" s="53" customFormat="1" ht="12.75">
      <c r="A10" s="54"/>
      <c r="B10" s="20" t="s">
        <v>9</v>
      </c>
      <c r="C10" s="14"/>
      <c r="D10" s="14"/>
      <c r="E10" s="26"/>
      <c r="F10" s="98">
        <v>12786</v>
      </c>
      <c r="G10" s="98">
        <v>12803.4</v>
      </c>
      <c r="H10" s="98">
        <v>11213</v>
      </c>
      <c r="I10" s="98">
        <v>10974.9</v>
      </c>
      <c r="J10" s="89">
        <f t="shared" si="0"/>
        <v>87.57829951419154</v>
      </c>
      <c r="K10" s="89">
        <f t="shared" si="1"/>
        <v>-1590.3999999999996</v>
      </c>
    </row>
    <row r="11" spans="1:11" s="53" customFormat="1" ht="12.75">
      <c r="A11" s="54"/>
      <c r="B11" s="20" t="s">
        <v>79</v>
      </c>
      <c r="C11" s="14"/>
      <c r="D11" s="14"/>
      <c r="E11" s="26"/>
      <c r="F11" s="98">
        <v>32</v>
      </c>
      <c r="G11" s="98">
        <v>31.8</v>
      </c>
      <c r="H11" s="98">
        <v>3.7</v>
      </c>
      <c r="I11" s="98">
        <v>13.4</v>
      </c>
      <c r="J11" s="89">
        <f t="shared" si="0"/>
        <v>11.635220125786164</v>
      </c>
      <c r="K11" s="89">
        <f t="shared" si="1"/>
        <v>-28.1</v>
      </c>
    </row>
    <row r="12" spans="1:11" s="53" customFormat="1" ht="12.75">
      <c r="A12" s="54"/>
      <c r="B12" s="20" t="s">
        <v>4</v>
      </c>
      <c r="C12" s="14"/>
      <c r="D12" s="14"/>
      <c r="E12" s="26"/>
      <c r="F12" s="98">
        <v>3821.9</v>
      </c>
      <c r="G12" s="98">
        <v>3836.6</v>
      </c>
      <c r="H12" s="98">
        <v>3228.4</v>
      </c>
      <c r="I12" s="98">
        <v>3268.3</v>
      </c>
      <c r="J12" s="89">
        <f t="shared" si="0"/>
        <v>84.1474221967367</v>
      </c>
      <c r="K12" s="89">
        <f t="shared" si="1"/>
        <v>-608.1999999999998</v>
      </c>
    </row>
    <row r="13" spans="1:11" s="53" customFormat="1" ht="12.75">
      <c r="A13" s="54"/>
      <c r="B13" s="3" t="s">
        <v>85</v>
      </c>
      <c r="C13" s="10"/>
      <c r="D13" s="10"/>
      <c r="E13" s="10"/>
      <c r="F13" s="98">
        <v>3237.1</v>
      </c>
      <c r="G13" s="98">
        <v>3091.1</v>
      </c>
      <c r="H13" s="98">
        <v>2222.4</v>
      </c>
      <c r="I13" s="98">
        <v>2606.7</v>
      </c>
      <c r="J13" s="89">
        <f t="shared" si="0"/>
        <v>71.89673578984828</v>
      </c>
      <c r="K13" s="89">
        <f t="shared" si="1"/>
        <v>-868.6999999999998</v>
      </c>
    </row>
    <row r="14" spans="1:11" s="53" customFormat="1" ht="12.75">
      <c r="A14" s="54"/>
      <c r="B14" s="3" t="s">
        <v>5</v>
      </c>
      <c r="C14" s="10"/>
      <c r="D14" s="10"/>
      <c r="E14" s="10"/>
      <c r="F14" s="98"/>
      <c r="G14" s="98"/>
      <c r="H14" s="98"/>
      <c r="I14" s="98"/>
      <c r="J14" s="89"/>
      <c r="K14" s="89">
        <f t="shared" si="1"/>
        <v>0</v>
      </c>
    </row>
    <row r="15" spans="1:11" s="53" customFormat="1" ht="12.75">
      <c r="A15" s="54"/>
      <c r="B15" s="3" t="s">
        <v>110</v>
      </c>
      <c r="C15" s="10"/>
      <c r="D15" s="10"/>
      <c r="E15" s="10"/>
      <c r="F15" s="98">
        <v>8600</v>
      </c>
      <c r="G15" s="98">
        <v>8965</v>
      </c>
      <c r="H15" s="98">
        <v>8496</v>
      </c>
      <c r="I15" s="98">
        <v>8022.3</v>
      </c>
      <c r="J15" s="89">
        <f t="shared" si="0"/>
        <v>94.76854433909648</v>
      </c>
      <c r="K15" s="89">
        <f t="shared" si="1"/>
        <v>-469</v>
      </c>
    </row>
    <row r="16" spans="1:11" s="53" customFormat="1" ht="12.75">
      <c r="A16" s="54"/>
      <c r="B16" s="3" t="s">
        <v>111</v>
      </c>
      <c r="C16" s="10"/>
      <c r="D16" s="10"/>
      <c r="E16" s="10"/>
      <c r="F16" s="98"/>
      <c r="G16" s="98"/>
      <c r="H16" s="98"/>
      <c r="I16" s="98"/>
      <c r="J16" s="89"/>
      <c r="K16" s="89"/>
    </row>
    <row r="17" spans="1:11" s="53" customFormat="1" ht="12.75">
      <c r="A17" s="54"/>
      <c r="B17" s="3" t="s">
        <v>94</v>
      </c>
      <c r="C17" s="10"/>
      <c r="D17" s="10"/>
      <c r="E17" s="10"/>
      <c r="F17" s="98"/>
      <c r="G17" s="98"/>
      <c r="H17" s="98"/>
      <c r="I17" s="98"/>
      <c r="J17" s="89"/>
      <c r="K17" s="89"/>
    </row>
    <row r="18" spans="1:11" s="53" customFormat="1" ht="12.75">
      <c r="A18" s="54"/>
      <c r="B18" s="3" t="s">
        <v>77</v>
      </c>
      <c r="C18" s="10"/>
      <c r="D18" s="10"/>
      <c r="E18" s="10"/>
      <c r="F18" s="98">
        <v>5013.8</v>
      </c>
      <c r="G18" s="98">
        <v>702.1</v>
      </c>
      <c r="H18" s="98">
        <v>184.9</v>
      </c>
      <c r="I18" s="98">
        <v>284.2</v>
      </c>
      <c r="J18" s="89">
        <f aca="true" t="shared" si="2" ref="J18:J28">H18/G18*100</f>
        <v>26.335279874661726</v>
      </c>
      <c r="K18" s="89">
        <f aca="true" t="shared" si="3" ref="K18:K28">H18-G18</f>
        <v>-517.2</v>
      </c>
    </row>
    <row r="19" spans="1:11" s="53" customFormat="1" ht="12.75">
      <c r="A19" s="54"/>
      <c r="B19" s="3" t="s">
        <v>86</v>
      </c>
      <c r="C19" s="10"/>
      <c r="D19" s="10"/>
      <c r="E19" s="10"/>
      <c r="F19" s="98">
        <f>F20+F21</f>
        <v>872.5</v>
      </c>
      <c r="G19" s="98">
        <f>G20+G21</f>
        <v>1065.9</v>
      </c>
      <c r="H19" s="98">
        <f>H20+H21</f>
        <v>527.6</v>
      </c>
      <c r="I19" s="98">
        <f>I20+I21</f>
        <v>1013.7</v>
      </c>
      <c r="J19" s="89">
        <f t="shared" si="2"/>
        <v>49.49807674265879</v>
      </c>
      <c r="K19" s="89">
        <f t="shared" si="3"/>
        <v>-538.3000000000001</v>
      </c>
    </row>
    <row r="20" spans="1:11" s="53" customFormat="1" ht="12.75">
      <c r="A20" s="54"/>
      <c r="B20" s="27" t="s">
        <v>27</v>
      </c>
      <c r="C20" s="10"/>
      <c r="D20" s="10"/>
      <c r="E20" s="10"/>
      <c r="F20" s="98">
        <v>287.1</v>
      </c>
      <c r="G20" s="98">
        <v>444.1</v>
      </c>
      <c r="H20" s="98">
        <v>127</v>
      </c>
      <c r="I20" s="98">
        <v>508</v>
      </c>
      <c r="J20" s="89">
        <f t="shared" si="2"/>
        <v>28.597162801170906</v>
      </c>
      <c r="K20" s="89">
        <f t="shared" si="3"/>
        <v>-317.1</v>
      </c>
    </row>
    <row r="21" spans="1:11" s="53" customFormat="1" ht="12.75">
      <c r="A21" s="54"/>
      <c r="B21" s="3" t="s">
        <v>83</v>
      </c>
      <c r="C21" s="12"/>
      <c r="D21" s="12"/>
      <c r="E21" s="12"/>
      <c r="F21" s="98">
        <v>585.4</v>
      </c>
      <c r="G21" s="98">
        <v>621.8</v>
      </c>
      <c r="H21" s="100">
        <v>400.6</v>
      </c>
      <c r="I21" s="100">
        <v>505.7</v>
      </c>
      <c r="J21" s="89">
        <f t="shared" si="2"/>
        <v>64.42586040527502</v>
      </c>
      <c r="K21" s="89">
        <f t="shared" si="3"/>
        <v>-221.19999999999993</v>
      </c>
    </row>
    <row r="22" spans="1:11" s="53" customFormat="1" ht="12.75">
      <c r="A22" s="52" t="s">
        <v>69</v>
      </c>
      <c r="B22" s="6" t="s">
        <v>64</v>
      </c>
      <c r="C22" s="14"/>
      <c r="D22" s="14"/>
      <c r="E22" s="26"/>
      <c r="F22" s="24">
        <f>F23+F28+F27+F26</f>
        <v>376.3</v>
      </c>
      <c r="G22" s="24">
        <f>G23+G28+G27+G26</f>
        <v>1676.1999999999998</v>
      </c>
      <c r="H22" s="24">
        <f>H23+H28+H27+H26</f>
        <v>1676.1999999999998</v>
      </c>
      <c r="I22" s="24">
        <f>I23+I28+I27+I26</f>
        <v>1459.5</v>
      </c>
      <c r="J22" s="24">
        <f t="shared" si="2"/>
        <v>100</v>
      </c>
      <c r="K22" s="24">
        <f t="shared" si="3"/>
        <v>0</v>
      </c>
    </row>
    <row r="23" spans="1:11" s="53" customFormat="1" ht="14.25">
      <c r="A23" s="30"/>
      <c r="B23" s="48" t="s">
        <v>45</v>
      </c>
      <c r="C23"/>
      <c r="D23"/>
      <c r="E23"/>
      <c r="F23" s="98">
        <f>F24+F25</f>
        <v>376.3</v>
      </c>
      <c r="G23" s="98">
        <f>G24+G25</f>
        <v>347.09999999999997</v>
      </c>
      <c r="H23" s="98">
        <f>H24+H25</f>
        <v>347.09999999999997</v>
      </c>
      <c r="I23" s="98">
        <f>I24+I25</f>
        <v>238.9</v>
      </c>
      <c r="J23" s="89">
        <f t="shared" si="2"/>
        <v>100</v>
      </c>
      <c r="K23" s="89">
        <f t="shared" si="3"/>
        <v>0</v>
      </c>
    </row>
    <row r="24" spans="1:11" s="53" customFormat="1" ht="12.75">
      <c r="A24" s="30"/>
      <c r="B24" s="20" t="s">
        <v>9</v>
      </c>
      <c r="C24" s="14"/>
      <c r="D24" s="14"/>
      <c r="E24" s="26"/>
      <c r="F24" s="98">
        <v>289</v>
      </c>
      <c r="G24" s="98">
        <v>273.4</v>
      </c>
      <c r="H24" s="100">
        <v>273.4</v>
      </c>
      <c r="I24" s="100">
        <v>183.5</v>
      </c>
      <c r="J24" s="89">
        <f t="shared" si="2"/>
        <v>100</v>
      </c>
      <c r="K24" s="89">
        <f t="shared" si="3"/>
        <v>0</v>
      </c>
    </row>
    <row r="25" spans="1:11" s="78" customFormat="1" ht="12.75">
      <c r="A25" s="29"/>
      <c r="B25" s="20" t="s">
        <v>4</v>
      </c>
      <c r="C25" s="14"/>
      <c r="D25" s="14"/>
      <c r="E25" s="26"/>
      <c r="F25" s="98">
        <v>87.3</v>
      </c>
      <c r="G25" s="98">
        <v>73.7</v>
      </c>
      <c r="H25" s="98">
        <v>73.7</v>
      </c>
      <c r="I25" s="98">
        <v>55.4</v>
      </c>
      <c r="J25" s="89">
        <f t="shared" si="2"/>
        <v>100</v>
      </c>
      <c r="K25" s="89">
        <f t="shared" si="3"/>
        <v>0</v>
      </c>
    </row>
    <row r="26" spans="1:11" s="78" customFormat="1" ht="12.75">
      <c r="A26" s="29"/>
      <c r="B26" s="3" t="s">
        <v>111</v>
      </c>
      <c r="C26" s="10"/>
      <c r="D26" s="10"/>
      <c r="E26" s="10"/>
      <c r="F26" s="98"/>
      <c r="G26" s="98">
        <v>1329.1</v>
      </c>
      <c r="H26" s="98">
        <v>1329.1</v>
      </c>
      <c r="I26" s="98">
        <v>1220.6</v>
      </c>
      <c r="J26" s="89">
        <f t="shared" si="2"/>
        <v>100</v>
      </c>
      <c r="K26" s="89">
        <f t="shared" si="3"/>
        <v>0</v>
      </c>
    </row>
    <row r="27" spans="1:11" s="78" customFormat="1" ht="12.75">
      <c r="A27" s="29"/>
      <c r="B27" s="27" t="s">
        <v>27</v>
      </c>
      <c r="C27" s="10"/>
      <c r="D27" s="10"/>
      <c r="E27" s="10"/>
      <c r="F27" s="98"/>
      <c r="G27" s="98"/>
      <c r="H27" s="98"/>
      <c r="I27" s="98"/>
      <c r="J27" s="89" t="e">
        <f t="shared" si="2"/>
        <v>#DIV/0!</v>
      </c>
      <c r="K27" s="89">
        <f t="shared" si="3"/>
        <v>0</v>
      </c>
    </row>
    <row r="28" spans="1:11" s="78" customFormat="1" ht="12.75">
      <c r="A28" s="29"/>
      <c r="B28" s="20" t="s">
        <v>6</v>
      </c>
      <c r="C28" s="14"/>
      <c r="D28" s="14"/>
      <c r="E28" s="14"/>
      <c r="F28" s="98"/>
      <c r="G28" s="98"/>
      <c r="H28" s="74"/>
      <c r="I28" s="74"/>
      <c r="J28" s="90" t="e">
        <f t="shared" si="2"/>
        <v>#DIV/0!</v>
      </c>
      <c r="K28" s="90">
        <f t="shared" si="3"/>
        <v>0</v>
      </c>
    </row>
    <row r="29" spans="1:11" s="53" customFormat="1" ht="15">
      <c r="A29" s="64"/>
      <c r="B29" s="56" t="s">
        <v>60</v>
      </c>
      <c r="C29" s="50"/>
      <c r="D29" s="12"/>
      <c r="E29" s="8"/>
      <c r="F29" s="114"/>
      <c r="G29" s="114"/>
      <c r="H29" s="77"/>
      <c r="I29" s="77"/>
      <c r="J29" s="51"/>
      <c r="K29" s="87"/>
    </row>
    <row r="30" spans="1:11" s="53" customFormat="1" ht="15">
      <c r="A30" s="42" t="s">
        <v>7</v>
      </c>
      <c r="B30" s="63" t="s">
        <v>61</v>
      </c>
      <c r="C30" s="60"/>
      <c r="D30" s="10"/>
      <c r="E30" s="11"/>
      <c r="F30" s="67">
        <f>F31+F40+F52</f>
        <v>1087</v>
      </c>
      <c r="G30" s="67">
        <f>G31+G40+G52+G51</f>
        <v>1980.1999999999998</v>
      </c>
      <c r="H30" s="67">
        <f>H31+H40+H52+H51</f>
        <v>1705.5</v>
      </c>
      <c r="I30" s="67">
        <f>I31+I40+I52+I51</f>
        <v>1678.7</v>
      </c>
      <c r="J30" s="23">
        <f>H30/G30*100</f>
        <v>86.12766387233613</v>
      </c>
      <c r="K30" s="81">
        <f>H30-G30</f>
        <v>-274.6999999999998</v>
      </c>
    </row>
    <row r="31" spans="1:11" s="53" customFormat="1" ht="12.75">
      <c r="A31" s="36" t="s">
        <v>96</v>
      </c>
      <c r="B31" s="22" t="s">
        <v>95</v>
      </c>
      <c r="C31" s="22"/>
      <c r="D31" s="22"/>
      <c r="E31" s="22"/>
      <c r="F31" s="24">
        <f>F32+F35+F37+F33</f>
        <v>1040</v>
      </c>
      <c r="G31" s="24">
        <f>G32+G35+G37+G33</f>
        <v>1040.3</v>
      </c>
      <c r="H31" s="24">
        <f>H32+H36+H37+H33+H35</f>
        <v>894.9</v>
      </c>
      <c r="I31" s="24">
        <f>I32+I36+I37+I33+I35</f>
        <v>903.9000000000001</v>
      </c>
      <c r="J31" s="51"/>
      <c r="K31" s="23"/>
    </row>
    <row r="32" spans="1:11" s="53" customFormat="1" ht="15">
      <c r="A32" s="101"/>
      <c r="B32" s="3" t="s">
        <v>46</v>
      </c>
      <c r="C32" s="10"/>
      <c r="D32" s="10"/>
      <c r="E32" s="10"/>
      <c r="F32" s="68"/>
      <c r="G32" s="68"/>
      <c r="H32" s="102"/>
      <c r="I32" s="89">
        <v>11.1</v>
      </c>
      <c r="J32" s="90"/>
      <c r="K32" s="24"/>
    </row>
    <row r="33" spans="1:11" s="53" customFormat="1" ht="12.75">
      <c r="A33" s="101"/>
      <c r="B33" s="3" t="s">
        <v>110</v>
      </c>
      <c r="C33" s="10"/>
      <c r="D33" s="10"/>
      <c r="E33" s="10"/>
      <c r="F33" s="89">
        <v>696</v>
      </c>
      <c r="G33" s="89">
        <v>696</v>
      </c>
      <c r="H33" s="79">
        <v>580</v>
      </c>
      <c r="I33" s="80">
        <v>604</v>
      </c>
      <c r="J33" s="90"/>
      <c r="K33" s="24"/>
    </row>
    <row r="34" spans="1:11" s="53" customFormat="1" ht="15">
      <c r="A34" s="101"/>
      <c r="B34" s="27" t="s">
        <v>27</v>
      </c>
      <c r="C34" s="10"/>
      <c r="D34" s="10"/>
      <c r="E34" s="10"/>
      <c r="F34" s="68"/>
      <c r="G34" s="68"/>
      <c r="H34" s="102"/>
      <c r="I34" s="80"/>
      <c r="J34" s="90"/>
      <c r="K34" s="24"/>
    </row>
    <row r="35" spans="1:11" s="53" customFormat="1" ht="15">
      <c r="A35" s="101"/>
      <c r="B35" s="27" t="s">
        <v>123</v>
      </c>
      <c r="C35" s="10"/>
      <c r="D35" s="10"/>
      <c r="E35" s="10"/>
      <c r="F35" s="68"/>
      <c r="G35" s="68"/>
      <c r="H35" s="102"/>
      <c r="I35" s="80"/>
      <c r="J35" s="90"/>
      <c r="K35" s="24"/>
    </row>
    <row r="36" spans="1:11" s="53" customFormat="1" ht="15">
      <c r="A36" s="101"/>
      <c r="B36" s="20" t="s">
        <v>111</v>
      </c>
      <c r="C36" s="10"/>
      <c r="D36" s="10"/>
      <c r="E36" s="10"/>
      <c r="F36" s="68"/>
      <c r="G36" s="68"/>
      <c r="H36" s="102"/>
      <c r="I36" s="80"/>
      <c r="J36" s="90"/>
      <c r="K36" s="24"/>
    </row>
    <row r="37" spans="1:11" s="53" customFormat="1" ht="14.25">
      <c r="A37" s="101"/>
      <c r="B37" s="61" t="s">
        <v>45</v>
      </c>
      <c r="C37" s="10"/>
      <c r="D37" s="10"/>
      <c r="E37" s="10"/>
      <c r="F37" s="89">
        <f>F38+F39</f>
        <v>344</v>
      </c>
      <c r="G37" s="89">
        <f>G38+G39</f>
        <v>344.29999999999995</v>
      </c>
      <c r="H37" s="120">
        <f>H38+H39</f>
        <v>314.9</v>
      </c>
      <c r="I37" s="120">
        <f>I38+I39</f>
        <v>288.8</v>
      </c>
      <c r="J37" s="90"/>
      <c r="K37" s="24"/>
    </row>
    <row r="38" spans="1:11" s="53" customFormat="1" ht="12.75">
      <c r="A38" s="101"/>
      <c r="B38" s="20" t="s">
        <v>9</v>
      </c>
      <c r="C38" s="14"/>
      <c r="D38" s="14"/>
      <c r="E38" s="26"/>
      <c r="F38" s="89">
        <v>264.2</v>
      </c>
      <c r="G38" s="89">
        <v>265.4</v>
      </c>
      <c r="H38" s="120">
        <v>242.8</v>
      </c>
      <c r="I38" s="120">
        <v>221.8</v>
      </c>
      <c r="J38" s="90"/>
      <c r="K38" s="24"/>
    </row>
    <row r="39" spans="1:11" s="53" customFormat="1" ht="12.75">
      <c r="A39" s="101"/>
      <c r="B39" s="20" t="s">
        <v>4</v>
      </c>
      <c r="C39" s="14"/>
      <c r="D39" s="14"/>
      <c r="E39" s="26"/>
      <c r="F39" s="89">
        <v>79.8</v>
      </c>
      <c r="G39" s="89">
        <v>78.9</v>
      </c>
      <c r="H39" s="129">
        <v>72.1</v>
      </c>
      <c r="I39" s="129">
        <v>67</v>
      </c>
      <c r="J39" s="90"/>
      <c r="K39" s="24"/>
    </row>
    <row r="40" spans="1:11" s="53" customFormat="1" ht="12.75">
      <c r="A40" s="36" t="s">
        <v>114</v>
      </c>
      <c r="B40" s="137" t="s">
        <v>112</v>
      </c>
      <c r="C40" s="22"/>
      <c r="D40" s="22"/>
      <c r="E40" s="22"/>
      <c r="F40" s="24">
        <f>F41+F46+F48+F47</f>
        <v>0</v>
      </c>
      <c r="G40" s="24">
        <f>G41+G46+G48+G47</f>
        <v>752.8999999999999</v>
      </c>
      <c r="H40" s="24">
        <f>H41+H46+H48+H47</f>
        <v>660.5999999999999</v>
      </c>
      <c r="I40" s="24">
        <f>I41+I46+I48+I47</f>
        <v>692.5</v>
      </c>
      <c r="J40" s="51">
        <f>H40/G40*100</f>
        <v>87.74073582149025</v>
      </c>
      <c r="K40" s="24">
        <f>H40-G40</f>
        <v>-92.29999999999995</v>
      </c>
    </row>
    <row r="41" spans="1:11" s="53" customFormat="1" ht="14.25">
      <c r="A41" s="59"/>
      <c r="B41" s="61" t="s">
        <v>45</v>
      </c>
      <c r="C41" s="10"/>
      <c r="D41" s="10"/>
      <c r="E41" s="10"/>
      <c r="F41" s="69">
        <f>F42+F45</f>
        <v>0</v>
      </c>
      <c r="G41" s="69">
        <f>G42+G45</f>
        <v>625.8</v>
      </c>
      <c r="H41" s="82">
        <f>H42+H45</f>
        <v>577.9</v>
      </c>
      <c r="I41" s="82">
        <f>I42+I45</f>
        <v>560.2</v>
      </c>
      <c r="J41" s="90">
        <f>H41/G41*100</f>
        <v>92.34579737935444</v>
      </c>
      <c r="K41" s="89">
        <f>H41-G41</f>
        <v>-47.89999999999998</v>
      </c>
    </row>
    <row r="42" spans="1:11" ht="12.75">
      <c r="A42" s="36"/>
      <c r="B42" s="20" t="s">
        <v>9</v>
      </c>
      <c r="C42" s="14"/>
      <c r="D42" s="14"/>
      <c r="E42" s="26"/>
      <c r="F42" s="70"/>
      <c r="G42" s="70">
        <v>482.6</v>
      </c>
      <c r="H42" s="83">
        <v>447.8</v>
      </c>
      <c r="I42" s="83">
        <v>432.1</v>
      </c>
      <c r="J42" s="90">
        <f>H42/G42*100</f>
        <v>92.78905926232906</v>
      </c>
      <c r="K42" s="89">
        <f>H42-G42</f>
        <v>-34.80000000000001</v>
      </c>
    </row>
    <row r="43" spans="1:11" ht="12.75">
      <c r="A43" s="55" t="s">
        <v>76</v>
      </c>
      <c r="B43" s="144" t="s">
        <v>74</v>
      </c>
      <c r="C43" s="142"/>
      <c r="D43" s="142"/>
      <c r="E43" s="143"/>
      <c r="F43" s="94" t="s">
        <v>89</v>
      </c>
      <c r="G43" s="93" t="s">
        <v>87</v>
      </c>
      <c r="H43" s="94" t="s">
        <v>75</v>
      </c>
      <c r="I43" s="94" t="s">
        <v>75</v>
      </c>
      <c r="J43" s="16" t="s">
        <v>126</v>
      </c>
      <c r="K43" s="95"/>
    </row>
    <row r="44" spans="1:11" ht="15">
      <c r="A44" s="116" t="s">
        <v>90</v>
      </c>
      <c r="B44" s="63"/>
      <c r="C44" s="60"/>
      <c r="D44" s="10"/>
      <c r="E44" s="11"/>
      <c r="F44" s="113">
        <v>2014</v>
      </c>
      <c r="G44" s="96">
        <v>2014</v>
      </c>
      <c r="H44" s="113" t="s">
        <v>129</v>
      </c>
      <c r="I44" s="113" t="s">
        <v>130</v>
      </c>
      <c r="J44" s="97" t="s">
        <v>0</v>
      </c>
      <c r="K44" s="95" t="s">
        <v>1</v>
      </c>
    </row>
    <row r="45" spans="1:11" ht="12.75">
      <c r="A45" s="27"/>
      <c r="B45" s="20" t="s">
        <v>4</v>
      </c>
      <c r="C45" s="14"/>
      <c r="D45" s="14"/>
      <c r="E45" s="26"/>
      <c r="F45" s="70"/>
      <c r="G45" s="70">
        <v>143.2</v>
      </c>
      <c r="H45" s="83">
        <v>130.1</v>
      </c>
      <c r="I45" s="83">
        <v>128.1</v>
      </c>
      <c r="J45" s="89">
        <f aca="true" t="shared" si="4" ref="J45:J60">H45/G45*100</f>
        <v>90.85195530726257</v>
      </c>
      <c r="K45" s="89">
        <f aca="true" t="shared" si="5" ref="K45:K60">H45-G45</f>
        <v>-13.099999999999994</v>
      </c>
    </row>
    <row r="46" spans="1:11" ht="12.75">
      <c r="A46" s="27"/>
      <c r="B46" s="3" t="s">
        <v>85</v>
      </c>
      <c r="C46" s="10"/>
      <c r="D46" s="10"/>
      <c r="E46" s="10"/>
      <c r="F46" s="70"/>
      <c r="G46" s="70">
        <v>39</v>
      </c>
      <c r="H46" s="83">
        <v>14.4</v>
      </c>
      <c r="I46" s="83">
        <v>41.8</v>
      </c>
      <c r="J46" s="89">
        <f t="shared" si="4"/>
        <v>36.92307692307693</v>
      </c>
      <c r="K46" s="89">
        <f t="shared" si="5"/>
        <v>-24.6</v>
      </c>
    </row>
    <row r="47" spans="1:11" ht="12.75">
      <c r="A47" s="27"/>
      <c r="B47" s="3" t="s">
        <v>111</v>
      </c>
      <c r="C47" s="10"/>
      <c r="D47" s="10"/>
      <c r="E47" s="10"/>
      <c r="F47" s="70"/>
      <c r="G47" s="70">
        <v>68.3</v>
      </c>
      <c r="H47" s="83">
        <v>68.3</v>
      </c>
      <c r="I47" s="83">
        <v>82.4</v>
      </c>
      <c r="J47" s="89"/>
      <c r="K47" s="89"/>
    </row>
    <row r="48" spans="1:11" ht="12.75">
      <c r="A48" s="27"/>
      <c r="B48" s="3" t="s">
        <v>86</v>
      </c>
      <c r="C48" s="10"/>
      <c r="D48" s="10"/>
      <c r="E48" s="10"/>
      <c r="F48" s="70">
        <f>F49+F50</f>
        <v>0</v>
      </c>
      <c r="G48" s="70">
        <f>G49+G50</f>
        <v>19.8</v>
      </c>
      <c r="H48" s="70">
        <f>H49+H50</f>
        <v>0</v>
      </c>
      <c r="I48" s="70">
        <f>I49+I50</f>
        <v>8.1</v>
      </c>
      <c r="J48" s="70">
        <f>J49+J50</f>
        <v>0</v>
      </c>
      <c r="K48" s="89">
        <f t="shared" si="5"/>
        <v>-19.8</v>
      </c>
    </row>
    <row r="49" spans="1:11" ht="12.75">
      <c r="A49" s="27"/>
      <c r="B49" s="27" t="s">
        <v>27</v>
      </c>
      <c r="C49" s="10"/>
      <c r="D49" s="10"/>
      <c r="E49" s="10"/>
      <c r="F49" s="70"/>
      <c r="G49" s="70">
        <v>15.8</v>
      </c>
      <c r="H49" s="83"/>
      <c r="I49" s="83"/>
      <c r="J49" s="89">
        <f t="shared" si="4"/>
        <v>0</v>
      </c>
      <c r="K49" s="89">
        <f t="shared" si="5"/>
        <v>-15.8</v>
      </c>
    </row>
    <row r="50" spans="1:11" ht="12.75">
      <c r="A50" s="36"/>
      <c r="B50" s="125" t="s">
        <v>83</v>
      </c>
      <c r="C50" s="12"/>
      <c r="D50" s="12"/>
      <c r="E50" s="12"/>
      <c r="F50" s="70"/>
      <c r="G50" s="70">
        <v>4</v>
      </c>
      <c r="H50" s="83"/>
      <c r="I50" s="83">
        <v>8.1</v>
      </c>
      <c r="J50" s="89">
        <f>H50/G50*100</f>
        <v>0</v>
      </c>
      <c r="K50" s="89">
        <f>H50-G50</f>
        <v>-4</v>
      </c>
    </row>
    <row r="51" spans="1:11" ht="15">
      <c r="A51" s="27" t="s">
        <v>70</v>
      </c>
      <c r="B51" s="138" t="s">
        <v>125</v>
      </c>
      <c r="C51" s="139"/>
      <c r="D51" s="139"/>
      <c r="E51" s="140"/>
      <c r="F51" s="51"/>
      <c r="G51" s="51">
        <v>140</v>
      </c>
      <c r="H51" s="87">
        <v>140</v>
      </c>
      <c r="I51" s="87">
        <v>60</v>
      </c>
      <c r="J51" s="24"/>
      <c r="K51" s="24">
        <f>H51-G51</f>
        <v>0</v>
      </c>
    </row>
    <row r="52" spans="1:11" ht="14.25">
      <c r="A52" s="27" t="s">
        <v>121</v>
      </c>
      <c r="B52" s="47" t="s">
        <v>124</v>
      </c>
      <c r="C52" s="126"/>
      <c r="D52" s="126"/>
      <c r="E52" s="127"/>
      <c r="F52" s="70">
        <v>47</v>
      </c>
      <c r="G52" s="70">
        <v>47</v>
      </c>
      <c r="H52" s="83">
        <v>10</v>
      </c>
      <c r="I52" s="83">
        <v>22.3</v>
      </c>
      <c r="J52" s="89">
        <f t="shared" si="4"/>
        <v>21.27659574468085</v>
      </c>
      <c r="K52" s="89">
        <f t="shared" si="5"/>
        <v>-37</v>
      </c>
    </row>
    <row r="53" spans="1:11" ht="15.75">
      <c r="A53" s="29" t="s">
        <v>10</v>
      </c>
      <c r="B53" s="58" t="s">
        <v>11</v>
      </c>
      <c r="C53" s="14"/>
      <c r="D53" s="14"/>
      <c r="E53" s="26"/>
      <c r="F53" s="24">
        <f>F54+F58+F60+F65+F66+F64+F63</f>
        <v>20124.5</v>
      </c>
      <c r="G53" s="24">
        <f>G54+G58+G60+G65+G66+G64+G63</f>
        <v>27463.9</v>
      </c>
      <c r="H53" s="24">
        <f>H54+H58+H60+H65+H66+H64+H63</f>
        <v>16044.7</v>
      </c>
      <c r="I53" s="24">
        <f>I54+I58+I60+I65+I66+I64+I63</f>
        <v>26870.4</v>
      </c>
      <c r="J53" s="24">
        <f t="shared" si="4"/>
        <v>58.42105454797024</v>
      </c>
      <c r="K53" s="24">
        <f t="shared" si="5"/>
        <v>-11419.2</v>
      </c>
    </row>
    <row r="54" spans="1:11" s="12" customFormat="1" ht="14.25">
      <c r="A54" s="30"/>
      <c r="B54" s="48" t="s">
        <v>45</v>
      </c>
      <c r="C54"/>
      <c r="D54"/>
      <c r="E54"/>
      <c r="F54" s="98">
        <f>F55+F56+F57</f>
        <v>3136.7999999999997</v>
      </c>
      <c r="G54" s="98">
        <f>G55+G56+G57</f>
        <v>2778.6</v>
      </c>
      <c r="H54" s="115">
        <f>H55+H56+H57</f>
        <v>2577.3</v>
      </c>
      <c r="I54" s="115">
        <f>I55+I56+I57</f>
        <v>2645.2</v>
      </c>
      <c r="J54" s="89">
        <f t="shared" si="4"/>
        <v>92.75534441805226</v>
      </c>
      <c r="K54" s="89">
        <f t="shared" si="5"/>
        <v>-201.29999999999973</v>
      </c>
    </row>
    <row r="55" spans="1:11" s="12" customFormat="1" ht="12.75">
      <c r="A55" s="30"/>
      <c r="B55" s="20" t="s">
        <v>9</v>
      </c>
      <c r="C55" s="14"/>
      <c r="D55" s="14"/>
      <c r="E55" s="26"/>
      <c r="F55" s="98">
        <v>2407.7</v>
      </c>
      <c r="G55" s="98">
        <v>2141.1</v>
      </c>
      <c r="H55" s="115">
        <v>1986.5</v>
      </c>
      <c r="I55" s="115">
        <v>2037</v>
      </c>
      <c r="J55" s="89">
        <f t="shared" si="4"/>
        <v>92.7794124515436</v>
      </c>
      <c r="K55" s="89">
        <f t="shared" si="5"/>
        <v>-154.5999999999999</v>
      </c>
    </row>
    <row r="56" spans="1:11" s="12" customFormat="1" ht="12.75">
      <c r="A56" s="30"/>
      <c r="B56" s="20" t="s">
        <v>79</v>
      </c>
      <c r="C56" s="14"/>
      <c r="D56" s="14"/>
      <c r="E56" s="26"/>
      <c r="F56" s="98">
        <v>2</v>
      </c>
      <c r="G56" s="98">
        <v>1</v>
      </c>
      <c r="H56" s="115">
        <v>1</v>
      </c>
      <c r="I56" s="115"/>
      <c r="J56" s="89">
        <f t="shared" si="4"/>
        <v>100</v>
      </c>
      <c r="K56" s="89">
        <f t="shared" si="5"/>
        <v>0</v>
      </c>
    </row>
    <row r="57" spans="1:11" s="12" customFormat="1" ht="12.75">
      <c r="A57" s="30"/>
      <c r="B57" s="20" t="s">
        <v>4</v>
      </c>
      <c r="C57" s="14"/>
      <c r="D57" s="14"/>
      <c r="E57" s="26"/>
      <c r="F57" s="98">
        <v>727.1</v>
      </c>
      <c r="G57" s="98">
        <v>636.5</v>
      </c>
      <c r="H57" s="115">
        <v>589.8</v>
      </c>
      <c r="I57" s="115">
        <v>608.2</v>
      </c>
      <c r="J57" s="89">
        <f t="shared" si="4"/>
        <v>92.66300078554595</v>
      </c>
      <c r="K57" s="89">
        <f t="shared" si="5"/>
        <v>-46.700000000000045</v>
      </c>
    </row>
    <row r="58" spans="1:11" s="12" customFormat="1" ht="12.75">
      <c r="A58" s="30"/>
      <c r="B58" s="3" t="s">
        <v>46</v>
      </c>
      <c r="C58" s="10"/>
      <c r="D58" s="10"/>
      <c r="E58" s="10"/>
      <c r="F58" s="98">
        <v>2785.9</v>
      </c>
      <c r="G58" s="98">
        <v>2385.6</v>
      </c>
      <c r="H58" s="115">
        <v>1087.8</v>
      </c>
      <c r="I58" s="115">
        <v>3597.9</v>
      </c>
      <c r="J58" s="89">
        <f t="shared" si="4"/>
        <v>45.598591549295776</v>
      </c>
      <c r="K58" s="89">
        <f t="shared" si="5"/>
        <v>-1297.8</v>
      </c>
    </row>
    <row r="59" spans="1:11" s="12" customFormat="1" ht="12.75">
      <c r="A59" s="30"/>
      <c r="B59" s="3" t="s">
        <v>5</v>
      </c>
      <c r="C59" s="10"/>
      <c r="D59" s="10"/>
      <c r="E59" s="10"/>
      <c r="F59" s="98">
        <v>124</v>
      </c>
      <c r="G59" s="98">
        <v>141.5</v>
      </c>
      <c r="H59" s="115">
        <v>141.5</v>
      </c>
      <c r="I59" s="115"/>
      <c r="J59" s="89">
        <f t="shared" si="4"/>
        <v>100</v>
      </c>
      <c r="K59" s="89">
        <f t="shared" si="5"/>
        <v>0</v>
      </c>
    </row>
    <row r="60" spans="1:11" s="12" customFormat="1" ht="12.75">
      <c r="A60" s="30"/>
      <c r="B60" s="103" t="s">
        <v>48</v>
      </c>
      <c r="C60" s="14"/>
      <c r="D60" s="14"/>
      <c r="E60" s="26"/>
      <c r="F60" s="98">
        <f>F61+F62</f>
        <v>8739.6</v>
      </c>
      <c r="G60" s="98">
        <f>G61+G62</f>
        <v>16235.5</v>
      </c>
      <c r="H60" s="115">
        <f>H61+H62</f>
        <v>6991.9</v>
      </c>
      <c r="I60" s="115">
        <f>I61+I62</f>
        <v>12307.8</v>
      </c>
      <c r="J60" s="89">
        <f t="shared" si="4"/>
        <v>43.06550460410828</v>
      </c>
      <c r="K60" s="89">
        <f t="shared" si="5"/>
        <v>-9243.6</v>
      </c>
    </row>
    <row r="61" spans="1:11" s="12" customFormat="1" ht="12.75">
      <c r="A61" s="30"/>
      <c r="B61" s="99" t="s">
        <v>12</v>
      </c>
      <c r="C61" s="14"/>
      <c r="D61" s="14"/>
      <c r="E61" s="26"/>
      <c r="F61" s="74">
        <v>1165</v>
      </c>
      <c r="G61" s="74">
        <v>9815.9</v>
      </c>
      <c r="H61" s="84">
        <v>820.5</v>
      </c>
      <c r="I61" s="84">
        <v>5535</v>
      </c>
      <c r="J61" s="89"/>
      <c r="K61" s="89"/>
    </row>
    <row r="62" spans="1:11" s="12" customFormat="1" ht="12.75">
      <c r="A62" s="30"/>
      <c r="B62" s="99" t="s">
        <v>56</v>
      </c>
      <c r="C62" s="14"/>
      <c r="D62" s="14"/>
      <c r="E62" s="26"/>
      <c r="F62" s="74">
        <v>7574.6</v>
      </c>
      <c r="G62" s="74">
        <v>6419.6</v>
      </c>
      <c r="H62" s="84">
        <v>6171.4</v>
      </c>
      <c r="I62" s="84">
        <v>6772.8</v>
      </c>
      <c r="J62" s="89">
        <f aca="true" t="shared" si="6" ref="J62:J74">H62/G62*100</f>
        <v>96.1337154962926</v>
      </c>
      <c r="K62" s="89">
        <f aca="true" t="shared" si="7" ref="K62:K74">H62-G62</f>
        <v>-248.20000000000073</v>
      </c>
    </row>
    <row r="63" spans="1:11" s="12" customFormat="1" ht="12.75">
      <c r="A63" s="30"/>
      <c r="B63" s="3" t="s">
        <v>111</v>
      </c>
      <c r="C63" s="10"/>
      <c r="D63" s="10"/>
      <c r="E63" s="10"/>
      <c r="F63" s="74">
        <v>4915.2</v>
      </c>
      <c r="G63" s="74">
        <v>5560.2</v>
      </c>
      <c r="H63" s="84">
        <v>5094.7</v>
      </c>
      <c r="I63" s="84">
        <v>4250.1</v>
      </c>
      <c r="J63" s="89">
        <f t="shared" si="6"/>
        <v>91.62799899284198</v>
      </c>
      <c r="K63" s="89">
        <f t="shared" si="7"/>
        <v>-465.5</v>
      </c>
    </row>
    <row r="64" spans="1:11" s="12" customFormat="1" ht="12.75">
      <c r="A64" s="30"/>
      <c r="B64" s="3" t="s">
        <v>94</v>
      </c>
      <c r="C64" s="10"/>
      <c r="D64" s="10"/>
      <c r="E64" s="10"/>
      <c r="F64" s="74"/>
      <c r="G64" s="74"/>
      <c r="H64" s="84"/>
      <c r="I64" s="84"/>
      <c r="J64" s="89"/>
      <c r="K64" s="89"/>
    </row>
    <row r="65" spans="1:11" s="12" customFormat="1" ht="12.75">
      <c r="A65" s="30"/>
      <c r="B65" s="3" t="s">
        <v>77</v>
      </c>
      <c r="C65" s="10"/>
      <c r="D65" s="10"/>
      <c r="E65" s="10"/>
      <c r="F65" s="74">
        <v>82</v>
      </c>
      <c r="G65" s="74">
        <v>54</v>
      </c>
      <c r="H65" s="84">
        <v>36.2</v>
      </c>
      <c r="I65" s="84">
        <v>39.6</v>
      </c>
      <c r="J65" s="89">
        <f t="shared" si="6"/>
        <v>67.03703703703704</v>
      </c>
      <c r="K65" s="89">
        <f t="shared" si="7"/>
        <v>-17.799999999999997</v>
      </c>
    </row>
    <row r="66" spans="1:11" s="12" customFormat="1" ht="12.75">
      <c r="A66" s="30"/>
      <c r="B66" s="3" t="s">
        <v>47</v>
      </c>
      <c r="C66" s="10"/>
      <c r="D66" s="10"/>
      <c r="E66" s="10"/>
      <c r="F66" s="74">
        <f>F67+F68</f>
        <v>465</v>
      </c>
      <c r="G66" s="74">
        <f>G67+G68</f>
        <v>450</v>
      </c>
      <c r="H66" s="74">
        <f>H67+H68</f>
        <v>256.8</v>
      </c>
      <c r="I66" s="74">
        <f>I67+I68</f>
        <v>4029.8</v>
      </c>
      <c r="J66" s="89">
        <f t="shared" si="6"/>
        <v>57.06666666666666</v>
      </c>
      <c r="K66" s="89">
        <f t="shared" si="7"/>
        <v>-193.2</v>
      </c>
    </row>
    <row r="67" spans="1:11" s="12" customFormat="1" ht="12.75">
      <c r="A67" s="30"/>
      <c r="B67" s="27" t="s">
        <v>27</v>
      </c>
      <c r="C67" s="10"/>
      <c r="D67" s="10"/>
      <c r="E67" s="10"/>
      <c r="F67" s="74">
        <v>90</v>
      </c>
      <c r="G67" s="74">
        <v>99</v>
      </c>
      <c r="H67" s="84">
        <v>90</v>
      </c>
      <c r="I67" s="84">
        <v>3851</v>
      </c>
      <c r="J67" s="89">
        <f t="shared" si="6"/>
        <v>90.9090909090909</v>
      </c>
      <c r="K67" s="89">
        <f t="shared" si="7"/>
        <v>-9</v>
      </c>
    </row>
    <row r="68" spans="1:11" s="12" customFormat="1" ht="12.75">
      <c r="A68" s="30"/>
      <c r="B68" s="3" t="s">
        <v>6</v>
      </c>
      <c r="F68" s="74">
        <v>375</v>
      </c>
      <c r="G68" s="74">
        <v>351</v>
      </c>
      <c r="H68" s="84">
        <v>166.8</v>
      </c>
      <c r="I68" s="84">
        <v>178.8</v>
      </c>
      <c r="J68" s="89">
        <f t="shared" si="6"/>
        <v>47.52136752136752</v>
      </c>
      <c r="K68" s="89">
        <f t="shared" si="7"/>
        <v>-184.2</v>
      </c>
    </row>
    <row r="69" spans="1:11" s="12" customFormat="1" ht="12.75">
      <c r="A69" s="117" t="s">
        <v>97</v>
      </c>
      <c r="B69" s="20" t="s">
        <v>98</v>
      </c>
      <c r="C69" s="14"/>
      <c r="D69" s="14"/>
      <c r="E69" s="26"/>
      <c r="F69" s="74">
        <v>17</v>
      </c>
      <c r="G69" s="74"/>
      <c r="H69" s="84"/>
      <c r="I69" s="84"/>
      <c r="J69" s="89" t="e">
        <f t="shared" si="6"/>
        <v>#DIV/0!</v>
      </c>
      <c r="K69" s="89">
        <f t="shared" si="7"/>
        <v>0</v>
      </c>
    </row>
    <row r="70" spans="1:11" s="12" customFormat="1" ht="14.25">
      <c r="A70" s="104" t="s">
        <v>13</v>
      </c>
      <c r="B70" s="34" t="s">
        <v>14</v>
      </c>
      <c r="C70" s="14"/>
      <c r="D70" s="14"/>
      <c r="E70" s="26"/>
      <c r="F70" s="74"/>
      <c r="G70" s="74"/>
      <c r="H70" s="84"/>
      <c r="I70" s="84"/>
      <c r="J70" s="89" t="e">
        <f t="shared" si="6"/>
        <v>#DIV/0!</v>
      </c>
      <c r="K70" s="89">
        <f t="shared" si="7"/>
        <v>0</v>
      </c>
    </row>
    <row r="71" spans="1:11" s="12" customFormat="1" ht="14.25">
      <c r="A71" s="33" t="s">
        <v>15</v>
      </c>
      <c r="B71" s="32" t="s">
        <v>16</v>
      </c>
      <c r="C71"/>
      <c r="D71"/>
      <c r="E71"/>
      <c r="F71" s="75">
        <v>10976</v>
      </c>
      <c r="G71" s="75">
        <v>9357.6</v>
      </c>
      <c r="H71" s="85">
        <v>8636.1</v>
      </c>
      <c r="I71" s="85">
        <v>9401.2</v>
      </c>
      <c r="J71" s="89">
        <f t="shared" si="6"/>
        <v>92.28968966401642</v>
      </c>
      <c r="K71" s="89">
        <f t="shared" si="7"/>
        <v>-721.5</v>
      </c>
    </row>
    <row r="72" spans="1:11" ht="15.75" customHeight="1">
      <c r="A72" s="33" t="s">
        <v>17</v>
      </c>
      <c r="B72" s="34" t="s">
        <v>18</v>
      </c>
      <c r="C72" s="14"/>
      <c r="D72" s="14"/>
      <c r="E72" s="14"/>
      <c r="F72" s="74">
        <v>225.3</v>
      </c>
      <c r="G72" s="74">
        <v>183.7</v>
      </c>
      <c r="H72" s="84">
        <v>146.4</v>
      </c>
      <c r="I72" s="84">
        <v>223.2</v>
      </c>
      <c r="J72" s="89">
        <f t="shared" si="6"/>
        <v>79.69515514425694</v>
      </c>
      <c r="K72" s="89">
        <f t="shared" si="7"/>
        <v>-37.29999999999998</v>
      </c>
    </row>
    <row r="73" spans="1:11" ht="15.75" customHeight="1">
      <c r="A73" s="33" t="s">
        <v>116</v>
      </c>
      <c r="B73" s="34" t="s">
        <v>117</v>
      </c>
      <c r="C73" s="14"/>
      <c r="D73" s="14"/>
      <c r="E73" s="14"/>
      <c r="F73" s="70">
        <v>4915.2</v>
      </c>
      <c r="G73" s="70">
        <v>4954.7</v>
      </c>
      <c r="H73" s="83">
        <v>4914.7</v>
      </c>
      <c r="I73" s="83">
        <v>8093</v>
      </c>
      <c r="J73" s="90">
        <f t="shared" si="6"/>
        <v>99.19268573273861</v>
      </c>
      <c r="K73" s="90">
        <f t="shared" si="7"/>
        <v>-40</v>
      </c>
    </row>
    <row r="74" spans="1:11" ht="12.75" customHeight="1">
      <c r="A74" s="33" t="s">
        <v>78</v>
      </c>
      <c r="B74" s="34" t="s">
        <v>19</v>
      </c>
      <c r="C74" s="14"/>
      <c r="D74" s="14"/>
      <c r="E74" s="26"/>
      <c r="F74" s="70">
        <v>3991</v>
      </c>
      <c r="G74" s="70">
        <v>12967.9</v>
      </c>
      <c r="H74" s="83">
        <v>2347.4</v>
      </c>
      <c r="I74" s="83">
        <v>9153</v>
      </c>
      <c r="J74" s="90">
        <f t="shared" si="6"/>
        <v>18.101620154381205</v>
      </c>
      <c r="K74" s="90">
        <f t="shared" si="7"/>
        <v>-10620.5</v>
      </c>
    </row>
    <row r="75" spans="1:11" ht="14.25" customHeight="1">
      <c r="A75" s="33"/>
      <c r="B75" s="35" t="s">
        <v>21</v>
      </c>
      <c r="C75" s="4"/>
      <c r="D75" s="4"/>
      <c r="E75" s="5"/>
      <c r="F75" s="72"/>
      <c r="G75" s="72"/>
      <c r="H75" s="91"/>
      <c r="I75" s="91"/>
      <c r="J75" s="51"/>
      <c r="K75" s="87"/>
    </row>
    <row r="76" spans="1:11" ht="14.25" customHeight="1">
      <c r="A76" s="52" t="s">
        <v>20</v>
      </c>
      <c r="B76" s="37" t="s">
        <v>22</v>
      </c>
      <c r="C76" s="10"/>
      <c r="D76" s="10"/>
      <c r="E76" s="11"/>
      <c r="F76" s="23">
        <f>F83+F88+F77+F87+F86</f>
        <v>4336</v>
      </c>
      <c r="G76" s="23">
        <f>G83+G88+G77+G87+G86</f>
        <v>12840.7</v>
      </c>
      <c r="H76" s="23">
        <f>H83+H88+H77+H87+H86</f>
        <v>11650</v>
      </c>
      <c r="I76" s="23">
        <f>I83+I88+I77+I87+I86</f>
        <v>41377.5</v>
      </c>
      <c r="J76" s="23">
        <f aca="true" t="shared" si="8" ref="J76:J89">H76/G76*100</f>
        <v>90.72714104371256</v>
      </c>
      <c r="K76" s="81">
        <f aca="true" t="shared" si="9" ref="K76:K89">H76-G76</f>
        <v>-1190.7000000000007</v>
      </c>
    </row>
    <row r="77" spans="1:11" ht="14.25" customHeight="1">
      <c r="A77" s="29"/>
      <c r="B77" s="3" t="s">
        <v>46</v>
      </c>
      <c r="C77" s="10"/>
      <c r="D77" s="10"/>
      <c r="E77" s="10"/>
      <c r="F77" s="79">
        <f>F78+F82+F80</f>
        <v>0</v>
      </c>
      <c r="G77" s="79">
        <f>G78+G82+G80</f>
        <v>0</v>
      </c>
      <c r="H77" s="79">
        <f>H78+H82+H80+H79</f>
        <v>0</v>
      </c>
      <c r="I77" s="79">
        <f>I78+I82+I80+I79</f>
        <v>0</v>
      </c>
      <c r="J77" s="80" t="e">
        <f t="shared" si="8"/>
        <v>#DIV/0!</v>
      </c>
      <c r="K77" s="80">
        <f t="shared" si="9"/>
        <v>0</v>
      </c>
    </row>
    <row r="78" spans="1:11" ht="14.25" customHeight="1">
      <c r="A78" s="29"/>
      <c r="B78" s="3" t="s">
        <v>80</v>
      </c>
      <c r="C78" s="10"/>
      <c r="D78" s="10"/>
      <c r="E78" s="11"/>
      <c r="F78" s="79"/>
      <c r="G78" s="79"/>
      <c r="H78" s="89"/>
      <c r="I78" s="89"/>
      <c r="J78" s="89" t="e">
        <f t="shared" si="8"/>
        <v>#DIV/0!</v>
      </c>
      <c r="K78" s="89">
        <f t="shared" si="9"/>
        <v>0</v>
      </c>
    </row>
    <row r="79" spans="1:11" ht="14.25" customHeight="1">
      <c r="A79" s="29"/>
      <c r="B79" s="3" t="s">
        <v>105</v>
      </c>
      <c r="C79" s="10"/>
      <c r="D79" s="10"/>
      <c r="E79" s="10"/>
      <c r="F79" s="79"/>
      <c r="G79" s="79"/>
      <c r="H79" s="89"/>
      <c r="I79" s="89"/>
      <c r="J79" s="89"/>
      <c r="K79" s="89"/>
    </row>
    <row r="80" spans="1:11" ht="14.25" customHeight="1">
      <c r="A80" s="29"/>
      <c r="B80" s="3" t="s">
        <v>5</v>
      </c>
      <c r="C80" s="10"/>
      <c r="D80" s="10"/>
      <c r="E80" s="10"/>
      <c r="F80" s="79"/>
      <c r="G80" s="79"/>
      <c r="H80" s="89"/>
      <c r="I80" s="89"/>
      <c r="J80" s="89" t="e">
        <f t="shared" si="8"/>
        <v>#DIV/0!</v>
      </c>
      <c r="K80" s="89">
        <f t="shared" si="9"/>
        <v>0</v>
      </c>
    </row>
    <row r="81" spans="1:11" ht="14.25" customHeight="1">
      <c r="A81" s="29"/>
      <c r="B81" s="3" t="s">
        <v>106</v>
      </c>
      <c r="C81" s="10"/>
      <c r="D81" s="10"/>
      <c r="E81" s="10"/>
      <c r="F81" s="79"/>
      <c r="G81" s="79"/>
      <c r="H81" s="89"/>
      <c r="I81" s="89"/>
      <c r="J81" s="89"/>
      <c r="K81" s="89"/>
    </row>
    <row r="82" spans="1:11" ht="14.25" customHeight="1">
      <c r="A82" s="29"/>
      <c r="B82" s="3" t="s">
        <v>81</v>
      </c>
      <c r="C82" s="10"/>
      <c r="D82" s="10"/>
      <c r="E82" s="11"/>
      <c r="F82" s="79"/>
      <c r="G82" s="79"/>
      <c r="H82" s="89"/>
      <c r="I82" s="89"/>
      <c r="J82" s="89" t="e">
        <f t="shared" si="8"/>
        <v>#DIV/0!</v>
      </c>
      <c r="K82" s="89">
        <f t="shared" si="9"/>
        <v>0</v>
      </c>
    </row>
    <row r="83" spans="1:11" ht="14.25" customHeight="1">
      <c r="A83" s="27"/>
      <c r="B83" s="105" t="s">
        <v>49</v>
      </c>
      <c r="C83" s="10"/>
      <c r="D83" s="10"/>
      <c r="E83" s="11"/>
      <c r="F83" s="106">
        <f>F84+F85</f>
        <v>0</v>
      </c>
      <c r="G83" s="106">
        <f>G84+G85</f>
        <v>0</v>
      </c>
      <c r="H83" s="98">
        <f>H84+H85</f>
        <v>0</v>
      </c>
      <c r="I83" s="98">
        <f>I84+I85</f>
        <v>0</v>
      </c>
      <c r="J83" s="89" t="e">
        <f t="shared" si="8"/>
        <v>#DIV/0!</v>
      </c>
      <c r="K83" s="89">
        <f t="shared" si="9"/>
        <v>0</v>
      </c>
    </row>
    <row r="84" spans="1:11" ht="12.75">
      <c r="A84" s="36"/>
      <c r="B84" s="103" t="s">
        <v>23</v>
      </c>
      <c r="C84" s="14"/>
      <c r="D84" s="14"/>
      <c r="E84" s="26"/>
      <c r="F84" s="74"/>
      <c r="G84" s="74"/>
      <c r="H84" s="84"/>
      <c r="I84" s="84"/>
      <c r="J84" s="89" t="e">
        <f t="shared" si="8"/>
        <v>#DIV/0!</v>
      </c>
      <c r="K84" s="89">
        <f t="shared" si="9"/>
        <v>0</v>
      </c>
    </row>
    <row r="85" spans="1:11" ht="12.75">
      <c r="A85" s="27"/>
      <c r="B85" s="103" t="s">
        <v>24</v>
      </c>
      <c r="C85" s="14"/>
      <c r="D85" s="14"/>
      <c r="E85" s="26"/>
      <c r="F85" s="74"/>
      <c r="G85" s="74"/>
      <c r="H85" s="84"/>
      <c r="I85" s="84"/>
      <c r="J85" s="89" t="e">
        <f t="shared" si="8"/>
        <v>#DIV/0!</v>
      </c>
      <c r="K85" s="89">
        <f t="shared" si="9"/>
        <v>0</v>
      </c>
    </row>
    <row r="86" spans="1:11" ht="12.75">
      <c r="A86" s="27"/>
      <c r="B86" s="145" t="s">
        <v>111</v>
      </c>
      <c r="C86" s="146"/>
      <c r="D86" s="146"/>
      <c r="E86" s="147"/>
      <c r="F86" s="74">
        <v>700</v>
      </c>
      <c r="G86" s="74">
        <v>8377.1</v>
      </c>
      <c r="H86" s="84">
        <v>7867.1</v>
      </c>
      <c r="I86" s="84">
        <v>37579.1</v>
      </c>
      <c r="J86" s="89"/>
      <c r="K86" s="89"/>
    </row>
    <row r="87" spans="1:11" ht="12.75">
      <c r="A87" s="27"/>
      <c r="B87" s="3" t="s">
        <v>88</v>
      </c>
      <c r="C87" s="10"/>
      <c r="D87" s="10"/>
      <c r="E87" s="10"/>
      <c r="F87" s="74"/>
      <c r="G87" s="74"/>
      <c r="H87" s="84"/>
      <c r="I87" s="84"/>
      <c r="J87" s="89" t="e">
        <f t="shared" si="8"/>
        <v>#DIV/0!</v>
      </c>
      <c r="K87" s="89">
        <f t="shared" si="9"/>
        <v>0</v>
      </c>
    </row>
    <row r="88" spans="1:11" ht="12.75">
      <c r="A88" s="31"/>
      <c r="B88" s="103" t="s">
        <v>63</v>
      </c>
      <c r="C88" s="14"/>
      <c r="D88" s="14"/>
      <c r="E88" s="26"/>
      <c r="F88" s="74">
        <f>F89+F92</f>
        <v>3636</v>
      </c>
      <c r="G88" s="74">
        <f>G89+G92</f>
        <v>4463.6</v>
      </c>
      <c r="H88" s="84">
        <f>H89+H92</f>
        <v>3782.9</v>
      </c>
      <c r="I88" s="84">
        <f>I89+I92</f>
        <v>3798.4</v>
      </c>
      <c r="J88" s="89">
        <f t="shared" si="8"/>
        <v>84.74997759655882</v>
      </c>
      <c r="K88" s="89">
        <f t="shared" si="9"/>
        <v>-680.7000000000003</v>
      </c>
    </row>
    <row r="89" spans="1:11" ht="12.75">
      <c r="A89" s="27"/>
      <c r="B89" s="103" t="s">
        <v>40</v>
      </c>
      <c r="C89" s="14"/>
      <c r="D89" s="14"/>
      <c r="E89" s="26"/>
      <c r="F89" s="74">
        <v>3636</v>
      </c>
      <c r="G89" s="74">
        <v>4463.6</v>
      </c>
      <c r="H89" s="84">
        <v>3782.9</v>
      </c>
      <c r="I89" s="84">
        <v>3798.4</v>
      </c>
      <c r="J89" s="89">
        <f t="shared" si="8"/>
        <v>84.74997759655882</v>
      </c>
      <c r="K89" s="89">
        <f t="shared" si="9"/>
        <v>-680.7000000000003</v>
      </c>
    </row>
    <row r="90" spans="1:11" ht="12.75">
      <c r="A90" s="55" t="s">
        <v>76</v>
      </c>
      <c r="B90" s="142" t="s">
        <v>74</v>
      </c>
      <c r="C90" s="142"/>
      <c r="D90" s="142"/>
      <c r="E90" s="143"/>
      <c r="F90" s="94" t="s">
        <v>89</v>
      </c>
      <c r="G90" s="93" t="s">
        <v>87</v>
      </c>
      <c r="H90" s="94" t="s">
        <v>75</v>
      </c>
      <c r="I90" s="94" t="s">
        <v>75</v>
      </c>
      <c r="J90" s="16" t="s">
        <v>126</v>
      </c>
      <c r="K90" s="95"/>
    </row>
    <row r="91" spans="1:11" ht="15">
      <c r="A91" s="116" t="s">
        <v>90</v>
      </c>
      <c r="B91" s="63"/>
      <c r="C91" s="60"/>
      <c r="D91" s="10"/>
      <c r="E91" s="11"/>
      <c r="F91" s="113">
        <v>2014</v>
      </c>
      <c r="G91" s="96">
        <v>2014</v>
      </c>
      <c r="H91" s="113" t="s">
        <v>129</v>
      </c>
      <c r="I91" s="113" t="s">
        <v>130</v>
      </c>
      <c r="J91" s="97" t="s">
        <v>0</v>
      </c>
      <c r="K91" s="95" t="s">
        <v>1</v>
      </c>
    </row>
    <row r="92" spans="1:11" s="12" customFormat="1" ht="12.75">
      <c r="A92" s="30"/>
      <c r="B92" s="20" t="s">
        <v>6</v>
      </c>
      <c r="C92" s="14"/>
      <c r="D92" s="14"/>
      <c r="E92" s="26"/>
      <c r="F92" s="80"/>
      <c r="G92" s="80"/>
      <c r="H92" s="84"/>
      <c r="I92" s="84"/>
      <c r="J92" s="89" t="e">
        <f>H92/G92*100</f>
        <v>#DIV/0!</v>
      </c>
      <c r="K92" s="89">
        <f>H92-G92</f>
        <v>0</v>
      </c>
    </row>
    <row r="93" spans="1:11" s="12" customFormat="1" ht="15">
      <c r="A93" s="29" t="s">
        <v>119</v>
      </c>
      <c r="B93" s="122" t="s">
        <v>120</v>
      </c>
      <c r="C93" s="60"/>
      <c r="D93" s="60"/>
      <c r="E93" s="60"/>
      <c r="F93" s="23">
        <f>F94</f>
        <v>60</v>
      </c>
      <c r="G93" s="23">
        <f>G94</f>
        <v>0</v>
      </c>
      <c r="H93" s="23">
        <f>H94</f>
        <v>0</v>
      </c>
      <c r="I93" s="23">
        <f>I94</f>
        <v>0</v>
      </c>
      <c r="J93" s="24" t="e">
        <f>H93/G93*100</f>
        <v>#DIV/0!</v>
      </c>
      <c r="K93" s="24">
        <f>H93-G93</f>
        <v>0</v>
      </c>
    </row>
    <row r="94" spans="1:11" s="12" customFormat="1" ht="12.75">
      <c r="A94" s="29"/>
      <c r="B94" s="20" t="s">
        <v>88</v>
      </c>
      <c r="C94" s="10"/>
      <c r="D94" s="10"/>
      <c r="E94" s="10"/>
      <c r="F94" s="80">
        <v>60</v>
      </c>
      <c r="G94" s="80"/>
      <c r="H94" s="82"/>
      <c r="I94" s="69"/>
      <c r="J94" s="89" t="e">
        <f>H94/G94*100</f>
        <v>#DIV/0!</v>
      </c>
      <c r="K94" s="89">
        <f>H94-G94</f>
        <v>0</v>
      </c>
    </row>
    <row r="95" spans="1:11" ht="14.25" customHeight="1">
      <c r="A95" s="29" t="s">
        <v>25</v>
      </c>
      <c r="B95" s="38" t="s">
        <v>26</v>
      </c>
      <c r="C95" s="10"/>
      <c r="D95" s="10"/>
      <c r="E95" s="10"/>
      <c r="F95" s="23">
        <f>F97+F101+F106+F107+F105+F103</f>
        <v>185874.2</v>
      </c>
      <c r="G95" s="23">
        <f>G97+G101+G106+G107+G105+G103</f>
        <v>295797.7</v>
      </c>
      <c r="H95" s="23">
        <f>H97+H101+H106+H107+H105+H103+H104</f>
        <v>256648</v>
      </c>
      <c r="I95" s="23">
        <f>I97+I101+I106+I107+I105+I103+I104</f>
        <v>247194.8</v>
      </c>
      <c r="J95" s="24">
        <f>H95/G95*100</f>
        <v>86.76470439087254</v>
      </c>
      <c r="K95" s="24">
        <f>H95-G95</f>
        <v>-39149.70000000001</v>
      </c>
    </row>
    <row r="96" spans="1:11" ht="13.5" customHeight="1">
      <c r="A96" s="30"/>
      <c r="B96" t="s">
        <v>8</v>
      </c>
      <c r="F96" s="71"/>
      <c r="G96" s="71"/>
      <c r="H96" s="86"/>
      <c r="I96" s="86"/>
      <c r="J96" s="24"/>
      <c r="K96" s="24"/>
    </row>
    <row r="97" spans="1:11" ht="14.25">
      <c r="A97" s="27"/>
      <c r="B97" s="47" t="s">
        <v>45</v>
      </c>
      <c r="C97" s="14"/>
      <c r="D97" s="14"/>
      <c r="E97" s="14"/>
      <c r="F97" s="74">
        <f>F98+F99+F100</f>
        <v>11209.4</v>
      </c>
      <c r="G97" s="74">
        <f>G98+G99+G100</f>
        <v>10963.8</v>
      </c>
      <c r="H97" s="74">
        <f>H98+H99+H100</f>
        <v>10278.199999999999</v>
      </c>
      <c r="I97" s="74">
        <f>I98+I99+I100</f>
        <v>8919</v>
      </c>
      <c r="J97" s="89">
        <f aca="true" t="shared" si="10" ref="J97:J103">H97/G97*100</f>
        <v>93.74669366460533</v>
      </c>
      <c r="K97" s="89">
        <f aca="true" t="shared" si="11" ref="K97:K109">H97-G97</f>
        <v>-685.6000000000004</v>
      </c>
    </row>
    <row r="98" spans="1:11" ht="12.75">
      <c r="A98" s="27"/>
      <c r="B98" s="20" t="s">
        <v>9</v>
      </c>
      <c r="C98" s="14"/>
      <c r="D98" s="14"/>
      <c r="E98" s="14"/>
      <c r="F98" s="13">
        <v>9157.4</v>
      </c>
      <c r="G98" s="13">
        <v>9243.4</v>
      </c>
      <c r="H98" s="74">
        <v>8615.9</v>
      </c>
      <c r="I98" s="74">
        <v>6805.4</v>
      </c>
      <c r="J98" s="89">
        <f t="shared" si="10"/>
        <v>93.21137243871303</v>
      </c>
      <c r="K98" s="89">
        <f t="shared" si="11"/>
        <v>-627.5</v>
      </c>
    </row>
    <row r="99" spans="1:11" ht="12.75">
      <c r="A99" s="27"/>
      <c r="B99" s="20" t="s">
        <v>79</v>
      </c>
      <c r="C99" s="14"/>
      <c r="D99" s="14"/>
      <c r="E99" s="26"/>
      <c r="F99" s="13">
        <v>5</v>
      </c>
      <c r="G99" s="13">
        <v>5</v>
      </c>
      <c r="H99" s="69">
        <v>2.9</v>
      </c>
      <c r="I99" s="69">
        <v>5.8</v>
      </c>
      <c r="J99" s="89">
        <f t="shared" si="10"/>
        <v>57.99999999999999</v>
      </c>
      <c r="K99" s="89">
        <f t="shared" si="11"/>
        <v>-2.1</v>
      </c>
    </row>
    <row r="100" spans="1:11" ht="12.75">
      <c r="A100" s="27"/>
      <c r="B100" s="20" t="s">
        <v>4</v>
      </c>
      <c r="C100" s="10"/>
      <c r="D100" s="10"/>
      <c r="E100" s="10"/>
      <c r="F100" s="13">
        <v>2047</v>
      </c>
      <c r="G100" s="13">
        <v>1715.4</v>
      </c>
      <c r="H100" s="69">
        <v>1659.4</v>
      </c>
      <c r="I100" s="69">
        <v>2107.8</v>
      </c>
      <c r="J100" s="89">
        <f t="shared" si="10"/>
        <v>96.73545528739652</v>
      </c>
      <c r="K100" s="89">
        <f t="shared" si="11"/>
        <v>-56</v>
      </c>
    </row>
    <row r="101" spans="1:11" ht="12.75">
      <c r="A101" s="27"/>
      <c r="B101" s="3" t="s">
        <v>46</v>
      </c>
      <c r="C101" s="10"/>
      <c r="D101" s="10"/>
      <c r="E101" s="10"/>
      <c r="F101" s="13">
        <v>1116.8</v>
      </c>
      <c r="G101" s="13">
        <v>1552.7</v>
      </c>
      <c r="H101" s="69">
        <v>1148.3</v>
      </c>
      <c r="I101" s="69">
        <v>2630.4</v>
      </c>
      <c r="J101" s="89">
        <f t="shared" si="10"/>
        <v>73.95504604881819</v>
      </c>
      <c r="K101" s="89">
        <f t="shared" si="11"/>
        <v>-404.4000000000001</v>
      </c>
    </row>
    <row r="102" spans="1:11" ht="12.75">
      <c r="A102" s="27"/>
      <c r="B102" s="3" t="s">
        <v>5</v>
      </c>
      <c r="C102" s="10"/>
      <c r="D102" s="10"/>
      <c r="E102" s="10"/>
      <c r="F102" s="13">
        <v>2</v>
      </c>
      <c r="G102" s="13"/>
      <c r="H102" s="69"/>
      <c r="I102" s="69"/>
      <c r="J102" s="89" t="e">
        <f t="shared" si="10"/>
        <v>#DIV/0!</v>
      </c>
      <c r="K102" s="89">
        <f t="shared" si="11"/>
        <v>0</v>
      </c>
    </row>
    <row r="103" spans="1:11" ht="12.75">
      <c r="A103" s="27"/>
      <c r="B103" s="103" t="s">
        <v>23</v>
      </c>
      <c r="C103" s="10"/>
      <c r="D103" s="10"/>
      <c r="E103" s="10"/>
      <c r="F103" s="13">
        <v>168875</v>
      </c>
      <c r="G103" s="13">
        <v>248313.1</v>
      </c>
      <c r="H103" s="69">
        <v>214178.6</v>
      </c>
      <c r="I103" s="69">
        <v>231789</v>
      </c>
      <c r="J103" s="89">
        <f t="shared" si="10"/>
        <v>86.25344373695951</v>
      </c>
      <c r="K103" s="89">
        <f t="shared" si="11"/>
        <v>-34134.5</v>
      </c>
    </row>
    <row r="104" spans="1:11" ht="12.75">
      <c r="A104" s="27"/>
      <c r="B104" s="3" t="s">
        <v>102</v>
      </c>
      <c r="C104" s="10"/>
      <c r="D104" s="10"/>
      <c r="E104" s="10"/>
      <c r="F104" s="13"/>
      <c r="G104" s="13"/>
      <c r="H104" s="69"/>
      <c r="I104" s="69"/>
      <c r="J104" s="89"/>
      <c r="K104" s="89"/>
    </row>
    <row r="105" spans="1:11" ht="12.75">
      <c r="A105" s="27"/>
      <c r="B105" s="3" t="s">
        <v>82</v>
      </c>
      <c r="C105" s="10"/>
      <c r="D105" s="10"/>
      <c r="E105" s="10"/>
      <c r="F105" s="13"/>
      <c r="G105" s="13"/>
      <c r="H105" s="69"/>
      <c r="I105" s="69"/>
      <c r="J105" s="89"/>
      <c r="K105" s="89">
        <f t="shared" si="11"/>
        <v>0</v>
      </c>
    </row>
    <row r="106" spans="1:11" ht="12.75">
      <c r="A106" s="27"/>
      <c r="B106" s="3" t="s">
        <v>77</v>
      </c>
      <c r="C106" s="10"/>
      <c r="D106" s="10"/>
      <c r="E106" s="10"/>
      <c r="F106" s="13">
        <v>726</v>
      </c>
      <c r="G106" s="13">
        <v>832.8</v>
      </c>
      <c r="H106" s="69">
        <v>513.8</v>
      </c>
      <c r="I106" s="69">
        <v>569</v>
      </c>
      <c r="J106" s="89">
        <f>H106/G106*100</f>
        <v>61.69548511047069</v>
      </c>
      <c r="K106" s="89">
        <f t="shared" si="11"/>
        <v>-319</v>
      </c>
    </row>
    <row r="107" spans="1:11" ht="12.75">
      <c r="A107" s="27"/>
      <c r="B107" s="3" t="s">
        <v>47</v>
      </c>
      <c r="C107" s="10"/>
      <c r="D107" s="10"/>
      <c r="E107" s="10"/>
      <c r="F107" s="69">
        <f>F108+F109</f>
        <v>3947</v>
      </c>
      <c r="G107" s="69">
        <f>G108+G109</f>
        <v>34135.3</v>
      </c>
      <c r="H107" s="69">
        <f>H108+H109</f>
        <v>30529.1</v>
      </c>
      <c r="I107" s="69">
        <f>I108+I109</f>
        <v>3287.4</v>
      </c>
      <c r="J107" s="89">
        <f>H107/G107*100</f>
        <v>89.43556963026543</v>
      </c>
      <c r="K107" s="89">
        <f t="shared" si="11"/>
        <v>-3606.2000000000044</v>
      </c>
    </row>
    <row r="108" spans="1:11" ht="12.75">
      <c r="A108" s="27"/>
      <c r="B108" s="27" t="s">
        <v>27</v>
      </c>
      <c r="C108" s="10"/>
      <c r="D108" s="10"/>
      <c r="E108" s="10"/>
      <c r="F108" s="13">
        <v>3565.7</v>
      </c>
      <c r="G108" s="13">
        <v>32627.9</v>
      </c>
      <c r="H108" s="69">
        <v>29361.5</v>
      </c>
      <c r="I108" s="69">
        <v>1905.7</v>
      </c>
      <c r="J108" s="89">
        <f>H108/G108*100</f>
        <v>89.98893584938044</v>
      </c>
      <c r="K108" s="89">
        <f t="shared" si="11"/>
        <v>-3266.4000000000015</v>
      </c>
    </row>
    <row r="109" spans="1:11" ht="12.75">
      <c r="A109" s="33"/>
      <c r="B109" s="3" t="s">
        <v>6</v>
      </c>
      <c r="C109" s="12"/>
      <c r="D109" s="12"/>
      <c r="E109" s="12"/>
      <c r="F109" s="13">
        <v>381.3</v>
      </c>
      <c r="G109" s="13">
        <v>1507.4</v>
      </c>
      <c r="H109" s="74">
        <v>1167.6</v>
      </c>
      <c r="I109" s="74">
        <v>1381.7</v>
      </c>
      <c r="J109" s="90">
        <f>H109/G109*100</f>
        <v>77.4578744858697</v>
      </c>
      <c r="K109" s="90">
        <f t="shared" si="11"/>
        <v>-339.8000000000002</v>
      </c>
    </row>
    <row r="110" spans="1:11" ht="15.75">
      <c r="A110" s="30" t="s">
        <v>28</v>
      </c>
      <c r="B110" s="35" t="s">
        <v>29</v>
      </c>
      <c r="C110" s="4"/>
      <c r="D110" s="4"/>
      <c r="E110" s="4"/>
      <c r="F110" s="71"/>
      <c r="G110" s="71"/>
      <c r="H110" s="73"/>
      <c r="I110" s="73"/>
      <c r="J110" s="51"/>
      <c r="K110" s="87"/>
    </row>
    <row r="111" spans="1:11" ht="13.5" customHeight="1">
      <c r="A111" s="42"/>
      <c r="B111" s="37" t="s">
        <v>30</v>
      </c>
      <c r="C111" s="10"/>
      <c r="D111" s="10"/>
      <c r="E111" s="10"/>
      <c r="F111" s="76">
        <f>F113+F117+F122+F121+F120+F119</f>
        <v>39444</v>
      </c>
      <c r="G111" s="76">
        <f>G113+G117+G122+G121+G120+G119</f>
        <v>96527.2</v>
      </c>
      <c r="H111" s="76">
        <f>H113+H117+H122+H121+H120+H119</f>
        <v>84070.6</v>
      </c>
      <c r="I111" s="76">
        <f>I113+I117+I122+I121+I120+I119</f>
        <v>47725.3</v>
      </c>
      <c r="J111" s="23">
        <f>H111/G111*100</f>
        <v>87.09524362045103</v>
      </c>
      <c r="K111" s="81">
        <f>H111-G111</f>
        <v>-12456.599999999991</v>
      </c>
    </row>
    <row r="112" spans="1:11" ht="13.5" customHeight="1">
      <c r="A112" s="36"/>
      <c r="B112" s="20" t="s">
        <v>8</v>
      </c>
      <c r="C112" s="14"/>
      <c r="D112" s="14"/>
      <c r="E112" s="14"/>
      <c r="F112" s="74"/>
      <c r="G112" s="74"/>
      <c r="H112" s="74"/>
      <c r="I112" s="74"/>
      <c r="J112" s="23"/>
      <c r="K112" s="23"/>
    </row>
    <row r="113" spans="1:11" ht="14.25">
      <c r="A113" s="36"/>
      <c r="B113" s="48" t="s">
        <v>45</v>
      </c>
      <c r="F113" s="69">
        <f>F114+F115+F116</f>
        <v>3392</v>
      </c>
      <c r="G113" s="69">
        <f>G114+G115+G116</f>
        <v>10075.9</v>
      </c>
      <c r="H113" s="69">
        <f>H114+H115+H116</f>
        <v>9012.2</v>
      </c>
      <c r="I113" s="69">
        <f>I114+I115+I116</f>
        <v>3393.1000000000004</v>
      </c>
      <c r="J113" s="89">
        <f aca="true" t="shared" si="12" ref="J113:J125">H113/G113*100</f>
        <v>89.44312666858545</v>
      </c>
      <c r="K113" s="89">
        <f aca="true" t="shared" si="13" ref="K113:K125">H113-G113</f>
        <v>-1063.699999999999</v>
      </c>
    </row>
    <row r="114" spans="1:11" ht="12.75">
      <c r="A114" s="36"/>
      <c r="B114" s="20" t="s">
        <v>9</v>
      </c>
      <c r="C114" s="14"/>
      <c r="D114" s="14"/>
      <c r="E114" s="14"/>
      <c r="F114" s="74">
        <v>2600</v>
      </c>
      <c r="G114" s="74">
        <v>7561.9</v>
      </c>
      <c r="H114" s="74">
        <v>6918.1</v>
      </c>
      <c r="I114" s="74">
        <v>2591</v>
      </c>
      <c r="J114" s="89">
        <f t="shared" si="12"/>
        <v>91.48626667900925</v>
      </c>
      <c r="K114" s="89">
        <f t="shared" si="13"/>
        <v>-643.7999999999993</v>
      </c>
    </row>
    <row r="115" spans="1:11" ht="12.75">
      <c r="A115" s="36"/>
      <c r="B115" s="20" t="s">
        <v>79</v>
      </c>
      <c r="C115" s="14"/>
      <c r="D115" s="14"/>
      <c r="E115" s="26"/>
      <c r="F115" s="69">
        <v>6</v>
      </c>
      <c r="G115" s="69">
        <v>3.5</v>
      </c>
      <c r="H115" s="69">
        <v>1.6</v>
      </c>
      <c r="I115" s="69">
        <v>2.9</v>
      </c>
      <c r="J115" s="89">
        <f t="shared" si="12"/>
        <v>45.714285714285715</v>
      </c>
      <c r="K115" s="89">
        <f t="shared" si="13"/>
        <v>-1.9</v>
      </c>
    </row>
    <row r="116" spans="1:11" ht="12.75">
      <c r="A116" s="27"/>
      <c r="B116" s="20" t="s">
        <v>4</v>
      </c>
      <c r="C116" s="10"/>
      <c r="D116" s="10"/>
      <c r="E116" s="10"/>
      <c r="F116" s="69">
        <v>786</v>
      </c>
      <c r="G116" s="69">
        <v>2510.5</v>
      </c>
      <c r="H116" s="69">
        <v>2092.5</v>
      </c>
      <c r="I116" s="69">
        <v>799.2</v>
      </c>
      <c r="J116" s="89">
        <f t="shared" si="12"/>
        <v>83.34993029277037</v>
      </c>
      <c r="K116" s="89">
        <f t="shared" si="13"/>
        <v>-418</v>
      </c>
    </row>
    <row r="117" spans="1:11" ht="12.75">
      <c r="A117" s="31"/>
      <c r="B117" s="3" t="s">
        <v>46</v>
      </c>
      <c r="C117" s="10"/>
      <c r="D117" s="10"/>
      <c r="E117" s="10"/>
      <c r="F117" s="69">
        <v>215</v>
      </c>
      <c r="G117" s="69">
        <v>644.3</v>
      </c>
      <c r="H117" s="69">
        <v>501.5</v>
      </c>
      <c r="I117" s="69">
        <v>392.7</v>
      </c>
      <c r="J117" s="89">
        <f t="shared" si="12"/>
        <v>77.8364116094987</v>
      </c>
      <c r="K117" s="89">
        <f t="shared" si="13"/>
        <v>-142.79999999999995</v>
      </c>
    </row>
    <row r="118" spans="1:11" ht="12.75">
      <c r="A118" s="27"/>
      <c r="B118" s="3" t="s">
        <v>5</v>
      </c>
      <c r="C118" s="10"/>
      <c r="D118" s="10"/>
      <c r="E118" s="10"/>
      <c r="F118" s="69"/>
      <c r="G118" s="69"/>
      <c r="H118" s="69"/>
      <c r="I118" s="69"/>
      <c r="J118" s="89" t="e">
        <f t="shared" si="12"/>
        <v>#DIV/0!</v>
      </c>
      <c r="K118" s="89">
        <f t="shared" si="13"/>
        <v>0</v>
      </c>
    </row>
    <row r="119" spans="1:11" ht="12.75">
      <c r="A119" s="27"/>
      <c r="B119" s="103" t="s">
        <v>23</v>
      </c>
      <c r="C119" s="10"/>
      <c r="D119" s="10"/>
      <c r="E119" s="10"/>
      <c r="F119" s="69">
        <v>35579</v>
      </c>
      <c r="G119" s="69">
        <v>85562.2</v>
      </c>
      <c r="H119" s="69">
        <v>74435.8</v>
      </c>
      <c r="I119" s="69">
        <v>43447.4</v>
      </c>
      <c r="J119" s="89"/>
      <c r="K119" s="89"/>
    </row>
    <row r="120" spans="1:11" ht="12.75">
      <c r="A120" s="27"/>
      <c r="B120" s="3" t="s">
        <v>102</v>
      </c>
      <c r="C120" s="10"/>
      <c r="D120" s="10"/>
      <c r="E120" s="10"/>
      <c r="F120" s="69"/>
      <c r="G120" s="69"/>
      <c r="H120" s="69"/>
      <c r="I120" s="69"/>
      <c r="J120" s="89" t="e">
        <f t="shared" si="12"/>
        <v>#DIV/0!</v>
      </c>
      <c r="K120" s="89">
        <f t="shared" si="13"/>
        <v>0</v>
      </c>
    </row>
    <row r="121" spans="1:11" ht="12.75">
      <c r="A121" s="27"/>
      <c r="B121" s="3" t="s">
        <v>77</v>
      </c>
      <c r="C121" s="10"/>
      <c r="D121" s="10"/>
      <c r="E121" s="10"/>
      <c r="F121" s="69">
        <v>18</v>
      </c>
      <c r="G121" s="69">
        <v>13</v>
      </c>
      <c r="H121" s="69">
        <v>9</v>
      </c>
      <c r="I121" s="69">
        <v>15.6</v>
      </c>
      <c r="J121" s="89">
        <f t="shared" si="12"/>
        <v>69.23076923076923</v>
      </c>
      <c r="K121" s="89">
        <f t="shared" si="13"/>
        <v>-4</v>
      </c>
    </row>
    <row r="122" spans="1:11" ht="12.75">
      <c r="A122" s="31"/>
      <c r="B122" s="13" t="s">
        <v>47</v>
      </c>
      <c r="C122" s="10"/>
      <c r="D122" s="10"/>
      <c r="E122" s="10"/>
      <c r="F122" s="69">
        <f>F123+F124</f>
        <v>240</v>
      </c>
      <c r="G122" s="69">
        <f>G123+G124</f>
        <v>231.8</v>
      </c>
      <c r="H122" s="69">
        <f>H123+H124</f>
        <v>112.1</v>
      </c>
      <c r="I122" s="69">
        <f>I123+I124</f>
        <v>476.5</v>
      </c>
      <c r="J122" s="89">
        <f t="shared" si="12"/>
        <v>48.36065573770491</v>
      </c>
      <c r="K122" s="89">
        <f t="shared" si="13"/>
        <v>-119.70000000000002</v>
      </c>
    </row>
    <row r="123" spans="1:11" ht="12.75">
      <c r="A123" s="27"/>
      <c r="B123" s="39" t="s">
        <v>27</v>
      </c>
      <c r="C123" s="10"/>
      <c r="D123" s="10"/>
      <c r="E123" s="10"/>
      <c r="F123" s="69">
        <v>30</v>
      </c>
      <c r="G123" s="69"/>
      <c r="H123" s="69"/>
      <c r="I123" s="69"/>
      <c r="J123" s="89" t="e">
        <f t="shared" si="12"/>
        <v>#DIV/0!</v>
      </c>
      <c r="K123" s="89">
        <f t="shared" si="13"/>
        <v>0</v>
      </c>
    </row>
    <row r="124" spans="1:11" ht="12.75">
      <c r="A124" s="27"/>
      <c r="B124" s="3" t="s">
        <v>6</v>
      </c>
      <c r="C124" s="12"/>
      <c r="D124" s="12"/>
      <c r="E124" s="12"/>
      <c r="F124" s="75">
        <v>210</v>
      </c>
      <c r="G124" s="75">
        <v>231.8</v>
      </c>
      <c r="H124" s="75">
        <v>112.1</v>
      </c>
      <c r="I124" s="75">
        <v>476.5</v>
      </c>
      <c r="J124" s="89">
        <f t="shared" si="12"/>
        <v>48.36065573770491</v>
      </c>
      <c r="K124" s="89">
        <f t="shared" si="13"/>
        <v>-119.70000000000002</v>
      </c>
    </row>
    <row r="125" spans="1:11" ht="15.75">
      <c r="A125" s="52" t="s">
        <v>31</v>
      </c>
      <c r="B125" s="40" t="s">
        <v>127</v>
      </c>
      <c r="C125" s="4"/>
      <c r="D125" s="4"/>
      <c r="E125" s="4"/>
      <c r="F125" s="51">
        <f>F127+F131+F138+F139+F137+F133</f>
        <v>1610</v>
      </c>
      <c r="G125" s="51">
        <f>G127+G131+G138+G139+G137+G133</f>
        <v>387.1</v>
      </c>
      <c r="H125" s="51">
        <f>H127+H131+H138+H139+H137+H133</f>
        <v>375.1</v>
      </c>
      <c r="I125" s="51">
        <f>I127+I131+I138+I139+I137+I133</f>
        <v>1155.6</v>
      </c>
      <c r="J125" s="24">
        <f t="shared" si="12"/>
        <v>96.90002583311805</v>
      </c>
      <c r="K125" s="24">
        <f t="shared" si="13"/>
        <v>-12</v>
      </c>
    </row>
    <row r="126" spans="1:11" ht="12" customHeight="1">
      <c r="A126" s="29"/>
      <c r="B126" s="20" t="s">
        <v>8</v>
      </c>
      <c r="C126" s="14"/>
      <c r="D126" s="14"/>
      <c r="E126" s="14"/>
      <c r="F126" s="74"/>
      <c r="G126" s="74"/>
      <c r="H126" s="74"/>
      <c r="I126" s="74"/>
      <c r="J126" s="24"/>
      <c r="K126" s="24"/>
    </row>
    <row r="127" spans="1:11" ht="14.25">
      <c r="A127" s="36"/>
      <c r="B127" s="46" t="s">
        <v>45</v>
      </c>
      <c r="C127" s="4"/>
      <c r="D127" s="4"/>
      <c r="E127" s="4"/>
      <c r="F127" s="74">
        <f>F128+F129+F130</f>
        <v>0</v>
      </c>
      <c r="G127" s="74">
        <f>G128+G129+G130</f>
        <v>0</v>
      </c>
      <c r="H127" s="74">
        <f>H128+H129+H130</f>
        <v>0</v>
      </c>
      <c r="I127" s="74">
        <f>I128+I129+I130</f>
        <v>36.4</v>
      </c>
      <c r="J127" s="89" t="e">
        <f aca="true" t="shared" si="14" ref="J127:J132">H127/G127*100</f>
        <v>#DIV/0!</v>
      </c>
      <c r="K127" s="89">
        <f aca="true" t="shared" si="15" ref="K127:K132">H127-G127</f>
        <v>0</v>
      </c>
    </row>
    <row r="128" spans="1:11" ht="12.75">
      <c r="A128" s="27"/>
      <c r="B128" s="3" t="s">
        <v>9</v>
      </c>
      <c r="C128" s="4"/>
      <c r="D128" s="4"/>
      <c r="E128" s="4"/>
      <c r="F128" s="74"/>
      <c r="G128" s="74"/>
      <c r="H128" s="74"/>
      <c r="I128" s="74">
        <v>27.9</v>
      </c>
      <c r="J128" s="89" t="e">
        <f t="shared" si="14"/>
        <v>#DIV/0!</v>
      </c>
      <c r="K128" s="89">
        <f t="shared" si="15"/>
        <v>0</v>
      </c>
    </row>
    <row r="129" spans="1:11" ht="12.75">
      <c r="A129" s="31"/>
      <c r="B129" s="20" t="s">
        <v>79</v>
      </c>
      <c r="C129" s="14"/>
      <c r="D129" s="14"/>
      <c r="E129" s="26"/>
      <c r="F129" s="69"/>
      <c r="G129" s="69"/>
      <c r="H129" s="69"/>
      <c r="I129" s="69"/>
      <c r="J129" s="89" t="e">
        <f t="shared" si="14"/>
        <v>#DIV/0!</v>
      </c>
      <c r="K129" s="89">
        <f t="shared" si="15"/>
        <v>0</v>
      </c>
    </row>
    <row r="130" spans="1:11" ht="12.75">
      <c r="A130" s="27"/>
      <c r="B130" s="20" t="s">
        <v>4</v>
      </c>
      <c r="C130" s="4"/>
      <c r="D130" s="4"/>
      <c r="E130" s="4"/>
      <c r="F130" s="69"/>
      <c r="G130" s="69"/>
      <c r="H130" s="69"/>
      <c r="I130" s="69">
        <v>8.5</v>
      </c>
      <c r="J130" s="89" t="e">
        <f t="shared" si="14"/>
        <v>#DIV/0!</v>
      </c>
      <c r="K130" s="89">
        <f t="shared" si="15"/>
        <v>0</v>
      </c>
    </row>
    <row r="131" spans="1:11" ht="12.75">
      <c r="A131" s="27"/>
      <c r="B131" s="3" t="s">
        <v>46</v>
      </c>
      <c r="C131" s="4"/>
      <c r="D131" s="4"/>
      <c r="E131" s="4"/>
      <c r="F131" s="69">
        <v>30</v>
      </c>
      <c r="G131" s="69">
        <v>81.9</v>
      </c>
      <c r="H131" s="69">
        <v>81.9</v>
      </c>
      <c r="I131" s="69">
        <v>149.6</v>
      </c>
      <c r="J131" s="89">
        <f t="shared" si="14"/>
        <v>100</v>
      </c>
      <c r="K131" s="89">
        <f t="shared" si="15"/>
        <v>0</v>
      </c>
    </row>
    <row r="132" spans="1:11" ht="12.75">
      <c r="A132" s="27"/>
      <c r="B132" s="20" t="s">
        <v>5</v>
      </c>
      <c r="C132" s="14"/>
      <c r="D132" s="14"/>
      <c r="E132" s="14"/>
      <c r="F132" s="69"/>
      <c r="G132" s="69"/>
      <c r="H132" s="69"/>
      <c r="I132" s="69"/>
      <c r="J132" s="89" t="e">
        <f t="shared" si="14"/>
        <v>#DIV/0!</v>
      </c>
      <c r="K132" s="89">
        <f t="shared" si="15"/>
        <v>0</v>
      </c>
    </row>
    <row r="133" spans="1:11" ht="12.75">
      <c r="A133" s="27"/>
      <c r="B133" s="103" t="s">
        <v>23</v>
      </c>
      <c r="C133" s="10"/>
      <c r="D133" s="10"/>
      <c r="E133" s="10"/>
      <c r="F133" s="74"/>
      <c r="G133" s="74"/>
      <c r="H133" s="74"/>
      <c r="I133" s="74">
        <v>523.6</v>
      </c>
      <c r="J133" s="89"/>
      <c r="K133" s="89"/>
    </row>
    <row r="134" spans="1:11" ht="12.75">
      <c r="A134" s="31"/>
      <c r="B134" s="4" t="s">
        <v>107</v>
      </c>
      <c r="C134" s="4"/>
      <c r="D134" s="4"/>
      <c r="E134" s="4"/>
      <c r="F134" s="121"/>
      <c r="G134" s="121"/>
      <c r="H134" s="75"/>
      <c r="I134" s="75"/>
      <c r="J134" s="89"/>
      <c r="K134" s="89"/>
    </row>
    <row r="135" spans="1:11" ht="12" customHeight="1">
      <c r="A135" s="55" t="s">
        <v>76</v>
      </c>
      <c r="B135" s="142" t="s">
        <v>74</v>
      </c>
      <c r="C135" s="142"/>
      <c r="D135" s="142"/>
      <c r="E135" s="143"/>
      <c r="F135" s="94" t="s">
        <v>89</v>
      </c>
      <c r="G135" s="93" t="s">
        <v>87</v>
      </c>
      <c r="H135" s="94" t="s">
        <v>75</v>
      </c>
      <c r="I135" s="94" t="s">
        <v>75</v>
      </c>
      <c r="J135" s="16" t="s">
        <v>126</v>
      </c>
      <c r="K135" s="95"/>
    </row>
    <row r="136" spans="1:11" ht="12" customHeight="1">
      <c r="A136" s="116" t="s">
        <v>90</v>
      </c>
      <c r="B136" s="63"/>
      <c r="C136" s="60"/>
      <c r="D136" s="10"/>
      <c r="E136" s="11"/>
      <c r="F136" s="113">
        <v>2014</v>
      </c>
      <c r="G136" s="96">
        <v>2014</v>
      </c>
      <c r="H136" s="113" t="s">
        <v>129</v>
      </c>
      <c r="I136" s="113" t="s">
        <v>130</v>
      </c>
      <c r="J136" s="97" t="s">
        <v>0</v>
      </c>
      <c r="K136" s="95" t="s">
        <v>1</v>
      </c>
    </row>
    <row r="137" spans="1:11" ht="12.75">
      <c r="A137" s="31"/>
      <c r="B137" s="3" t="s">
        <v>82</v>
      </c>
      <c r="C137" s="10"/>
      <c r="D137" s="10"/>
      <c r="E137" s="10"/>
      <c r="F137" s="69"/>
      <c r="G137" s="69"/>
      <c r="H137" s="69"/>
      <c r="I137" s="69"/>
      <c r="J137" s="89" t="e">
        <f aca="true" t="shared" si="16" ref="J137:J142">H137/G137*100</f>
        <v>#DIV/0!</v>
      </c>
      <c r="K137" s="89">
        <f aca="true" t="shared" si="17" ref="K137:K142">H137-G137</f>
        <v>0</v>
      </c>
    </row>
    <row r="138" spans="1:11" ht="12.75">
      <c r="A138" s="27"/>
      <c r="B138" s="3" t="s">
        <v>77</v>
      </c>
      <c r="C138" s="10"/>
      <c r="D138" s="10"/>
      <c r="E138" s="10"/>
      <c r="F138" s="69">
        <v>80</v>
      </c>
      <c r="G138" s="69">
        <v>55.2</v>
      </c>
      <c r="H138" s="69">
        <v>43.2</v>
      </c>
      <c r="I138" s="69">
        <v>46</v>
      </c>
      <c r="J138" s="89">
        <f t="shared" si="16"/>
        <v>78.26086956521739</v>
      </c>
      <c r="K138" s="89">
        <f t="shared" si="17"/>
        <v>-12</v>
      </c>
    </row>
    <row r="139" spans="1:11" ht="12.75">
      <c r="A139" s="27"/>
      <c r="B139" s="3" t="s">
        <v>47</v>
      </c>
      <c r="C139" s="4"/>
      <c r="D139" s="4"/>
      <c r="E139" s="4"/>
      <c r="F139" s="74">
        <f>F140+F141</f>
        <v>1500</v>
      </c>
      <c r="G139" s="74">
        <f>G140+G141</f>
        <v>250</v>
      </c>
      <c r="H139" s="74">
        <f>H140+H141</f>
        <v>250</v>
      </c>
      <c r="I139" s="74">
        <f>I140+I141</f>
        <v>400</v>
      </c>
      <c r="J139" s="89">
        <f t="shared" si="16"/>
        <v>100</v>
      </c>
      <c r="K139" s="89">
        <f t="shared" si="17"/>
        <v>0</v>
      </c>
    </row>
    <row r="140" spans="1:11" ht="12.75">
      <c r="A140" s="27"/>
      <c r="B140" s="41" t="s">
        <v>27</v>
      </c>
      <c r="C140" s="14"/>
      <c r="D140" s="14"/>
      <c r="E140" s="14"/>
      <c r="F140" s="69">
        <v>1500</v>
      </c>
      <c r="G140" s="69">
        <v>250</v>
      </c>
      <c r="H140" s="69">
        <v>250</v>
      </c>
      <c r="I140" s="69">
        <v>400</v>
      </c>
      <c r="J140" s="89">
        <f t="shared" si="16"/>
        <v>100</v>
      </c>
      <c r="K140" s="89">
        <f t="shared" si="17"/>
        <v>0</v>
      </c>
    </row>
    <row r="141" spans="1:11" ht="12.75">
      <c r="A141" s="27"/>
      <c r="B141" s="3" t="s">
        <v>6</v>
      </c>
      <c r="C141" s="14"/>
      <c r="D141" s="14"/>
      <c r="E141" s="14"/>
      <c r="F141" s="69"/>
      <c r="G141" s="69"/>
      <c r="H141" s="69"/>
      <c r="I141" s="69"/>
      <c r="J141" s="89" t="e">
        <f t="shared" si="16"/>
        <v>#DIV/0!</v>
      </c>
      <c r="K141" s="89">
        <f t="shared" si="17"/>
        <v>0</v>
      </c>
    </row>
    <row r="142" spans="1:11" ht="15.75">
      <c r="A142" s="42" t="s">
        <v>33</v>
      </c>
      <c r="B142" s="28" t="s">
        <v>34</v>
      </c>
      <c r="C142" s="14"/>
      <c r="D142" s="14"/>
      <c r="E142" s="14"/>
      <c r="F142" s="24">
        <f>F144+F148+F151+F154+F155+F150</f>
        <v>31569.800000000003</v>
      </c>
      <c r="G142" s="24">
        <f>G144+G148+G151+G154+G155+G150</f>
        <v>53942.4</v>
      </c>
      <c r="H142" s="24">
        <f>H144+H148+H151+H154+H155+H150</f>
        <v>42334.40000000001</v>
      </c>
      <c r="I142" s="24">
        <f>I144+I148+I151+I154+I155+I150</f>
        <v>108403.2</v>
      </c>
      <c r="J142" s="24">
        <f t="shared" si="16"/>
        <v>78.48074983686304</v>
      </c>
      <c r="K142" s="24">
        <f t="shared" si="17"/>
        <v>-11607.999999999993</v>
      </c>
    </row>
    <row r="143" spans="1:11" ht="13.5" customHeight="1">
      <c r="A143" s="42"/>
      <c r="B143" s="20" t="s">
        <v>8</v>
      </c>
      <c r="C143" s="14"/>
      <c r="D143" s="14"/>
      <c r="E143" s="14"/>
      <c r="F143" s="74"/>
      <c r="G143" s="74"/>
      <c r="H143" s="74"/>
      <c r="I143" s="74"/>
      <c r="J143" s="24"/>
      <c r="K143" s="24"/>
    </row>
    <row r="144" spans="1:11" ht="13.5" customHeight="1">
      <c r="A144" s="27"/>
      <c r="B144" s="48" t="s">
        <v>45</v>
      </c>
      <c r="F144" s="75">
        <f>F145+F146+F147</f>
        <v>0</v>
      </c>
      <c r="G144" s="75">
        <f>G145+G146+G147</f>
        <v>0</v>
      </c>
      <c r="H144" s="75">
        <f>H145+H146+H147</f>
        <v>0</v>
      </c>
      <c r="I144" s="75">
        <f>I145+I146+I147</f>
        <v>3075.7</v>
      </c>
      <c r="J144" s="89" t="e">
        <f aca="true" t="shared" si="18" ref="J144:J158">H144/G144*100</f>
        <v>#DIV/0!</v>
      </c>
      <c r="K144" s="89">
        <f aca="true" t="shared" si="19" ref="K144:K158">H144-G144</f>
        <v>0</v>
      </c>
    </row>
    <row r="145" spans="1:11" ht="12.75">
      <c r="A145" s="27"/>
      <c r="B145" s="20" t="s">
        <v>9</v>
      </c>
      <c r="C145" s="14"/>
      <c r="D145" s="14"/>
      <c r="E145" s="14"/>
      <c r="F145" s="74"/>
      <c r="G145" s="74"/>
      <c r="H145" s="74"/>
      <c r="I145" s="74">
        <v>2388.1</v>
      </c>
      <c r="J145" s="89" t="e">
        <f t="shared" si="18"/>
        <v>#DIV/0!</v>
      </c>
      <c r="K145" s="89">
        <f t="shared" si="19"/>
        <v>0</v>
      </c>
    </row>
    <row r="146" spans="1:11" ht="12.75">
      <c r="A146" s="27"/>
      <c r="B146" s="20" t="s">
        <v>79</v>
      </c>
      <c r="C146" s="14"/>
      <c r="D146" s="14"/>
      <c r="E146" s="26"/>
      <c r="F146" s="69"/>
      <c r="G146" s="69"/>
      <c r="H146" s="69"/>
      <c r="I146" s="69">
        <v>0.2</v>
      </c>
      <c r="J146" s="89" t="e">
        <f t="shared" si="18"/>
        <v>#DIV/0!</v>
      </c>
      <c r="K146" s="89">
        <f t="shared" si="19"/>
        <v>0</v>
      </c>
    </row>
    <row r="147" spans="1:11" ht="11.25" customHeight="1">
      <c r="A147" s="27"/>
      <c r="B147" s="20" t="s">
        <v>4</v>
      </c>
      <c r="C147" s="10"/>
      <c r="D147" s="10"/>
      <c r="E147" s="10"/>
      <c r="F147" s="69"/>
      <c r="G147" s="69"/>
      <c r="H147" s="69"/>
      <c r="I147" s="69">
        <v>687.4</v>
      </c>
      <c r="J147" s="89" t="e">
        <f t="shared" si="18"/>
        <v>#DIV/0!</v>
      </c>
      <c r="K147" s="89">
        <f t="shared" si="19"/>
        <v>0</v>
      </c>
    </row>
    <row r="148" spans="1:11" ht="12.75">
      <c r="A148" s="31"/>
      <c r="B148" s="3" t="s">
        <v>46</v>
      </c>
      <c r="C148" s="10"/>
      <c r="D148" s="10"/>
      <c r="E148" s="10"/>
      <c r="F148" s="69">
        <v>3558.2</v>
      </c>
      <c r="G148" s="69">
        <v>3551.9</v>
      </c>
      <c r="H148" s="69">
        <v>3243.8</v>
      </c>
      <c r="I148" s="69">
        <v>4056.8</v>
      </c>
      <c r="J148" s="89">
        <f t="shared" si="18"/>
        <v>91.32576930656832</v>
      </c>
      <c r="K148" s="89">
        <f t="shared" si="19"/>
        <v>-308.0999999999999</v>
      </c>
    </row>
    <row r="149" spans="1:11" ht="12.75">
      <c r="A149" s="27"/>
      <c r="B149" s="3" t="s">
        <v>5</v>
      </c>
      <c r="C149" s="10"/>
      <c r="D149" s="10"/>
      <c r="E149" s="10"/>
      <c r="F149" s="69"/>
      <c r="G149" s="69"/>
      <c r="H149" s="69"/>
      <c r="I149" s="69">
        <v>71.7</v>
      </c>
      <c r="J149" s="89" t="e">
        <f t="shared" si="18"/>
        <v>#DIV/0!</v>
      </c>
      <c r="K149" s="89">
        <f t="shared" si="19"/>
        <v>0</v>
      </c>
    </row>
    <row r="150" spans="1:11" ht="12.75">
      <c r="A150" s="31"/>
      <c r="B150" s="3" t="s">
        <v>110</v>
      </c>
      <c r="C150" s="10"/>
      <c r="D150" s="10"/>
      <c r="E150" s="10"/>
      <c r="F150" s="69"/>
      <c r="G150" s="69">
        <v>98</v>
      </c>
      <c r="H150" s="69"/>
      <c r="I150" s="69">
        <v>12359.9</v>
      </c>
      <c r="J150" s="89">
        <f t="shared" si="18"/>
        <v>0</v>
      </c>
      <c r="K150" s="89">
        <f t="shared" si="19"/>
        <v>-98</v>
      </c>
    </row>
    <row r="151" spans="1:11" ht="12.75">
      <c r="A151" s="31"/>
      <c r="B151" s="103" t="s">
        <v>57</v>
      </c>
      <c r="C151" s="10"/>
      <c r="D151" s="10"/>
      <c r="E151" s="10"/>
      <c r="F151" s="69">
        <f>F152+F153</f>
        <v>28011.600000000002</v>
      </c>
      <c r="G151" s="69">
        <f>G152+G153</f>
        <v>50292.5</v>
      </c>
      <c r="H151" s="69">
        <f>H152+H153</f>
        <v>39090.600000000006</v>
      </c>
      <c r="I151" s="69">
        <f>I152+I153</f>
        <v>88812.3</v>
      </c>
      <c r="J151" s="89">
        <f t="shared" si="18"/>
        <v>77.72649997514542</v>
      </c>
      <c r="K151" s="89">
        <f t="shared" si="19"/>
        <v>-11201.899999999994</v>
      </c>
    </row>
    <row r="152" spans="1:11" ht="11.25" customHeight="1">
      <c r="A152" s="27"/>
      <c r="B152" s="103" t="s">
        <v>58</v>
      </c>
      <c r="C152" s="10"/>
      <c r="D152" s="10"/>
      <c r="E152" s="10"/>
      <c r="F152" s="69">
        <v>27597.9</v>
      </c>
      <c r="G152" s="69">
        <v>49748.8</v>
      </c>
      <c r="H152" s="69">
        <v>38601.8</v>
      </c>
      <c r="I152" s="69">
        <v>88374.3</v>
      </c>
      <c r="J152" s="89">
        <f t="shared" si="18"/>
        <v>77.5934293892516</v>
      </c>
      <c r="K152" s="89">
        <f t="shared" si="19"/>
        <v>-11147</v>
      </c>
    </row>
    <row r="153" spans="1:11" ht="12.75">
      <c r="A153" s="27"/>
      <c r="B153" s="108" t="s">
        <v>59</v>
      </c>
      <c r="C153" s="10"/>
      <c r="D153" s="10"/>
      <c r="E153" s="10"/>
      <c r="F153" s="69">
        <v>413.7</v>
      </c>
      <c r="G153" s="69">
        <v>543.7</v>
      </c>
      <c r="H153" s="69">
        <v>488.8</v>
      </c>
      <c r="I153" s="69">
        <v>438</v>
      </c>
      <c r="J153" s="89">
        <f t="shared" si="18"/>
        <v>89.90251977193304</v>
      </c>
      <c r="K153" s="89">
        <f t="shared" si="19"/>
        <v>-54.900000000000034</v>
      </c>
    </row>
    <row r="154" spans="1:11" ht="12.75">
      <c r="A154" s="27"/>
      <c r="B154" s="3" t="s">
        <v>77</v>
      </c>
      <c r="C154" s="10"/>
      <c r="D154" s="10"/>
      <c r="E154" s="10"/>
      <c r="F154" s="69"/>
      <c r="G154" s="69"/>
      <c r="H154" s="69"/>
      <c r="I154" s="69">
        <v>12.8</v>
      </c>
      <c r="J154" s="89" t="e">
        <f t="shared" si="18"/>
        <v>#DIV/0!</v>
      </c>
      <c r="K154" s="89">
        <f t="shared" si="19"/>
        <v>0</v>
      </c>
    </row>
    <row r="155" spans="1:11" ht="12.75">
      <c r="A155" s="31"/>
      <c r="B155" s="3" t="s">
        <v>47</v>
      </c>
      <c r="C155" s="10"/>
      <c r="D155" s="10"/>
      <c r="E155" s="10"/>
      <c r="F155" s="69">
        <f>F156+F157</f>
        <v>0</v>
      </c>
      <c r="G155" s="69">
        <f>G156+G157</f>
        <v>0</v>
      </c>
      <c r="H155" s="69">
        <f>H156+H157</f>
        <v>0</v>
      </c>
      <c r="I155" s="69">
        <f>I156+I157</f>
        <v>85.7</v>
      </c>
      <c r="J155" s="89" t="e">
        <f t="shared" si="18"/>
        <v>#DIV/0!</v>
      </c>
      <c r="K155" s="89">
        <f t="shared" si="19"/>
        <v>0</v>
      </c>
    </row>
    <row r="156" spans="1:11" ht="12.75">
      <c r="A156" s="27"/>
      <c r="B156" s="27" t="s">
        <v>27</v>
      </c>
      <c r="C156" s="10"/>
      <c r="D156" s="10"/>
      <c r="E156" s="10"/>
      <c r="F156" s="69"/>
      <c r="G156" s="69"/>
      <c r="H156" s="69"/>
      <c r="I156" s="69"/>
      <c r="J156" s="89" t="e">
        <f t="shared" si="18"/>
        <v>#DIV/0!</v>
      </c>
      <c r="K156" s="89">
        <f t="shared" si="19"/>
        <v>0</v>
      </c>
    </row>
    <row r="157" spans="1:11" ht="12.75">
      <c r="A157" s="27"/>
      <c r="B157" s="3" t="s">
        <v>6</v>
      </c>
      <c r="C157" s="10"/>
      <c r="D157" s="10"/>
      <c r="E157" s="10"/>
      <c r="F157" s="74"/>
      <c r="G157" s="74"/>
      <c r="H157" s="69"/>
      <c r="I157" s="69">
        <v>85.7</v>
      </c>
      <c r="J157" s="89" t="e">
        <f t="shared" si="18"/>
        <v>#DIV/0!</v>
      </c>
      <c r="K157" s="89">
        <f t="shared" si="19"/>
        <v>0</v>
      </c>
    </row>
    <row r="158" spans="1:11" ht="15.75">
      <c r="A158" s="42" t="s">
        <v>99</v>
      </c>
      <c r="B158" s="28" t="s">
        <v>100</v>
      </c>
      <c r="C158" s="14"/>
      <c r="D158" s="14"/>
      <c r="E158" s="14"/>
      <c r="F158" s="24">
        <f>F160+F164+F167+F170+F171+F166</f>
        <v>7246</v>
      </c>
      <c r="G158" s="24">
        <f>G160+G164+G167+G170+G171+G166</f>
        <v>8890.4</v>
      </c>
      <c r="H158" s="24">
        <f>H160+H164+H167+H170+H171+H166</f>
        <v>7195.7</v>
      </c>
      <c r="I158" s="24">
        <f>I160+I164+I167+I170+I171+I166</f>
        <v>5616.4</v>
      </c>
      <c r="J158" s="24">
        <f t="shared" si="18"/>
        <v>80.93786556285431</v>
      </c>
      <c r="K158" s="24">
        <f t="shared" si="19"/>
        <v>-1694.6999999999998</v>
      </c>
    </row>
    <row r="159" spans="1:11" ht="12.75">
      <c r="A159" s="42"/>
      <c r="B159" s="20" t="s">
        <v>8</v>
      </c>
      <c r="C159" s="14"/>
      <c r="D159" s="14"/>
      <c r="E159" s="14"/>
      <c r="F159" s="107"/>
      <c r="G159" s="107"/>
      <c r="H159" s="19"/>
      <c r="I159" s="19"/>
      <c r="J159" s="89"/>
      <c r="K159" s="89"/>
    </row>
    <row r="160" spans="1:11" ht="14.25">
      <c r="A160" s="27"/>
      <c r="B160" s="48" t="s">
        <v>45</v>
      </c>
      <c r="F160" s="75">
        <f>F161+F162+F163</f>
        <v>938</v>
      </c>
      <c r="G160" s="75">
        <f>G161+G162+G163</f>
        <v>924.3</v>
      </c>
      <c r="H160" s="75">
        <f>H161+H162+H163</f>
        <v>781.8</v>
      </c>
      <c r="I160" s="75">
        <f>I161+I162+I163</f>
        <v>887.1</v>
      </c>
      <c r="J160" s="89">
        <f aca="true" t="shared" si="20" ref="J160:J176">H160/G160*100</f>
        <v>84.58292762090231</v>
      </c>
      <c r="K160" s="89">
        <f aca="true" t="shared" si="21" ref="K160:K176">H160-G160</f>
        <v>-142.5</v>
      </c>
    </row>
    <row r="161" spans="1:11" ht="12.75">
      <c r="A161" s="27"/>
      <c r="B161" s="20" t="s">
        <v>9</v>
      </c>
      <c r="C161" s="14"/>
      <c r="D161" s="14"/>
      <c r="E161" s="14"/>
      <c r="F161" s="74">
        <v>710</v>
      </c>
      <c r="G161" s="74">
        <v>710</v>
      </c>
      <c r="H161" s="74">
        <v>628.9</v>
      </c>
      <c r="I161" s="74">
        <v>669</v>
      </c>
      <c r="J161" s="89">
        <f t="shared" si="20"/>
        <v>88.5774647887324</v>
      </c>
      <c r="K161" s="89">
        <f t="shared" si="21"/>
        <v>-81.10000000000002</v>
      </c>
    </row>
    <row r="162" spans="1:11" ht="12.75">
      <c r="A162" s="27"/>
      <c r="B162" s="20" t="s">
        <v>79</v>
      </c>
      <c r="C162" s="14"/>
      <c r="D162" s="14"/>
      <c r="E162" s="26"/>
      <c r="F162" s="69">
        <v>14</v>
      </c>
      <c r="G162" s="69">
        <v>0.3</v>
      </c>
      <c r="H162" s="69">
        <v>0.3</v>
      </c>
      <c r="I162" s="69">
        <v>65.7</v>
      </c>
      <c r="J162" s="89">
        <f t="shared" si="20"/>
        <v>100</v>
      </c>
      <c r="K162" s="89">
        <f t="shared" si="21"/>
        <v>0</v>
      </c>
    </row>
    <row r="163" spans="1:11" ht="12.75">
      <c r="A163" s="27"/>
      <c r="B163" s="20" t="s">
        <v>4</v>
      </c>
      <c r="C163" s="10"/>
      <c r="D163" s="10"/>
      <c r="E163" s="10"/>
      <c r="F163" s="69">
        <v>214</v>
      </c>
      <c r="G163" s="69">
        <v>214</v>
      </c>
      <c r="H163" s="69">
        <v>152.6</v>
      </c>
      <c r="I163" s="69">
        <v>152.4</v>
      </c>
      <c r="J163" s="89">
        <f t="shared" si="20"/>
        <v>71.30841121495327</v>
      </c>
      <c r="K163" s="89">
        <f t="shared" si="21"/>
        <v>-61.400000000000006</v>
      </c>
    </row>
    <row r="164" spans="1:11" ht="12.75">
      <c r="A164" s="31"/>
      <c r="B164" s="3" t="s">
        <v>46</v>
      </c>
      <c r="C164" s="10"/>
      <c r="D164" s="10"/>
      <c r="E164" s="10"/>
      <c r="F164" s="69">
        <v>333.9</v>
      </c>
      <c r="G164" s="69">
        <v>463.4</v>
      </c>
      <c r="H164" s="69">
        <v>200.2</v>
      </c>
      <c r="I164" s="69">
        <v>249.8</v>
      </c>
      <c r="J164" s="89">
        <f t="shared" si="20"/>
        <v>43.202416918429</v>
      </c>
      <c r="K164" s="89">
        <f t="shared" si="21"/>
        <v>-263.2</v>
      </c>
    </row>
    <row r="165" spans="1:11" ht="12.75">
      <c r="A165" s="27"/>
      <c r="B165" s="3" t="s">
        <v>5</v>
      </c>
      <c r="C165" s="10"/>
      <c r="D165" s="10"/>
      <c r="E165" s="10"/>
      <c r="F165" s="69"/>
      <c r="G165" s="69"/>
      <c r="H165" s="69"/>
      <c r="I165" s="69"/>
      <c r="J165" s="89" t="e">
        <f t="shared" si="20"/>
        <v>#DIV/0!</v>
      </c>
      <c r="K165" s="89">
        <f t="shared" si="21"/>
        <v>0</v>
      </c>
    </row>
    <row r="166" spans="1:11" ht="12.75">
      <c r="A166" s="31"/>
      <c r="B166" s="3" t="s">
        <v>110</v>
      </c>
      <c r="C166" s="10"/>
      <c r="D166" s="10"/>
      <c r="E166" s="10"/>
      <c r="F166" s="69">
        <v>3820</v>
      </c>
      <c r="G166" s="69">
        <v>5884.4</v>
      </c>
      <c r="H166" s="69">
        <v>5224.5</v>
      </c>
      <c r="I166" s="69">
        <v>3633.9</v>
      </c>
      <c r="J166" s="89"/>
      <c r="K166" s="89"/>
    </row>
    <row r="167" spans="1:11" ht="12.75">
      <c r="A167" s="31"/>
      <c r="B167" s="103" t="s">
        <v>57</v>
      </c>
      <c r="C167" s="10"/>
      <c r="D167" s="10"/>
      <c r="E167" s="10"/>
      <c r="F167" s="69">
        <f>F168+F169</f>
        <v>0</v>
      </c>
      <c r="G167" s="69">
        <f>G168+G169</f>
        <v>0</v>
      </c>
      <c r="H167" s="69">
        <f>H168+H169</f>
        <v>0</v>
      </c>
      <c r="I167" s="69">
        <f>I168+I169</f>
        <v>0</v>
      </c>
      <c r="J167" s="89" t="e">
        <f t="shared" si="20"/>
        <v>#DIV/0!</v>
      </c>
      <c r="K167" s="89">
        <f t="shared" si="21"/>
        <v>0</v>
      </c>
    </row>
    <row r="168" spans="1:11" ht="12.75">
      <c r="A168" s="27"/>
      <c r="B168" s="103" t="s">
        <v>58</v>
      </c>
      <c r="C168" s="10"/>
      <c r="D168" s="10"/>
      <c r="E168" s="10"/>
      <c r="F168" s="69"/>
      <c r="G168" s="69"/>
      <c r="H168" s="69"/>
      <c r="I168" s="69"/>
      <c r="J168" s="89" t="e">
        <f t="shared" si="20"/>
        <v>#DIV/0!</v>
      </c>
      <c r="K168" s="89">
        <f t="shared" si="21"/>
        <v>0</v>
      </c>
    </row>
    <row r="169" spans="1:11" ht="12.75">
      <c r="A169" s="27"/>
      <c r="B169" s="108" t="s">
        <v>59</v>
      </c>
      <c r="C169" s="10"/>
      <c r="D169" s="10"/>
      <c r="E169" s="10"/>
      <c r="F169" s="69"/>
      <c r="G169" s="69"/>
      <c r="H169" s="69"/>
      <c r="I169" s="69"/>
      <c r="J169" s="89" t="e">
        <f t="shared" si="20"/>
        <v>#DIV/0!</v>
      </c>
      <c r="K169" s="89">
        <f t="shared" si="21"/>
        <v>0</v>
      </c>
    </row>
    <row r="170" spans="1:11" ht="12.75">
      <c r="A170" s="27"/>
      <c r="B170" s="3" t="s">
        <v>77</v>
      </c>
      <c r="C170" s="10"/>
      <c r="D170" s="10"/>
      <c r="E170" s="10"/>
      <c r="F170" s="69">
        <v>1124</v>
      </c>
      <c r="G170" s="69">
        <v>948.7</v>
      </c>
      <c r="H170" s="69">
        <v>711.8</v>
      </c>
      <c r="I170" s="69">
        <v>398.3</v>
      </c>
      <c r="J170" s="89">
        <f t="shared" si="20"/>
        <v>75.02898703488984</v>
      </c>
      <c r="K170" s="89">
        <f t="shared" si="21"/>
        <v>-236.9000000000001</v>
      </c>
    </row>
    <row r="171" spans="1:11" ht="12.75">
      <c r="A171" s="31"/>
      <c r="B171" s="3" t="s">
        <v>47</v>
      </c>
      <c r="C171" s="10"/>
      <c r="D171" s="10"/>
      <c r="E171" s="10"/>
      <c r="F171" s="69">
        <f>F172+F173</f>
        <v>1030.1</v>
      </c>
      <c r="G171" s="69">
        <f>G172+G173</f>
        <v>669.6</v>
      </c>
      <c r="H171" s="69">
        <f>H172+H173</f>
        <v>277.4</v>
      </c>
      <c r="I171" s="69">
        <f>I172+I173</f>
        <v>447.3</v>
      </c>
      <c r="J171" s="89">
        <f t="shared" si="20"/>
        <v>41.427718040621265</v>
      </c>
      <c r="K171" s="89">
        <f t="shared" si="21"/>
        <v>-392.20000000000005</v>
      </c>
    </row>
    <row r="172" spans="1:11" ht="12.75">
      <c r="A172" s="27"/>
      <c r="B172" s="27" t="s">
        <v>27</v>
      </c>
      <c r="C172" s="10"/>
      <c r="D172" s="10"/>
      <c r="E172" s="10"/>
      <c r="F172" s="69">
        <v>760</v>
      </c>
      <c r="G172" s="69">
        <v>423.3</v>
      </c>
      <c r="H172" s="69">
        <v>123.3</v>
      </c>
      <c r="I172" s="69">
        <v>215.8</v>
      </c>
      <c r="J172" s="89">
        <f t="shared" si="20"/>
        <v>29.128277817150956</v>
      </c>
      <c r="K172" s="89">
        <f t="shared" si="21"/>
        <v>-300</v>
      </c>
    </row>
    <row r="173" spans="1:11" s="17" customFormat="1" ht="12.75">
      <c r="A173" s="27"/>
      <c r="B173" s="3" t="s">
        <v>6</v>
      </c>
      <c r="C173" s="10"/>
      <c r="D173" s="10"/>
      <c r="E173" s="10"/>
      <c r="F173" s="74">
        <v>270.1</v>
      </c>
      <c r="G173" s="74">
        <v>246.3</v>
      </c>
      <c r="H173" s="69">
        <v>154.1</v>
      </c>
      <c r="I173" s="69">
        <v>231.5</v>
      </c>
      <c r="J173" s="89">
        <f t="shared" si="20"/>
        <v>62.56597645148193</v>
      </c>
      <c r="K173" s="89">
        <f t="shared" si="21"/>
        <v>-92.20000000000002</v>
      </c>
    </row>
    <row r="174" spans="1:11" s="17" customFormat="1" ht="15.75">
      <c r="A174" s="118" t="s">
        <v>103</v>
      </c>
      <c r="B174" s="62" t="s">
        <v>104</v>
      </c>
      <c r="C174" s="119"/>
      <c r="D174" s="119"/>
      <c r="E174" s="119"/>
      <c r="F174" s="16">
        <f>F175</f>
        <v>300</v>
      </c>
      <c r="G174" s="16">
        <f>G175</f>
        <v>300</v>
      </c>
      <c r="H174" s="16">
        <f>H175</f>
        <v>300</v>
      </c>
      <c r="I174" s="16">
        <f>I175</f>
        <v>200</v>
      </c>
      <c r="J174" s="89">
        <f t="shared" si="20"/>
        <v>100</v>
      </c>
      <c r="K174" s="89">
        <f t="shared" si="21"/>
        <v>0</v>
      </c>
    </row>
    <row r="175" spans="1:11" s="17" customFormat="1" ht="15.75">
      <c r="A175" s="118"/>
      <c r="B175" s="103" t="s">
        <v>23</v>
      </c>
      <c r="C175" s="14"/>
      <c r="D175" s="14"/>
      <c r="E175" s="26"/>
      <c r="F175" s="120">
        <v>300</v>
      </c>
      <c r="G175" s="120">
        <v>300</v>
      </c>
      <c r="H175" s="79">
        <v>300</v>
      </c>
      <c r="I175" s="79">
        <v>200</v>
      </c>
      <c r="J175" s="89">
        <f t="shared" si="20"/>
        <v>100</v>
      </c>
      <c r="K175" s="89">
        <f t="shared" si="21"/>
        <v>0</v>
      </c>
    </row>
    <row r="176" spans="1:11" s="17" customFormat="1" ht="12.75">
      <c r="A176" s="29"/>
      <c r="B176" s="25" t="s">
        <v>65</v>
      </c>
      <c r="C176" s="22"/>
      <c r="D176" s="22"/>
      <c r="E176" s="22"/>
      <c r="F176" s="16">
        <f>F95+F111+F125+F142+F158</f>
        <v>265744</v>
      </c>
      <c r="G176" s="16">
        <f>G95+G111+G125+G142+G158</f>
        <v>455544.80000000005</v>
      </c>
      <c r="H176" s="16">
        <f>H95+H111+H125+H142+H158</f>
        <v>390623.8</v>
      </c>
      <c r="I176" s="16">
        <f>I95+I111+I125+I142+I158</f>
        <v>410095.3</v>
      </c>
      <c r="J176" s="24">
        <f t="shared" si="20"/>
        <v>85.74871231106138</v>
      </c>
      <c r="K176" s="24">
        <f t="shared" si="21"/>
        <v>-64921.00000000006</v>
      </c>
    </row>
    <row r="177" spans="1:11" s="17" customFormat="1" ht="12.75">
      <c r="A177" s="29"/>
      <c r="B177" s="25" t="s">
        <v>66</v>
      </c>
      <c r="C177" s="22"/>
      <c r="D177" s="22"/>
      <c r="E177" s="22"/>
      <c r="F177" s="16">
        <f>F176/F179*100</f>
        <v>74.08838560620443</v>
      </c>
      <c r="G177" s="16">
        <f>G176/G179*100</f>
        <v>80.23549399508278</v>
      </c>
      <c r="H177" s="16">
        <f>H176/H179*100</f>
        <v>81.06697226458182</v>
      </c>
      <c r="I177" s="16">
        <f>I176/I179*100</f>
        <v>74.88370615231203</v>
      </c>
      <c r="J177" s="24">
        <f>H177/G177*100</f>
        <v>101.03629731444042</v>
      </c>
      <c r="K177" s="24">
        <f>H177-G177</f>
        <v>0.8314782694990441</v>
      </c>
    </row>
    <row r="178" spans="1:11" ht="12" customHeight="1">
      <c r="A178" s="31"/>
      <c r="B178" s="62" t="s">
        <v>113</v>
      </c>
      <c r="C178" s="10"/>
      <c r="D178" s="10"/>
      <c r="E178" s="10"/>
      <c r="F178" s="16">
        <v>32294</v>
      </c>
      <c r="G178" s="16">
        <v>37458</v>
      </c>
      <c r="H178" s="21">
        <v>33977</v>
      </c>
      <c r="I178" s="21">
        <v>39778</v>
      </c>
      <c r="J178" s="24"/>
      <c r="K178" s="24"/>
    </row>
    <row r="179" spans="1:11" ht="13.5" customHeight="1">
      <c r="A179" s="27"/>
      <c r="B179" s="6" t="s">
        <v>35</v>
      </c>
      <c r="C179" s="14"/>
      <c r="D179" s="14"/>
      <c r="E179" s="14"/>
      <c r="F179" s="16">
        <f>F8+F22+F30+F53+F76+F95+F111+F125+F142+F178+F158+F174+F93</f>
        <v>358685.10000000003</v>
      </c>
      <c r="G179" s="16">
        <f>G8+G22+G30+G53+G76+G95+G111+G125+G142+G178+G158+G174+G93</f>
        <v>567759.7000000001</v>
      </c>
      <c r="H179" s="16">
        <f>H8+H22+H30+H53+H76+H95+H111+H125+H142+H178+H158+H174+H93</f>
        <v>481853.2</v>
      </c>
      <c r="I179" s="16">
        <f>I8+I22+I30+I53+I76+I93+I95+I111+I125+I142+I158+I174+I178</f>
        <v>547642.9</v>
      </c>
      <c r="J179" s="24">
        <f aca="true" t="shared" si="22" ref="J179:J189">H179/G179*100</f>
        <v>84.86921491609918</v>
      </c>
      <c r="K179" s="24">
        <f aca="true" t="shared" si="23" ref="K179:K191">H179-G179</f>
        <v>-85906.50000000006</v>
      </c>
    </row>
    <row r="180" spans="1:11" ht="13.5" customHeight="1">
      <c r="A180" s="27"/>
      <c r="B180" s="6" t="s">
        <v>109</v>
      </c>
      <c r="C180" s="14"/>
      <c r="D180" s="14"/>
      <c r="E180" s="14"/>
      <c r="F180" s="16">
        <v>358685.1</v>
      </c>
      <c r="G180" s="16">
        <v>567085.7</v>
      </c>
      <c r="H180" s="18">
        <v>488698.2</v>
      </c>
      <c r="I180" s="18">
        <v>572214.3</v>
      </c>
      <c r="J180" s="24">
        <f>H180/G180*100</f>
        <v>86.17713336802534</v>
      </c>
      <c r="K180" s="24">
        <f>H180-G180</f>
        <v>-78387.49999999994</v>
      </c>
    </row>
    <row r="181" spans="1:11" ht="17.25" customHeight="1">
      <c r="A181" s="29"/>
      <c r="B181" s="44" t="s">
        <v>36</v>
      </c>
      <c r="C181" s="14"/>
      <c r="D181" s="14"/>
      <c r="E181" s="14"/>
      <c r="F181" s="18"/>
      <c r="G181" s="18">
        <v>-674</v>
      </c>
      <c r="H181" s="18">
        <v>6845</v>
      </c>
      <c r="I181" s="18">
        <v>24571.4</v>
      </c>
      <c r="J181" s="18">
        <f>J180-J179</f>
        <v>1.307918451926156</v>
      </c>
      <c r="K181" s="18">
        <f>K180-K179</f>
        <v>7519.000000000116</v>
      </c>
    </row>
    <row r="182" spans="1:11" ht="19.5" customHeight="1">
      <c r="A182" s="43" t="s">
        <v>68</v>
      </c>
      <c r="B182" s="45" t="s">
        <v>37</v>
      </c>
      <c r="C182" s="14"/>
      <c r="D182" s="14"/>
      <c r="E182" s="14"/>
      <c r="F182" s="24">
        <f>F183+F188+F190+F191+F197+F198+F199+F196</f>
        <v>358625.1</v>
      </c>
      <c r="G182" s="24">
        <f>G183+G188+G190+G191+G197+G198+G199+G196</f>
        <v>567759.7</v>
      </c>
      <c r="H182" s="24">
        <f>H183+H188+H190+H191+H197+H198+H199+H196</f>
        <v>481853.2</v>
      </c>
      <c r="I182" s="24">
        <f>I183+I188+I190+I191+I197+I198+I199+I196</f>
        <v>547642.9</v>
      </c>
      <c r="J182" s="24">
        <f t="shared" si="22"/>
        <v>84.8692149160992</v>
      </c>
      <c r="K182" s="24">
        <f t="shared" si="23"/>
        <v>-85906.49999999994</v>
      </c>
    </row>
    <row r="183" spans="1:11" ht="14.25" customHeight="1">
      <c r="A183" s="13"/>
      <c r="B183" s="46" t="s">
        <v>53</v>
      </c>
      <c r="C183" s="14"/>
      <c r="D183" s="14"/>
      <c r="E183" s="14"/>
      <c r="F183" s="74">
        <f>F9+F23+F37+F54+F97+F113+F127+F144+F160+F41</f>
        <v>36036.4</v>
      </c>
      <c r="G183" s="74">
        <f>G9+G23+G37+G54+G97+G113+G127+G144+G160+G41</f>
        <v>42731.6</v>
      </c>
      <c r="H183" s="74">
        <f>H9+H23+H37+H54+H97+H113+H127+H144+H160+H41</f>
        <v>38334.50000000001</v>
      </c>
      <c r="I183" s="74">
        <f>I9+I23+I37+I54+I97+I113+I127+I144+I160+I41</f>
        <v>34300.99999999999</v>
      </c>
      <c r="J183" s="89">
        <f t="shared" si="22"/>
        <v>89.70995703413868</v>
      </c>
      <c r="K183" s="89">
        <f t="shared" si="23"/>
        <v>-4397.099999999991</v>
      </c>
    </row>
    <row r="184" spans="1:11" ht="12" customHeight="1">
      <c r="A184" s="9"/>
      <c r="B184" s="103" t="s">
        <v>38</v>
      </c>
      <c r="C184" s="14"/>
      <c r="D184" s="14"/>
      <c r="E184" s="14"/>
      <c r="F184" s="74">
        <f>F10+F24+F42+F55+F98+F114+F128+F145+F161+F38</f>
        <v>28214.3</v>
      </c>
      <c r="G184" s="74">
        <f>G10+G24+G42+G55+G98+G114+G128+G145+G161+G38</f>
        <v>33481.200000000004</v>
      </c>
      <c r="H184" s="74">
        <f>H10+H24+H42+H55+H98+H114+H128+H145+H161+H38</f>
        <v>30326.399999999998</v>
      </c>
      <c r="I184" s="74">
        <f>I10+I24+I42+I55+I98+I114+I128+I145+I161+I38</f>
        <v>26330.7</v>
      </c>
      <c r="J184" s="89">
        <f t="shared" si="22"/>
        <v>90.57739865954623</v>
      </c>
      <c r="K184" s="89">
        <f t="shared" si="23"/>
        <v>-3154.8000000000065</v>
      </c>
    </row>
    <row r="185" spans="1:11" ht="12.75">
      <c r="A185" s="13"/>
      <c r="B185" s="103" t="s">
        <v>54</v>
      </c>
      <c r="C185" s="14"/>
      <c r="D185" s="14"/>
      <c r="E185" s="14"/>
      <c r="F185" s="74">
        <f>F11+F56+F99+F115+F129+F146+F162</f>
        <v>59</v>
      </c>
      <c r="G185" s="74">
        <f>G11+G56+G99+G115+G129+G146+G162</f>
        <v>41.599999999999994</v>
      </c>
      <c r="H185" s="74">
        <f>H11+H56+H99+H115+H129+H146+H162</f>
        <v>9.5</v>
      </c>
      <c r="I185" s="74">
        <f>I11+I56+I99+I115+I129+I146+I162</f>
        <v>88</v>
      </c>
      <c r="J185" s="89">
        <f t="shared" si="22"/>
        <v>22.836538461538463</v>
      </c>
      <c r="K185" s="89">
        <f t="shared" si="23"/>
        <v>-32.099999999999994</v>
      </c>
    </row>
    <row r="186" spans="1:11" ht="12.75">
      <c r="A186" s="9"/>
      <c r="B186" s="109" t="s">
        <v>39</v>
      </c>
      <c r="F186" s="75">
        <f>F12+F25+F45+F57+F100+F116+F130+F147+F163+F39</f>
        <v>7763.1</v>
      </c>
      <c r="G186" s="75">
        <f>G12+G25+G45+G57+G100+G116+G130+G147+G163+G39</f>
        <v>9208.8</v>
      </c>
      <c r="H186" s="75">
        <f>H12+H25+H45+H57+H100+H116+H130+H147+H163+H39</f>
        <v>7998.6</v>
      </c>
      <c r="I186" s="75">
        <f>I12+I25+I45+I57+I100+I116+I130+I147+I163+I39</f>
        <v>7882.299999999999</v>
      </c>
      <c r="J186" s="89">
        <f t="shared" si="22"/>
        <v>86.85822256971593</v>
      </c>
      <c r="K186" s="89">
        <f t="shared" si="23"/>
        <v>-1210.199999999999</v>
      </c>
    </row>
    <row r="187" spans="1:11" s="17" customFormat="1" ht="12.75">
      <c r="A187" s="7"/>
      <c r="B187" s="65" t="s">
        <v>67</v>
      </c>
      <c r="C187" s="15"/>
      <c r="D187" s="15"/>
      <c r="E187" s="15"/>
      <c r="F187" s="24">
        <f>(F186+F184)/F179*100</f>
        <v>10.03035810520147</v>
      </c>
      <c r="G187" s="24">
        <f>(G186+G184)/G179*100</f>
        <v>7.519026095018718</v>
      </c>
      <c r="H187" s="24">
        <f>(H186+H184)/H179*100</f>
        <v>7.953667216488341</v>
      </c>
      <c r="I187" s="24">
        <f>(I186+I184)/I179*100</f>
        <v>6.247319192853591</v>
      </c>
      <c r="J187" s="89">
        <f t="shared" si="22"/>
        <v>105.78055077847873</v>
      </c>
      <c r="K187" s="89">
        <f t="shared" si="23"/>
        <v>0.43464112146962286</v>
      </c>
    </row>
    <row r="188" spans="1:11" ht="14.25">
      <c r="A188" s="13"/>
      <c r="B188" s="47" t="s">
        <v>52</v>
      </c>
      <c r="C188" s="14"/>
      <c r="D188" s="14"/>
      <c r="E188" s="14"/>
      <c r="F188" s="74">
        <f>F13+F58+F101+F117+F131+F148+F32+F77+F46+F164+F52</f>
        <v>11323.9</v>
      </c>
      <c r="G188" s="74">
        <f>G13+G58+G101+G117+G131+G148+G32+G77+G46+G164+G52</f>
        <v>11856.9</v>
      </c>
      <c r="H188" s="74">
        <f>H13+H58+H101+H117+H131+H148+H32+H77+H46+H164+H52</f>
        <v>8510.300000000001</v>
      </c>
      <c r="I188" s="74">
        <f>I13+I58+I101+I117+I131+I148+I32+I77+I46+I164+I52</f>
        <v>13759.1</v>
      </c>
      <c r="J188" s="89">
        <f t="shared" si="22"/>
        <v>71.77508454992453</v>
      </c>
      <c r="K188" s="89">
        <f t="shared" si="23"/>
        <v>-3346.5999999999985</v>
      </c>
    </row>
    <row r="189" spans="1:11" ht="15" customHeight="1">
      <c r="A189" s="9"/>
      <c r="B189" s="3" t="s">
        <v>5</v>
      </c>
      <c r="C189" s="4"/>
      <c r="D189" s="4"/>
      <c r="E189" s="4"/>
      <c r="F189" s="74">
        <f>F14+F59+F102+F118+F132+F149+F80+F165</f>
        <v>126</v>
      </c>
      <c r="G189" s="74">
        <f>G14+G59+G102+G118+G132+G149+G80+G165</f>
        <v>141.5</v>
      </c>
      <c r="H189" s="74">
        <f>H14+H59+H102+H118+H132+H149+H80+H165</f>
        <v>141.5</v>
      </c>
      <c r="I189" s="74">
        <f>I14+I59+I102+I118+I132+I149+I80+I165</f>
        <v>71.7</v>
      </c>
      <c r="J189" s="89">
        <f t="shared" si="22"/>
        <v>100</v>
      </c>
      <c r="K189" s="89">
        <f t="shared" si="23"/>
        <v>0</v>
      </c>
    </row>
    <row r="190" spans="1:11" ht="14.25">
      <c r="A190" s="13"/>
      <c r="B190" s="46" t="s">
        <v>55</v>
      </c>
      <c r="C190" s="4"/>
      <c r="D190" s="4"/>
      <c r="E190" s="4"/>
      <c r="F190" s="74">
        <f>F16</f>
        <v>0</v>
      </c>
      <c r="G190" s="74">
        <f>G16</f>
        <v>0</v>
      </c>
      <c r="H190" s="74">
        <f>H16</f>
        <v>0</v>
      </c>
      <c r="I190" s="74">
        <f>I16</f>
        <v>0</v>
      </c>
      <c r="J190" s="89"/>
      <c r="K190" s="89">
        <f t="shared" si="23"/>
        <v>0</v>
      </c>
    </row>
    <row r="191" spans="1:11" ht="12" customHeight="1">
      <c r="A191" s="9"/>
      <c r="B191" s="46" t="s">
        <v>50</v>
      </c>
      <c r="C191" s="4"/>
      <c r="D191" s="4"/>
      <c r="E191" s="4"/>
      <c r="F191" s="74">
        <f>F60+F83+F15+F33+F103+F119+F133+F150+F166+F175</f>
        <v>226609.6</v>
      </c>
      <c r="G191" s="74">
        <f>G60+G83+G15+G33+G103+G119+G133+G150+G166+G175</f>
        <v>366054.2</v>
      </c>
      <c r="H191" s="74">
        <f>H60+H83+H15+H33+H103+H119+H133+H150+H166+H175</f>
        <v>310206.8</v>
      </c>
      <c r="I191" s="74">
        <f>I60+I83+I15+I33+I103+I119+I133+I150+I166+I175</f>
        <v>312887.9</v>
      </c>
      <c r="J191" s="89">
        <f>H191/G191*100</f>
        <v>84.74340685067948</v>
      </c>
      <c r="K191" s="89">
        <f t="shared" si="23"/>
        <v>-55847.40000000002</v>
      </c>
    </row>
    <row r="192" spans="1:11" ht="12" customHeight="1">
      <c r="A192" s="55" t="s">
        <v>76</v>
      </c>
      <c r="B192" s="142" t="s">
        <v>74</v>
      </c>
      <c r="C192" s="142"/>
      <c r="D192" s="142"/>
      <c r="E192" s="143"/>
      <c r="F192" s="94" t="s">
        <v>89</v>
      </c>
      <c r="G192" s="93" t="s">
        <v>87</v>
      </c>
      <c r="H192" s="94" t="s">
        <v>75</v>
      </c>
      <c r="I192" s="94" t="s">
        <v>75</v>
      </c>
      <c r="J192" s="16" t="s">
        <v>126</v>
      </c>
      <c r="K192" s="95"/>
    </row>
    <row r="193" spans="1:11" ht="12" customHeight="1">
      <c r="A193" s="116" t="s">
        <v>90</v>
      </c>
      <c r="B193" s="63"/>
      <c r="C193" s="60"/>
      <c r="D193" s="10"/>
      <c r="E193" s="11"/>
      <c r="F193" s="113">
        <v>2014</v>
      </c>
      <c r="G193" s="96">
        <v>2014</v>
      </c>
      <c r="H193" s="113" t="s">
        <v>129</v>
      </c>
      <c r="I193" s="113" t="s">
        <v>130</v>
      </c>
      <c r="J193" s="97" t="s">
        <v>0</v>
      </c>
      <c r="K193" s="95" t="s">
        <v>1</v>
      </c>
    </row>
    <row r="194" spans="1:11" ht="13.5" customHeight="1">
      <c r="A194" s="13"/>
      <c r="B194" s="103" t="s">
        <v>23</v>
      </c>
      <c r="C194" s="14"/>
      <c r="D194" s="14"/>
      <c r="E194" s="14"/>
      <c r="F194" s="74">
        <f>F61+F84+F15+F33+F103+F119+F133+F150+F166+F175</f>
        <v>219035</v>
      </c>
      <c r="G194" s="74">
        <f>G61+G84+G15+G33+G103+G119+G133+G150+G166+G175</f>
        <v>359634.60000000003</v>
      </c>
      <c r="H194" s="74">
        <f>H61+H84+H15+H33+H103+H119+H133+H150+H166+H175</f>
        <v>304035.4</v>
      </c>
      <c r="I194" s="74">
        <f>I61+I84+I15+I33+I103+I119+I133+I150+I166+I175</f>
        <v>306115.10000000003</v>
      </c>
      <c r="J194" s="89">
        <f aca="true" t="shared" si="24" ref="J194:J201">H194/G194*100</f>
        <v>84.54008596503229</v>
      </c>
      <c r="K194" s="89">
        <f aca="true" t="shared" si="25" ref="K194:K201">H194-G194</f>
        <v>-55599.20000000001</v>
      </c>
    </row>
    <row r="195" spans="1:11" ht="13.5" customHeight="1">
      <c r="A195" s="13"/>
      <c r="B195" s="103" t="s">
        <v>24</v>
      </c>
      <c r="C195" s="14"/>
      <c r="D195" s="14"/>
      <c r="E195" s="14"/>
      <c r="F195" s="74">
        <f>F62+F85</f>
        <v>7574.6</v>
      </c>
      <c r="G195" s="74">
        <f>G62+G85</f>
        <v>6419.6</v>
      </c>
      <c r="H195" s="74">
        <f>H62+H85</f>
        <v>6171.4</v>
      </c>
      <c r="I195" s="74">
        <f>I62+I85</f>
        <v>6772.8</v>
      </c>
      <c r="J195" s="89">
        <f t="shared" si="24"/>
        <v>96.1337154962926</v>
      </c>
      <c r="K195" s="89">
        <f t="shared" si="25"/>
        <v>-248.20000000000073</v>
      </c>
    </row>
    <row r="196" spans="1:11" ht="13.5" customHeight="1">
      <c r="A196" s="13"/>
      <c r="B196" s="4" t="s">
        <v>108</v>
      </c>
      <c r="C196" s="4"/>
      <c r="D196" s="4"/>
      <c r="E196" s="4"/>
      <c r="F196" s="75">
        <f>F47+F104+F134+F26+F86+F178+F63</f>
        <v>37909.2</v>
      </c>
      <c r="G196" s="75">
        <f>G47+G104+G134+G26+G86+G178+G63+G51</f>
        <v>52932.7</v>
      </c>
      <c r="H196" s="75">
        <f>H47+H104+H134+H26+H86+H178+H63+H51</f>
        <v>48476.2</v>
      </c>
      <c r="I196" s="75">
        <f>I47+I104+I134+I26+I86+I178+I63+I51</f>
        <v>82970.20000000001</v>
      </c>
      <c r="J196" s="89"/>
      <c r="K196" s="89"/>
    </row>
    <row r="197" spans="1:11" ht="14.25">
      <c r="A197" s="13"/>
      <c r="B197" s="47" t="s">
        <v>51</v>
      </c>
      <c r="C197" s="105"/>
      <c r="D197" s="14"/>
      <c r="E197" s="14"/>
      <c r="F197" s="74">
        <f>F151+F105+F137+F17+F64+F120+F167</f>
        <v>28011.600000000002</v>
      </c>
      <c r="G197" s="74">
        <f>G151+G105+G137+G17+G64+G120+G167</f>
        <v>50292.5</v>
      </c>
      <c r="H197" s="74">
        <f>H151+H105+H137+H17+H64+H120+H167</f>
        <v>39090.600000000006</v>
      </c>
      <c r="I197" s="74">
        <f>I151+I105+I137+I17+I64+I120+I167</f>
        <v>88812.3</v>
      </c>
      <c r="J197" s="89">
        <f t="shared" si="24"/>
        <v>77.72649997514542</v>
      </c>
      <c r="K197" s="89">
        <f t="shared" si="25"/>
        <v>-11201.899999999994</v>
      </c>
    </row>
    <row r="198" spans="1:11" ht="14.25">
      <c r="A198" s="13"/>
      <c r="B198" s="47" t="s">
        <v>73</v>
      </c>
      <c r="C198" s="105"/>
      <c r="D198" s="14"/>
      <c r="E198" s="26"/>
      <c r="F198" s="74">
        <f>F18+F65+F106+F138+F154+F121+F35+F87+F170</f>
        <v>7043.8</v>
      </c>
      <c r="G198" s="74">
        <f>G18+G65+G106+G138+G154+G121+G87+G170+G93</f>
        <v>2605.8</v>
      </c>
      <c r="H198" s="74">
        <f>H18+H65+H106+H138+H154+H121+H87+H170+H94</f>
        <v>1498.9</v>
      </c>
      <c r="I198" s="74">
        <f>I18+I65+I106+I138+I154+I121+I87+I170+I94</f>
        <v>1365.5</v>
      </c>
      <c r="J198" s="89">
        <f t="shared" si="24"/>
        <v>57.52168240079823</v>
      </c>
      <c r="K198" s="89">
        <f t="shared" si="25"/>
        <v>-1106.9</v>
      </c>
    </row>
    <row r="199" spans="1:11" ht="12" customHeight="1">
      <c r="A199" s="13"/>
      <c r="B199" s="48" t="s">
        <v>47</v>
      </c>
      <c r="F199" s="75">
        <f>F19+F48+F66+F88+F107+F122+F139+F155+F171+F35+F36</f>
        <v>11690.6</v>
      </c>
      <c r="G199" s="75">
        <f>G19+G48+G66+G88+G107+G122+G139+G155+G171+G35+G36</f>
        <v>41286.00000000001</v>
      </c>
      <c r="H199" s="75">
        <f>H19+H48+H66+H88+H107+H122+H139+H155+H171+H35+H36</f>
        <v>35735.9</v>
      </c>
      <c r="I199" s="75">
        <f>I19+I48+I66+I88+I107+I122+I139+I155+I171+I35+I36</f>
        <v>13546.9</v>
      </c>
      <c r="J199" s="89">
        <f t="shared" si="24"/>
        <v>86.55694424260038</v>
      </c>
      <c r="K199" s="89">
        <f t="shared" si="25"/>
        <v>-5550.100000000006</v>
      </c>
    </row>
    <row r="200" spans="1:11" ht="12" customHeight="1">
      <c r="A200" s="13"/>
      <c r="B200" s="110" t="s">
        <v>40</v>
      </c>
      <c r="C200" s="14"/>
      <c r="D200" s="14"/>
      <c r="E200" s="14"/>
      <c r="F200" s="74">
        <f>F20+F67+F89+F108+F123+F140+F156+F49+F27+F172</f>
        <v>9868.8</v>
      </c>
      <c r="G200" s="74">
        <f>G20+G67+G89+G108+G123+G140+G156+G49+G27+G172+G35</f>
        <v>38323.70000000001</v>
      </c>
      <c r="H200" s="74">
        <f>H20+H67+H89+H108+H123+H140+H156+H49+H27+H172+H35</f>
        <v>33734.700000000004</v>
      </c>
      <c r="I200" s="74">
        <f>I20+I67+I89+I108+I123+I140+I156+I49+I27+I172+I35</f>
        <v>10678.9</v>
      </c>
      <c r="J200" s="89">
        <f t="shared" si="24"/>
        <v>88.02568645511784</v>
      </c>
      <c r="K200" s="89">
        <f t="shared" si="25"/>
        <v>-4589.000000000007</v>
      </c>
    </row>
    <row r="201" spans="1:11" ht="12.75">
      <c r="A201" s="13"/>
      <c r="B201" s="110" t="s">
        <v>41</v>
      </c>
      <c r="C201" s="14"/>
      <c r="D201" s="14"/>
      <c r="E201" s="14"/>
      <c r="F201" s="74">
        <f>F21+F68+F109+F124+F141+F157+F92+F50+F28+F173</f>
        <v>1821.8000000000002</v>
      </c>
      <c r="G201" s="74">
        <f>G21+G68+G109+G124+G141+G157+G92+G50+G28+G173</f>
        <v>2962.3</v>
      </c>
      <c r="H201" s="74">
        <f>H21+H68+H109+H124+H141+H157+H92+H50+H28+H173</f>
        <v>2001.1999999999998</v>
      </c>
      <c r="I201" s="74">
        <f>I21+I68+I109+I124+I141+I157+I92+I50+I28+I173</f>
        <v>2867.9999999999995</v>
      </c>
      <c r="J201" s="89">
        <f t="shared" si="24"/>
        <v>67.55561556898355</v>
      </c>
      <c r="K201" s="89">
        <f t="shared" si="25"/>
        <v>-961.1000000000004</v>
      </c>
    </row>
    <row r="202" spans="1:11" ht="12.75">
      <c r="A202" s="12"/>
      <c r="B202" s="109"/>
      <c r="C202" s="12"/>
      <c r="D202" s="12"/>
      <c r="E202" s="12"/>
      <c r="G202" s="12"/>
      <c r="H202" s="12"/>
      <c r="I202" s="12"/>
      <c r="J202" s="111"/>
      <c r="K202" s="112"/>
    </row>
    <row r="203" ht="12.75">
      <c r="A203" t="s">
        <v>62</v>
      </c>
    </row>
    <row r="204" ht="12.75">
      <c r="A204" t="s">
        <v>42</v>
      </c>
    </row>
    <row r="205" spans="1:7" ht="12.75">
      <c r="A205" t="s">
        <v>43</v>
      </c>
      <c r="G205" t="s">
        <v>44</v>
      </c>
    </row>
    <row r="206" ht="12.75">
      <c r="F206" s="12"/>
    </row>
    <row r="207" spans="1:11" ht="12.75">
      <c r="A207" s="123" t="s">
        <v>71</v>
      </c>
      <c r="B207" s="123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2" s="12" customFormat="1" ht="12.75">
      <c r="A208" s="124" t="s">
        <v>72</v>
      </c>
      <c r="B208" s="123"/>
    </row>
    <row r="209" s="12" customFormat="1" ht="12.75">
      <c r="A209" s="66"/>
    </row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>
      <c r="F223"/>
    </row>
    <row r="224" spans="2:11" s="12" customFormat="1" ht="12.75">
      <c r="B224"/>
      <c r="C224"/>
      <c r="D224"/>
      <c r="E224"/>
      <c r="F224"/>
      <c r="G224"/>
      <c r="H224"/>
      <c r="I224"/>
      <c r="J224"/>
      <c r="K224"/>
    </row>
  </sheetData>
  <sheetProtection/>
  <mergeCells count="6">
    <mergeCell ref="B6:E6"/>
    <mergeCell ref="B43:E43"/>
    <mergeCell ref="B90:E90"/>
    <mergeCell ref="B135:E135"/>
    <mergeCell ref="B192:E192"/>
    <mergeCell ref="B86:E86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6"/>
  <sheetViews>
    <sheetView tabSelected="1" zoomScalePageLayoutView="0" workbookViewId="0" topLeftCell="A170">
      <selection activeCell="I192" sqref="I192:I193"/>
    </sheetView>
  </sheetViews>
  <sheetFormatPr defaultColWidth="9.00390625" defaultRowHeight="12.75"/>
  <cols>
    <col min="1" max="1" width="15.875" style="0" customWidth="1"/>
    <col min="5" max="5" width="29.00390625" style="0" customWidth="1"/>
    <col min="6" max="7" width="10.25390625" style="0" customWidth="1"/>
    <col min="8" max="8" width="10.875" style="0" customWidth="1"/>
    <col min="9" max="9" width="10.25390625" style="0" customWidth="1"/>
    <col min="10" max="10" width="10.375" style="0" customWidth="1"/>
    <col min="11" max="11" width="10.75390625" style="0" customWidth="1"/>
  </cols>
  <sheetData>
    <row r="1" spans="1:11" s="53" customFormat="1" ht="15.75">
      <c r="A1" s="56"/>
      <c r="B1" s="56"/>
      <c r="C1" s="1"/>
      <c r="D1" s="57" t="s">
        <v>92</v>
      </c>
      <c r="E1" s="1"/>
      <c r="F1" s="57"/>
      <c r="G1" s="57"/>
      <c r="H1" s="57"/>
      <c r="I1" s="57"/>
      <c r="J1" s="49"/>
      <c r="K1" s="92"/>
    </row>
    <row r="2" spans="1:11" s="53" customFormat="1" ht="12.75">
      <c r="A2" s="56"/>
      <c r="B2" s="56"/>
      <c r="C2" s="17"/>
      <c r="D2" s="57"/>
      <c r="E2" s="17" t="s">
        <v>93</v>
      </c>
      <c r="F2" s="57"/>
      <c r="G2" s="57"/>
      <c r="H2" s="57"/>
      <c r="I2" s="57"/>
      <c r="J2" s="49"/>
      <c r="K2" s="92"/>
    </row>
    <row r="3" spans="1:11" s="53" customFormat="1" ht="12.75">
      <c r="A3" s="56"/>
      <c r="B3" s="56"/>
      <c r="C3" s="17"/>
      <c r="D3" s="57"/>
      <c r="E3" s="17" t="s">
        <v>91</v>
      </c>
      <c r="F3" s="57"/>
      <c r="G3" s="57"/>
      <c r="H3" s="57"/>
      <c r="I3" s="57"/>
      <c r="J3" s="49"/>
      <c r="K3" s="92"/>
    </row>
    <row r="4" spans="1:11" s="53" customFormat="1" ht="12.75">
      <c r="A4" s="56"/>
      <c r="B4" s="56"/>
      <c r="C4" s="17"/>
      <c r="D4" s="57"/>
      <c r="E4" s="17" t="s">
        <v>84</v>
      </c>
      <c r="F4" s="57"/>
      <c r="G4" s="57"/>
      <c r="H4" s="57"/>
      <c r="I4" s="57"/>
      <c r="J4" s="49"/>
      <c r="K4" s="92"/>
    </row>
    <row r="5" spans="1:11" s="53" customFormat="1" ht="15">
      <c r="A5" s="56"/>
      <c r="B5" s="56"/>
      <c r="C5" s="2"/>
      <c r="D5" s="57"/>
      <c r="E5" s="2" t="s">
        <v>131</v>
      </c>
      <c r="F5" s="57"/>
      <c r="G5" s="57"/>
      <c r="H5" s="57"/>
      <c r="I5" s="57"/>
      <c r="J5" s="49"/>
      <c r="K5" s="92"/>
    </row>
    <row r="6" spans="1:11" s="53" customFormat="1" ht="12.75">
      <c r="A6" s="55" t="s">
        <v>76</v>
      </c>
      <c r="B6" s="142" t="s">
        <v>74</v>
      </c>
      <c r="C6" s="142"/>
      <c r="D6" s="142"/>
      <c r="E6" s="143"/>
      <c r="F6" s="94" t="s">
        <v>89</v>
      </c>
      <c r="G6" s="93" t="s">
        <v>87</v>
      </c>
      <c r="H6" s="94" t="s">
        <v>75</v>
      </c>
      <c r="I6" s="94" t="s">
        <v>75</v>
      </c>
      <c r="J6" s="16" t="s">
        <v>126</v>
      </c>
      <c r="K6" s="95"/>
    </row>
    <row r="7" spans="1:11" s="53" customFormat="1" ht="14.25" customHeight="1">
      <c r="A7" s="116" t="s">
        <v>90</v>
      </c>
      <c r="B7" s="63"/>
      <c r="C7" s="60"/>
      <c r="D7" s="10"/>
      <c r="E7" s="11"/>
      <c r="F7" s="113">
        <v>2014</v>
      </c>
      <c r="G7" s="96">
        <v>2014</v>
      </c>
      <c r="H7" s="113" t="s">
        <v>129</v>
      </c>
      <c r="I7" s="113" t="s">
        <v>130</v>
      </c>
      <c r="J7" s="97" t="s">
        <v>0</v>
      </c>
      <c r="K7" s="95" t="s">
        <v>1</v>
      </c>
    </row>
    <row r="8" spans="1:11" s="53" customFormat="1" ht="15">
      <c r="A8" s="54"/>
      <c r="B8" s="63" t="s">
        <v>3</v>
      </c>
      <c r="C8" s="60"/>
      <c r="D8" s="10"/>
      <c r="E8" s="10"/>
      <c r="F8" s="88">
        <f>F9+F13+F16+F18+F19+F17+F15</f>
        <v>52363</v>
      </c>
      <c r="G8" s="88">
        <f>G9+G13+G16+G18+G19+G17+G15</f>
        <v>52651</v>
      </c>
      <c r="H8" s="88">
        <f>H9+H13+H16+H18+H19+H17+H15</f>
        <v>43083.9</v>
      </c>
      <c r="I8" s="88">
        <f>I9+I13+I16+I18+I19+I17+I15</f>
        <v>43275.50000000001</v>
      </c>
      <c r="J8" s="24">
        <f aca="true" t="shared" si="0" ref="J8:J15">H8/G8*100</f>
        <v>81.82921501965775</v>
      </c>
      <c r="K8" s="24">
        <f aca="true" t="shared" si="1" ref="K8:K15">H8-G8</f>
        <v>-9567.099999999999</v>
      </c>
    </row>
    <row r="9" spans="1:11" s="53" customFormat="1" ht="14.25">
      <c r="A9" s="52" t="s">
        <v>2</v>
      </c>
      <c r="B9" s="48" t="s">
        <v>45</v>
      </c>
      <c r="C9"/>
      <c r="D9"/>
      <c r="E9"/>
      <c r="F9" s="98">
        <f>F10+F11+F12</f>
        <v>29546.9</v>
      </c>
      <c r="G9" s="98">
        <f>G10+G11+G12</f>
        <v>30889.899999999998</v>
      </c>
      <c r="H9" s="98">
        <f>H10+H11+H12</f>
        <v>26936.600000000002</v>
      </c>
      <c r="I9" s="98">
        <f>I10+I11+I12</f>
        <v>26164.899999999998</v>
      </c>
      <c r="J9" s="89">
        <f t="shared" si="0"/>
        <v>87.20196569105113</v>
      </c>
      <c r="K9" s="89">
        <f t="shared" si="1"/>
        <v>-3953.2999999999956</v>
      </c>
    </row>
    <row r="10" spans="1:11" s="53" customFormat="1" ht="12.75">
      <c r="A10" s="54"/>
      <c r="B10" s="20" t="s">
        <v>9</v>
      </c>
      <c r="C10" s="14"/>
      <c r="D10" s="14"/>
      <c r="E10" s="26"/>
      <c r="F10" s="98">
        <v>22723.5</v>
      </c>
      <c r="G10" s="98">
        <v>23635.3</v>
      </c>
      <c r="H10" s="98">
        <v>20787.7</v>
      </c>
      <c r="I10" s="98">
        <v>20158.3</v>
      </c>
      <c r="J10" s="89">
        <f t="shared" si="0"/>
        <v>87.95191937483341</v>
      </c>
      <c r="K10" s="89">
        <f t="shared" si="1"/>
        <v>-2847.5999999999985</v>
      </c>
    </row>
    <row r="11" spans="1:11" s="53" customFormat="1" ht="12.75">
      <c r="A11" s="54"/>
      <c r="B11" s="20" t="s">
        <v>79</v>
      </c>
      <c r="C11" s="14"/>
      <c r="D11" s="14"/>
      <c r="E11" s="26"/>
      <c r="F11" s="98">
        <v>49.2</v>
      </c>
      <c r="G11" s="98">
        <v>52.6</v>
      </c>
      <c r="H11" s="98">
        <v>5.4</v>
      </c>
      <c r="I11" s="98">
        <v>28.3</v>
      </c>
      <c r="J11" s="89">
        <f t="shared" si="0"/>
        <v>10.26615969581749</v>
      </c>
      <c r="K11" s="89">
        <f t="shared" si="1"/>
        <v>-47.2</v>
      </c>
    </row>
    <row r="12" spans="1:11" s="53" customFormat="1" ht="12.75">
      <c r="A12" s="54"/>
      <c r="B12" s="20" t="s">
        <v>4</v>
      </c>
      <c r="C12" s="14"/>
      <c r="D12" s="14"/>
      <c r="E12" s="26"/>
      <c r="F12" s="98">
        <v>6774.2</v>
      </c>
      <c r="G12" s="98">
        <v>7202</v>
      </c>
      <c r="H12" s="98">
        <v>6143.5</v>
      </c>
      <c r="I12" s="98">
        <v>5978.3</v>
      </c>
      <c r="J12" s="89">
        <f t="shared" si="0"/>
        <v>85.30269369619549</v>
      </c>
      <c r="K12" s="89">
        <f t="shared" si="1"/>
        <v>-1058.5</v>
      </c>
    </row>
    <row r="13" spans="1:11" s="53" customFormat="1" ht="12.75">
      <c r="A13" s="54"/>
      <c r="B13" s="3" t="s">
        <v>85</v>
      </c>
      <c r="C13" s="10"/>
      <c r="D13" s="10"/>
      <c r="E13" s="10"/>
      <c r="F13" s="98">
        <v>5344.7</v>
      </c>
      <c r="G13" s="98">
        <v>6969.6</v>
      </c>
      <c r="H13" s="98">
        <v>4645.4</v>
      </c>
      <c r="I13" s="98">
        <v>4721.6</v>
      </c>
      <c r="J13" s="89">
        <f t="shared" si="0"/>
        <v>66.652318640955</v>
      </c>
      <c r="K13" s="89">
        <f t="shared" si="1"/>
        <v>-2324.2000000000007</v>
      </c>
    </row>
    <row r="14" spans="1:11" s="53" customFormat="1" ht="12.75">
      <c r="A14" s="54"/>
      <c r="B14" s="3" t="s">
        <v>5</v>
      </c>
      <c r="C14" s="10"/>
      <c r="D14" s="10"/>
      <c r="E14" s="10"/>
      <c r="F14" s="98">
        <v>571.5</v>
      </c>
      <c r="G14" s="98">
        <v>708.2</v>
      </c>
      <c r="H14" s="98">
        <v>450.4</v>
      </c>
      <c r="I14" s="98">
        <v>503.2</v>
      </c>
      <c r="J14" s="89">
        <f t="shared" si="0"/>
        <v>63.597853713640205</v>
      </c>
      <c r="K14" s="89">
        <f t="shared" si="1"/>
        <v>-257.80000000000007</v>
      </c>
    </row>
    <row r="15" spans="1:11" s="53" customFormat="1" ht="12.75">
      <c r="A15" s="54"/>
      <c r="B15" s="3" t="s">
        <v>110</v>
      </c>
      <c r="C15" s="10"/>
      <c r="D15" s="10"/>
      <c r="E15" s="10"/>
      <c r="F15" s="98">
        <v>8600</v>
      </c>
      <c r="G15" s="98">
        <v>8965</v>
      </c>
      <c r="H15" s="98">
        <v>8496</v>
      </c>
      <c r="I15" s="98">
        <v>8022.3</v>
      </c>
      <c r="J15" s="89">
        <f t="shared" si="0"/>
        <v>94.76854433909648</v>
      </c>
      <c r="K15" s="89">
        <f t="shared" si="1"/>
        <v>-469</v>
      </c>
    </row>
    <row r="16" spans="1:11" s="53" customFormat="1" ht="12.75">
      <c r="A16" s="54"/>
      <c r="B16" s="3" t="s">
        <v>118</v>
      </c>
      <c r="C16" s="10"/>
      <c r="D16" s="10"/>
      <c r="E16" s="10"/>
      <c r="F16" s="98"/>
      <c r="G16" s="98"/>
      <c r="H16" s="98"/>
      <c r="I16" s="98"/>
      <c r="J16" s="89"/>
      <c r="K16" s="89"/>
    </row>
    <row r="17" spans="1:11" s="53" customFormat="1" ht="12.75">
      <c r="A17" s="54"/>
      <c r="B17" s="3" t="s">
        <v>94</v>
      </c>
      <c r="C17" s="10"/>
      <c r="D17" s="10"/>
      <c r="E17" s="10"/>
      <c r="F17" s="98"/>
      <c r="G17" s="98">
        <v>33</v>
      </c>
      <c r="H17" s="98">
        <v>32.2</v>
      </c>
      <c r="I17" s="98"/>
      <c r="J17" s="89"/>
      <c r="K17" s="89"/>
    </row>
    <row r="18" spans="1:11" s="53" customFormat="1" ht="12.75">
      <c r="A18" s="54"/>
      <c r="B18" s="3" t="s">
        <v>77</v>
      </c>
      <c r="C18" s="10"/>
      <c r="D18" s="10"/>
      <c r="E18" s="10"/>
      <c r="F18" s="98">
        <v>5502.8</v>
      </c>
      <c r="G18" s="98">
        <v>1386.7</v>
      </c>
      <c r="H18" s="98">
        <v>332.9</v>
      </c>
      <c r="I18" s="98">
        <v>509.9</v>
      </c>
      <c r="J18" s="89">
        <f aca="true" t="shared" si="2" ref="J18:J29">H18/G18*100</f>
        <v>24.0066344559025</v>
      </c>
      <c r="K18" s="89">
        <f aca="true" t="shared" si="3" ref="K18:K29">H18-G18</f>
        <v>-1053.8000000000002</v>
      </c>
    </row>
    <row r="19" spans="1:11" s="53" customFormat="1" ht="12.75">
      <c r="A19" s="54"/>
      <c r="B19" s="3" t="s">
        <v>86</v>
      </c>
      <c r="C19" s="10"/>
      <c r="D19" s="10"/>
      <c r="E19" s="10"/>
      <c r="F19" s="98">
        <f>F20+F21</f>
        <v>3368.6</v>
      </c>
      <c r="G19" s="98">
        <f>G20+G21</f>
        <v>4406.8</v>
      </c>
      <c r="H19" s="98">
        <f>H20+H21</f>
        <v>2640.8</v>
      </c>
      <c r="I19" s="98">
        <f>I20+I21</f>
        <v>3856.8</v>
      </c>
      <c r="J19" s="89">
        <f t="shared" si="2"/>
        <v>59.92556957429428</v>
      </c>
      <c r="K19" s="89">
        <f t="shared" si="3"/>
        <v>-1766</v>
      </c>
    </row>
    <row r="20" spans="1:11" s="53" customFormat="1" ht="12.75">
      <c r="A20" s="54"/>
      <c r="B20" s="27" t="s">
        <v>27</v>
      </c>
      <c r="C20" s="10"/>
      <c r="D20" s="10"/>
      <c r="E20" s="10"/>
      <c r="F20" s="98">
        <v>410.1</v>
      </c>
      <c r="G20" s="98">
        <v>758.2</v>
      </c>
      <c r="H20" s="98">
        <v>247.9</v>
      </c>
      <c r="I20" s="98">
        <v>821.5</v>
      </c>
      <c r="J20" s="89">
        <f t="shared" si="2"/>
        <v>32.6958586125033</v>
      </c>
      <c r="K20" s="89">
        <f t="shared" si="3"/>
        <v>-510.30000000000007</v>
      </c>
    </row>
    <row r="21" spans="1:11" s="53" customFormat="1" ht="12.75">
      <c r="A21" s="54"/>
      <c r="B21" s="3" t="s">
        <v>83</v>
      </c>
      <c r="C21" s="12"/>
      <c r="D21" s="12"/>
      <c r="E21" s="12"/>
      <c r="F21" s="98">
        <v>2958.5</v>
      </c>
      <c r="G21" s="98">
        <v>3648.6</v>
      </c>
      <c r="H21" s="100">
        <v>2392.9</v>
      </c>
      <c r="I21" s="100">
        <v>3035.3</v>
      </c>
      <c r="J21" s="89">
        <f t="shared" si="2"/>
        <v>65.58405963931372</v>
      </c>
      <c r="K21" s="89">
        <f t="shared" si="3"/>
        <v>-1255.6999999999998</v>
      </c>
    </row>
    <row r="22" spans="1:11" s="53" customFormat="1" ht="12.75">
      <c r="A22" s="52" t="s">
        <v>69</v>
      </c>
      <c r="B22" s="6" t="s">
        <v>64</v>
      </c>
      <c r="C22" s="14"/>
      <c r="D22" s="14"/>
      <c r="E22" s="26"/>
      <c r="F22" s="24">
        <f>F23+F29+F28+F26+F27</f>
        <v>376.3</v>
      </c>
      <c r="G22" s="24">
        <f>G23+G29+G28+G26+G27</f>
        <v>1676.1</v>
      </c>
      <c r="H22" s="24">
        <f>H23+H29+H28+H26+H27</f>
        <v>1505.2</v>
      </c>
      <c r="I22" s="24">
        <f>I23+I29+I28+I26+I27</f>
        <v>1349</v>
      </c>
      <c r="J22" s="24">
        <f t="shared" si="2"/>
        <v>89.80371099576399</v>
      </c>
      <c r="K22" s="24">
        <f t="shared" si="3"/>
        <v>-170.89999999999986</v>
      </c>
    </row>
    <row r="23" spans="1:11" s="53" customFormat="1" ht="14.25">
      <c r="A23" s="30"/>
      <c r="B23" s="48" t="s">
        <v>45</v>
      </c>
      <c r="C23"/>
      <c r="D23"/>
      <c r="E23"/>
      <c r="F23" s="98">
        <f>F24+F25</f>
        <v>376.3</v>
      </c>
      <c r="G23" s="98">
        <f>G24+G25</f>
        <v>1616.3</v>
      </c>
      <c r="H23" s="98">
        <f>H24+H25</f>
        <v>1483.6000000000001</v>
      </c>
      <c r="I23" s="98">
        <f>I24+I25</f>
        <v>1314.3</v>
      </c>
      <c r="J23" s="89">
        <f t="shared" si="2"/>
        <v>91.78989049062675</v>
      </c>
      <c r="K23" s="89">
        <f t="shared" si="3"/>
        <v>-132.69999999999982</v>
      </c>
    </row>
    <row r="24" spans="1:11" s="53" customFormat="1" ht="12.75">
      <c r="A24" s="30"/>
      <c r="B24" s="20" t="s">
        <v>9</v>
      </c>
      <c r="C24" s="14"/>
      <c r="D24" s="14"/>
      <c r="E24" s="26"/>
      <c r="F24" s="98">
        <v>289</v>
      </c>
      <c r="G24" s="98">
        <v>1250.3</v>
      </c>
      <c r="H24" s="100">
        <v>1149.4</v>
      </c>
      <c r="I24" s="100">
        <v>1012.1</v>
      </c>
      <c r="J24" s="89">
        <f t="shared" si="2"/>
        <v>91.92993681516437</v>
      </c>
      <c r="K24" s="89">
        <f t="shared" si="3"/>
        <v>-100.89999999999986</v>
      </c>
    </row>
    <row r="25" spans="1:11" s="78" customFormat="1" ht="12.75">
      <c r="A25" s="29"/>
      <c r="B25" s="20" t="s">
        <v>4</v>
      </c>
      <c r="C25" s="14"/>
      <c r="D25" s="14"/>
      <c r="E25" s="26"/>
      <c r="F25" s="98">
        <v>87.3</v>
      </c>
      <c r="G25" s="98">
        <v>366</v>
      </c>
      <c r="H25" s="98">
        <v>334.2</v>
      </c>
      <c r="I25" s="98">
        <v>302.2</v>
      </c>
      <c r="J25" s="89">
        <f t="shared" si="2"/>
        <v>91.31147540983606</v>
      </c>
      <c r="K25" s="89">
        <f t="shared" si="3"/>
        <v>-31.80000000000001</v>
      </c>
    </row>
    <row r="26" spans="1:11" s="78" customFormat="1" ht="12.75">
      <c r="A26" s="29"/>
      <c r="B26" s="3" t="s">
        <v>111</v>
      </c>
      <c r="C26" s="10"/>
      <c r="D26" s="10"/>
      <c r="E26" s="10"/>
      <c r="F26" s="98"/>
      <c r="G26" s="98"/>
      <c r="H26" s="98"/>
      <c r="I26" s="98"/>
      <c r="J26" s="89" t="e">
        <f t="shared" si="2"/>
        <v>#DIV/0!</v>
      </c>
      <c r="K26" s="89">
        <f t="shared" si="3"/>
        <v>0</v>
      </c>
    </row>
    <row r="27" spans="1:11" s="78" customFormat="1" ht="12.75">
      <c r="A27" s="29"/>
      <c r="B27" s="3" t="s">
        <v>85</v>
      </c>
      <c r="C27" s="10"/>
      <c r="D27" s="10"/>
      <c r="E27" s="10"/>
      <c r="F27" s="98"/>
      <c r="G27" s="98"/>
      <c r="H27" s="98"/>
      <c r="I27" s="98"/>
      <c r="J27" s="89"/>
      <c r="K27" s="89"/>
    </row>
    <row r="28" spans="1:11" s="78" customFormat="1" ht="12.75">
      <c r="A28" s="29"/>
      <c r="B28" s="27" t="s">
        <v>27</v>
      </c>
      <c r="C28" s="10"/>
      <c r="D28" s="10"/>
      <c r="E28" s="10"/>
      <c r="F28" s="98"/>
      <c r="G28" s="98"/>
      <c r="H28" s="98"/>
      <c r="I28" s="98"/>
      <c r="J28" s="89" t="e">
        <f t="shared" si="2"/>
        <v>#DIV/0!</v>
      </c>
      <c r="K28" s="89">
        <f t="shared" si="3"/>
        <v>0</v>
      </c>
    </row>
    <row r="29" spans="1:11" s="78" customFormat="1" ht="12.75">
      <c r="A29" s="29"/>
      <c r="B29" s="20" t="s">
        <v>6</v>
      </c>
      <c r="C29" s="14"/>
      <c r="D29" s="14"/>
      <c r="E29" s="14"/>
      <c r="F29" s="98"/>
      <c r="G29" s="98">
        <v>59.8</v>
      </c>
      <c r="H29" s="74">
        <v>21.6</v>
      </c>
      <c r="I29" s="74">
        <v>34.7</v>
      </c>
      <c r="J29" s="90">
        <f t="shared" si="2"/>
        <v>36.12040133779264</v>
      </c>
      <c r="K29" s="90">
        <f t="shared" si="3"/>
        <v>-38.199999999999996</v>
      </c>
    </row>
    <row r="30" spans="1:11" s="53" customFormat="1" ht="15">
      <c r="A30" s="64"/>
      <c r="B30" s="56" t="s">
        <v>60</v>
      </c>
      <c r="C30" s="50"/>
      <c r="D30" s="12"/>
      <c r="E30" s="8"/>
      <c r="F30" s="114"/>
      <c r="G30" s="114"/>
      <c r="H30" s="77"/>
      <c r="I30" s="77"/>
      <c r="J30" s="51"/>
      <c r="K30" s="87"/>
    </row>
    <row r="31" spans="1:11" s="53" customFormat="1" ht="15">
      <c r="A31" s="42" t="s">
        <v>7</v>
      </c>
      <c r="B31" s="63" t="s">
        <v>61</v>
      </c>
      <c r="C31" s="60"/>
      <c r="D31" s="10"/>
      <c r="E31" s="11"/>
      <c r="F31" s="67">
        <f>F32+F41+F53+F62</f>
        <v>3028.8</v>
      </c>
      <c r="G31" s="67">
        <f>G32+G41+G53+G62</f>
        <v>4508.9</v>
      </c>
      <c r="H31" s="67">
        <f>H32+H41+H53+H62</f>
        <v>3800.5</v>
      </c>
      <c r="I31" s="67">
        <f>I32+I41+I53+I62</f>
        <v>4045.3</v>
      </c>
      <c r="J31" s="23">
        <f>H31/G31*100</f>
        <v>84.28885093925348</v>
      </c>
      <c r="K31" s="81">
        <f>H31-G31</f>
        <v>-708.3999999999996</v>
      </c>
    </row>
    <row r="32" spans="1:11" s="53" customFormat="1" ht="12.75">
      <c r="A32" s="36" t="s">
        <v>96</v>
      </c>
      <c r="B32" s="128" t="s">
        <v>95</v>
      </c>
      <c r="C32" s="22"/>
      <c r="D32" s="128"/>
      <c r="E32" s="128"/>
      <c r="F32" s="89">
        <f>F33+F36+F38+F34+F35</f>
        <v>1240</v>
      </c>
      <c r="G32" s="89">
        <f>G33+G36+G38+G34+G35</f>
        <v>1240.3</v>
      </c>
      <c r="H32" s="120">
        <f>H33+H36+H38+H37+H34+H35</f>
        <v>1084.6</v>
      </c>
      <c r="I32" s="89">
        <f>I33+I36+I38+I37+I34+I35</f>
        <v>1465.8</v>
      </c>
      <c r="J32" s="90"/>
      <c r="K32" s="23"/>
    </row>
    <row r="33" spans="1:11" s="53" customFormat="1" ht="12.75">
      <c r="A33" s="101"/>
      <c r="B33" s="131" t="s">
        <v>46</v>
      </c>
      <c r="C33" s="128"/>
      <c r="D33" s="128"/>
      <c r="E33" s="128"/>
      <c r="F33" s="89"/>
      <c r="G33" s="89">
        <v>200</v>
      </c>
      <c r="H33" s="120">
        <v>189.7</v>
      </c>
      <c r="I33" s="89">
        <v>260.3</v>
      </c>
      <c r="J33" s="90"/>
      <c r="K33" s="24"/>
    </row>
    <row r="34" spans="1:11" s="53" customFormat="1" ht="12.75">
      <c r="A34" s="101"/>
      <c r="B34" s="131" t="s">
        <v>110</v>
      </c>
      <c r="C34" s="128"/>
      <c r="D34" s="128"/>
      <c r="E34" s="128"/>
      <c r="F34" s="89">
        <v>696</v>
      </c>
      <c r="G34" s="89">
        <v>696</v>
      </c>
      <c r="H34" s="79">
        <v>580</v>
      </c>
      <c r="I34" s="80">
        <v>604</v>
      </c>
      <c r="J34" s="90"/>
      <c r="K34" s="24"/>
    </row>
    <row r="35" spans="1:11" s="53" customFormat="1" ht="12.75">
      <c r="A35" s="101"/>
      <c r="B35" s="131" t="s">
        <v>77</v>
      </c>
      <c r="C35" s="128"/>
      <c r="D35" s="128"/>
      <c r="E35" s="128"/>
      <c r="F35" s="89">
        <v>200</v>
      </c>
      <c r="G35" s="89"/>
      <c r="H35" s="79"/>
      <c r="I35" s="80"/>
      <c r="J35" s="90"/>
      <c r="K35" s="24"/>
    </row>
    <row r="36" spans="1:11" s="53" customFormat="1" ht="12.75">
      <c r="A36" s="101"/>
      <c r="B36" s="132" t="s">
        <v>27</v>
      </c>
      <c r="C36" s="128"/>
      <c r="D36" s="128"/>
      <c r="E36" s="128"/>
      <c r="F36" s="89"/>
      <c r="G36" s="89"/>
      <c r="H36" s="79"/>
      <c r="I36" s="80">
        <v>312.7</v>
      </c>
      <c r="J36" s="90"/>
      <c r="K36" s="24"/>
    </row>
    <row r="37" spans="1:11" s="53" customFormat="1" ht="12.75">
      <c r="A37" s="101"/>
      <c r="B37" s="133" t="s">
        <v>6</v>
      </c>
      <c r="C37" s="128"/>
      <c r="D37" s="128"/>
      <c r="E37" s="128"/>
      <c r="F37" s="89"/>
      <c r="G37" s="89"/>
      <c r="H37" s="79"/>
      <c r="I37" s="80"/>
      <c r="J37" s="90"/>
      <c r="K37" s="24"/>
    </row>
    <row r="38" spans="1:11" s="53" customFormat="1" ht="12.75">
      <c r="A38" s="101"/>
      <c r="B38" s="130" t="s">
        <v>45</v>
      </c>
      <c r="C38" s="128"/>
      <c r="D38" s="128"/>
      <c r="E38" s="128"/>
      <c r="F38" s="89">
        <f>F39+F40</f>
        <v>344</v>
      </c>
      <c r="G38" s="89">
        <f>G39+G40</f>
        <v>344.29999999999995</v>
      </c>
      <c r="H38" s="120">
        <f>H39+H40</f>
        <v>314.9</v>
      </c>
      <c r="I38" s="89">
        <f>I39+I40</f>
        <v>288.8</v>
      </c>
      <c r="J38" s="90"/>
      <c r="K38" s="24"/>
    </row>
    <row r="39" spans="1:11" s="53" customFormat="1" ht="12.75">
      <c r="A39" s="101"/>
      <c r="B39" s="133" t="s">
        <v>9</v>
      </c>
      <c r="C39" s="134"/>
      <c r="D39" s="134"/>
      <c r="E39" s="135"/>
      <c r="F39" s="89">
        <v>264.2</v>
      </c>
      <c r="G39" s="89">
        <v>265.4</v>
      </c>
      <c r="H39" s="120">
        <v>242.8</v>
      </c>
      <c r="I39" s="89">
        <v>221.8</v>
      </c>
      <c r="J39" s="90"/>
      <c r="K39" s="24"/>
    </row>
    <row r="40" spans="1:11" s="53" customFormat="1" ht="12.75">
      <c r="A40" s="101"/>
      <c r="B40" s="133" t="s">
        <v>4</v>
      </c>
      <c r="C40" s="134"/>
      <c r="D40" s="134"/>
      <c r="E40" s="135"/>
      <c r="F40" s="89">
        <v>79.8</v>
      </c>
      <c r="G40" s="89">
        <v>78.9</v>
      </c>
      <c r="H40" s="129">
        <v>72.1</v>
      </c>
      <c r="I40" s="80">
        <v>67</v>
      </c>
      <c r="J40" s="90"/>
      <c r="K40" s="24"/>
    </row>
    <row r="41" spans="1:11" s="53" customFormat="1" ht="12.75">
      <c r="A41" s="36" t="s">
        <v>114</v>
      </c>
      <c r="B41" s="130" t="s">
        <v>112</v>
      </c>
      <c r="C41" s="22"/>
      <c r="D41" s="128"/>
      <c r="E41" s="128"/>
      <c r="F41" s="89">
        <f>F42+F47+F49+F48</f>
        <v>0</v>
      </c>
      <c r="G41" s="89">
        <f>G42+G47+G49+G48+G50</f>
        <v>753</v>
      </c>
      <c r="H41" s="89">
        <f>H42+H47+H49+H48+H50</f>
        <v>656.0999999999999</v>
      </c>
      <c r="I41" s="136">
        <f>I42+I47+I49+I50</f>
        <v>692.5</v>
      </c>
      <c r="J41" s="90">
        <f>H41/G41*100</f>
        <v>87.13147410358565</v>
      </c>
      <c r="K41" s="89">
        <f>H41-G41</f>
        <v>-96.90000000000009</v>
      </c>
    </row>
    <row r="42" spans="1:11" s="53" customFormat="1" ht="12.75">
      <c r="A42" s="59"/>
      <c r="B42" s="130" t="s">
        <v>45</v>
      </c>
      <c r="C42" s="128"/>
      <c r="D42" s="128"/>
      <c r="E42" s="128"/>
      <c r="F42" s="80">
        <f>F43+F46</f>
        <v>0</v>
      </c>
      <c r="G42" s="69">
        <f>G43+G46</f>
        <v>625.8</v>
      </c>
      <c r="H42" s="82">
        <f>H43+H46</f>
        <v>577.9</v>
      </c>
      <c r="I42" s="141">
        <f>I43+I46</f>
        <v>560.1</v>
      </c>
      <c r="J42" s="90">
        <f>H42/G42*100</f>
        <v>92.34579737935444</v>
      </c>
      <c r="K42" s="89">
        <f>H42-G42</f>
        <v>-47.89999999999998</v>
      </c>
    </row>
    <row r="43" spans="1:11" ht="12.75">
      <c r="A43" s="36"/>
      <c r="B43" s="20" t="s">
        <v>9</v>
      </c>
      <c r="C43" s="14"/>
      <c r="D43" s="14"/>
      <c r="E43" s="26"/>
      <c r="F43" s="70"/>
      <c r="G43" s="70">
        <v>482.6</v>
      </c>
      <c r="H43" s="83">
        <v>447.8</v>
      </c>
      <c r="I43" s="83">
        <v>432</v>
      </c>
      <c r="J43" s="90">
        <f>H43/G43*100</f>
        <v>92.78905926232906</v>
      </c>
      <c r="K43" s="89">
        <f>H43-G43</f>
        <v>-34.80000000000001</v>
      </c>
    </row>
    <row r="44" spans="1:11" ht="12.75">
      <c r="A44" s="55" t="s">
        <v>76</v>
      </c>
      <c r="B44" s="142" t="s">
        <v>74</v>
      </c>
      <c r="C44" s="142"/>
      <c r="D44" s="142"/>
      <c r="E44" s="143"/>
      <c r="F44" s="94" t="s">
        <v>89</v>
      </c>
      <c r="G44" s="93" t="s">
        <v>87</v>
      </c>
      <c r="H44" s="94" t="s">
        <v>75</v>
      </c>
      <c r="I44" s="94" t="s">
        <v>75</v>
      </c>
      <c r="J44" s="16" t="s">
        <v>126</v>
      </c>
      <c r="K44" s="95"/>
    </row>
    <row r="45" spans="1:11" ht="15">
      <c r="A45" s="116" t="s">
        <v>90</v>
      </c>
      <c r="B45" s="63"/>
      <c r="C45" s="60"/>
      <c r="D45" s="10"/>
      <c r="E45" s="11"/>
      <c r="F45" s="113">
        <v>2014</v>
      </c>
      <c r="G45" s="96">
        <v>2014</v>
      </c>
      <c r="H45" s="113" t="s">
        <v>129</v>
      </c>
      <c r="I45" s="113" t="s">
        <v>130</v>
      </c>
      <c r="J45" s="97" t="s">
        <v>0</v>
      </c>
      <c r="K45" s="95" t="s">
        <v>1</v>
      </c>
    </row>
    <row r="46" spans="1:11" ht="12.75">
      <c r="A46" s="27"/>
      <c r="B46" s="20" t="s">
        <v>4</v>
      </c>
      <c r="C46" s="14"/>
      <c r="D46" s="14"/>
      <c r="E46" s="26"/>
      <c r="F46" s="70"/>
      <c r="G46" s="70">
        <v>143.2</v>
      </c>
      <c r="H46" s="83">
        <v>130.1</v>
      </c>
      <c r="I46" s="83">
        <v>128.1</v>
      </c>
      <c r="J46" s="89">
        <f aca="true" t="shared" si="4" ref="J46:J70">H46/G46*100</f>
        <v>90.85195530726257</v>
      </c>
      <c r="K46" s="89">
        <f aca="true" t="shared" si="5" ref="K46:K70">H46-G46</f>
        <v>-13.099999999999994</v>
      </c>
    </row>
    <row r="47" spans="1:11" ht="12.75">
      <c r="A47" s="27"/>
      <c r="B47" s="3" t="s">
        <v>85</v>
      </c>
      <c r="C47" s="10"/>
      <c r="D47" s="10"/>
      <c r="E47" s="10"/>
      <c r="F47" s="70"/>
      <c r="G47" s="70">
        <v>55.4</v>
      </c>
      <c r="H47" s="83">
        <v>28.3</v>
      </c>
      <c r="I47" s="83">
        <v>41.9</v>
      </c>
      <c r="J47" s="89">
        <f t="shared" si="4"/>
        <v>51.08303249097473</v>
      </c>
      <c r="K47" s="89">
        <f t="shared" si="5"/>
        <v>-27.099999999999998</v>
      </c>
    </row>
    <row r="48" spans="1:11" ht="12.75">
      <c r="A48" s="27"/>
      <c r="B48" s="3" t="s">
        <v>111</v>
      </c>
      <c r="C48" s="10"/>
      <c r="D48" s="10"/>
      <c r="E48" s="10"/>
      <c r="F48" s="70"/>
      <c r="G48" s="70"/>
      <c r="H48" s="83"/>
      <c r="I48" s="83"/>
      <c r="J48" s="89"/>
      <c r="K48" s="89"/>
    </row>
    <row r="49" spans="1:11" ht="12.75">
      <c r="A49" s="27"/>
      <c r="B49" s="131" t="s">
        <v>77</v>
      </c>
      <c r="C49" s="128"/>
      <c r="D49" s="128"/>
      <c r="E49" s="128"/>
      <c r="F49" s="70">
        <f>F50+F52</f>
        <v>0</v>
      </c>
      <c r="G49" s="70">
        <v>3.6</v>
      </c>
      <c r="H49" s="70">
        <v>1.5</v>
      </c>
      <c r="I49" s="83"/>
      <c r="J49" s="89">
        <f t="shared" si="4"/>
        <v>41.666666666666664</v>
      </c>
      <c r="K49" s="89">
        <f t="shared" si="5"/>
        <v>-2.1</v>
      </c>
    </row>
    <row r="50" spans="1:11" ht="12.75">
      <c r="A50" s="27"/>
      <c r="B50" s="3" t="s">
        <v>86</v>
      </c>
      <c r="C50" s="10"/>
      <c r="D50" s="10"/>
      <c r="E50" s="10"/>
      <c r="F50" s="70"/>
      <c r="G50" s="70">
        <f>G52+G51</f>
        <v>68.2</v>
      </c>
      <c r="H50" s="70">
        <f>H52+H51</f>
        <v>48.4</v>
      </c>
      <c r="I50" s="70">
        <f>I51+I52</f>
        <v>90.5</v>
      </c>
      <c r="J50" s="89">
        <f t="shared" si="4"/>
        <v>70.96774193548386</v>
      </c>
      <c r="K50" s="89">
        <f t="shared" si="5"/>
        <v>-19.800000000000004</v>
      </c>
    </row>
    <row r="51" spans="1:11" ht="12.75">
      <c r="A51" s="27"/>
      <c r="B51" s="132" t="s">
        <v>27</v>
      </c>
      <c r="C51" s="128"/>
      <c r="D51" s="128"/>
      <c r="E51" s="128"/>
      <c r="F51" s="70"/>
      <c r="G51" s="70">
        <v>26.3</v>
      </c>
      <c r="H51" s="83">
        <v>10.5</v>
      </c>
      <c r="I51" s="83">
        <v>10.7</v>
      </c>
      <c r="J51" s="89"/>
      <c r="K51" s="89"/>
    </row>
    <row r="52" spans="1:11" ht="12.75">
      <c r="A52" s="27"/>
      <c r="B52" s="3" t="s">
        <v>83</v>
      </c>
      <c r="C52" s="12"/>
      <c r="D52" s="12"/>
      <c r="E52" s="12"/>
      <c r="F52" s="70"/>
      <c r="G52" s="70">
        <v>41.9</v>
      </c>
      <c r="H52" s="83">
        <v>37.9</v>
      </c>
      <c r="I52" s="83">
        <v>79.8</v>
      </c>
      <c r="J52" s="89">
        <f t="shared" si="4"/>
        <v>90.45346062052506</v>
      </c>
      <c r="K52" s="89">
        <f t="shared" si="5"/>
        <v>-4</v>
      </c>
    </row>
    <row r="53" spans="1:11" s="53" customFormat="1" ht="12.75">
      <c r="A53" s="36" t="s">
        <v>70</v>
      </c>
      <c r="B53" s="133" t="s">
        <v>115</v>
      </c>
      <c r="C53" s="15"/>
      <c r="D53" s="134"/>
      <c r="E53" s="135"/>
      <c r="F53" s="89">
        <f>F54+F57+F58+F59</f>
        <v>1741.8000000000002</v>
      </c>
      <c r="G53" s="89">
        <f>G54+G57+G58+G59</f>
        <v>2468.6</v>
      </c>
      <c r="H53" s="89">
        <f>H54+H57+H58+H59</f>
        <v>2049.8</v>
      </c>
      <c r="I53" s="89">
        <f>I54+I57+I58+I59</f>
        <v>1864.6999999999998</v>
      </c>
      <c r="J53" s="90">
        <f aca="true" t="shared" si="6" ref="J53:J62">H53/G53*100</f>
        <v>83.0349185773313</v>
      </c>
      <c r="K53" s="89">
        <f aca="true" t="shared" si="7" ref="K53:K62">H53-G53</f>
        <v>-418.7999999999997</v>
      </c>
    </row>
    <row r="54" spans="1:11" s="53" customFormat="1" ht="14.25">
      <c r="A54" s="59"/>
      <c r="B54" s="61" t="s">
        <v>45</v>
      </c>
      <c r="C54" s="10"/>
      <c r="D54" s="10"/>
      <c r="E54" s="10"/>
      <c r="F54" s="69">
        <f>F55+F56</f>
        <v>1688.8000000000002</v>
      </c>
      <c r="G54" s="69">
        <f>G55+G56</f>
        <v>2211.6</v>
      </c>
      <c r="H54" s="69">
        <f>H55+H56</f>
        <v>1937.6000000000001</v>
      </c>
      <c r="I54" s="69">
        <f>I55+I56</f>
        <v>1754.1</v>
      </c>
      <c r="J54" s="90">
        <f t="shared" si="6"/>
        <v>87.61077952613493</v>
      </c>
      <c r="K54" s="89">
        <f t="shared" si="7"/>
        <v>-273.9999999999998</v>
      </c>
    </row>
    <row r="55" spans="1:11" ht="12.75">
      <c r="A55" s="36"/>
      <c r="B55" s="20" t="s">
        <v>9</v>
      </c>
      <c r="C55" s="14"/>
      <c r="D55" s="14"/>
      <c r="E55" s="26"/>
      <c r="F55" s="70">
        <v>1297.2</v>
      </c>
      <c r="G55" s="70">
        <v>1693.2</v>
      </c>
      <c r="H55" s="83">
        <v>1484.4</v>
      </c>
      <c r="I55" s="83">
        <v>1358.1</v>
      </c>
      <c r="J55" s="90">
        <f t="shared" si="6"/>
        <v>87.66832034018427</v>
      </c>
      <c r="K55" s="89">
        <f t="shared" si="7"/>
        <v>-208.79999999999995</v>
      </c>
    </row>
    <row r="56" spans="1:11" ht="12.75">
      <c r="A56" s="27"/>
      <c r="B56" s="20" t="s">
        <v>4</v>
      </c>
      <c r="C56" s="14"/>
      <c r="D56" s="14"/>
      <c r="E56" s="26"/>
      <c r="F56" s="70">
        <v>391.6</v>
      </c>
      <c r="G56" s="70">
        <v>518.4</v>
      </c>
      <c r="H56" s="83">
        <v>453.2</v>
      </c>
      <c r="I56" s="83">
        <v>396</v>
      </c>
      <c r="J56" s="89">
        <f t="shared" si="6"/>
        <v>87.42283950617285</v>
      </c>
      <c r="K56" s="89">
        <f t="shared" si="7"/>
        <v>-65.19999999999999</v>
      </c>
    </row>
    <row r="57" spans="1:11" ht="12.75">
      <c r="A57" s="27"/>
      <c r="B57" s="3" t="s">
        <v>85</v>
      </c>
      <c r="C57" s="10"/>
      <c r="D57" s="10"/>
      <c r="E57" s="10"/>
      <c r="F57" s="70">
        <v>28</v>
      </c>
      <c r="G57" s="70">
        <v>127</v>
      </c>
      <c r="H57" s="83">
        <v>22.5</v>
      </c>
      <c r="I57" s="83">
        <v>67.8</v>
      </c>
      <c r="J57" s="89">
        <f t="shared" si="6"/>
        <v>17.716535433070867</v>
      </c>
      <c r="K57" s="89">
        <f t="shared" si="7"/>
        <v>-104.5</v>
      </c>
    </row>
    <row r="58" spans="1:11" ht="12.75">
      <c r="A58" s="27"/>
      <c r="B58" s="3" t="s">
        <v>111</v>
      </c>
      <c r="C58" s="10"/>
      <c r="D58" s="10"/>
      <c r="E58" s="10"/>
      <c r="F58" s="70"/>
      <c r="G58" s="70"/>
      <c r="H58" s="83">
        <v>10</v>
      </c>
      <c r="I58" s="83"/>
      <c r="J58" s="89" t="e">
        <f t="shared" si="6"/>
        <v>#DIV/0!</v>
      </c>
      <c r="K58" s="89">
        <f t="shared" si="7"/>
        <v>10</v>
      </c>
    </row>
    <row r="59" spans="1:11" ht="12.75">
      <c r="A59" s="27"/>
      <c r="B59" s="3" t="s">
        <v>86</v>
      </c>
      <c r="C59" s="10"/>
      <c r="D59" s="10"/>
      <c r="E59" s="10"/>
      <c r="F59" s="70">
        <f>F60+F61</f>
        <v>25</v>
      </c>
      <c r="G59" s="70">
        <f>G60+G61</f>
        <v>130</v>
      </c>
      <c r="H59" s="70">
        <f>H60+H61</f>
        <v>79.7</v>
      </c>
      <c r="I59" s="70">
        <f>I60+I61</f>
        <v>42.8</v>
      </c>
      <c r="J59" s="89">
        <f t="shared" si="6"/>
        <v>61.30769230769231</v>
      </c>
      <c r="K59" s="89">
        <f t="shared" si="7"/>
        <v>-50.3</v>
      </c>
    </row>
    <row r="60" spans="1:11" ht="12.75">
      <c r="A60" s="27"/>
      <c r="B60" s="27" t="s">
        <v>27</v>
      </c>
      <c r="C60" s="10"/>
      <c r="D60" s="10"/>
      <c r="E60" s="10"/>
      <c r="F60" s="70"/>
      <c r="G60" s="70"/>
      <c r="H60" s="83"/>
      <c r="I60" s="83"/>
      <c r="J60" s="89" t="e">
        <f t="shared" si="6"/>
        <v>#DIV/0!</v>
      </c>
      <c r="K60" s="89">
        <f t="shared" si="7"/>
        <v>0</v>
      </c>
    </row>
    <row r="61" spans="1:11" ht="12.75">
      <c r="A61" s="27"/>
      <c r="B61" s="3" t="s">
        <v>83</v>
      </c>
      <c r="C61" s="12"/>
      <c r="D61" s="12"/>
      <c r="E61" s="12"/>
      <c r="F61" s="70">
        <v>25</v>
      </c>
      <c r="G61" s="70">
        <v>130</v>
      </c>
      <c r="H61" s="83">
        <v>79.7</v>
      </c>
      <c r="I61" s="83">
        <v>42.8</v>
      </c>
      <c r="J61" s="89">
        <f t="shared" si="6"/>
        <v>61.30769230769231</v>
      </c>
      <c r="K61" s="89">
        <f t="shared" si="7"/>
        <v>-50.3</v>
      </c>
    </row>
    <row r="62" spans="1:11" ht="12.75">
      <c r="A62" s="27" t="s">
        <v>121</v>
      </c>
      <c r="B62" s="20" t="s">
        <v>122</v>
      </c>
      <c r="C62" s="14"/>
      <c r="D62" s="14"/>
      <c r="E62" s="26"/>
      <c r="F62" s="70">
        <v>47</v>
      </c>
      <c r="G62" s="70">
        <v>47</v>
      </c>
      <c r="H62" s="83">
        <v>10</v>
      </c>
      <c r="I62" s="83">
        <v>22.3</v>
      </c>
      <c r="J62" s="89">
        <f t="shared" si="6"/>
        <v>21.27659574468085</v>
      </c>
      <c r="K62" s="89">
        <f t="shared" si="7"/>
        <v>-37</v>
      </c>
    </row>
    <row r="63" spans="1:11" ht="15.75">
      <c r="A63" s="29" t="s">
        <v>10</v>
      </c>
      <c r="B63" s="58" t="s">
        <v>11</v>
      </c>
      <c r="C63" s="14"/>
      <c r="D63" s="14"/>
      <c r="E63" s="26"/>
      <c r="F63" s="24">
        <f>F64+F68+F70+F75+F76+F74+F73</f>
        <v>32443.4</v>
      </c>
      <c r="G63" s="24">
        <f>G64+G68+G70+G75+G76+G74+G73</f>
        <v>42055.1</v>
      </c>
      <c r="H63" s="24">
        <f>H64+H68+H70+H75+H76+H74+H73</f>
        <v>22832.5</v>
      </c>
      <c r="I63" s="24">
        <f>I64+I68+I70+I75+I76+I74+I73</f>
        <v>31540.499999999996</v>
      </c>
      <c r="J63" s="24">
        <f t="shared" si="4"/>
        <v>54.29186947599697</v>
      </c>
      <c r="K63" s="24">
        <f t="shared" si="5"/>
        <v>-19222.6</v>
      </c>
    </row>
    <row r="64" spans="1:11" s="12" customFormat="1" ht="14.25">
      <c r="A64" s="30"/>
      <c r="B64" s="48" t="s">
        <v>45</v>
      </c>
      <c r="C64"/>
      <c r="D64"/>
      <c r="E64"/>
      <c r="F64" s="98">
        <f>F65+F66+F67</f>
        <v>3136.7999999999997</v>
      </c>
      <c r="G64" s="98">
        <f>G65+G66+G67</f>
        <v>2778.6</v>
      </c>
      <c r="H64" s="115">
        <f>H65+H66+H67</f>
        <v>2577.3</v>
      </c>
      <c r="I64" s="115">
        <f>I65+I66+I67</f>
        <v>2645.2</v>
      </c>
      <c r="J64" s="89">
        <f t="shared" si="4"/>
        <v>92.75534441805226</v>
      </c>
      <c r="K64" s="89">
        <f t="shared" si="5"/>
        <v>-201.29999999999973</v>
      </c>
    </row>
    <row r="65" spans="1:11" s="12" customFormat="1" ht="12.75">
      <c r="A65" s="30"/>
      <c r="B65" s="20" t="s">
        <v>9</v>
      </c>
      <c r="C65" s="14"/>
      <c r="D65" s="14"/>
      <c r="E65" s="26"/>
      <c r="F65" s="98">
        <v>2407.7</v>
      </c>
      <c r="G65" s="98">
        <v>2141.1</v>
      </c>
      <c r="H65" s="115">
        <v>1986.5</v>
      </c>
      <c r="I65" s="115">
        <v>2037</v>
      </c>
      <c r="J65" s="89">
        <f t="shared" si="4"/>
        <v>92.7794124515436</v>
      </c>
      <c r="K65" s="89">
        <f t="shared" si="5"/>
        <v>-154.5999999999999</v>
      </c>
    </row>
    <row r="66" spans="1:11" s="12" customFormat="1" ht="12.75">
      <c r="A66" s="30"/>
      <c r="B66" s="20" t="s">
        <v>79</v>
      </c>
      <c r="C66" s="14"/>
      <c r="D66" s="14"/>
      <c r="E66" s="26"/>
      <c r="F66" s="98">
        <v>2</v>
      </c>
      <c r="G66" s="98">
        <v>1</v>
      </c>
      <c r="H66" s="115">
        <v>1</v>
      </c>
      <c r="I66" s="115"/>
      <c r="J66" s="89">
        <f t="shared" si="4"/>
        <v>100</v>
      </c>
      <c r="K66" s="89">
        <f t="shared" si="5"/>
        <v>0</v>
      </c>
    </row>
    <row r="67" spans="1:11" s="12" customFormat="1" ht="12.75">
      <c r="A67" s="30"/>
      <c r="B67" s="20" t="s">
        <v>4</v>
      </c>
      <c r="C67" s="14"/>
      <c r="D67" s="14"/>
      <c r="E67" s="26"/>
      <c r="F67" s="98">
        <v>727.1</v>
      </c>
      <c r="G67" s="98">
        <v>636.5</v>
      </c>
      <c r="H67" s="115">
        <v>589.8</v>
      </c>
      <c r="I67" s="115">
        <v>608.2</v>
      </c>
      <c r="J67" s="89">
        <f t="shared" si="4"/>
        <v>92.66300078554595</v>
      </c>
      <c r="K67" s="89">
        <f t="shared" si="5"/>
        <v>-46.700000000000045</v>
      </c>
    </row>
    <row r="68" spans="1:11" s="12" customFormat="1" ht="12.75">
      <c r="A68" s="30"/>
      <c r="B68" s="3" t="s">
        <v>46</v>
      </c>
      <c r="C68" s="10"/>
      <c r="D68" s="10"/>
      <c r="E68" s="10"/>
      <c r="F68" s="98">
        <v>18888.9</v>
      </c>
      <c r="G68" s="98">
        <v>14980.3</v>
      </c>
      <c r="H68" s="115">
        <v>6622.1</v>
      </c>
      <c r="I68" s="115">
        <v>6714.7</v>
      </c>
      <c r="J68" s="89">
        <f t="shared" si="4"/>
        <v>44.2053897451987</v>
      </c>
      <c r="K68" s="89">
        <f t="shared" si="5"/>
        <v>-8358.199999999999</v>
      </c>
    </row>
    <row r="69" spans="1:11" s="12" customFormat="1" ht="12.75">
      <c r="A69" s="30"/>
      <c r="B69" s="3" t="s">
        <v>5</v>
      </c>
      <c r="C69" s="10"/>
      <c r="D69" s="10"/>
      <c r="E69" s="10"/>
      <c r="F69" s="98">
        <v>744</v>
      </c>
      <c r="G69" s="98">
        <v>1154.5</v>
      </c>
      <c r="H69" s="115">
        <v>604</v>
      </c>
      <c r="I69" s="115"/>
      <c r="J69" s="89">
        <f t="shared" si="4"/>
        <v>52.317020355132094</v>
      </c>
      <c r="K69" s="89">
        <f t="shared" si="5"/>
        <v>-550.5</v>
      </c>
    </row>
    <row r="70" spans="1:11" s="12" customFormat="1" ht="12.75">
      <c r="A70" s="30"/>
      <c r="B70" s="103" t="s">
        <v>48</v>
      </c>
      <c r="C70" s="14"/>
      <c r="D70" s="14"/>
      <c r="E70" s="26"/>
      <c r="F70" s="98">
        <f>F71+F72</f>
        <v>8739.6</v>
      </c>
      <c r="G70" s="98">
        <f>G71+G72</f>
        <v>22501.2</v>
      </c>
      <c r="H70" s="115">
        <f>H71+H72</f>
        <v>13256.8</v>
      </c>
      <c r="I70" s="115">
        <f>I71+I72</f>
        <v>18111.2</v>
      </c>
      <c r="J70" s="89">
        <f t="shared" si="4"/>
        <v>58.91596892610171</v>
      </c>
      <c r="K70" s="89">
        <f t="shared" si="5"/>
        <v>-9244.400000000001</v>
      </c>
    </row>
    <row r="71" spans="1:11" s="12" customFormat="1" ht="12.75">
      <c r="A71" s="30"/>
      <c r="B71" s="99" t="s">
        <v>12</v>
      </c>
      <c r="C71" s="14"/>
      <c r="D71" s="14"/>
      <c r="E71" s="26"/>
      <c r="F71" s="74">
        <v>1165</v>
      </c>
      <c r="G71" s="74">
        <v>16081.6</v>
      </c>
      <c r="H71" s="84">
        <v>7085.4</v>
      </c>
      <c r="I71" s="84">
        <v>11338.4</v>
      </c>
      <c r="J71" s="89"/>
      <c r="K71" s="89"/>
    </row>
    <row r="72" spans="1:11" s="12" customFormat="1" ht="12.75">
      <c r="A72" s="30"/>
      <c r="B72" s="99" t="s">
        <v>56</v>
      </c>
      <c r="C72" s="14"/>
      <c r="D72" s="14"/>
      <c r="E72" s="26"/>
      <c r="F72" s="74">
        <v>7574.6</v>
      </c>
      <c r="G72" s="74">
        <v>6419.6</v>
      </c>
      <c r="H72" s="84">
        <v>6171.4</v>
      </c>
      <c r="I72" s="84">
        <v>6772.8</v>
      </c>
      <c r="J72" s="89">
        <f aca="true" t="shared" si="8" ref="J72:J84">H72/G72*100</f>
        <v>96.1337154962926</v>
      </c>
      <c r="K72" s="89">
        <f aca="true" t="shared" si="9" ref="K72:K84">H72-G72</f>
        <v>-248.20000000000073</v>
      </c>
    </row>
    <row r="73" spans="1:11" s="12" customFormat="1" ht="12.75">
      <c r="A73" s="30"/>
      <c r="B73" s="3" t="s">
        <v>111</v>
      </c>
      <c r="C73" s="10"/>
      <c r="D73" s="10"/>
      <c r="E73" s="10"/>
      <c r="F73" s="74"/>
      <c r="G73" s="74"/>
      <c r="H73" s="84"/>
      <c r="I73" s="84"/>
      <c r="J73" s="89"/>
      <c r="K73" s="89"/>
    </row>
    <row r="74" spans="1:11" s="12" customFormat="1" ht="12.75">
      <c r="A74" s="30"/>
      <c r="B74" s="3" t="s">
        <v>94</v>
      </c>
      <c r="C74" s="10"/>
      <c r="D74" s="10"/>
      <c r="E74" s="10"/>
      <c r="F74" s="74"/>
      <c r="G74" s="74"/>
      <c r="H74" s="84"/>
      <c r="I74" s="84"/>
      <c r="J74" s="89"/>
      <c r="K74" s="89"/>
    </row>
    <row r="75" spans="1:11" s="12" customFormat="1" ht="12.75">
      <c r="A75" s="30"/>
      <c r="B75" s="3" t="s">
        <v>77</v>
      </c>
      <c r="C75" s="10"/>
      <c r="D75" s="10"/>
      <c r="E75" s="10"/>
      <c r="F75" s="74">
        <v>82</v>
      </c>
      <c r="G75" s="74">
        <v>54</v>
      </c>
      <c r="H75" s="84">
        <v>36.2</v>
      </c>
      <c r="I75" s="84">
        <v>39.6</v>
      </c>
      <c r="J75" s="89">
        <f t="shared" si="8"/>
        <v>67.03703703703704</v>
      </c>
      <c r="K75" s="89">
        <f t="shared" si="9"/>
        <v>-17.799999999999997</v>
      </c>
    </row>
    <row r="76" spans="1:11" s="12" customFormat="1" ht="12.75">
      <c r="A76" s="30"/>
      <c r="B76" s="3" t="s">
        <v>47</v>
      </c>
      <c r="C76" s="10"/>
      <c r="D76" s="10"/>
      <c r="E76" s="10"/>
      <c r="F76" s="74">
        <f>F77+F78</f>
        <v>1596.1</v>
      </c>
      <c r="G76" s="74">
        <f>G77+G78</f>
        <v>1741</v>
      </c>
      <c r="H76" s="74">
        <f>H77+H78</f>
        <v>340.1</v>
      </c>
      <c r="I76" s="74">
        <f>I77+I78</f>
        <v>4029.8</v>
      </c>
      <c r="J76" s="89">
        <f t="shared" si="8"/>
        <v>19.534750143595637</v>
      </c>
      <c r="K76" s="89">
        <f t="shared" si="9"/>
        <v>-1400.9</v>
      </c>
    </row>
    <row r="77" spans="1:11" s="12" customFormat="1" ht="12.75">
      <c r="A77" s="30"/>
      <c r="B77" s="27" t="s">
        <v>27</v>
      </c>
      <c r="C77" s="10"/>
      <c r="D77" s="10"/>
      <c r="E77" s="10"/>
      <c r="F77" s="74">
        <v>100</v>
      </c>
      <c r="G77" s="74">
        <v>109</v>
      </c>
      <c r="H77" s="84">
        <v>90</v>
      </c>
      <c r="I77" s="84">
        <v>3851</v>
      </c>
      <c r="J77" s="89">
        <f t="shared" si="8"/>
        <v>82.56880733944955</v>
      </c>
      <c r="K77" s="89">
        <f t="shared" si="9"/>
        <v>-19</v>
      </c>
    </row>
    <row r="78" spans="1:11" s="12" customFormat="1" ht="12.75">
      <c r="A78" s="30"/>
      <c r="B78" s="3" t="s">
        <v>6</v>
      </c>
      <c r="F78" s="74">
        <v>1496.1</v>
      </c>
      <c r="G78" s="74">
        <v>1632</v>
      </c>
      <c r="H78" s="84">
        <v>250.1</v>
      </c>
      <c r="I78" s="84">
        <v>178.8</v>
      </c>
      <c r="J78" s="89">
        <f t="shared" si="8"/>
        <v>15.324754901960782</v>
      </c>
      <c r="K78" s="89">
        <f t="shared" si="9"/>
        <v>-1381.9</v>
      </c>
    </row>
    <row r="79" spans="1:11" s="12" customFormat="1" ht="12.75">
      <c r="A79" s="117" t="s">
        <v>97</v>
      </c>
      <c r="B79" s="20" t="s">
        <v>98</v>
      </c>
      <c r="C79" s="14"/>
      <c r="D79" s="14"/>
      <c r="E79" s="26"/>
      <c r="F79" s="74">
        <v>17</v>
      </c>
      <c r="G79" s="74"/>
      <c r="H79" s="84"/>
      <c r="I79" s="84"/>
      <c r="J79" s="89" t="e">
        <f t="shared" si="8"/>
        <v>#DIV/0!</v>
      </c>
      <c r="K79" s="89">
        <f t="shared" si="9"/>
        <v>0</v>
      </c>
    </row>
    <row r="80" spans="1:11" s="12" customFormat="1" ht="14.25">
      <c r="A80" s="104" t="s">
        <v>13</v>
      </c>
      <c r="B80" s="34" t="s">
        <v>14</v>
      </c>
      <c r="C80" s="14"/>
      <c r="D80" s="14"/>
      <c r="E80" s="26"/>
      <c r="F80" s="74"/>
      <c r="G80" s="74"/>
      <c r="H80" s="84"/>
      <c r="I80" s="84"/>
      <c r="J80" s="89" t="e">
        <f t="shared" si="8"/>
        <v>#DIV/0!</v>
      </c>
      <c r="K80" s="89">
        <f t="shared" si="9"/>
        <v>0</v>
      </c>
    </row>
    <row r="81" spans="1:11" s="12" customFormat="1" ht="14.25">
      <c r="A81" s="33" t="s">
        <v>15</v>
      </c>
      <c r="B81" s="32" t="s">
        <v>16</v>
      </c>
      <c r="C81"/>
      <c r="D81"/>
      <c r="E81"/>
      <c r="F81" s="75">
        <v>10976</v>
      </c>
      <c r="G81" s="75">
        <v>9357.6</v>
      </c>
      <c r="H81" s="85">
        <v>8636.1</v>
      </c>
      <c r="I81" s="85">
        <v>9401.2</v>
      </c>
      <c r="J81" s="89">
        <f t="shared" si="8"/>
        <v>92.28968966401642</v>
      </c>
      <c r="K81" s="89">
        <f t="shared" si="9"/>
        <v>-721.5</v>
      </c>
    </row>
    <row r="82" spans="1:11" ht="15.75" customHeight="1">
      <c r="A82" s="33" t="s">
        <v>17</v>
      </c>
      <c r="B82" s="34" t="s">
        <v>18</v>
      </c>
      <c r="C82" s="14"/>
      <c r="D82" s="14"/>
      <c r="E82" s="14"/>
      <c r="F82" s="74">
        <v>225.3</v>
      </c>
      <c r="G82" s="74">
        <v>183.7</v>
      </c>
      <c r="H82" s="84">
        <v>146.4</v>
      </c>
      <c r="I82" s="84">
        <v>223.2</v>
      </c>
      <c r="J82" s="89">
        <f t="shared" si="8"/>
        <v>79.69515514425694</v>
      </c>
      <c r="K82" s="89">
        <f t="shared" si="9"/>
        <v>-37.29999999999998</v>
      </c>
    </row>
    <row r="83" spans="1:11" ht="15.75" customHeight="1">
      <c r="A83" s="33" t="s">
        <v>116</v>
      </c>
      <c r="B83" s="34" t="s">
        <v>117</v>
      </c>
      <c r="C83" s="14"/>
      <c r="D83" s="14"/>
      <c r="E83" s="14"/>
      <c r="F83" s="70">
        <v>17065.1</v>
      </c>
      <c r="G83" s="70">
        <v>17950.9</v>
      </c>
      <c r="H83" s="83">
        <v>10537.2</v>
      </c>
      <c r="I83" s="83">
        <v>12608</v>
      </c>
      <c r="J83" s="90">
        <f t="shared" si="8"/>
        <v>58.7001208853038</v>
      </c>
      <c r="K83" s="90">
        <f t="shared" si="9"/>
        <v>-7413.700000000001</v>
      </c>
    </row>
    <row r="84" spans="1:11" ht="12.75" customHeight="1">
      <c r="A84" s="33" t="s">
        <v>78</v>
      </c>
      <c r="B84" s="34" t="s">
        <v>19</v>
      </c>
      <c r="C84" s="14"/>
      <c r="D84" s="14"/>
      <c r="E84" s="26"/>
      <c r="F84" s="70">
        <v>4160</v>
      </c>
      <c r="G84" s="70">
        <v>14562.9</v>
      </c>
      <c r="H84" s="83">
        <v>3512.7</v>
      </c>
      <c r="I84" s="83">
        <v>9308.2</v>
      </c>
      <c r="J84" s="90">
        <f t="shared" si="8"/>
        <v>24.120882516531733</v>
      </c>
      <c r="K84" s="90">
        <f t="shared" si="9"/>
        <v>-11050.2</v>
      </c>
    </row>
    <row r="85" spans="1:11" ht="14.25" customHeight="1">
      <c r="A85" s="33"/>
      <c r="B85" s="35" t="s">
        <v>21</v>
      </c>
      <c r="C85" s="4"/>
      <c r="D85" s="4"/>
      <c r="E85" s="5"/>
      <c r="F85" s="72"/>
      <c r="G85" s="72"/>
      <c r="H85" s="91"/>
      <c r="I85" s="91"/>
      <c r="J85" s="51"/>
      <c r="K85" s="87"/>
    </row>
    <row r="86" spans="1:11" ht="14.25" customHeight="1">
      <c r="A86" s="52" t="s">
        <v>20</v>
      </c>
      <c r="B86" s="37" t="s">
        <v>22</v>
      </c>
      <c r="C86" s="10"/>
      <c r="D86" s="10"/>
      <c r="E86" s="11"/>
      <c r="F86" s="23">
        <f>F93+F98+F87+F97+F96</f>
        <v>10524.8</v>
      </c>
      <c r="G86" s="23">
        <f>G93+G98+G87+G97+G96</f>
        <v>23069.1</v>
      </c>
      <c r="H86" s="23">
        <f>H93+H98+H87+H97+H96</f>
        <v>19288.9</v>
      </c>
      <c r="I86" s="81">
        <f>I93+I98+I87+I97</f>
        <v>51136.9</v>
      </c>
      <c r="J86" s="23">
        <f aca="true" t="shared" si="10" ref="J86:J99">H86/G86*100</f>
        <v>83.61357833638938</v>
      </c>
      <c r="K86" s="81">
        <f aca="true" t="shared" si="11" ref="K86:K99">H86-G86</f>
        <v>-3780.199999999997</v>
      </c>
    </row>
    <row r="87" spans="1:11" ht="14.25" customHeight="1">
      <c r="A87" s="29"/>
      <c r="B87" s="3" t="s">
        <v>46</v>
      </c>
      <c r="C87" s="10"/>
      <c r="D87" s="10"/>
      <c r="E87" s="10"/>
      <c r="F87" s="79">
        <f>F88+F92+F90</f>
        <v>5969.6</v>
      </c>
      <c r="G87" s="79">
        <f>G88+G92+G90+G89</f>
        <v>9163</v>
      </c>
      <c r="H87" s="79">
        <f>H88+H92+H90+H89</f>
        <v>7447.9</v>
      </c>
      <c r="I87" s="79">
        <f>I88+I92+I90+I89</f>
        <v>6974.3</v>
      </c>
      <c r="J87" s="80">
        <f t="shared" si="10"/>
        <v>81.28233111426388</v>
      </c>
      <c r="K87" s="80">
        <f t="shared" si="11"/>
        <v>-1715.1000000000004</v>
      </c>
    </row>
    <row r="88" spans="1:11" ht="14.25" customHeight="1">
      <c r="A88" s="29"/>
      <c r="B88" s="3" t="s">
        <v>80</v>
      </c>
      <c r="C88" s="10"/>
      <c r="D88" s="10"/>
      <c r="E88" s="11"/>
      <c r="F88" s="79">
        <v>2407.6</v>
      </c>
      <c r="G88" s="79">
        <v>4422.1</v>
      </c>
      <c r="H88" s="89">
        <v>3680.3</v>
      </c>
      <c r="I88" s="89">
        <v>2335.1</v>
      </c>
      <c r="J88" s="89">
        <f t="shared" si="10"/>
        <v>83.22516451459714</v>
      </c>
      <c r="K88" s="89">
        <f t="shared" si="11"/>
        <v>-741.8000000000002</v>
      </c>
    </row>
    <row r="89" spans="1:11" ht="14.25" customHeight="1">
      <c r="A89" s="29"/>
      <c r="B89" s="3" t="s">
        <v>105</v>
      </c>
      <c r="C89" s="10"/>
      <c r="D89" s="10"/>
      <c r="E89" s="10"/>
      <c r="F89" s="79"/>
      <c r="G89" s="79">
        <v>1</v>
      </c>
      <c r="H89" s="89"/>
      <c r="I89" s="89">
        <v>10</v>
      </c>
      <c r="J89" s="89"/>
      <c r="K89" s="89"/>
    </row>
    <row r="90" spans="1:11" ht="14.25" customHeight="1">
      <c r="A90" s="29"/>
      <c r="B90" s="3" t="s">
        <v>5</v>
      </c>
      <c r="C90" s="10"/>
      <c r="D90" s="10"/>
      <c r="E90" s="10"/>
      <c r="F90" s="79">
        <v>2611.9</v>
      </c>
      <c r="G90" s="79">
        <v>3441.3</v>
      </c>
      <c r="H90" s="89">
        <v>2893.4</v>
      </c>
      <c r="I90" s="89">
        <v>3015</v>
      </c>
      <c r="J90" s="89">
        <f t="shared" si="10"/>
        <v>84.07869119228198</v>
      </c>
      <c r="K90" s="89">
        <f t="shared" si="11"/>
        <v>-547.9000000000001</v>
      </c>
    </row>
    <row r="91" spans="1:11" ht="14.25" customHeight="1">
      <c r="A91" s="29"/>
      <c r="B91" s="3" t="s">
        <v>106</v>
      </c>
      <c r="C91" s="10"/>
      <c r="D91" s="10"/>
      <c r="E91" s="10"/>
      <c r="F91" s="79"/>
      <c r="G91" s="79"/>
      <c r="H91" s="89"/>
      <c r="I91" s="89"/>
      <c r="J91" s="89"/>
      <c r="K91" s="89"/>
    </row>
    <row r="92" spans="1:11" ht="14.25" customHeight="1">
      <c r="A92" s="29"/>
      <c r="B92" s="3" t="s">
        <v>81</v>
      </c>
      <c r="C92" s="10"/>
      <c r="D92" s="10"/>
      <c r="E92" s="11"/>
      <c r="F92" s="79">
        <v>950.1</v>
      </c>
      <c r="G92" s="79">
        <v>1298.6</v>
      </c>
      <c r="H92" s="89">
        <v>874.2</v>
      </c>
      <c r="I92" s="89">
        <v>1614.2</v>
      </c>
      <c r="J92" s="89">
        <f t="shared" si="10"/>
        <v>67.31865085476669</v>
      </c>
      <c r="K92" s="89">
        <f t="shared" si="11"/>
        <v>-424.39999999999986</v>
      </c>
    </row>
    <row r="93" spans="1:11" ht="14.25" customHeight="1">
      <c r="A93" s="27"/>
      <c r="B93" s="105" t="s">
        <v>49</v>
      </c>
      <c r="C93" s="10"/>
      <c r="D93" s="10"/>
      <c r="E93" s="11"/>
      <c r="F93" s="106">
        <f>F94+F95</f>
        <v>20</v>
      </c>
      <c r="G93" s="106">
        <f>G94+G95</f>
        <v>6805.299999999999</v>
      </c>
      <c r="H93" s="98">
        <f>H94+H95</f>
        <v>6713.299999999999</v>
      </c>
      <c r="I93" s="98">
        <f>I94+I95</f>
        <v>6927.4</v>
      </c>
      <c r="J93" s="89">
        <f t="shared" si="10"/>
        <v>98.64811250055105</v>
      </c>
      <c r="K93" s="89">
        <f t="shared" si="11"/>
        <v>-92</v>
      </c>
    </row>
    <row r="94" spans="1:11" ht="12.75">
      <c r="A94" s="36"/>
      <c r="B94" s="103" t="s">
        <v>23</v>
      </c>
      <c r="C94" s="14"/>
      <c r="D94" s="14"/>
      <c r="E94" s="26"/>
      <c r="F94" s="74">
        <v>20</v>
      </c>
      <c r="G94" s="74">
        <v>5539.7</v>
      </c>
      <c r="H94" s="84">
        <v>5447.7</v>
      </c>
      <c r="I94" s="84">
        <v>3830.5</v>
      </c>
      <c r="J94" s="89">
        <f t="shared" si="10"/>
        <v>98.33926024874992</v>
      </c>
      <c r="K94" s="89">
        <f t="shared" si="11"/>
        <v>-92</v>
      </c>
    </row>
    <row r="95" spans="1:11" ht="12.75">
      <c r="A95" s="27"/>
      <c r="B95" s="103" t="s">
        <v>24</v>
      </c>
      <c r="C95" s="14"/>
      <c r="D95" s="14"/>
      <c r="E95" s="26"/>
      <c r="F95" s="74"/>
      <c r="G95" s="74">
        <v>1265.6</v>
      </c>
      <c r="H95" s="84">
        <v>1265.6</v>
      </c>
      <c r="I95" s="84">
        <v>3096.9</v>
      </c>
      <c r="J95" s="89">
        <f t="shared" si="10"/>
        <v>100</v>
      </c>
      <c r="K95" s="89">
        <f t="shared" si="11"/>
        <v>0</v>
      </c>
    </row>
    <row r="96" spans="1:11" ht="12.75">
      <c r="A96" s="27"/>
      <c r="B96" s="148" t="s">
        <v>111</v>
      </c>
      <c r="C96" s="149"/>
      <c r="D96" s="149"/>
      <c r="E96" s="150"/>
      <c r="F96" s="74"/>
      <c r="G96" s="74"/>
      <c r="H96" s="84"/>
      <c r="I96" s="84"/>
      <c r="J96" s="89"/>
      <c r="K96" s="89"/>
    </row>
    <row r="97" spans="1:11" ht="12.75">
      <c r="A97" s="27"/>
      <c r="B97" s="3" t="s">
        <v>88</v>
      </c>
      <c r="C97" s="10"/>
      <c r="D97" s="10"/>
      <c r="E97" s="10"/>
      <c r="F97" s="74">
        <v>16</v>
      </c>
      <c r="G97" s="74">
        <v>65</v>
      </c>
      <c r="H97" s="84">
        <v>6.9</v>
      </c>
      <c r="I97" s="84">
        <v>61.1</v>
      </c>
      <c r="J97" s="89">
        <f t="shared" si="10"/>
        <v>10.615384615384615</v>
      </c>
      <c r="K97" s="89">
        <f t="shared" si="11"/>
        <v>-58.1</v>
      </c>
    </row>
    <row r="98" spans="1:11" ht="12.75">
      <c r="A98" s="31"/>
      <c r="B98" s="103" t="s">
        <v>63</v>
      </c>
      <c r="C98" s="14"/>
      <c r="D98" s="14"/>
      <c r="E98" s="26"/>
      <c r="F98" s="74">
        <f>F99+F102</f>
        <v>4519.2</v>
      </c>
      <c r="G98" s="74">
        <f>G99+G102</f>
        <v>7035.799999999999</v>
      </c>
      <c r="H98" s="84">
        <f>H99+H102</f>
        <v>5120.8</v>
      </c>
      <c r="I98" s="84">
        <f>I99+I102</f>
        <v>37174.1</v>
      </c>
      <c r="J98" s="89">
        <f t="shared" si="10"/>
        <v>72.78205747747236</v>
      </c>
      <c r="K98" s="89">
        <f t="shared" si="11"/>
        <v>-1914.999999999999</v>
      </c>
    </row>
    <row r="99" spans="1:11" ht="12.75">
      <c r="A99" s="27"/>
      <c r="B99" s="103" t="s">
        <v>40</v>
      </c>
      <c r="C99" s="14"/>
      <c r="D99" s="14"/>
      <c r="E99" s="26"/>
      <c r="F99" s="74">
        <v>3636</v>
      </c>
      <c r="G99" s="74">
        <v>5331.9</v>
      </c>
      <c r="H99" s="84">
        <v>3999</v>
      </c>
      <c r="I99" s="84">
        <v>35693.6</v>
      </c>
      <c r="J99" s="89">
        <f t="shared" si="10"/>
        <v>75.00140662803129</v>
      </c>
      <c r="K99" s="89">
        <f t="shared" si="11"/>
        <v>-1332.8999999999996</v>
      </c>
    </row>
    <row r="100" spans="1:11" ht="12.75">
      <c r="A100" s="55" t="s">
        <v>76</v>
      </c>
      <c r="B100" s="142" t="s">
        <v>74</v>
      </c>
      <c r="C100" s="142"/>
      <c r="D100" s="142"/>
      <c r="E100" s="143"/>
      <c r="F100" s="94" t="s">
        <v>89</v>
      </c>
      <c r="G100" s="93" t="s">
        <v>87</v>
      </c>
      <c r="H100" s="94" t="s">
        <v>75</v>
      </c>
      <c r="I100" s="94" t="s">
        <v>75</v>
      </c>
      <c r="J100" s="16" t="s">
        <v>126</v>
      </c>
      <c r="K100" s="95"/>
    </row>
    <row r="101" spans="1:11" ht="15">
      <c r="A101" s="116" t="s">
        <v>90</v>
      </c>
      <c r="B101" s="63"/>
      <c r="C101" s="60"/>
      <c r="D101" s="10"/>
      <c r="E101" s="11"/>
      <c r="F101" s="113">
        <v>2014</v>
      </c>
      <c r="G101" s="96">
        <v>2014</v>
      </c>
      <c r="H101" s="113" t="s">
        <v>129</v>
      </c>
      <c r="I101" s="113" t="s">
        <v>130</v>
      </c>
      <c r="J101" s="97" t="s">
        <v>0</v>
      </c>
      <c r="K101" s="95" t="s">
        <v>1</v>
      </c>
    </row>
    <row r="102" spans="1:11" s="12" customFormat="1" ht="12.75">
      <c r="A102" s="30"/>
      <c r="B102" s="20" t="s">
        <v>6</v>
      </c>
      <c r="C102" s="14"/>
      <c r="D102" s="14"/>
      <c r="E102" s="26"/>
      <c r="F102" s="80">
        <v>883.2</v>
      </c>
      <c r="G102" s="80">
        <v>1703.9</v>
      </c>
      <c r="H102" s="84">
        <v>1121.8</v>
      </c>
      <c r="I102" s="84">
        <v>1480.5</v>
      </c>
      <c r="J102" s="89">
        <f>H102/G102*100</f>
        <v>65.83719701860437</v>
      </c>
      <c r="K102" s="89">
        <f>H102-G102</f>
        <v>-582.1000000000001</v>
      </c>
    </row>
    <row r="103" spans="1:11" s="12" customFormat="1" ht="15">
      <c r="A103" s="29" t="s">
        <v>119</v>
      </c>
      <c r="B103" s="122" t="s">
        <v>120</v>
      </c>
      <c r="C103" s="60"/>
      <c r="D103" s="60"/>
      <c r="E103" s="60"/>
      <c r="F103" s="23">
        <v>60</v>
      </c>
      <c r="G103" s="23"/>
      <c r="H103" s="23"/>
      <c r="I103" s="23">
        <f>I104</f>
        <v>0</v>
      </c>
      <c r="J103" s="24" t="e">
        <f>H103/G103*100</f>
        <v>#DIV/0!</v>
      </c>
      <c r="K103" s="24">
        <f>H103-G103</f>
        <v>0</v>
      </c>
    </row>
    <row r="104" spans="1:11" s="12" customFormat="1" ht="12.75">
      <c r="A104" s="29"/>
      <c r="B104" s="20" t="s">
        <v>88</v>
      </c>
      <c r="C104" s="10"/>
      <c r="D104" s="10"/>
      <c r="E104" s="10"/>
      <c r="F104" s="80"/>
      <c r="G104" s="80"/>
      <c r="H104" s="82">
        <v>60</v>
      </c>
      <c r="I104" s="82"/>
      <c r="J104" s="89" t="e">
        <f>H104/G104*100</f>
        <v>#DIV/0!</v>
      </c>
      <c r="K104" s="89">
        <f>H104-G104</f>
        <v>60</v>
      </c>
    </row>
    <row r="105" spans="1:11" ht="14.25" customHeight="1">
      <c r="A105" s="29" t="s">
        <v>25</v>
      </c>
      <c r="B105" s="38" t="s">
        <v>26</v>
      </c>
      <c r="C105" s="10"/>
      <c r="D105" s="10"/>
      <c r="E105" s="10"/>
      <c r="F105" s="23">
        <f>F107+F111+F116+F117+F115+F113</f>
        <v>185393.7</v>
      </c>
      <c r="G105" s="23">
        <f>G107+G111+G116+G117+G115+G113+G114</f>
        <v>295872.7</v>
      </c>
      <c r="H105" s="23">
        <f>H107+H111+H116+H117+H115+H113+H114</f>
        <v>256685.1</v>
      </c>
      <c r="I105" s="23">
        <f>I107+I111+I116+I117+I115+I113+I114</f>
        <v>247204.8</v>
      </c>
      <c r="J105" s="24">
        <f>H105/G105*100</f>
        <v>86.75524980844801</v>
      </c>
      <c r="K105" s="24">
        <f>H105-G105</f>
        <v>-39187.600000000006</v>
      </c>
    </row>
    <row r="106" spans="1:11" ht="13.5" customHeight="1">
      <c r="A106" s="30"/>
      <c r="B106" t="s">
        <v>8</v>
      </c>
      <c r="F106" s="71"/>
      <c r="G106" s="71"/>
      <c r="H106" s="86"/>
      <c r="I106" s="86"/>
      <c r="J106" s="24"/>
      <c r="K106" s="24"/>
    </row>
    <row r="107" spans="1:11" ht="14.25">
      <c r="A107" s="27"/>
      <c r="B107" s="47" t="s">
        <v>45</v>
      </c>
      <c r="C107" s="14"/>
      <c r="D107" s="14"/>
      <c r="E107" s="14"/>
      <c r="F107" s="74">
        <f>F108+F109+F110</f>
        <v>11209.4</v>
      </c>
      <c r="G107" s="74">
        <f>G108+G109+G110</f>
        <v>10963.8</v>
      </c>
      <c r="H107" s="74">
        <f>H108+H109+H110</f>
        <v>10278.199999999999</v>
      </c>
      <c r="I107" s="74">
        <f>I108+I109+I110</f>
        <v>8919</v>
      </c>
      <c r="J107" s="89">
        <f aca="true" t="shared" si="12" ref="J107:J113">H107/G107*100</f>
        <v>93.74669366460533</v>
      </c>
      <c r="K107" s="89">
        <f aca="true" t="shared" si="13" ref="K107:K119">H107-G107</f>
        <v>-685.6000000000004</v>
      </c>
    </row>
    <row r="108" spans="1:11" ht="12.75">
      <c r="A108" s="27"/>
      <c r="B108" s="20" t="s">
        <v>9</v>
      </c>
      <c r="C108" s="14"/>
      <c r="D108" s="14"/>
      <c r="E108" s="14"/>
      <c r="F108" s="13">
        <v>9157.4</v>
      </c>
      <c r="G108" s="13">
        <v>9243.4</v>
      </c>
      <c r="H108" s="74">
        <v>8615.9</v>
      </c>
      <c r="I108" s="74">
        <v>6805.4</v>
      </c>
      <c r="J108" s="89">
        <f t="shared" si="12"/>
        <v>93.21137243871303</v>
      </c>
      <c r="K108" s="89">
        <f t="shared" si="13"/>
        <v>-627.5</v>
      </c>
    </row>
    <row r="109" spans="1:11" ht="12.75">
      <c r="A109" s="27"/>
      <c r="B109" s="20" t="s">
        <v>79</v>
      </c>
      <c r="C109" s="14"/>
      <c r="D109" s="14"/>
      <c r="E109" s="26"/>
      <c r="F109" s="13">
        <v>5</v>
      </c>
      <c r="G109" s="13">
        <v>5</v>
      </c>
      <c r="H109" s="69">
        <v>2.9</v>
      </c>
      <c r="I109" s="69">
        <v>5.8</v>
      </c>
      <c r="J109" s="89">
        <f t="shared" si="12"/>
        <v>57.99999999999999</v>
      </c>
      <c r="K109" s="89">
        <f t="shared" si="13"/>
        <v>-2.1</v>
      </c>
    </row>
    <row r="110" spans="1:11" ht="12.75">
      <c r="A110" s="27"/>
      <c r="B110" s="20" t="s">
        <v>4</v>
      </c>
      <c r="C110" s="10"/>
      <c r="D110" s="10"/>
      <c r="E110" s="10"/>
      <c r="F110" s="13">
        <v>2047</v>
      </c>
      <c r="G110" s="13">
        <v>1715.4</v>
      </c>
      <c r="H110" s="69">
        <v>1659.4</v>
      </c>
      <c r="I110" s="69">
        <v>2107.8</v>
      </c>
      <c r="J110" s="89">
        <f t="shared" si="12"/>
        <v>96.73545528739652</v>
      </c>
      <c r="K110" s="89">
        <f t="shared" si="13"/>
        <v>-56</v>
      </c>
    </row>
    <row r="111" spans="1:11" ht="12.75">
      <c r="A111" s="27"/>
      <c r="B111" s="3" t="s">
        <v>46</v>
      </c>
      <c r="C111" s="10"/>
      <c r="D111" s="10"/>
      <c r="E111" s="10"/>
      <c r="F111" s="13">
        <v>1117.8</v>
      </c>
      <c r="G111" s="13">
        <v>1552.7</v>
      </c>
      <c r="H111" s="69">
        <v>1148.3</v>
      </c>
      <c r="I111" s="69">
        <v>2630.4</v>
      </c>
      <c r="J111" s="89">
        <f t="shared" si="12"/>
        <v>73.95504604881819</v>
      </c>
      <c r="K111" s="89">
        <f t="shared" si="13"/>
        <v>-404.4000000000001</v>
      </c>
    </row>
    <row r="112" spans="1:11" ht="12.75">
      <c r="A112" s="27"/>
      <c r="B112" s="3" t="s">
        <v>5</v>
      </c>
      <c r="C112" s="10"/>
      <c r="D112" s="10"/>
      <c r="E112" s="10"/>
      <c r="F112" s="13">
        <v>2</v>
      </c>
      <c r="G112" s="13"/>
      <c r="H112" s="69"/>
      <c r="I112" s="69"/>
      <c r="J112" s="89" t="e">
        <f t="shared" si="12"/>
        <v>#DIV/0!</v>
      </c>
      <c r="K112" s="89">
        <f t="shared" si="13"/>
        <v>0</v>
      </c>
    </row>
    <row r="113" spans="1:11" ht="12.75">
      <c r="A113" s="27"/>
      <c r="B113" s="103" t="s">
        <v>23</v>
      </c>
      <c r="C113" s="10"/>
      <c r="D113" s="10"/>
      <c r="E113" s="10"/>
      <c r="F113" s="13">
        <v>168875</v>
      </c>
      <c r="G113" s="13">
        <v>248313.1</v>
      </c>
      <c r="H113" s="69">
        <v>214178.6</v>
      </c>
      <c r="I113" s="69">
        <v>231789</v>
      </c>
      <c r="J113" s="89">
        <f t="shared" si="12"/>
        <v>86.25344373695951</v>
      </c>
      <c r="K113" s="89">
        <f t="shared" si="13"/>
        <v>-34134.5</v>
      </c>
    </row>
    <row r="114" spans="1:11" ht="12.75">
      <c r="A114" s="27"/>
      <c r="B114" s="3" t="s">
        <v>102</v>
      </c>
      <c r="C114" s="10"/>
      <c r="D114" s="10"/>
      <c r="E114" s="10"/>
      <c r="F114" s="13"/>
      <c r="G114" s="13"/>
      <c r="H114" s="69"/>
      <c r="I114" s="69"/>
      <c r="J114" s="89"/>
      <c r="K114" s="89"/>
    </row>
    <row r="115" spans="1:11" ht="12.75">
      <c r="A115" s="27"/>
      <c r="B115" s="3" t="s">
        <v>82</v>
      </c>
      <c r="C115" s="10"/>
      <c r="D115" s="10"/>
      <c r="E115" s="10"/>
      <c r="F115" s="13"/>
      <c r="G115" s="13"/>
      <c r="H115" s="69"/>
      <c r="I115" s="69"/>
      <c r="J115" s="89"/>
      <c r="K115" s="89">
        <f t="shared" si="13"/>
        <v>0</v>
      </c>
    </row>
    <row r="116" spans="1:11" ht="12.75">
      <c r="A116" s="27"/>
      <c r="B116" s="3" t="s">
        <v>77</v>
      </c>
      <c r="C116" s="10"/>
      <c r="D116" s="10"/>
      <c r="E116" s="10"/>
      <c r="F116" s="13">
        <v>241.5</v>
      </c>
      <c r="G116" s="13">
        <v>907.8</v>
      </c>
      <c r="H116" s="69">
        <v>550.9</v>
      </c>
      <c r="I116" s="69">
        <v>576</v>
      </c>
      <c r="J116" s="89">
        <f>H116/G116*100</f>
        <v>60.685172945582735</v>
      </c>
      <c r="K116" s="89">
        <f t="shared" si="13"/>
        <v>-356.9</v>
      </c>
    </row>
    <row r="117" spans="1:11" ht="12.75">
      <c r="A117" s="27"/>
      <c r="B117" s="3" t="s">
        <v>47</v>
      </c>
      <c r="C117" s="10"/>
      <c r="D117" s="10"/>
      <c r="E117" s="10"/>
      <c r="F117" s="69">
        <f>F118+F119</f>
        <v>3950</v>
      </c>
      <c r="G117" s="69">
        <f>G118+G119</f>
        <v>34135.3</v>
      </c>
      <c r="H117" s="69">
        <f>H118+H119</f>
        <v>30529.1</v>
      </c>
      <c r="I117" s="69">
        <f>I118+I119</f>
        <v>3290.4</v>
      </c>
      <c r="J117" s="89">
        <f>H117/G117*100</f>
        <v>89.43556963026543</v>
      </c>
      <c r="K117" s="89">
        <f t="shared" si="13"/>
        <v>-3606.2000000000044</v>
      </c>
    </row>
    <row r="118" spans="1:11" ht="12.75">
      <c r="A118" s="27"/>
      <c r="B118" s="27" t="s">
        <v>27</v>
      </c>
      <c r="C118" s="10"/>
      <c r="D118" s="10"/>
      <c r="E118" s="10"/>
      <c r="F118" s="13">
        <v>3565.7</v>
      </c>
      <c r="G118" s="13">
        <v>32627.9</v>
      </c>
      <c r="H118" s="69">
        <v>29361.5</v>
      </c>
      <c r="I118" s="69">
        <v>1905.7</v>
      </c>
      <c r="J118" s="89">
        <f>H118/G118*100</f>
        <v>89.98893584938044</v>
      </c>
      <c r="K118" s="89">
        <f t="shared" si="13"/>
        <v>-3266.4000000000015</v>
      </c>
    </row>
    <row r="119" spans="1:11" ht="12.75">
      <c r="A119" s="33"/>
      <c r="B119" s="3" t="s">
        <v>6</v>
      </c>
      <c r="C119" s="12"/>
      <c r="D119" s="12"/>
      <c r="E119" s="12"/>
      <c r="F119" s="13">
        <v>384.3</v>
      </c>
      <c r="G119" s="13">
        <v>1507.4</v>
      </c>
      <c r="H119" s="74">
        <v>1167.6</v>
      </c>
      <c r="I119" s="74">
        <v>1384.7</v>
      </c>
      <c r="J119" s="90">
        <f>H119/G119*100</f>
        <v>77.4578744858697</v>
      </c>
      <c r="K119" s="90">
        <f t="shared" si="13"/>
        <v>-339.8000000000002</v>
      </c>
    </row>
    <row r="120" spans="1:11" ht="15.75">
      <c r="A120" s="30" t="s">
        <v>28</v>
      </c>
      <c r="B120" s="35" t="s">
        <v>29</v>
      </c>
      <c r="C120" s="4"/>
      <c r="D120" s="4"/>
      <c r="E120" s="4"/>
      <c r="F120" s="71"/>
      <c r="G120" s="71"/>
      <c r="H120" s="73"/>
      <c r="I120" s="73"/>
      <c r="J120" s="51"/>
      <c r="K120" s="87"/>
    </row>
    <row r="121" spans="1:11" ht="13.5" customHeight="1">
      <c r="A121" s="42"/>
      <c r="B121" s="37" t="s">
        <v>30</v>
      </c>
      <c r="C121" s="10"/>
      <c r="D121" s="10"/>
      <c r="E121" s="10"/>
      <c r="F121" s="76">
        <f>F123+F127+F133+F132+F131+F129</f>
        <v>39444</v>
      </c>
      <c r="G121" s="76">
        <f>G123+G127+G133+G132+G131+G129</f>
        <v>96562.2</v>
      </c>
      <c r="H121" s="76">
        <f>H123+H127+H133+H132+H131+H129+H130</f>
        <v>84105.3</v>
      </c>
      <c r="I121" s="76">
        <f>I123+I127+I132+I131+I130+I129+I133</f>
        <v>47745.3</v>
      </c>
      <c r="J121" s="23">
        <f>H121/G121*100</f>
        <v>87.09961040655661</v>
      </c>
      <c r="K121" s="81">
        <f>H121-G121</f>
        <v>-12456.899999999994</v>
      </c>
    </row>
    <row r="122" spans="1:11" ht="13.5" customHeight="1">
      <c r="A122" s="36"/>
      <c r="B122" s="20" t="s">
        <v>8</v>
      </c>
      <c r="C122" s="14"/>
      <c r="D122" s="14"/>
      <c r="E122" s="14"/>
      <c r="F122" s="74"/>
      <c r="G122" s="74"/>
      <c r="H122" s="74"/>
      <c r="I122" s="74"/>
      <c r="J122" s="23"/>
      <c r="K122" s="23"/>
    </row>
    <row r="123" spans="1:11" ht="14.25">
      <c r="A123" s="36"/>
      <c r="B123" s="48" t="s">
        <v>45</v>
      </c>
      <c r="F123" s="69">
        <f>F124+F125+F126</f>
        <v>3392</v>
      </c>
      <c r="G123" s="69">
        <f>G124+G125+G126</f>
        <v>10075.9</v>
      </c>
      <c r="H123" s="69">
        <f>H124+H125+H126</f>
        <v>9012.2</v>
      </c>
      <c r="I123" s="69">
        <f>I124+I125+I126</f>
        <v>3393.1000000000004</v>
      </c>
      <c r="J123" s="89">
        <f aca="true" t="shared" si="14" ref="J123:J136">H123/G123*100</f>
        <v>89.44312666858545</v>
      </c>
      <c r="K123" s="89">
        <f aca="true" t="shared" si="15" ref="K123:K136">H123-G123</f>
        <v>-1063.699999999999</v>
      </c>
    </row>
    <row r="124" spans="1:11" ht="12.75">
      <c r="A124" s="36"/>
      <c r="B124" s="20" t="s">
        <v>9</v>
      </c>
      <c r="C124" s="14"/>
      <c r="D124" s="14"/>
      <c r="E124" s="14"/>
      <c r="F124" s="74">
        <v>2600</v>
      </c>
      <c r="G124" s="74">
        <v>7561.9</v>
      </c>
      <c r="H124" s="74">
        <v>6918.1</v>
      </c>
      <c r="I124" s="74">
        <v>2591</v>
      </c>
      <c r="J124" s="89">
        <f t="shared" si="14"/>
        <v>91.48626667900925</v>
      </c>
      <c r="K124" s="89">
        <f t="shared" si="15"/>
        <v>-643.7999999999993</v>
      </c>
    </row>
    <row r="125" spans="1:11" ht="12.75">
      <c r="A125" s="36"/>
      <c r="B125" s="20" t="s">
        <v>79</v>
      </c>
      <c r="C125" s="14"/>
      <c r="D125" s="14"/>
      <c r="E125" s="26"/>
      <c r="F125" s="69">
        <v>6</v>
      </c>
      <c r="G125" s="69">
        <v>3.5</v>
      </c>
      <c r="H125" s="69">
        <v>1.6</v>
      </c>
      <c r="I125" s="69">
        <v>2.9</v>
      </c>
      <c r="J125" s="89">
        <f t="shared" si="14"/>
        <v>45.714285714285715</v>
      </c>
      <c r="K125" s="89">
        <f t="shared" si="15"/>
        <v>-1.9</v>
      </c>
    </row>
    <row r="126" spans="1:11" ht="12.75">
      <c r="A126" s="27"/>
      <c r="B126" s="20" t="s">
        <v>4</v>
      </c>
      <c r="C126" s="10"/>
      <c r="D126" s="10"/>
      <c r="E126" s="10"/>
      <c r="F126" s="69">
        <v>786</v>
      </c>
      <c r="G126" s="69">
        <v>2510.5</v>
      </c>
      <c r="H126" s="69">
        <v>2092.5</v>
      </c>
      <c r="I126" s="69">
        <v>799.2</v>
      </c>
      <c r="J126" s="89">
        <f t="shared" si="14"/>
        <v>83.34993029277037</v>
      </c>
      <c r="K126" s="89">
        <f t="shared" si="15"/>
        <v>-418</v>
      </c>
    </row>
    <row r="127" spans="1:11" ht="12.75">
      <c r="A127" s="31"/>
      <c r="B127" s="3" t="s">
        <v>46</v>
      </c>
      <c r="C127" s="10"/>
      <c r="D127" s="10"/>
      <c r="E127" s="10"/>
      <c r="F127" s="69">
        <v>215</v>
      </c>
      <c r="G127" s="69">
        <v>679.3</v>
      </c>
      <c r="H127" s="69">
        <v>536.2</v>
      </c>
      <c r="I127" s="69">
        <v>392.7</v>
      </c>
      <c r="J127" s="89">
        <f t="shared" si="14"/>
        <v>78.93419696746652</v>
      </c>
      <c r="K127" s="89">
        <f t="shared" si="15"/>
        <v>-143.0999999999999</v>
      </c>
    </row>
    <row r="128" spans="1:11" ht="12.75">
      <c r="A128" s="27"/>
      <c r="B128" s="3" t="s">
        <v>5</v>
      </c>
      <c r="C128" s="10"/>
      <c r="D128" s="10"/>
      <c r="E128" s="10"/>
      <c r="F128" s="69"/>
      <c r="G128" s="69"/>
      <c r="H128" s="69"/>
      <c r="I128" s="69"/>
      <c r="J128" s="89" t="e">
        <f t="shared" si="14"/>
        <v>#DIV/0!</v>
      </c>
      <c r="K128" s="89">
        <f t="shared" si="15"/>
        <v>0</v>
      </c>
    </row>
    <row r="129" spans="1:11" ht="12.75">
      <c r="A129" s="27"/>
      <c r="B129" s="103" t="s">
        <v>23</v>
      </c>
      <c r="C129" s="10"/>
      <c r="D129" s="10"/>
      <c r="E129" s="10"/>
      <c r="F129" s="69">
        <v>35579</v>
      </c>
      <c r="G129" s="69">
        <v>85562.2</v>
      </c>
      <c r="H129" s="69">
        <v>74435.8</v>
      </c>
      <c r="I129" s="69">
        <v>43447.4</v>
      </c>
      <c r="J129" s="89"/>
      <c r="K129" s="89"/>
    </row>
    <row r="130" spans="1:11" ht="12.75">
      <c r="A130" s="27"/>
      <c r="B130" s="3" t="s">
        <v>102</v>
      </c>
      <c r="C130" s="10"/>
      <c r="D130" s="10"/>
      <c r="E130" s="10"/>
      <c r="F130" s="69"/>
      <c r="G130" s="69"/>
      <c r="H130" s="69"/>
      <c r="I130" s="69"/>
      <c r="J130" s="89"/>
      <c r="K130" s="89"/>
    </row>
    <row r="131" spans="1:11" ht="12.75">
      <c r="A131" s="27"/>
      <c r="B131" s="3" t="s">
        <v>82</v>
      </c>
      <c r="C131" s="10"/>
      <c r="D131" s="10"/>
      <c r="E131" s="10"/>
      <c r="F131" s="69"/>
      <c r="G131" s="69"/>
      <c r="H131" s="69"/>
      <c r="I131" s="69"/>
      <c r="J131" s="89" t="e">
        <f t="shared" si="14"/>
        <v>#DIV/0!</v>
      </c>
      <c r="K131" s="89">
        <f t="shared" si="15"/>
        <v>0</v>
      </c>
    </row>
    <row r="132" spans="1:11" ht="12.75">
      <c r="A132" s="27"/>
      <c r="B132" s="3" t="s">
        <v>77</v>
      </c>
      <c r="C132" s="10"/>
      <c r="D132" s="10"/>
      <c r="E132" s="10"/>
      <c r="F132" s="69">
        <v>18</v>
      </c>
      <c r="G132" s="69">
        <v>13</v>
      </c>
      <c r="H132" s="69">
        <v>9</v>
      </c>
      <c r="I132" s="69">
        <v>15.6</v>
      </c>
      <c r="J132" s="89">
        <f t="shared" si="14"/>
        <v>69.23076923076923</v>
      </c>
      <c r="K132" s="89">
        <f t="shared" si="15"/>
        <v>-4</v>
      </c>
    </row>
    <row r="133" spans="1:11" ht="12.75">
      <c r="A133" s="31"/>
      <c r="B133" s="13" t="s">
        <v>47</v>
      </c>
      <c r="C133" s="10"/>
      <c r="D133" s="10"/>
      <c r="E133" s="10"/>
      <c r="F133" s="69">
        <f>F134+F135</f>
        <v>240</v>
      </c>
      <c r="G133" s="69">
        <f>G134+G135</f>
        <v>231.8</v>
      </c>
      <c r="H133" s="69">
        <f>H134+H135</f>
        <v>112.1</v>
      </c>
      <c r="I133" s="69">
        <f>I134+I135</f>
        <v>496.5</v>
      </c>
      <c r="J133" s="89">
        <f t="shared" si="14"/>
        <v>48.36065573770491</v>
      </c>
      <c r="K133" s="89">
        <f t="shared" si="15"/>
        <v>-119.70000000000002</v>
      </c>
    </row>
    <row r="134" spans="1:11" ht="12.75">
      <c r="A134" s="27"/>
      <c r="B134" s="39" t="s">
        <v>27</v>
      </c>
      <c r="C134" s="10"/>
      <c r="D134" s="10"/>
      <c r="E134" s="10"/>
      <c r="F134" s="69">
        <v>30</v>
      </c>
      <c r="G134" s="69"/>
      <c r="H134" s="69"/>
      <c r="I134" s="69"/>
      <c r="J134" s="89" t="e">
        <f t="shared" si="14"/>
        <v>#DIV/0!</v>
      </c>
      <c r="K134" s="89">
        <f t="shared" si="15"/>
        <v>0</v>
      </c>
    </row>
    <row r="135" spans="1:11" ht="12.75">
      <c r="A135" s="27"/>
      <c r="B135" s="3" t="s">
        <v>6</v>
      </c>
      <c r="C135" s="12"/>
      <c r="D135" s="12"/>
      <c r="E135" s="12"/>
      <c r="F135" s="75">
        <v>210</v>
      </c>
      <c r="G135" s="75">
        <v>231.8</v>
      </c>
      <c r="H135" s="75">
        <v>112.1</v>
      </c>
      <c r="I135" s="75">
        <v>496.5</v>
      </c>
      <c r="J135" s="89">
        <f t="shared" si="14"/>
        <v>48.36065573770491</v>
      </c>
      <c r="K135" s="89">
        <f t="shared" si="15"/>
        <v>-119.70000000000002</v>
      </c>
    </row>
    <row r="136" spans="1:11" ht="15.75">
      <c r="A136" s="52" t="s">
        <v>31</v>
      </c>
      <c r="B136" s="40" t="s">
        <v>32</v>
      </c>
      <c r="C136" s="4"/>
      <c r="D136" s="4"/>
      <c r="E136" s="4"/>
      <c r="F136" s="51">
        <f>F138+F142+F149+F150+F148+F144</f>
        <v>1610</v>
      </c>
      <c r="G136" s="51">
        <f>G138+G142+G149+G150+G148+G144</f>
        <v>387.1</v>
      </c>
      <c r="H136" s="51">
        <f>H138+H142+H149+H150+H148+H144</f>
        <v>375.1</v>
      </c>
      <c r="I136" s="51">
        <f>I138+I142+I149+I150+I148+I144</f>
        <v>1155.6</v>
      </c>
      <c r="J136" s="24">
        <f t="shared" si="14"/>
        <v>96.90002583311805</v>
      </c>
      <c r="K136" s="24">
        <f t="shared" si="15"/>
        <v>-12</v>
      </c>
    </row>
    <row r="137" spans="1:11" ht="12" customHeight="1">
      <c r="A137" s="29"/>
      <c r="B137" s="20" t="s">
        <v>8</v>
      </c>
      <c r="C137" s="14"/>
      <c r="D137" s="14"/>
      <c r="E137" s="14"/>
      <c r="F137" s="74"/>
      <c r="G137" s="74"/>
      <c r="H137" s="74"/>
      <c r="I137" s="74"/>
      <c r="J137" s="24"/>
      <c r="K137" s="24"/>
    </row>
    <row r="138" spans="1:11" ht="14.25">
      <c r="A138" s="36"/>
      <c r="B138" s="46" t="s">
        <v>45</v>
      </c>
      <c r="C138" s="4"/>
      <c r="D138" s="4"/>
      <c r="E138" s="4"/>
      <c r="F138" s="74">
        <f>F139+F140+F141</f>
        <v>0</v>
      </c>
      <c r="G138" s="74">
        <f>G139+G140+G141</f>
        <v>0</v>
      </c>
      <c r="H138" s="74">
        <f>H139+H140+H141</f>
        <v>0</v>
      </c>
      <c r="I138" s="74">
        <f>I139+I140+I141</f>
        <v>36.4</v>
      </c>
      <c r="J138" s="89" t="e">
        <f aca="true" t="shared" si="16" ref="J138:J143">H138/G138*100</f>
        <v>#DIV/0!</v>
      </c>
      <c r="K138" s="89">
        <f aca="true" t="shared" si="17" ref="K138:K143">H138-G138</f>
        <v>0</v>
      </c>
    </row>
    <row r="139" spans="1:11" ht="12.75">
      <c r="A139" s="27"/>
      <c r="B139" s="3" t="s">
        <v>9</v>
      </c>
      <c r="C139" s="4"/>
      <c r="D139" s="4"/>
      <c r="E139" s="4"/>
      <c r="F139" s="74"/>
      <c r="G139" s="74"/>
      <c r="H139" s="74"/>
      <c r="I139" s="74">
        <v>27.9</v>
      </c>
      <c r="J139" s="89" t="e">
        <f t="shared" si="16"/>
        <v>#DIV/0!</v>
      </c>
      <c r="K139" s="89">
        <f t="shared" si="17"/>
        <v>0</v>
      </c>
    </row>
    <row r="140" spans="1:11" ht="12.75">
      <c r="A140" s="31"/>
      <c r="B140" s="20" t="s">
        <v>79</v>
      </c>
      <c r="C140" s="14"/>
      <c r="D140" s="14"/>
      <c r="E140" s="26"/>
      <c r="F140" s="69"/>
      <c r="G140" s="69"/>
      <c r="H140" s="69"/>
      <c r="I140" s="69"/>
      <c r="J140" s="89" t="e">
        <f t="shared" si="16"/>
        <v>#DIV/0!</v>
      </c>
      <c r="K140" s="89">
        <f t="shared" si="17"/>
        <v>0</v>
      </c>
    </row>
    <row r="141" spans="1:11" ht="12.75">
      <c r="A141" s="27"/>
      <c r="B141" s="20" t="s">
        <v>4</v>
      </c>
      <c r="C141" s="4"/>
      <c r="D141" s="4"/>
      <c r="E141" s="4"/>
      <c r="F141" s="69"/>
      <c r="G141" s="69"/>
      <c r="H141" s="69"/>
      <c r="I141" s="69">
        <v>8.5</v>
      </c>
      <c r="J141" s="89" t="e">
        <f t="shared" si="16"/>
        <v>#DIV/0!</v>
      </c>
      <c r="K141" s="89">
        <f t="shared" si="17"/>
        <v>0</v>
      </c>
    </row>
    <row r="142" spans="1:11" ht="12.75">
      <c r="A142" s="27"/>
      <c r="B142" s="3" t="s">
        <v>46</v>
      </c>
      <c r="C142" s="4"/>
      <c r="D142" s="4"/>
      <c r="E142" s="4"/>
      <c r="F142" s="69">
        <v>30</v>
      </c>
      <c r="G142" s="69">
        <v>81.9</v>
      </c>
      <c r="H142" s="69">
        <v>81.9</v>
      </c>
      <c r="I142" s="69">
        <v>149.6</v>
      </c>
      <c r="J142" s="89">
        <f t="shared" si="16"/>
        <v>100</v>
      </c>
      <c r="K142" s="89">
        <f t="shared" si="17"/>
        <v>0</v>
      </c>
    </row>
    <row r="143" spans="1:11" ht="12.75">
      <c r="A143" s="27"/>
      <c r="B143" s="20" t="s">
        <v>5</v>
      </c>
      <c r="C143" s="14"/>
      <c r="D143" s="14"/>
      <c r="E143" s="14"/>
      <c r="F143" s="69"/>
      <c r="G143" s="69"/>
      <c r="H143" s="69"/>
      <c r="I143" s="69"/>
      <c r="J143" s="89" t="e">
        <f t="shared" si="16"/>
        <v>#DIV/0!</v>
      </c>
      <c r="K143" s="89">
        <f t="shared" si="17"/>
        <v>0</v>
      </c>
    </row>
    <row r="144" spans="1:11" ht="12.75">
      <c r="A144" s="27"/>
      <c r="B144" s="103" t="s">
        <v>23</v>
      </c>
      <c r="C144" s="10"/>
      <c r="D144" s="10"/>
      <c r="E144" s="10"/>
      <c r="F144" s="74"/>
      <c r="G144" s="74"/>
      <c r="H144" s="74"/>
      <c r="I144" s="74">
        <v>523.6</v>
      </c>
      <c r="J144" s="89"/>
      <c r="K144" s="89"/>
    </row>
    <row r="145" spans="1:11" ht="12.75">
      <c r="A145" s="31"/>
      <c r="B145" s="4" t="s">
        <v>107</v>
      </c>
      <c r="C145" s="4"/>
      <c r="D145" s="4"/>
      <c r="E145" s="4"/>
      <c r="F145" s="121"/>
      <c r="G145" s="121"/>
      <c r="H145" s="75"/>
      <c r="I145" s="75"/>
      <c r="J145" s="89"/>
      <c r="K145" s="89"/>
    </row>
    <row r="146" spans="1:11" ht="12" customHeight="1">
      <c r="A146" s="55" t="s">
        <v>76</v>
      </c>
      <c r="B146" s="142" t="s">
        <v>74</v>
      </c>
      <c r="C146" s="142"/>
      <c r="D146" s="142"/>
      <c r="E146" s="143"/>
      <c r="F146" s="94" t="s">
        <v>89</v>
      </c>
      <c r="G146" s="93" t="s">
        <v>87</v>
      </c>
      <c r="H146" s="94" t="s">
        <v>75</v>
      </c>
      <c r="I146" s="94" t="s">
        <v>75</v>
      </c>
      <c r="J146" s="16" t="s">
        <v>126</v>
      </c>
      <c r="K146" s="95"/>
    </row>
    <row r="147" spans="1:11" ht="12" customHeight="1">
      <c r="A147" s="116" t="s">
        <v>90</v>
      </c>
      <c r="B147" s="63"/>
      <c r="C147" s="60"/>
      <c r="D147" s="10"/>
      <c r="E147" s="11"/>
      <c r="F147" s="113">
        <v>2014</v>
      </c>
      <c r="G147" s="96">
        <v>2014</v>
      </c>
      <c r="H147" s="113" t="s">
        <v>129</v>
      </c>
      <c r="I147" s="113" t="s">
        <v>130</v>
      </c>
      <c r="J147" s="97" t="s">
        <v>0</v>
      </c>
      <c r="K147" s="95" t="s">
        <v>1</v>
      </c>
    </row>
    <row r="148" spans="1:11" ht="12.75">
      <c r="A148" s="31"/>
      <c r="B148" s="3" t="s">
        <v>82</v>
      </c>
      <c r="C148" s="10"/>
      <c r="D148" s="10"/>
      <c r="E148" s="10"/>
      <c r="F148" s="69"/>
      <c r="G148" s="69"/>
      <c r="H148" s="69"/>
      <c r="I148" s="69"/>
      <c r="J148" s="89" t="e">
        <f aca="true" t="shared" si="18" ref="J148:J153">H148/G148*100</f>
        <v>#DIV/0!</v>
      </c>
      <c r="K148" s="89">
        <f aca="true" t="shared" si="19" ref="K148:K153">H148-G148</f>
        <v>0</v>
      </c>
    </row>
    <row r="149" spans="1:11" ht="12.75">
      <c r="A149" s="27"/>
      <c r="B149" s="3" t="s">
        <v>77</v>
      </c>
      <c r="C149" s="10"/>
      <c r="D149" s="10"/>
      <c r="E149" s="10"/>
      <c r="F149" s="69">
        <v>80</v>
      </c>
      <c r="G149" s="69">
        <v>55.2</v>
      </c>
      <c r="H149" s="69">
        <v>43.2</v>
      </c>
      <c r="I149" s="69">
        <v>46</v>
      </c>
      <c r="J149" s="89">
        <f t="shared" si="18"/>
        <v>78.26086956521739</v>
      </c>
      <c r="K149" s="89">
        <f t="shared" si="19"/>
        <v>-12</v>
      </c>
    </row>
    <row r="150" spans="1:11" ht="12.75">
      <c r="A150" s="27"/>
      <c r="B150" s="3" t="s">
        <v>47</v>
      </c>
      <c r="C150" s="4"/>
      <c r="D150" s="4"/>
      <c r="E150" s="4"/>
      <c r="F150" s="74">
        <f>F151+F152</f>
        <v>1500</v>
      </c>
      <c r="G150" s="74">
        <f>G151+G152</f>
        <v>250</v>
      </c>
      <c r="H150" s="74">
        <f>H151+H152</f>
        <v>250</v>
      </c>
      <c r="I150" s="74">
        <f>I151+I152</f>
        <v>400</v>
      </c>
      <c r="J150" s="89">
        <f t="shared" si="18"/>
        <v>100</v>
      </c>
      <c r="K150" s="89">
        <f t="shared" si="19"/>
        <v>0</v>
      </c>
    </row>
    <row r="151" spans="1:11" ht="12.75">
      <c r="A151" s="27"/>
      <c r="B151" s="41" t="s">
        <v>27</v>
      </c>
      <c r="C151" s="14"/>
      <c r="D151" s="14"/>
      <c r="E151" s="14"/>
      <c r="F151" s="69">
        <v>1500</v>
      </c>
      <c r="G151" s="69">
        <v>250</v>
      </c>
      <c r="H151" s="69">
        <v>250</v>
      </c>
      <c r="I151" s="69">
        <v>400</v>
      </c>
      <c r="J151" s="89">
        <f t="shared" si="18"/>
        <v>100</v>
      </c>
      <c r="K151" s="89">
        <f t="shared" si="19"/>
        <v>0</v>
      </c>
    </row>
    <row r="152" spans="1:11" ht="12.75">
      <c r="A152" s="27"/>
      <c r="B152" s="3" t="s">
        <v>6</v>
      </c>
      <c r="C152" s="14"/>
      <c r="D152" s="14"/>
      <c r="E152" s="14"/>
      <c r="F152" s="69"/>
      <c r="G152" s="69"/>
      <c r="H152" s="69"/>
      <c r="I152" s="69"/>
      <c r="J152" s="89" t="e">
        <f t="shared" si="18"/>
        <v>#DIV/0!</v>
      </c>
      <c r="K152" s="89">
        <f t="shared" si="19"/>
        <v>0</v>
      </c>
    </row>
    <row r="153" spans="1:11" ht="15.75">
      <c r="A153" s="42" t="s">
        <v>33</v>
      </c>
      <c r="B153" s="28" t="s">
        <v>34</v>
      </c>
      <c r="C153" s="14"/>
      <c r="D153" s="14"/>
      <c r="E153" s="14"/>
      <c r="F153" s="24">
        <f>F155+F159+F162+F166+F161+F163+F167</f>
        <v>31569.800000000003</v>
      </c>
      <c r="G153" s="24">
        <f>G155+G159+G162+G166+G161+G163+G167</f>
        <v>53942.4</v>
      </c>
      <c r="H153" s="24">
        <f>H155+H159+H162+H166+H161+H163+H167</f>
        <v>42334.40000000001</v>
      </c>
      <c r="I153" s="24">
        <f>I155+I159+I162+I166+I161+I163+I167</f>
        <v>108403.2</v>
      </c>
      <c r="J153" s="24">
        <f t="shared" si="18"/>
        <v>78.48074983686304</v>
      </c>
      <c r="K153" s="24">
        <f t="shared" si="19"/>
        <v>-11607.999999999993</v>
      </c>
    </row>
    <row r="154" spans="1:11" ht="13.5" customHeight="1">
      <c r="A154" s="42"/>
      <c r="B154" s="20" t="s">
        <v>8</v>
      </c>
      <c r="C154" s="14"/>
      <c r="D154" s="14"/>
      <c r="E154" s="14"/>
      <c r="F154" s="74"/>
      <c r="G154" s="74"/>
      <c r="H154" s="74"/>
      <c r="I154" s="74"/>
      <c r="J154" s="24"/>
      <c r="K154" s="24"/>
    </row>
    <row r="155" spans="1:11" ht="13.5" customHeight="1">
      <c r="A155" s="27"/>
      <c r="B155" s="48" t="s">
        <v>45</v>
      </c>
      <c r="F155" s="75">
        <f>F156+F157+F158</f>
        <v>0</v>
      </c>
      <c r="G155" s="75">
        <f>G156+G157+G158</f>
        <v>0</v>
      </c>
      <c r="H155" s="75">
        <f>H156+H157+H158</f>
        <v>0</v>
      </c>
      <c r="I155" s="75">
        <f>I156+I157+I158</f>
        <v>3075.7</v>
      </c>
      <c r="J155" s="89" t="e">
        <f aca="true" t="shared" si="20" ref="J155:J170">H155/G155*100</f>
        <v>#DIV/0!</v>
      </c>
      <c r="K155" s="89">
        <f aca="true" t="shared" si="21" ref="K155:K170">H155-G155</f>
        <v>0</v>
      </c>
    </row>
    <row r="156" spans="1:11" ht="12.75">
      <c r="A156" s="27"/>
      <c r="B156" s="20" t="s">
        <v>9</v>
      </c>
      <c r="C156" s="14"/>
      <c r="D156" s="14"/>
      <c r="E156" s="14"/>
      <c r="F156" s="74"/>
      <c r="G156" s="74"/>
      <c r="H156" s="74"/>
      <c r="I156" s="74">
        <v>2388.1</v>
      </c>
      <c r="J156" s="89" t="e">
        <f t="shared" si="20"/>
        <v>#DIV/0!</v>
      </c>
      <c r="K156" s="89">
        <f t="shared" si="21"/>
        <v>0</v>
      </c>
    </row>
    <row r="157" spans="1:11" ht="12.75">
      <c r="A157" s="27"/>
      <c r="B157" s="20" t="s">
        <v>79</v>
      </c>
      <c r="C157" s="14"/>
      <c r="D157" s="14"/>
      <c r="E157" s="26"/>
      <c r="F157" s="69"/>
      <c r="G157" s="69"/>
      <c r="H157" s="69"/>
      <c r="I157" s="69">
        <v>0.2</v>
      </c>
      <c r="J157" s="89" t="e">
        <f t="shared" si="20"/>
        <v>#DIV/0!</v>
      </c>
      <c r="K157" s="89">
        <f t="shared" si="21"/>
        <v>0</v>
      </c>
    </row>
    <row r="158" spans="1:11" ht="11.25" customHeight="1">
      <c r="A158" s="27"/>
      <c r="B158" s="20" t="s">
        <v>4</v>
      </c>
      <c r="C158" s="10"/>
      <c r="D158" s="10"/>
      <c r="E158" s="10"/>
      <c r="F158" s="69"/>
      <c r="G158" s="69"/>
      <c r="H158" s="69"/>
      <c r="I158" s="69">
        <v>687.4</v>
      </c>
      <c r="J158" s="89" t="e">
        <f t="shared" si="20"/>
        <v>#DIV/0!</v>
      </c>
      <c r="K158" s="89">
        <f t="shared" si="21"/>
        <v>0</v>
      </c>
    </row>
    <row r="159" spans="1:11" ht="12.75">
      <c r="A159" s="31"/>
      <c r="B159" s="3" t="s">
        <v>46</v>
      </c>
      <c r="C159" s="10"/>
      <c r="D159" s="10"/>
      <c r="E159" s="10"/>
      <c r="F159" s="69">
        <v>3558.2</v>
      </c>
      <c r="G159" s="69">
        <v>3551.9</v>
      </c>
      <c r="H159" s="69">
        <v>3243.8</v>
      </c>
      <c r="I159" s="69">
        <v>4056.8</v>
      </c>
      <c r="J159" s="89">
        <f t="shared" si="20"/>
        <v>91.32576930656832</v>
      </c>
      <c r="K159" s="89">
        <f t="shared" si="21"/>
        <v>-308.0999999999999</v>
      </c>
    </row>
    <row r="160" spans="1:11" ht="12.75">
      <c r="A160" s="27"/>
      <c r="B160" s="3" t="s">
        <v>5</v>
      </c>
      <c r="C160" s="10"/>
      <c r="D160" s="10"/>
      <c r="E160" s="10"/>
      <c r="F160" s="69"/>
      <c r="G160" s="69"/>
      <c r="H160" s="69"/>
      <c r="I160" s="69">
        <v>71.7</v>
      </c>
      <c r="J160" s="89" t="e">
        <f t="shared" si="20"/>
        <v>#DIV/0!</v>
      </c>
      <c r="K160" s="89">
        <f t="shared" si="21"/>
        <v>0</v>
      </c>
    </row>
    <row r="161" spans="1:11" ht="12.75">
      <c r="A161" s="27"/>
      <c r="B161" s="3" t="s">
        <v>110</v>
      </c>
      <c r="C161" s="10"/>
      <c r="D161" s="10"/>
      <c r="E161" s="10"/>
      <c r="F161" s="69"/>
      <c r="G161" s="69">
        <v>98</v>
      </c>
      <c r="H161" s="69"/>
      <c r="I161" s="69">
        <v>12359.9</v>
      </c>
      <c r="J161" s="89">
        <f t="shared" si="20"/>
        <v>0</v>
      </c>
      <c r="K161" s="89">
        <f t="shared" si="21"/>
        <v>-98</v>
      </c>
    </row>
    <row r="162" spans="1:11" ht="12.75">
      <c r="A162" s="27"/>
      <c r="B162" s="4" t="s">
        <v>107</v>
      </c>
      <c r="C162" s="4"/>
      <c r="D162" s="4"/>
      <c r="E162" s="4"/>
      <c r="F162" s="69"/>
      <c r="G162" s="69"/>
      <c r="H162" s="69"/>
      <c r="I162" s="69"/>
      <c r="J162" s="89"/>
      <c r="K162" s="89"/>
    </row>
    <row r="163" spans="1:11" ht="12.75">
      <c r="A163" s="27"/>
      <c r="B163" s="103" t="s">
        <v>57</v>
      </c>
      <c r="C163" s="20"/>
      <c r="D163" s="14"/>
      <c r="E163" s="26"/>
      <c r="F163" s="69">
        <f>F164+F165</f>
        <v>28011.600000000002</v>
      </c>
      <c r="G163" s="69">
        <f>G164+G165</f>
        <v>50292.5</v>
      </c>
      <c r="H163" s="69">
        <f>H164+H165</f>
        <v>39090.600000000006</v>
      </c>
      <c r="I163" s="69">
        <f>I164+I165</f>
        <v>88812.3</v>
      </c>
      <c r="J163" s="89">
        <f t="shared" si="20"/>
        <v>77.72649997514542</v>
      </c>
      <c r="K163" s="89">
        <f t="shared" si="21"/>
        <v>-11201.899999999994</v>
      </c>
    </row>
    <row r="164" spans="1:11" ht="11.25" customHeight="1">
      <c r="A164" s="27"/>
      <c r="B164" s="103" t="s">
        <v>58</v>
      </c>
      <c r="C164" s="10"/>
      <c r="D164" s="10"/>
      <c r="E164" s="10"/>
      <c r="F164" s="69">
        <v>27597.9</v>
      </c>
      <c r="G164" s="69">
        <v>49748.8</v>
      </c>
      <c r="H164" s="69">
        <v>38601.8</v>
      </c>
      <c r="I164" s="69">
        <v>88374.3</v>
      </c>
      <c r="J164" s="89">
        <f t="shared" si="20"/>
        <v>77.5934293892516</v>
      </c>
      <c r="K164" s="89">
        <f t="shared" si="21"/>
        <v>-11147</v>
      </c>
    </row>
    <row r="165" spans="1:11" ht="12.75">
      <c r="A165" s="27"/>
      <c r="B165" s="108" t="s">
        <v>59</v>
      </c>
      <c r="C165" s="10"/>
      <c r="D165" s="10"/>
      <c r="E165" s="10"/>
      <c r="F165" s="69">
        <v>413.7</v>
      </c>
      <c r="G165" s="69">
        <v>543.7</v>
      </c>
      <c r="H165" s="69">
        <v>488.8</v>
      </c>
      <c r="I165" s="69">
        <v>438</v>
      </c>
      <c r="J165" s="89">
        <f t="shared" si="20"/>
        <v>89.90251977193304</v>
      </c>
      <c r="K165" s="89">
        <f t="shared" si="21"/>
        <v>-54.900000000000034</v>
      </c>
    </row>
    <row r="166" spans="1:11" ht="12.75">
      <c r="A166" s="27"/>
      <c r="B166" s="3" t="s">
        <v>77</v>
      </c>
      <c r="C166" s="10"/>
      <c r="D166" s="10"/>
      <c r="E166" s="10"/>
      <c r="F166" s="69"/>
      <c r="G166" s="69"/>
      <c r="H166" s="69"/>
      <c r="I166" s="69">
        <v>12.8</v>
      </c>
      <c r="J166" s="89" t="e">
        <f t="shared" si="20"/>
        <v>#DIV/0!</v>
      </c>
      <c r="K166" s="89">
        <f t="shared" si="21"/>
        <v>0</v>
      </c>
    </row>
    <row r="167" spans="1:11" ht="12.75">
      <c r="A167" s="31"/>
      <c r="B167" s="3" t="s">
        <v>47</v>
      </c>
      <c r="C167" s="10"/>
      <c r="D167" s="10"/>
      <c r="E167" s="10"/>
      <c r="F167" s="69">
        <f>F168+F169</f>
        <v>0</v>
      </c>
      <c r="G167" s="69">
        <f>G168+G169</f>
        <v>0</v>
      </c>
      <c r="H167" s="69">
        <f>H168+H169</f>
        <v>0</v>
      </c>
      <c r="I167" s="69">
        <f>I168+I169</f>
        <v>85.7</v>
      </c>
      <c r="J167" s="89" t="e">
        <f t="shared" si="20"/>
        <v>#DIV/0!</v>
      </c>
      <c r="K167" s="89">
        <f t="shared" si="21"/>
        <v>0</v>
      </c>
    </row>
    <row r="168" spans="1:11" ht="12.75">
      <c r="A168" s="27"/>
      <c r="B168" s="27" t="s">
        <v>27</v>
      </c>
      <c r="C168" s="10"/>
      <c r="D168" s="10"/>
      <c r="E168" s="10"/>
      <c r="F168" s="69"/>
      <c r="G168" s="69"/>
      <c r="H168" s="69"/>
      <c r="I168" s="69"/>
      <c r="J168" s="89" t="e">
        <f t="shared" si="20"/>
        <v>#DIV/0!</v>
      </c>
      <c r="K168" s="89">
        <f t="shared" si="21"/>
        <v>0</v>
      </c>
    </row>
    <row r="169" spans="1:11" ht="12.75">
      <c r="A169" s="27"/>
      <c r="B169" s="3" t="s">
        <v>6</v>
      </c>
      <c r="C169" s="10"/>
      <c r="D169" s="10"/>
      <c r="E169" s="10"/>
      <c r="F169" s="74"/>
      <c r="G169" s="74"/>
      <c r="H169" s="69"/>
      <c r="I169" s="69">
        <v>85.7</v>
      </c>
      <c r="J169" s="89" t="e">
        <f t="shared" si="20"/>
        <v>#DIV/0!</v>
      </c>
      <c r="K169" s="89">
        <f t="shared" si="21"/>
        <v>0</v>
      </c>
    </row>
    <row r="170" spans="1:11" ht="15.75">
      <c r="A170" s="42" t="s">
        <v>99</v>
      </c>
      <c r="B170" s="28" t="s">
        <v>100</v>
      </c>
      <c r="C170" s="14"/>
      <c r="D170" s="14"/>
      <c r="E170" s="14"/>
      <c r="F170" s="24">
        <f>F172+F176+F179+F182+F183+F178</f>
        <v>7266</v>
      </c>
      <c r="G170" s="24">
        <f>G172+G176+G179+G182+G183+G178</f>
        <v>8910.4</v>
      </c>
      <c r="H170" s="24">
        <f>H172+H176+H179+H182+H183+H178</f>
        <v>7205.3</v>
      </c>
      <c r="I170" s="24">
        <f>I172+I176+I179+I182+I183+I178</f>
        <v>5626.4</v>
      </c>
      <c r="J170" s="24">
        <f t="shared" si="20"/>
        <v>80.86393427904471</v>
      </c>
      <c r="K170" s="24">
        <f t="shared" si="21"/>
        <v>-1705.0999999999995</v>
      </c>
    </row>
    <row r="171" spans="1:11" ht="12.75">
      <c r="A171" s="42"/>
      <c r="B171" s="20" t="s">
        <v>8</v>
      </c>
      <c r="C171" s="14"/>
      <c r="D171" s="14"/>
      <c r="E171" s="14"/>
      <c r="F171" s="107"/>
      <c r="G171" s="107"/>
      <c r="H171" s="19"/>
      <c r="I171" s="19"/>
      <c r="J171" s="89"/>
      <c r="K171" s="89"/>
    </row>
    <row r="172" spans="1:11" ht="14.25">
      <c r="A172" s="27"/>
      <c r="B172" s="48" t="s">
        <v>45</v>
      </c>
      <c r="F172" s="75">
        <f>F173+F174+F175</f>
        <v>938</v>
      </c>
      <c r="G172" s="75">
        <f>G173+G174+G175</f>
        <v>924.3</v>
      </c>
      <c r="H172" s="75">
        <f>H173+H174+H175</f>
        <v>781.8</v>
      </c>
      <c r="I172" s="75">
        <f>I173+I174+I175</f>
        <v>887.1</v>
      </c>
      <c r="J172" s="89">
        <f aca="true" t="shared" si="22" ref="J172:J188">H172/G172*100</f>
        <v>84.58292762090231</v>
      </c>
      <c r="K172" s="89">
        <f aca="true" t="shared" si="23" ref="K172:K188">H172-G172</f>
        <v>-142.5</v>
      </c>
    </row>
    <row r="173" spans="1:11" ht="12.75">
      <c r="A173" s="27"/>
      <c r="B173" s="20" t="s">
        <v>9</v>
      </c>
      <c r="C173" s="14"/>
      <c r="D173" s="14"/>
      <c r="E173" s="14"/>
      <c r="F173" s="74">
        <v>710</v>
      </c>
      <c r="G173" s="74">
        <v>710</v>
      </c>
      <c r="H173" s="74">
        <v>628.9</v>
      </c>
      <c r="I173" s="74">
        <v>669</v>
      </c>
      <c r="J173" s="89">
        <f t="shared" si="22"/>
        <v>88.5774647887324</v>
      </c>
      <c r="K173" s="89">
        <f t="shared" si="23"/>
        <v>-81.10000000000002</v>
      </c>
    </row>
    <row r="174" spans="1:11" ht="12.75">
      <c r="A174" s="27"/>
      <c r="B174" s="20" t="s">
        <v>79</v>
      </c>
      <c r="C174" s="14"/>
      <c r="D174" s="14"/>
      <c r="E174" s="26"/>
      <c r="F174" s="69">
        <v>14</v>
      </c>
      <c r="G174" s="69">
        <v>0.3</v>
      </c>
      <c r="H174" s="69">
        <v>0.3</v>
      </c>
      <c r="I174" s="69">
        <v>65.7</v>
      </c>
      <c r="J174" s="89">
        <f t="shared" si="22"/>
        <v>100</v>
      </c>
      <c r="K174" s="89">
        <f t="shared" si="23"/>
        <v>0</v>
      </c>
    </row>
    <row r="175" spans="1:11" ht="12.75">
      <c r="A175" s="27"/>
      <c r="B175" s="20" t="s">
        <v>4</v>
      </c>
      <c r="C175" s="10"/>
      <c r="D175" s="10"/>
      <c r="E175" s="10"/>
      <c r="F175" s="69">
        <v>214</v>
      </c>
      <c r="G175" s="69">
        <v>214</v>
      </c>
      <c r="H175" s="69">
        <v>152.6</v>
      </c>
      <c r="I175" s="69">
        <v>152.4</v>
      </c>
      <c r="J175" s="89">
        <f t="shared" si="22"/>
        <v>71.30841121495327</v>
      </c>
      <c r="K175" s="89">
        <f t="shared" si="23"/>
        <v>-61.400000000000006</v>
      </c>
    </row>
    <row r="176" spans="1:11" ht="12.75">
      <c r="A176" s="31"/>
      <c r="B176" s="3" t="s">
        <v>46</v>
      </c>
      <c r="C176" s="10"/>
      <c r="D176" s="10"/>
      <c r="E176" s="10"/>
      <c r="F176" s="69">
        <v>333.9</v>
      </c>
      <c r="G176" s="69">
        <v>463.4</v>
      </c>
      <c r="H176" s="69">
        <v>200.2</v>
      </c>
      <c r="I176" s="69">
        <v>249.8</v>
      </c>
      <c r="J176" s="89">
        <f t="shared" si="22"/>
        <v>43.202416918429</v>
      </c>
      <c r="K176" s="89">
        <f t="shared" si="23"/>
        <v>-263.2</v>
      </c>
    </row>
    <row r="177" spans="1:11" ht="12.75">
      <c r="A177" s="27"/>
      <c r="B177" s="3" t="s">
        <v>5</v>
      </c>
      <c r="C177" s="10"/>
      <c r="D177" s="10"/>
      <c r="E177" s="10"/>
      <c r="F177" s="69"/>
      <c r="G177" s="69"/>
      <c r="H177" s="69"/>
      <c r="I177" s="69"/>
      <c r="J177" s="89" t="e">
        <f t="shared" si="22"/>
        <v>#DIV/0!</v>
      </c>
      <c r="K177" s="89">
        <f t="shared" si="23"/>
        <v>0</v>
      </c>
    </row>
    <row r="178" spans="1:11" ht="12.75">
      <c r="A178" s="31"/>
      <c r="B178" s="3" t="s">
        <v>110</v>
      </c>
      <c r="C178" s="10"/>
      <c r="D178" s="10"/>
      <c r="E178" s="10"/>
      <c r="F178" s="69">
        <v>3820</v>
      </c>
      <c r="G178" s="69">
        <v>5884.4</v>
      </c>
      <c r="H178" s="69">
        <v>5224.5</v>
      </c>
      <c r="I178" s="69">
        <v>3633.9</v>
      </c>
      <c r="J178" s="89"/>
      <c r="K178" s="89"/>
    </row>
    <row r="179" spans="1:11" ht="12.75">
      <c r="A179" s="31"/>
      <c r="B179" s="103" t="s">
        <v>57</v>
      </c>
      <c r="C179" s="10"/>
      <c r="D179" s="10"/>
      <c r="E179" s="10"/>
      <c r="F179" s="69">
        <f>F180+F181</f>
        <v>0</v>
      </c>
      <c r="G179" s="69">
        <f>G180+G181</f>
        <v>0</v>
      </c>
      <c r="H179" s="69">
        <f>H180+H181</f>
        <v>0</v>
      </c>
      <c r="I179" s="69">
        <f>I180+I181</f>
        <v>0</v>
      </c>
      <c r="J179" s="89" t="e">
        <f t="shared" si="22"/>
        <v>#DIV/0!</v>
      </c>
      <c r="K179" s="89">
        <f t="shared" si="23"/>
        <v>0</v>
      </c>
    </row>
    <row r="180" spans="1:11" ht="12.75">
      <c r="A180" s="27"/>
      <c r="B180" s="103" t="s">
        <v>58</v>
      </c>
      <c r="C180" s="10"/>
      <c r="D180" s="10"/>
      <c r="E180" s="10"/>
      <c r="F180" s="69"/>
      <c r="G180" s="69"/>
      <c r="H180" s="69"/>
      <c r="I180" s="69"/>
      <c r="J180" s="89" t="e">
        <f t="shared" si="22"/>
        <v>#DIV/0!</v>
      </c>
      <c r="K180" s="89">
        <f t="shared" si="23"/>
        <v>0</v>
      </c>
    </row>
    <row r="181" spans="1:11" ht="12.75">
      <c r="A181" s="27"/>
      <c r="B181" s="108" t="s">
        <v>59</v>
      </c>
      <c r="C181" s="10"/>
      <c r="D181" s="10"/>
      <c r="E181" s="10"/>
      <c r="F181" s="69"/>
      <c r="G181" s="69"/>
      <c r="H181" s="69"/>
      <c r="I181" s="69"/>
      <c r="J181" s="89" t="e">
        <f t="shared" si="22"/>
        <v>#DIV/0!</v>
      </c>
      <c r="K181" s="89">
        <f t="shared" si="23"/>
        <v>0</v>
      </c>
    </row>
    <row r="182" spans="1:11" ht="12.75">
      <c r="A182" s="27"/>
      <c r="B182" s="3" t="s">
        <v>77</v>
      </c>
      <c r="C182" s="10"/>
      <c r="D182" s="10"/>
      <c r="E182" s="10"/>
      <c r="F182" s="69">
        <v>1144</v>
      </c>
      <c r="G182" s="69">
        <v>968.7</v>
      </c>
      <c r="H182" s="69">
        <v>721.4</v>
      </c>
      <c r="I182" s="69">
        <v>408.3</v>
      </c>
      <c r="J182" s="89">
        <f t="shared" si="22"/>
        <v>74.47094043563538</v>
      </c>
      <c r="K182" s="89">
        <f t="shared" si="23"/>
        <v>-247.30000000000007</v>
      </c>
    </row>
    <row r="183" spans="1:11" ht="12.75">
      <c r="A183" s="31"/>
      <c r="B183" s="3" t="s">
        <v>47</v>
      </c>
      <c r="C183" s="10"/>
      <c r="D183" s="10"/>
      <c r="E183" s="10"/>
      <c r="F183" s="69">
        <f>F184+F185</f>
        <v>1030.1</v>
      </c>
      <c r="G183" s="69">
        <f>G184+G185</f>
        <v>669.6</v>
      </c>
      <c r="H183" s="69">
        <f>H184+H185</f>
        <v>277.4</v>
      </c>
      <c r="I183" s="69">
        <f>I184+I185</f>
        <v>447.3</v>
      </c>
      <c r="J183" s="89">
        <f t="shared" si="22"/>
        <v>41.427718040621265</v>
      </c>
      <c r="K183" s="89">
        <f t="shared" si="23"/>
        <v>-392.20000000000005</v>
      </c>
    </row>
    <row r="184" spans="1:11" ht="12.75">
      <c r="A184" s="27"/>
      <c r="B184" s="27" t="s">
        <v>27</v>
      </c>
      <c r="C184" s="10"/>
      <c r="D184" s="10"/>
      <c r="E184" s="10"/>
      <c r="F184" s="69">
        <v>760</v>
      </c>
      <c r="G184" s="69">
        <v>423.3</v>
      </c>
      <c r="H184" s="69">
        <v>123.3</v>
      </c>
      <c r="I184" s="69">
        <v>215.8</v>
      </c>
      <c r="J184" s="89">
        <f t="shared" si="22"/>
        <v>29.128277817150956</v>
      </c>
      <c r="K184" s="89">
        <f t="shared" si="23"/>
        <v>-300</v>
      </c>
    </row>
    <row r="185" spans="1:11" s="17" customFormat="1" ht="12.75">
      <c r="A185" s="27"/>
      <c r="B185" s="3" t="s">
        <v>6</v>
      </c>
      <c r="C185" s="10"/>
      <c r="D185" s="10"/>
      <c r="E185" s="10"/>
      <c r="F185" s="74">
        <v>270.1</v>
      </c>
      <c r="G185" s="74">
        <v>246.3</v>
      </c>
      <c r="H185" s="69">
        <v>154.1</v>
      </c>
      <c r="I185" s="69">
        <v>231.5</v>
      </c>
      <c r="J185" s="89">
        <f t="shared" si="22"/>
        <v>62.56597645148193</v>
      </c>
      <c r="K185" s="89">
        <f t="shared" si="23"/>
        <v>-92.20000000000002</v>
      </c>
    </row>
    <row r="186" spans="1:11" s="17" customFormat="1" ht="15.75">
      <c r="A186" s="118" t="s">
        <v>103</v>
      </c>
      <c r="B186" s="62" t="s">
        <v>104</v>
      </c>
      <c r="C186" s="119"/>
      <c r="D186" s="119"/>
      <c r="E186" s="119"/>
      <c r="F186" s="16">
        <f>F187</f>
        <v>300</v>
      </c>
      <c r="G186" s="16">
        <f>G187</f>
        <v>300</v>
      </c>
      <c r="H186" s="16">
        <f>H187</f>
        <v>300</v>
      </c>
      <c r="I186" s="16">
        <f>I187</f>
        <v>200</v>
      </c>
      <c r="J186" s="89">
        <f t="shared" si="22"/>
        <v>100</v>
      </c>
      <c r="K186" s="89">
        <f t="shared" si="23"/>
        <v>0</v>
      </c>
    </row>
    <row r="187" spans="1:11" s="17" customFormat="1" ht="15.75">
      <c r="A187" s="118"/>
      <c r="B187" s="103" t="s">
        <v>23</v>
      </c>
      <c r="C187" s="14"/>
      <c r="D187" s="14"/>
      <c r="E187" s="26"/>
      <c r="F187" s="120">
        <v>300</v>
      </c>
      <c r="G187" s="120">
        <v>300</v>
      </c>
      <c r="H187" s="120">
        <v>300</v>
      </c>
      <c r="I187" s="79">
        <v>200</v>
      </c>
      <c r="J187" s="89">
        <f t="shared" si="22"/>
        <v>100</v>
      </c>
      <c r="K187" s="89">
        <f t="shared" si="23"/>
        <v>0</v>
      </c>
    </row>
    <row r="188" spans="1:11" s="17" customFormat="1" ht="12.75">
      <c r="A188" s="29"/>
      <c r="B188" s="25" t="s">
        <v>65</v>
      </c>
      <c r="C188" s="22"/>
      <c r="D188" s="22"/>
      <c r="E188" s="22"/>
      <c r="F188" s="16">
        <f>F136+F153+F170+F105+F121+F186</f>
        <v>265583.5</v>
      </c>
      <c r="G188" s="16">
        <f>G136+G153+G170+G105+G121+G186</f>
        <v>455974.80000000005</v>
      </c>
      <c r="H188" s="16">
        <f>H136+H153+H170+H105+H121+H186</f>
        <v>391005.2</v>
      </c>
      <c r="I188" s="16">
        <f>I136+I153+I170+I105+I121+I186</f>
        <v>410335.3</v>
      </c>
      <c r="J188" s="24">
        <f t="shared" si="22"/>
        <v>85.75149328427798</v>
      </c>
      <c r="K188" s="24">
        <f t="shared" si="23"/>
        <v>-64969.600000000035</v>
      </c>
    </row>
    <row r="189" spans="1:11" s="17" customFormat="1" ht="12.75">
      <c r="A189" s="29"/>
      <c r="B189" s="25" t="s">
        <v>66</v>
      </c>
      <c r="C189" s="22"/>
      <c r="D189" s="22"/>
      <c r="E189" s="22"/>
      <c r="F189" s="16">
        <f>F188/F191*100</f>
        <v>72.88644979771107</v>
      </c>
      <c r="G189" s="16">
        <f>G188/G191*100</f>
        <v>78.62515626751274</v>
      </c>
      <c r="H189" s="16">
        <f>H188/H191*100</f>
        <v>81.1597680397499</v>
      </c>
      <c r="I189" s="16">
        <f>I188/I191*100</f>
        <v>75.75199494168632</v>
      </c>
      <c r="J189" s="24">
        <f>H189/G189*100</f>
        <v>103.2236651633651</v>
      </c>
      <c r="K189" s="24">
        <f>H189-G189</f>
        <v>2.53461177223717</v>
      </c>
    </row>
    <row r="190" spans="1:11" ht="12" customHeight="1">
      <c r="A190" s="31"/>
      <c r="B190" s="62" t="s">
        <v>113</v>
      </c>
      <c r="C190" s="10"/>
      <c r="D190" s="10"/>
      <c r="E190" s="10"/>
      <c r="F190" s="16"/>
      <c r="G190" s="16"/>
      <c r="H190" s="21">
        <v>256</v>
      </c>
      <c r="I190" s="21"/>
      <c r="J190" s="24"/>
      <c r="K190" s="24"/>
    </row>
    <row r="191" spans="1:11" ht="13.5" customHeight="1">
      <c r="A191" s="27"/>
      <c r="B191" s="6" t="s">
        <v>35</v>
      </c>
      <c r="C191" s="14"/>
      <c r="D191" s="14"/>
      <c r="E191" s="14"/>
      <c r="F191" s="16">
        <f>F8+F22+F31+F63+F86+F103+F105+F121+F136+F153+F170+F186+F190</f>
        <v>364379.8</v>
      </c>
      <c r="G191" s="16">
        <f>G8+G22+G31+G63+G86+G103+G105+G121+G136+G153+G170+G186+G190</f>
        <v>579935</v>
      </c>
      <c r="H191" s="16">
        <f>H8+H22+H31+H63+H86+H103+H105+H121+H136+H153+H170+H186+H190</f>
        <v>481772.19999999995</v>
      </c>
      <c r="I191" s="16">
        <f>I8+I22+I31+I63+I86+I103+I105+I121+I136+I153+I170+I186+I190</f>
        <v>541682.5</v>
      </c>
      <c r="J191" s="24">
        <f aca="true" t="shared" si="24" ref="J191:J201">H191/G191*100</f>
        <v>83.07348237302456</v>
      </c>
      <c r="K191" s="24">
        <f aca="true" t="shared" si="25" ref="K191:K203">H191-G191</f>
        <v>-98162.80000000005</v>
      </c>
    </row>
    <row r="192" spans="1:11" ht="13.5" customHeight="1">
      <c r="A192" s="27"/>
      <c r="B192" s="6" t="s">
        <v>109</v>
      </c>
      <c r="C192" s="14"/>
      <c r="D192" s="14"/>
      <c r="E192" s="14"/>
      <c r="F192" s="16">
        <v>364864.3</v>
      </c>
      <c r="G192" s="16">
        <v>574671.2</v>
      </c>
      <c r="H192" s="18">
        <v>494199.6</v>
      </c>
      <c r="I192" s="18">
        <v>569532.4</v>
      </c>
      <c r="J192" s="24">
        <f>H192/G192*100</f>
        <v>85.99693181074673</v>
      </c>
      <c r="K192" s="24">
        <f>H192-G192</f>
        <v>-80471.59999999998</v>
      </c>
    </row>
    <row r="193" spans="1:11" ht="17.25" customHeight="1">
      <c r="A193" s="29"/>
      <c r="B193" s="44" t="s">
        <v>36</v>
      </c>
      <c r="C193" s="14"/>
      <c r="D193" s="14"/>
      <c r="E193" s="14"/>
      <c r="F193" s="18"/>
      <c r="G193" s="18">
        <v>-5263.8</v>
      </c>
      <c r="H193" s="18">
        <v>12427.4</v>
      </c>
      <c r="I193" s="18">
        <v>27849.9</v>
      </c>
      <c r="J193" s="18">
        <f>J192-J191</f>
        <v>2.9234494377221694</v>
      </c>
      <c r="K193" s="18">
        <f>K192-K191</f>
        <v>17691.20000000007</v>
      </c>
    </row>
    <row r="194" spans="1:11" ht="19.5" customHeight="1">
      <c r="A194" s="43" t="s">
        <v>68</v>
      </c>
      <c r="B194" s="45" t="s">
        <v>37</v>
      </c>
      <c r="C194" s="14"/>
      <c r="D194" s="14"/>
      <c r="E194" s="14"/>
      <c r="F194" s="24">
        <f>F195+F200+F202+F203+F209+F210+F211+F208</f>
        <v>364379.8</v>
      </c>
      <c r="G194" s="24">
        <f>G195+G200+G202+G203+G209+G210+G211+G208</f>
        <v>579935</v>
      </c>
      <c r="H194" s="24">
        <f>H195+H200+H202+H203+H209+H210+H211+H208</f>
        <v>481772.2</v>
      </c>
      <c r="I194" s="24">
        <f>I195+I200+I202+I203+I209+I210+I211+I208</f>
        <v>541682.5000000001</v>
      </c>
      <c r="J194" s="24">
        <f t="shared" si="24"/>
        <v>83.07348237302456</v>
      </c>
      <c r="K194" s="24">
        <f t="shared" si="25"/>
        <v>-98162.79999999999</v>
      </c>
    </row>
    <row r="195" spans="1:11" ht="14.25" customHeight="1">
      <c r="A195" s="13"/>
      <c r="B195" s="46" t="s">
        <v>53</v>
      </c>
      <c r="C195" s="14"/>
      <c r="D195" s="14"/>
      <c r="E195" s="14"/>
      <c r="F195" s="74">
        <f>F9+F23+F38+F64+F107+F123+F138+F155+F172+F42+F54</f>
        <v>50632.200000000004</v>
      </c>
      <c r="G195" s="74">
        <f>G9+G23+G38+G64+G107+G123+G138+G155+G172+G42+G54</f>
        <v>60430.5</v>
      </c>
      <c r="H195" s="74">
        <f>H9+H23+H38+H64+H107+H123+H138+H155+H172+H42+H54</f>
        <v>53900.100000000006</v>
      </c>
      <c r="I195" s="74">
        <f>I9+I23+I38+I64+I107+I123+I138+I155+I172+I42+I54</f>
        <v>49038.69999999999</v>
      </c>
      <c r="J195" s="89">
        <f t="shared" si="24"/>
        <v>89.19353637649863</v>
      </c>
      <c r="K195" s="89">
        <f t="shared" si="25"/>
        <v>-6530.399999999994</v>
      </c>
    </row>
    <row r="196" spans="1:11" ht="12" customHeight="1">
      <c r="A196" s="9"/>
      <c r="B196" s="103" t="s">
        <v>38</v>
      </c>
      <c r="C196" s="14"/>
      <c r="D196" s="14"/>
      <c r="E196" s="14"/>
      <c r="F196" s="74">
        <f>F10+F24+F43+F65+F108+F124+F139+F156+F173+F39+F55</f>
        <v>39448.99999999999</v>
      </c>
      <c r="G196" s="74">
        <f>G10+G24+G43+G65+G108+G124+G139+G156+G173+G39+G55</f>
        <v>46983.2</v>
      </c>
      <c r="H196" s="74">
        <f>H10+H24+H43+H65+H108+H124+H139+H156+H173+H39+H55</f>
        <v>42261.50000000001</v>
      </c>
      <c r="I196" s="74">
        <f>I10+I24+I43+I65+I108+I124+I139+I156+I173+I39+I55</f>
        <v>37700.7</v>
      </c>
      <c r="J196" s="89">
        <f t="shared" si="24"/>
        <v>89.95023753171348</v>
      </c>
      <c r="K196" s="89">
        <f t="shared" si="25"/>
        <v>-4721.69999999999</v>
      </c>
    </row>
    <row r="197" spans="1:11" ht="12.75">
      <c r="A197" s="13"/>
      <c r="B197" s="103" t="s">
        <v>54</v>
      </c>
      <c r="C197" s="14"/>
      <c r="D197" s="14"/>
      <c r="E197" s="14"/>
      <c r="F197" s="74">
        <f>F11+F66+F109+F125+F140+F157+F174</f>
        <v>76.2</v>
      </c>
      <c r="G197" s="74">
        <f>G11+G66+G109+G125+G140+G157+G174</f>
        <v>62.4</v>
      </c>
      <c r="H197" s="74">
        <f>H11+H66+H109+H125+H140+H157+H174</f>
        <v>11.200000000000001</v>
      </c>
      <c r="I197" s="74">
        <f>I11+I66+I109+I125+I140+I157+I174</f>
        <v>102.9</v>
      </c>
      <c r="J197" s="89">
        <f t="shared" si="24"/>
        <v>17.948717948717952</v>
      </c>
      <c r="K197" s="89">
        <f t="shared" si="25"/>
        <v>-51.199999999999996</v>
      </c>
    </row>
    <row r="198" spans="1:11" ht="12.75">
      <c r="A198" s="9"/>
      <c r="B198" s="109" t="s">
        <v>39</v>
      </c>
      <c r="F198" s="75">
        <f>F12+F25+F46+F67+F110+F126+F141+F158+F175+F40+F56</f>
        <v>11107</v>
      </c>
      <c r="G198" s="75">
        <f>G12+G25+G46+G67+G110+G126+G141+G158+G175+G40+G56</f>
        <v>13384.9</v>
      </c>
      <c r="H198" s="75">
        <f>H12+H25+H46+H67+H110+H126+H141+H158+H175+H40+H56</f>
        <v>11627.400000000001</v>
      </c>
      <c r="I198" s="75">
        <f>I12+I25+I46+I67+I110+I126+I141+I158+I175+I40+I56</f>
        <v>11235.1</v>
      </c>
      <c r="J198" s="89">
        <f t="shared" si="24"/>
        <v>86.86953208466258</v>
      </c>
      <c r="K198" s="89">
        <f t="shared" si="25"/>
        <v>-1757.4999999999982</v>
      </c>
    </row>
    <row r="199" spans="1:11" s="17" customFormat="1" ht="12.75">
      <c r="A199" s="7"/>
      <c r="B199" s="65" t="s">
        <v>67</v>
      </c>
      <c r="C199" s="15"/>
      <c r="D199" s="15"/>
      <c r="E199" s="15"/>
      <c r="F199" s="24">
        <f>(F198+F196)/F191*100</f>
        <v>13.874534208537353</v>
      </c>
      <c r="G199" s="24">
        <f>(G198+G196)/G191*100</f>
        <v>10.4094596808263</v>
      </c>
      <c r="H199" s="24">
        <f>(H198+H196)/H191*100</f>
        <v>11.185556161189876</v>
      </c>
      <c r="I199" s="24">
        <f>(I198+I196)/I191*100</f>
        <v>9.034037466597129</v>
      </c>
      <c r="J199" s="89">
        <f t="shared" si="24"/>
        <v>107.45568458075789</v>
      </c>
      <c r="K199" s="89">
        <f t="shared" si="25"/>
        <v>0.7760964803635755</v>
      </c>
    </row>
    <row r="200" spans="1:11" ht="14.25">
      <c r="A200" s="13"/>
      <c r="B200" s="47" t="s">
        <v>52</v>
      </c>
      <c r="C200" s="14"/>
      <c r="D200" s="14"/>
      <c r="E200" s="14"/>
      <c r="F200" s="74">
        <f>F13+F68+F111+F127+F142+F159+F33+F87+F47+F176+F27+F57+F62</f>
        <v>35533.100000000006</v>
      </c>
      <c r="G200" s="74">
        <f>G13+G68+G111+G127+G142+G159+G33+G87+G47+G176+G27+G57+G62</f>
        <v>37871.50000000001</v>
      </c>
      <c r="H200" s="74">
        <f>H13+H68+H111+H127+H142+H159+H33+H87+H47+H176+H27+H57+H62</f>
        <v>24176.300000000003</v>
      </c>
      <c r="I200" s="74">
        <f>I13+I68+I111+I127+I142+I159+I33+I87+I47+I176+I27+I57+I62</f>
        <v>26282.199999999997</v>
      </c>
      <c r="J200" s="89">
        <f t="shared" si="24"/>
        <v>63.83771437624598</v>
      </c>
      <c r="K200" s="89">
        <f t="shared" si="25"/>
        <v>-13695.200000000004</v>
      </c>
    </row>
    <row r="201" spans="1:11" ht="15" customHeight="1">
      <c r="A201" s="9"/>
      <c r="B201" s="3" t="s">
        <v>5</v>
      </c>
      <c r="C201" s="4"/>
      <c r="D201" s="4"/>
      <c r="E201" s="4"/>
      <c r="F201" s="74">
        <f>F14+F69+F112+F128+F143+F160+F90+F177</f>
        <v>3929.4</v>
      </c>
      <c r="G201" s="74">
        <f>G14+G69+G112+G128+G143+G160+G90+G177</f>
        <v>5304</v>
      </c>
      <c r="H201" s="74">
        <f>H14+H69+H112+H128+H143+H160+H90+H177</f>
        <v>3947.8</v>
      </c>
      <c r="I201" s="74">
        <f>I14+I69+I112+I128+I143+I160+I90+I177</f>
        <v>3589.9</v>
      </c>
      <c r="J201" s="89">
        <f t="shared" si="24"/>
        <v>74.43061840120664</v>
      </c>
      <c r="K201" s="89">
        <f t="shared" si="25"/>
        <v>-1356.1999999999998</v>
      </c>
    </row>
    <row r="202" spans="1:11" ht="14.25">
      <c r="A202" s="13"/>
      <c r="B202" s="46" t="s">
        <v>55</v>
      </c>
      <c r="C202" s="4"/>
      <c r="D202" s="4"/>
      <c r="E202" s="4"/>
      <c r="F202" s="74">
        <f>F16</f>
        <v>0</v>
      </c>
      <c r="G202" s="74">
        <f>G16</f>
        <v>0</v>
      </c>
      <c r="H202" s="74">
        <f>H16</f>
        <v>0</v>
      </c>
      <c r="I202" s="74">
        <f>I16</f>
        <v>0</v>
      </c>
      <c r="J202" s="89"/>
      <c r="K202" s="89">
        <f t="shared" si="25"/>
        <v>0</v>
      </c>
    </row>
    <row r="203" spans="1:11" ht="12" customHeight="1">
      <c r="A203" s="9"/>
      <c r="B203" s="46" t="s">
        <v>50</v>
      </c>
      <c r="C203" s="4"/>
      <c r="D203" s="4"/>
      <c r="E203" s="4"/>
      <c r="F203" s="74">
        <f>F70+F93+F15+F34+F113+F129+F144+F161+F178+F187</f>
        <v>226629.6</v>
      </c>
      <c r="G203" s="74">
        <f>G70+G93+G15+G34+G113+G129+G144+G161+G178+G187</f>
        <v>379125.2</v>
      </c>
      <c r="H203" s="74">
        <f>H70+H93+H15+H34+H113+H129+H144+H161+H178+H187</f>
        <v>323185</v>
      </c>
      <c r="I203" s="74">
        <f>I70+I93+I15+I34+I113+I129+I144+I161+I178+I187</f>
        <v>325618.70000000007</v>
      </c>
      <c r="J203" s="89">
        <f>H203/G203*100</f>
        <v>85.24492700564352</v>
      </c>
      <c r="K203" s="89">
        <f t="shared" si="25"/>
        <v>-55940.20000000001</v>
      </c>
    </row>
    <row r="204" spans="1:11" ht="12" customHeight="1">
      <c r="A204" s="55" t="s">
        <v>76</v>
      </c>
      <c r="B204" s="142" t="s">
        <v>74</v>
      </c>
      <c r="C204" s="142"/>
      <c r="D204" s="142"/>
      <c r="E204" s="143"/>
      <c r="F204" s="94" t="s">
        <v>89</v>
      </c>
      <c r="G204" s="93" t="s">
        <v>87</v>
      </c>
      <c r="H204" s="94" t="s">
        <v>75</v>
      </c>
      <c r="I204" s="94" t="s">
        <v>75</v>
      </c>
      <c r="J204" s="16" t="s">
        <v>126</v>
      </c>
      <c r="K204" s="95"/>
    </row>
    <row r="205" spans="1:11" ht="12" customHeight="1">
      <c r="A205" s="116" t="s">
        <v>90</v>
      </c>
      <c r="B205" s="63"/>
      <c r="C205" s="60"/>
      <c r="D205" s="10"/>
      <c r="E205" s="11"/>
      <c r="F205" s="113">
        <v>2014</v>
      </c>
      <c r="G205" s="96">
        <v>2014</v>
      </c>
      <c r="H205" s="113" t="s">
        <v>129</v>
      </c>
      <c r="I205" s="113" t="s">
        <v>130</v>
      </c>
      <c r="J205" s="97" t="s">
        <v>0</v>
      </c>
      <c r="K205" s="95" t="s">
        <v>1</v>
      </c>
    </row>
    <row r="206" spans="1:11" ht="13.5" customHeight="1">
      <c r="A206" s="13"/>
      <c r="B206" s="103" t="s">
        <v>23</v>
      </c>
      <c r="C206" s="14"/>
      <c r="D206" s="14"/>
      <c r="E206" s="14"/>
      <c r="F206" s="74">
        <f>F71+F94+F15+F34+F113+F129+F144+F161+F178+F187</f>
        <v>219055</v>
      </c>
      <c r="G206" s="74">
        <f>G71+G94+G15+G34+G113+G129+G144+G161+G178+G187</f>
        <v>371440.00000000006</v>
      </c>
      <c r="H206" s="74">
        <f>H71+H94+H15+H34+H113+H129+H144+H161+H178+H187</f>
        <v>315748</v>
      </c>
      <c r="I206" s="74">
        <f>I71+I94+I15+I34+I113+I129+I144+I161+I178+I187</f>
        <v>315749.00000000006</v>
      </c>
      <c r="J206" s="89">
        <f aca="true" t="shared" si="26" ref="J206:J213">H206/G206*100</f>
        <v>85.00646133965107</v>
      </c>
      <c r="K206" s="89">
        <f aca="true" t="shared" si="27" ref="K206:K213">H206-G206</f>
        <v>-55692.00000000006</v>
      </c>
    </row>
    <row r="207" spans="1:11" ht="13.5" customHeight="1">
      <c r="A207" s="13"/>
      <c r="B207" s="103" t="s">
        <v>24</v>
      </c>
      <c r="C207" s="14"/>
      <c r="D207" s="14"/>
      <c r="E207" s="14"/>
      <c r="F207" s="74">
        <f>F72+F95</f>
        <v>7574.6</v>
      </c>
      <c r="G207" s="74">
        <f>G72+G95</f>
        <v>7685.200000000001</v>
      </c>
      <c r="H207" s="74">
        <f>H72+H95</f>
        <v>7437</v>
      </c>
      <c r="I207" s="74">
        <f>I72+I95</f>
        <v>9869.7</v>
      </c>
      <c r="J207" s="89">
        <f t="shared" si="26"/>
        <v>96.77041586425857</v>
      </c>
      <c r="K207" s="89">
        <f t="shared" si="27"/>
        <v>-248.20000000000073</v>
      </c>
    </row>
    <row r="208" spans="1:11" ht="13.5" customHeight="1">
      <c r="A208" s="13"/>
      <c r="B208" s="4" t="s">
        <v>108</v>
      </c>
      <c r="C208" s="4"/>
      <c r="D208" s="4"/>
      <c r="E208" s="4"/>
      <c r="F208" s="75">
        <f>F48+F114+F145+F26+F96+F190+F162</f>
        <v>0</v>
      </c>
      <c r="G208" s="75">
        <f>G48+G114+G145+G26+G96+G190+G162+G58</f>
        <v>0</v>
      </c>
      <c r="H208" s="75">
        <f>H48+H114+H145+H26+H96+H190+H162+H58</f>
        <v>266</v>
      </c>
      <c r="I208" s="75">
        <f>I48+I114+I145+I26+I96+I190+I162+I58+I130+I73</f>
        <v>0</v>
      </c>
      <c r="J208" s="89"/>
      <c r="K208" s="89"/>
    </row>
    <row r="209" spans="1:11" ht="14.25">
      <c r="A209" s="13"/>
      <c r="B209" s="47" t="s">
        <v>51</v>
      </c>
      <c r="C209" s="105"/>
      <c r="D209" s="14"/>
      <c r="E209" s="14"/>
      <c r="F209" s="74">
        <f>F163+F115+F148+F17+F74+F131+F179</f>
        <v>28011.600000000002</v>
      </c>
      <c r="G209" s="74">
        <f>G163+G115+G148+G17+G74+G131+G179</f>
        <v>50325.5</v>
      </c>
      <c r="H209" s="74">
        <f>H163+H115+H148+H17+H74+H131+H179</f>
        <v>39122.8</v>
      </c>
      <c r="I209" s="74">
        <f>I163+I115+I148+I17+I74+I131+I179</f>
        <v>88812.3</v>
      </c>
      <c r="J209" s="89">
        <f t="shared" si="26"/>
        <v>77.73951575245155</v>
      </c>
      <c r="K209" s="89">
        <f t="shared" si="27"/>
        <v>-11202.699999999997</v>
      </c>
    </row>
    <row r="210" spans="1:11" ht="14.25">
      <c r="A210" s="13"/>
      <c r="B210" s="47" t="s">
        <v>73</v>
      </c>
      <c r="C210" s="105"/>
      <c r="D210" s="14"/>
      <c r="E210" s="26"/>
      <c r="F210" s="74">
        <f>F18+F75+F116+F149+F166+F132+F97+F182+F35+F103</f>
        <v>7344.3</v>
      </c>
      <c r="G210" s="74">
        <f>G18+G75+G116+G149+G166+G132+G97+G182+G35+G103+G49</f>
        <v>3453.9999999999995</v>
      </c>
      <c r="H210" s="74">
        <f>H18+H75+H116+H149+H166+H132+H97+H182+H103+H49</f>
        <v>1702</v>
      </c>
      <c r="I210" s="74">
        <f>I18+I75+I116+I149+I166+I132+I97+I182+I103+I49</f>
        <v>1669.2999999999997</v>
      </c>
      <c r="J210" s="89">
        <f t="shared" si="26"/>
        <v>49.27620150550088</v>
      </c>
      <c r="K210" s="89">
        <f t="shared" si="27"/>
        <v>-1751.9999999999995</v>
      </c>
    </row>
    <row r="211" spans="1:11" ht="12" customHeight="1">
      <c r="A211" s="13"/>
      <c r="B211" s="48" t="s">
        <v>47</v>
      </c>
      <c r="F211" s="75">
        <f>F19+F49+F76+F98+F117+F133+F150+F167+F183+F36+F37+F59+F29</f>
        <v>16229</v>
      </c>
      <c r="G211" s="75">
        <f>G19+G76+G98+G117+G133+G150+G167+G183+G36+G37+G59+G29+G50</f>
        <v>48728.3</v>
      </c>
      <c r="H211" s="75">
        <f>H19+H76+H98+H117+H133+H150+H167+H183+H36+H37+H59+H29+H50</f>
        <v>39420</v>
      </c>
      <c r="I211" s="75">
        <f>I19+I76+I98+I117+I133+I150+I167+I183+I36+I37+I59+I29+I50</f>
        <v>50261.299999999996</v>
      </c>
      <c r="J211" s="89">
        <f t="shared" si="26"/>
        <v>80.89754824198668</v>
      </c>
      <c r="K211" s="89">
        <f t="shared" si="27"/>
        <v>-9308.300000000003</v>
      </c>
    </row>
    <row r="212" spans="1:11" ht="12" customHeight="1">
      <c r="A212" s="13"/>
      <c r="B212" s="110" t="s">
        <v>40</v>
      </c>
      <c r="C212" s="14"/>
      <c r="D212" s="14"/>
      <c r="E212" s="14"/>
      <c r="F212" s="74">
        <f>F20+F77+F99+F118+F134+F151+F168+F50+F28+F184</f>
        <v>10001.8</v>
      </c>
      <c r="G212" s="74">
        <f>G20+G77+G99+G118+G134+G151+G168+G50+G28+G184</f>
        <v>39568.5</v>
      </c>
      <c r="H212" s="74">
        <f>H20+H77+H99+H118+H134+H151+H168+H50+H28+H184</f>
        <v>34120.100000000006</v>
      </c>
      <c r="I212" s="74">
        <f>I20+I77+I99+I118+I134+I151+I168+I50+I28+I184</f>
        <v>42978.1</v>
      </c>
      <c r="J212" s="89">
        <f t="shared" si="26"/>
        <v>86.23046109910662</v>
      </c>
      <c r="K212" s="89">
        <f t="shared" si="27"/>
        <v>-5448.399999999994</v>
      </c>
    </row>
    <row r="213" spans="1:11" ht="12.75">
      <c r="A213" s="13"/>
      <c r="B213" s="110" t="s">
        <v>41</v>
      </c>
      <c r="C213" s="14"/>
      <c r="D213" s="14"/>
      <c r="E213" s="14"/>
      <c r="F213" s="74">
        <f>F21+F78+F119+F135+F152+F169+F102+F52+F29+F185+F61</f>
        <v>6227.200000000001</v>
      </c>
      <c r="G213" s="74">
        <f>G21+G78+G119+G135+G152+G169+G102+G52+G29+G185+G61</f>
        <v>9201.699999999999</v>
      </c>
      <c r="H213" s="74">
        <f>H21+H78+H119+H135+H152+H169+H102+H52+H29+H185+H61</f>
        <v>5337.8</v>
      </c>
      <c r="I213" s="74">
        <f>I21+I78+I119+I135+I152+I169+I102+I52+I29+I185+I61</f>
        <v>7050.3</v>
      </c>
      <c r="J213" s="89">
        <f t="shared" si="26"/>
        <v>58.00884619146463</v>
      </c>
      <c r="K213" s="89">
        <f t="shared" si="27"/>
        <v>-3863.8999999999987</v>
      </c>
    </row>
    <row r="214" spans="1:11" ht="12.75">
      <c r="A214" s="12"/>
      <c r="B214" s="109"/>
      <c r="C214" s="12"/>
      <c r="D214" s="12"/>
      <c r="E214" s="12"/>
      <c r="G214" s="12"/>
      <c r="H214" s="12"/>
      <c r="I214" s="12"/>
      <c r="J214" s="111"/>
      <c r="K214" s="112"/>
    </row>
    <row r="215" ht="12.75">
      <c r="A215" t="s">
        <v>62</v>
      </c>
    </row>
    <row r="216" ht="12.75">
      <c r="A216" t="s">
        <v>42</v>
      </c>
    </row>
    <row r="217" spans="1:7" ht="12.75">
      <c r="A217" t="s">
        <v>43</v>
      </c>
      <c r="G217" t="s">
        <v>44</v>
      </c>
    </row>
    <row r="218" ht="12.75">
      <c r="F218" s="12"/>
    </row>
    <row r="219" spans="1:11" ht="12.75">
      <c r="A219" s="12" t="s">
        <v>71</v>
      </c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="12" customFormat="1" ht="12.75">
      <c r="A220" s="66" t="s">
        <v>72</v>
      </c>
    </row>
    <row r="221" s="12" customFormat="1" ht="12.75">
      <c r="A221" s="66"/>
    </row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>
      <c r="F235"/>
    </row>
    <row r="236" spans="2:11" s="12" customFormat="1" ht="12.75">
      <c r="B236"/>
      <c r="C236"/>
      <c r="D236"/>
      <c r="E236"/>
      <c r="F236"/>
      <c r="G236"/>
      <c r="H236"/>
      <c r="I236"/>
      <c r="J236"/>
      <c r="K236"/>
    </row>
  </sheetData>
  <sheetProtection/>
  <mergeCells count="6">
    <mergeCell ref="B204:E204"/>
    <mergeCell ref="B6:E6"/>
    <mergeCell ref="B44:E44"/>
    <mergeCell ref="B96:E96"/>
    <mergeCell ref="B100:E100"/>
    <mergeCell ref="B146:E146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2014-11-16T10:25:53Z</cp:lastPrinted>
  <dcterms:created xsi:type="dcterms:W3CDTF">2005-05-20T13:40:13Z</dcterms:created>
  <dcterms:modified xsi:type="dcterms:W3CDTF">2014-12-09T13:55:55Z</dcterms:modified>
  <cp:category/>
  <cp:version/>
  <cp:contentType/>
  <cp:contentStatus/>
</cp:coreProperties>
</file>