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521" firstSheet="11" activeTab="11"/>
  </bookViews>
  <sheets>
    <sheet name="Лист1" sheetId="1" state="hidden" r:id="rId1"/>
    <sheet name="Лист2" sheetId="2" state="hidden" r:id="rId2"/>
    <sheet name="Лист3" sheetId="3" state="hidden" r:id="rId3"/>
    <sheet name="Лист4" sheetId="4" state="hidden" r:id="rId4"/>
    <sheet name="Лист5" sheetId="5" state="hidden" r:id="rId5"/>
    <sheet name="Лист6" sheetId="6" state="hidden" r:id="rId6"/>
    <sheet name="Лист7" sheetId="7" state="hidden" r:id="rId7"/>
    <sheet name="Лист8" sheetId="8" state="hidden" r:id="rId8"/>
    <sheet name="Лист9" sheetId="9" state="hidden" r:id="rId9"/>
    <sheet name="Лист10" sheetId="10" state="hidden" r:id="rId10"/>
    <sheet name="Лист11" sheetId="11" state="hidden" r:id="rId11"/>
    <sheet name="на 1 октября" sheetId="12" r:id="rId12"/>
  </sheets>
  <definedNames/>
  <calcPr fullCalcOnLoad="1"/>
</workbook>
</file>

<file path=xl/sharedStrings.xml><?xml version="1.0" encoding="utf-8"?>
<sst xmlns="http://schemas.openxmlformats.org/spreadsheetml/2006/main" count="5058" uniqueCount="425">
  <si>
    <t>СПРАВКА ОБ ИСПОЛНЕНИИ БЮДЖЕТА</t>
  </si>
  <si>
    <t xml:space="preserve">             по доходам </t>
  </si>
  <si>
    <t xml:space="preserve">           Александровского района</t>
  </si>
  <si>
    <t>консол.бюджет</t>
  </si>
  <si>
    <t xml:space="preserve">    код</t>
  </si>
  <si>
    <t>факт</t>
  </si>
  <si>
    <t>бюджетной</t>
  </si>
  <si>
    <t>Наименование доходов</t>
  </si>
  <si>
    <t>годовой</t>
  </si>
  <si>
    <t>классификации</t>
  </si>
  <si>
    <t>в %</t>
  </si>
  <si>
    <t>в сумме</t>
  </si>
  <si>
    <t>000 1 00 0000 00 0000 000</t>
  </si>
  <si>
    <t>000 1 01 00000 00 0000 000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</si>
  <si>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</si>
  <si>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</si>
  <si>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</si>
  <si>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</si>
  <si>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</si>
  <si>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</t>
  </si>
  <si>
    <t>видов деятельности</t>
  </si>
  <si>
    <t>000 1 05 03000 01 0000 110</t>
  </si>
  <si>
    <t>Единый сельхозналог</t>
  </si>
  <si>
    <t>00 1 06 00000 00 0000 000</t>
  </si>
  <si>
    <t>Налоги на имущество</t>
  </si>
  <si>
    <t>000 1 06 01000 10 0000 110</t>
  </si>
  <si>
    <t>Налог на имущество физических лиц</t>
  </si>
  <si>
    <t>000 1 06 04000 10 0000 110</t>
  </si>
  <si>
    <t>Транспортный налог</t>
  </si>
  <si>
    <t>000 1 06 06000 10 0000 110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</si>
  <si>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</si>
  <si>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</si>
  <si>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</si>
  <si>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</si>
  <si>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</t>
  </si>
  <si>
    <t>судах общей юрисдикции</t>
  </si>
  <si>
    <t>000 1 08 03010 01 1000 110</t>
  </si>
  <si>
    <t>Гос. пошлина по делам рассм. в судах общей юрисдикции</t>
  </si>
  <si>
    <t>000 1 08 04020 01 1000 110</t>
  </si>
  <si>
    <t>Гос. пошлина за совершение нотариальных действий</t>
  </si>
  <si>
    <t>000 1 09 00000 00 0000 000</t>
  </si>
  <si>
    <t>Задолженность и перерасчеты по отмененным налогам</t>
  </si>
  <si>
    <t>сборам и иным обязательным платежам</t>
  </si>
  <si>
    <t>000 1 09 01000 05 0000 110</t>
  </si>
  <si>
    <t>Погашение задолженности прошлых лет</t>
  </si>
  <si>
    <t>000 1 09 03020 01 0000 110</t>
  </si>
  <si>
    <t>Платежи за добычу полезных ископаемых</t>
  </si>
  <si>
    <t>000 1 09 04040 01 0000 110</t>
  </si>
  <si>
    <t>Налог с им-ва,переход в порядке наследования или дарения</t>
  </si>
  <si>
    <t>000 1 09 04050 03 1000 110</t>
  </si>
  <si>
    <t>Земельный налог (до 1 января 2006 года)</t>
  </si>
  <si>
    <t>000 1 09 06000 02 0000 110</t>
  </si>
  <si>
    <t>Прочие налоги и сборы(по отмененным налогам субъекта РФ)</t>
  </si>
  <si>
    <t>000 1 09 06010 02 0000 110</t>
  </si>
  <si>
    <t>в т.ч. налог с продаж</t>
  </si>
  <si>
    <t>000 1 09 07000 05 0000 110</t>
  </si>
  <si>
    <t>Прочие налоги и сборы(по отмененным местным налогам )</t>
  </si>
  <si>
    <t>000 1 09 07030 05 0000 110</t>
  </si>
  <si>
    <t>в т.ч.целевые сборы с граждан и предприятий на содержа-</t>
  </si>
  <si>
    <t>ние милиции, на благоустройство территорий, на нужды</t>
  </si>
  <si>
    <t>образования и другие цели</t>
  </si>
  <si>
    <t>000 1 09 07050 05 0000 110</t>
  </si>
  <si>
    <t>в т.ч. прочие местные налоги и сборы</t>
  </si>
  <si>
    <t>000 1 11 00000 00 0000 000</t>
  </si>
  <si>
    <t>000 1 11 05010 10 0000 120</t>
  </si>
  <si>
    <t xml:space="preserve">в т.ч. арендная плата и поступления от продажи права на </t>
  </si>
  <si>
    <t>заключение договоров аренды за земли до разграничения собст-ти</t>
  </si>
  <si>
    <t>закл дог аренды за земли до разгр собст-ти под жилищ.строит.</t>
  </si>
  <si>
    <t>000 1 11 05030 00 0000 120</t>
  </si>
  <si>
    <t>Доходы от сдачи в аренду имущества, находящегося в госу-</t>
  </si>
  <si>
    <t xml:space="preserve">оперативном управлениии органов государственной </t>
  </si>
  <si>
    <t>власти, органов самоуправления мун. районов</t>
  </si>
  <si>
    <t>000 1 11 05035 05 0000 120</t>
  </si>
  <si>
    <t>в т.ч.доходы от сдачи в аренду имущества, находящегося в</t>
  </si>
  <si>
    <t>оперативном управлениии  органов мун. районов</t>
  </si>
  <si>
    <t>000 1 11 05035 10 0000 120</t>
  </si>
  <si>
    <t>оперативном управлениии  органов поселений</t>
  </si>
  <si>
    <t>000 1 11 08045 05 0000 120</t>
  </si>
  <si>
    <t>Прочие поступ. от использования имущества</t>
  </si>
  <si>
    <t>000 1 12 00000 00 0000 000</t>
  </si>
  <si>
    <t>Платежи при пользовании природными ресурсами</t>
  </si>
  <si>
    <t>000 1 12 01000 01 0000 120</t>
  </si>
  <si>
    <t>Платежи за негативное воздействие на окружающую</t>
  </si>
  <si>
    <t>среду</t>
  </si>
  <si>
    <t>000 1 13 00000 00 0000 000</t>
  </si>
  <si>
    <t xml:space="preserve">Доходы от оказания платных услуг и компенсации </t>
  </si>
  <si>
    <t>затрат государства</t>
  </si>
  <si>
    <t>000 1 13 02000 00 0000 130</t>
  </si>
  <si>
    <t>Лицензионные сборы</t>
  </si>
  <si>
    <t>000 1 13 02020 00 0000 130</t>
  </si>
  <si>
    <t>прочие лицензионные сборы</t>
  </si>
  <si>
    <t>000 1 13 02023 03 0000 130</t>
  </si>
  <si>
    <t>в т.ч. прочие лицензионные сборы, зачисляемые в</t>
  </si>
  <si>
    <t>местные бюджеты</t>
  </si>
  <si>
    <t>Доходы от продажи земельных участков</t>
  </si>
  <si>
    <t>000 1 16 00000 00 0000 000</t>
  </si>
  <si>
    <t>Штрафы, санкции,возмещение ущерба</t>
  </si>
  <si>
    <t>Денежные взыскания за административные правонарушения</t>
  </si>
  <si>
    <t>в области налогов и сборов</t>
  </si>
  <si>
    <t>000 1 16 06000 01 3000 140</t>
  </si>
  <si>
    <t>Денежные взыскания за нарушение зак-ва о применении</t>
  </si>
  <si>
    <t>контрольно-кассовой техники</t>
  </si>
  <si>
    <t>000 1 16 21000 00 0000 140</t>
  </si>
  <si>
    <t>Денежные взыскания и иные суммы, взыскиваемые с лиц,</t>
  </si>
  <si>
    <t>виновных в совершении преступлений</t>
  </si>
  <si>
    <t>000 1 16 21050 01 0000 140</t>
  </si>
  <si>
    <t>виновных в совершении преступлений, зачисляемые в</t>
  </si>
  <si>
    <t>000 1 16 25050 01 0000 140</t>
  </si>
  <si>
    <t>Денежные взыскания (штрафы) за нарушение законод-ва</t>
  </si>
  <si>
    <t>в области охраны окружающей среды</t>
  </si>
  <si>
    <t>000 1 16 25060 01 0000 140</t>
  </si>
  <si>
    <t>Денежные взыскания (штрафы) за нарушение зем-го законод-ва</t>
  </si>
  <si>
    <t>000 1 16 27000 01 0000 140</t>
  </si>
  <si>
    <t>000 1 16 28000 01 0000 140</t>
  </si>
  <si>
    <t>в области обеспеч. сан-но- эпидем. благополуч. человека</t>
  </si>
  <si>
    <t>000 1 16 30000 01 0000 140</t>
  </si>
  <si>
    <t>Денежные взыскания (штрафы) за административные</t>
  </si>
  <si>
    <t>правонарушения в области дорожного  движения</t>
  </si>
  <si>
    <t>000 1 16 90000 00 0000 140</t>
  </si>
  <si>
    <t>Прочие поступления от денежных взысканий</t>
  </si>
  <si>
    <t>000 1 16 90050 05 0000 140</t>
  </si>
  <si>
    <t>Прочие поступления от денежных взысканий, зачисляемые</t>
  </si>
  <si>
    <t>в местные бюджеты</t>
  </si>
  <si>
    <t>182 1 16 08000 01 3000 140</t>
  </si>
  <si>
    <t>в обл. гос. регулирования пр-ва алкогольной прод-ии</t>
  </si>
  <si>
    <t>000 1 17 00000 00 0000 000</t>
  </si>
  <si>
    <t>Прочие неналоговые доходы</t>
  </si>
  <si>
    <t>111 1 17 01050 05 0000 180</t>
  </si>
  <si>
    <t xml:space="preserve">Невыясненные поступления,зачисляемые в местные б-ты </t>
  </si>
  <si>
    <t>Возмещение потерь сельхозпроизводства</t>
  </si>
  <si>
    <t>012 1 17 05050 05 0000 180</t>
  </si>
  <si>
    <t>Дох.бюдж.от возврата субсидий и субв. прошлых лет</t>
  </si>
  <si>
    <t>Возврат остатков субсидий и субвенций прошлых лет</t>
  </si>
  <si>
    <t>Возврат остатков субсидий и субвенций из муницип-х районов</t>
  </si>
  <si>
    <t>000 2 00 00000 00 0000 000</t>
  </si>
  <si>
    <t>Безвозмездные перечисления</t>
  </si>
  <si>
    <t>000 2 02 01000 00 0000 151</t>
  </si>
  <si>
    <t>Дотации от других уровней бюджетной системы</t>
  </si>
  <si>
    <t>000 2 02 01001 05 0000 151</t>
  </si>
  <si>
    <t>Дотации на выравнивание уровня бюджетной обеспеченности</t>
  </si>
  <si>
    <t>000 2 02 02000 00 0000 151</t>
  </si>
  <si>
    <t>Субсидии бюджетам суб. РФ и МО (межбюджетные субсидии)</t>
  </si>
  <si>
    <t>111 2 02 02008 05 0000 151</t>
  </si>
  <si>
    <t>Субсидии молодым семьям</t>
  </si>
  <si>
    <t>111 2 02 02077 05 0000 151</t>
  </si>
  <si>
    <t>Адресные инвестиции</t>
  </si>
  <si>
    <t>000 2 02 02024 05 0000 151</t>
  </si>
  <si>
    <t>Субсидии на денеж.выплаты мед.персоналу</t>
  </si>
  <si>
    <t>000 2 02 02074 05 0000 151</t>
  </si>
  <si>
    <t>Субсид. на дотир.питания учащихся</t>
  </si>
  <si>
    <t>000 2 02 02102 05 0000 151</t>
  </si>
  <si>
    <t>000 2 02 02999 05 0000 151</t>
  </si>
  <si>
    <t>Прочие субсидии</t>
  </si>
  <si>
    <t>Субсид.на проведение текущего ремонта дорожной сети</t>
  </si>
  <si>
    <t>Субсид. на возмещ.расх.ЖКУ пед. работникам в сельск. мест.</t>
  </si>
  <si>
    <t>Пригородные перевозки</t>
  </si>
  <si>
    <t>Твердое топливо</t>
  </si>
  <si>
    <t>000 2 02 03000 00 0000 151</t>
  </si>
  <si>
    <t>Субвенции бюджетам суб.РФ и мун. образований</t>
  </si>
  <si>
    <t>000 2 02 03003 05 0000 151</t>
  </si>
  <si>
    <t>ЗАГС</t>
  </si>
  <si>
    <t>Субвенции на выплату ежемесяч.пособия на ребенка</t>
  </si>
  <si>
    <t>000 2 02 03015 05 0000 151</t>
  </si>
  <si>
    <t>Субвенции на осущ. полном. по перв.воин. учету</t>
  </si>
  <si>
    <t>000 2 02 03021 05 0000 151</t>
  </si>
  <si>
    <t>На классное руководство по образованию</t>
  </si>
  <si>
    <t>000 2 02 03022 05 0000 151</t>
  </si>
  <si>
    <t>Субвенции на оплату жилья и комм-х услуг малоимущим</t>
  </si>
  <si>
    <t>000 2 02 03024 05 0000 151</t>
  </si>
  <si>
    <t>Субвенции на осущ. переданных полномочий</t>
  </si>
  <si>
    <t>Сельскохозяйственное производство</t>
  </si>
  <si>
    <t xml:space="preserve">Субвенции на госстандарт по образованию </t>
  </si>
  <si>
    <t>Социальное обслуживание</t>
  </si>
  <si>
    <t xml:space="preserve">Созд.и орг. комиссии по делам несовершеннолетних </t>
  </si>
  <si>
    <t>Субвенц. на орг. вып по соц. найму</t>
  </si>
  <si>
    <t xml:space="preserve">Субвенции на погребение </t>
  </si>
  <si>
    <t>Субвенции для организ.опеки и попеч-ва над несовершенн.</t>
  </si>
  <si>
    <t>000 2 02 03027 05 0000 151</t>
  </si>
  <si>
    <t>Субвенции на выплату денеж.средств приемной семье</t>
  </si>
  <si>
    <t>Субвенции на вып. денеж.средств опекуну на содерж.ребенка</t>
  </si>
  <si>
    <t>000 2 02 03029 05 0000 151</t>
  </si>
  <si>
    <t>Выплата компенсации родительской платы</t>
  </si>
  <si>
    <t>000 2 02 03999 00 0000 151</t>
  </si>
  <si>
    <t>Прочие субвенции</t>
  </si>
  <si>
    <t>000 2 02 03999 05 0000 151</t>
  </si>
  <si>
    <t>Прочие субвенции, зачисл. в бюджеты мун. районов</t>
  </si>
  <si>
    <t>000 2 02 04000 00 0000 151</t>
  </si>
  <si>
    <t>Взаимные расчеты</t>
  </si>
  <si>
    <t>000 2 02 04012 05 0000 151</t>
  </si>
  <si>
    <t>000 2 02 04999 00 0000 151</t>
  </si>
  <si>
    <t>000 2 02 04999 05 0000 151</t>
  </si>
  <si>
    <t xml:space="preserve">     Всего доходов</t>
  </si>
  <si>
    <t>Исполнитель</t>
  </si>
  <si>
    <t>ведущий специалист</t>
  </si>
  <si>
    <t>Отклонение</t>
  </si>
  <si>
    <t>Налог,взимаемый в связи с применением упрощенной системы налогообложения</t>
  </si>
  <si>
    <t>Налог,взимаемый с плательщиков,выбравших в качестве обьекта налогообложения доходы</t>
  </si>
  <si>
    <t>Налог,взимаемый с плательщиков,выбравших в качестве обьекта налогообложения доходы,уменьшенные на величину расходов</t>
  </si>
  <si>
    <t>000 1 05 01000 00 0000 110</t>
  </si>
  <si>
    <t>000 1 05 01010 01 0000 110</t>
  </si>
  <si>
    <t>000 1 05 01020 01 0000 110</t>
  </si>
  <si>
    <t>000 1 05 01040 02 0000 110</t>
  </si>
  <si>
    <t>Доходы от выдачи потентов на осуществление предпринимательской деятельности при применении упрощенной системы налогообложения</t>
  </si>
  <si>
    <t>Доходы от использования имущества, находящегося в государственной и муниципальной собственности</t>
  </si>
  <si>
    <t>000 2 02 03001 05 0000 151</t>
  </si>
  <si>
    <t>Субвенции на оплату жилья и комм-х услуг отдельн.катег.градж.</t>
  </si>
  <si>
    <t>Иные межбюджетные трансферты</t>
  </si>
  <si>
    <t>000 2 02 04029 05 0000 151</t>
  </si>
  <si>
    <t>Межбюджетные трансферты, направленные на снижение напряженности на рынке труда</t>
  </si>
  <si>
    <t xml:space="preserve">                       </t>
  </si>
  <si>
    <t>Доходы от реализации иного имущества, находящихся в собственности муниц.районов, в части реализации материальных запасов по указанному имуществу</t>
  </si>
  <si>
    <t>Дох.бюдж. мун.районов от возврата субсид. и субв. прошлых лет</t>
  </si>
  <si>
    <t>Субвенции бюджетам муниципальных образований на финансовое обеспечение оздоровления и отдыха детей</t>
  </si>
  <si>
    <t>000 2 02 03020 05 0000 151</t>
  </si>
  <si>
    <t>Субвенции бюджетам муницип.образований на выплату единовр.пособия при всех формах устройства детей,лишенных родительского попечения,в семью</t>
  </si>
  <si>
    <t>Субсидии на софинанс. кап.ремонтаобъектов ком.ифрастр.</t>
  </si>
  <si>
    <t>000 2 02 03002 05 0000 151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</si>
  <si>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</si>
  <si>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000 2 02 01003 05 0000 151</t>
  </si>
  <si>
    <t>Дотации бюджетам муниципальных районов на поддержку мер по обеспечению сбалансированности бюджетов</t>
  </si>
  <si>
    <t>000 2 02 03013 05 0000 151</t>
  </si>
  <si>
    <t>Субвенции бюджетам муниципальных районов на обеспечение мер социальной поддержки реабилитированных лиц,и лиц, признанных пострадавшими от политических репрессий</t>
  </si>
  <si>
    <t>000 2 02 03026 05 0000 151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</si>
  <si>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</si>
  <si>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на регулирование тарифов</t>
  </si>
  <si>
    <t>Денежные взыскания по искам</t>
  </si>
  <si>
    <t>000 1 16 25010 01 0000 140</t>
  </si>
  <si>
    <t>Денежные взыскания за нарушение зак-ва о недрах</t>
  </si>
  <si>
    <t>000 2 18 00000 00 0000 000</t>
  </si>
  <si>
    <t>012 218 05010 05 0000 180</t>
  </si>
  <si>
    <t>000 2 19 00000 00 0000 000</t>
  </si>
  <si>
    <t>012 2 19 05000 05 0000 151</t>
  </si>
  <si>
    <t>000 2 02 00000 00 0000 000</t>
  </si>
  <si>
    <t>Безвозмездные перечисления от других бюджетов</t>
  </si>
  <si>
    <t>000 2 07 05000 05 0000 180</t>
  </si>
  <si>
    <t>000 2 02 04034 05 0000 151</t>
  </si>
  <si>
    <t>Межбюдж.транс.на реализ.программы модернизации здравоохранения МТБ</t>
  </si>
  <si>
    <t>Субсидии бюджетам на ремонт многоквартирных домов</t>
  </si>
  <si>
    <t>первонач.</t>
  </si>
  <si>
    <t>план</t>
  </si>
  <si>
    <t>уточнен.</t>
  </si>
  <si>
    <t xml:space="preserve">000 2 02 02088 05 0001 151 </t>
  </si>
  <si>
    <t>Субвенции ветер.итруженникам тыла, многодет.семьям</t>
  </si>
  <si>
    <t>000 1 14 02033 10 0000 410</t>
  </si>
  <si>
    <t>Доходы от реализации иного имущества, находящихся в собственности поселений, в части реализации материальных запасов по указанному имуществу</t>
  </si>
  <si>
    <t>000 2 02 02145 05 0000 151</t>
  </si>
  <si>
    <t>Субсидии бюджетам мун.районов на модерн.региональн.систем</t>
  </si>
  <si>
    <t>Субсидии на покупку а\транспорта и коммунальн.техники</t>
  </si>
  <si>
    <t>111 2 02 02051 05 0000 151</t>
  </si>
  <si>
    <t>Субсидии молодым семьям федеральные</t>
  </si>
  <si>
    <t>Повышение з\пл работникам дошкольных учреждений</t>
  </si>
  <si>
    <t>Ремонт жилья ВОВ</t>
  </si>
  <si>
    <t>Реализация меропр. направл.на повыш.доступ.дошк.образов.услуг</t>
  </si>
  <si>
    <t>Субсидии на проведение ремонта образов.учреждений</t>
  </si>
  <si>
    <t>Субсидии на кап.ремонт объектов ком. инфр.(скважины)</t>
  </si>
  <si>
    <t>Межбюджетные трансферты, на проведение мероприятий по повышению эфек.бюджет.расх.</t>
  </si>
  <si>
    <t>Прочие безвозмездные поступления в бюджеты муниц.районов</t>
  </si>
  <si>
    <t>Субвенции на ремонт жилья ветеранам ВОВ</t>
  </si>
  <si>
    <t>январь</t>
  </si>
  <si>
    <t>2012г</t>
  </si>
  <si>
    <t>000 2 02 03007 05 0000 151</t>
  </si>
  <si>
    <t>Субвенции бюджетам муниципальных районов на составление списков кандидатов в присяжные заседатели</t>
  </si>
  <si>
    <t>Субвенции по опеке и попечительству над недееспособными</t>
  </si>
  <si>
    <t>Социальное обслуживание и социальная поддержка в части содержания органов социальной защиты населения</t>
  </si>
  <si>
    <t xml:space="preserve">         Налоговые и неналоговые доходы</t>
  </si>
  <si>
    <t>Налоги на прибыль,доходы</t>
  </si>
  <si>
    <t>Субсидии на реал. мероприят. ОЦП"Развитие торг-ли в Ор.обл."</t>
  </si>
  <si>
    <t>000 1 11 05013 10 0000 120</t>
  </si>
  <si>
    <t>без доп. норматива</t>
  </si>
  <si>
    <t>Норматив отчислений %</t>
  </si>
  <si>
    <t>000 2 02 04999 10 0000 151</t>
  </si>
  <si>
    <t>Прочие межбюджетные трансферты,передаваемые бюджетам поселений</t>
  </si>
  <si>
    <t>О.А.Андреева</t>
  </si>
  <si>
    <t>Субсидия на приобретение автомобиля</t>
  </si>
  <si>
    <t>Субсидия на подъезд к дворовым территориям</t>
  </si>
  <si>
    <t>Субсидия на реализацию О  ЦП "Дети Оренбуржья"</t>
  </si>
  <si>
    <t>Повышение</t>
  </si>
  <si>
    <t>000 1 11 05025 05 0000 120</t>
  </si>
  <si>
    <t>Субсидия на поддержку учреждений культуры</t>
  </si>
  <si>
    <t>000 1 16 03000 01 0000 140</t>
  </si>
  <si>
    <t>012 1 17 02020 10 0000 120</t>
  </si>
  <si>
    <t>000 2 02 04025 05 0000 151</t>
  </si>
  <si>
    <t>Межбюджетные трансферты на формирование книжных фондов библиотек</t>
  </si>
  <si>
    <t xml:space="preserve">         на 01 февраля 2013 года</t>
  </si>
  <si>
    <t>2013г</t>
  </si>
  <si>
    <t>000  1  01  02010  01  0000  110</t>
  </si>
  <si>
    <t>000  1  01  02020  01  0000  110</t>
  </si>
  <si>
    <t>000  1  01  02030  01  0000  110</t>
  </si>
  <si>
    <t>000  1  01  02040  01  0000  110</t>
  </si>
  <si>
    <t>000 1 14 06013 10 0000 430</t>
  </si>
  <si>
    <t>Субсидии на реал. мероприят. ОЦП"Без-ть образовательных учреждений"</t>
  </si>
  <si>
    <t>Субвенции на отдельные полномочияв сфере охраны здоровья</t>
  </si>
  <si>
    <t>Субвенции на формирование торгового реестра</t>
  </si>
  <si>
    <t>Субвенции на расходы административных комиссий</t>
  </si>
  <si>
    <t>Субвенции по орг. беспеч. полноценным питанием детей до 3-х лет</t>
  </si>
  <si>
    <t>000 2 02 03090 05 0000 151</t>
  </si>
  <si>
    <t>Субвенции на ежемес.ден. вып. в случпе рож. третьего и пос. детей</t>
  </si>
  <si>
    <t>Субвенции по еж.ден.вып. в случае рожд.третьего и послед. детей</t>
  </si>
  <si>
    <t>Налог на доходы физических лиц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ст.227 НК РФ</t>
  </si>
  <si>
    <t>Налог на доходы физических лиц с доходов, облагаемых по налоговой ставке, установленной пунктом 1 статьи 224 НК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</si>
  <si>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</si>
  <si>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Налог на доходы физических лиц с доходов, полученных физическими лицами в соответствии со ст. 228 НК РФ</t>
  </si>
  <si>
    <t>000 1 05 04020 02 0000 110</t>
  </si>
  <si>
    <t>Налог, взимаемый в связи с применением патентной системы налогообложения</t>
  </si>
  <si>
    <t>000 1 14 03050 10 0000 410</t>
  </si>
  <si>
    <t>000 1 16 35030 05 0000 140</t>
  </si>
  <si>
    <t>000 1 16 43000 01 0000 140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</si>
  <si>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</si>
  <si>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Ден. взыскания (штрафы) за нарушение зак-ва РФ об адм-х правонарушениях, пред-ные статьей 20.25 Кодекса РФ об адм-ных правонарушениях</t>
  </si>
  <si>
    <t>000 1 17 01050 10 0000 180</t>
  </si>
  <si>
    <t xml:space="preserve">         на 01 марта 2013 года</t>
  </si>
  <si>
    <t>февраль</t>
  </si>
  <si>
    <t>000 1 16 33050 10 0000 140</t>
  </si>
  <si>
    <t>000 1 08 07150 01 1000 110</t>
  </si>
  <si>
    <t>Гос. пошлина за установку рекламной конструкции</t>
  </si>
  <si>
    <t xml:space="preserve">         на 01 апреля 2013 года</t>
  </si>
  <si>
    <t>март</t>
  </si>
  <si>
    <t>000 2 02 03119 05 0000 151</t>
  </si>
  <si>
    <t xml:space="preserve">         на 01 мая 2013 года</t>
  </si>
  <si>
    <t>012 1 17 05000 00 0000 180</t>
  </si>
  <si>
    <t>000 2 07 05000 00 0000 180</t>
  </si>
  <si>
    <t>Проценты по газификации</t>
  </si>
  <si>
    <t>СПРАВКА ОБ ИСПОЛНЕНИИ КОНСОЛИДИРОВАННОГО БЮДЖЕТА</t>
  </si>
  <si>
    <t xml:space="preserve">         на 01 июня 2013 года</t>
  </si>
  <si>
    <t>май</t>
  </si>
  <si>
    <t>000 1 16 90050 00 0000 140</t>
  </si>
  <si>
    <t>Средства резервного фонда (коммуналка)</t>
  </si>
  <si>
    <t xml:space="preserve">         на 01 июля 2013 года</t>
  </si>
  <si>
    <t>июнь</t>
  </si>
  <si>
    <t>МТ на исполнение судебных актов по обеспечению жилыми пом. детей-сирот</t>
  </si>
  <si>
    <t>июль</t>
  </si>
  <si>
    <t>Субсидия на МФЦ</t>
  </si>
  <si>
    <t>Субсидия на реализацию О  ЦП "Культура Оренбуржья на 2013-2018гг."культура</t>
  </si>
  <si>
    <t>Субсидия на реализацию О  ЦП "Культура Оренбуржья на 2013-2018гг."образование</t>
  </si>
  <si>
    <t xml:space="preserve">         на 01 августа 2013 года</t>
  </si>
  <si>
    <t xml:space="preserve">         на 01 сентября 2013 года</t>
  </si>
  <si>
    <t>август</t>
  </si>
  <si>
    <t>000 2 02 02204 05 0000 151</t>
  </si>
  <si>
    <t>Субсидии на модерн.региональн.систем дошк.образ-я</t>
  </si>
  <si>
    <t xml:space="preserve">         на 01 октября 2013 года</t>
  </si>
  <si>
    <t>сентябрь</t>
  </si>
  <si>
    <t>Субсидия на проведение противоаварийных меропр.в зданиях гос.и муниц.ОУ</t>
  </si>
  <si>
    <t>Субсидия к участию Клуба молодых семей "В кругу друзей"(100%)</t>
  </si>
  <si>
    <t>Агишева З.Р.</t>
  </si>
  <si>
    <t xml:space="preserve">         на 01 ноября 2013 года</t>
  </si>
  <si>
    <t>октябрь</t>
  </si>
  <si>
    <t>Прочие межбюджетные трансферты</t>
  </si>
  <si>
    <t>МТ на обеспечение достижения индикативных значений показателей сред.з/п пед.раб.орг-й доп-го образ-я</t>
  </si>
  <si>
    <t>000 1 14 01050 10 0000 410</t>
  </si>
  <si>
    <t>Доходы от продажи квартир находящихся в собственности поселений</t>
  </si>
  <si>
    <t xml:space="preserve">         на 01 ДЕКАБРЯ 2013 года</t>
  </si>
  <si>
    <t>НОЯБРЬ</t>
  </si>
  <si>
    <t>000 2 02 04052 05 0000 151</t>
  </si>
  <si>
    <t>000 2 02 04053 05 0000 151</t>
  </si>
  <si>
    <t>МТ на выплату поощрения лучшим мун.учрежд.культуры сельских поселений</t>
  </si>
  <si>
    <t>МТ на выплату поощрения лучшим работникам мун.учрежд.культуры сельских поселений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</si>
  <si>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</si>
  <si>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НАЛОГИ НА ТОВАРЫ (РАБОТЫ,УСЛУГИ) РЕАЛИЗУЕМЫЕ НА ТЕРРИТОРИИ РФ</t>
  </si>
  <si>
    <t>000 1   03  00000  00 0000   110</t>
  </si>
  <si>
    <t>000 1   03  02000  01 0000   110</t>
  </si>
  <si>
    <t>Акцизы по подакцизным товарам производимые на территории РФ</t>
  </si>
  <si>
    <t>000 1   03  02230  01 0000   110</t>
  </si>
  <si>
    <t>000 1   03  02240  01 0000   110</t>
  </si>
  <si>
    <t>000 1   03  02250  01 0000   110</t>
  </si>
  <si>
    <t>000 1   03  02260  01 0000   110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</si>
  <si>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</si>
  <si>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</si>
  <si>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</si>
  <si>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</si>
  <si>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000 2 02 02216 05 0000 151</t>
  </si>
  <si>
    <t xml:space="preserve">Субвенции на госстандарт по дошкольному образованию </t>
  </si>
  <si>
    <t>000 1 07 00000 00 0000 000</t>
  </si>
  <si>
    <t>Налоги,сборы и регулярные платежи за пользование объектами животного мира</t>
  </si>
  <si>
    <t>000 1 07 04000 01 0000 000</t>
  </si>
  <si>
    <t>Сборы за пользование объектами животного мира</t>
  </si>
  <si>
    <t>2014г</t>
  </si>
  <si>
    <r>
      <t xml:space="preserve">Субвенции для организ.опеки и попеч-ва над </t>
    </r>
    <r>
      <rPr>
        <b/>
        <i/>
        <sz val="9"/>
        <rFont val="Times New Roman"/>
        <family val="1"/>
      </rPr>
      <t>несовершенн.</t>
    </r>
  </si>
  <si>
    <t>уточн</t>
  </si>
  <si>
    <t>000 1 05 01011 01 0000 110</t>
  </si>
  <si>
    <t>000 1 05 01021 01 0000 110</t>
  </si>
  <si>
    <t>000 1 05 01022 01 0000 110</t>
  </si>
  <si>
    <t>Налог,взимаемый с плательщиков,выбравших в качестве обьекта налогообложения доходы,уменьшенные на величину расходов (за налоговые периоды, истекшие до 1 января 2011 года)</t>
  </si>
  <si>
    <t>000 1 05 02020 02 0000 110</t>
  </si>
  <si>
    <t>Единый налог на вмененный доход для отдельных видов деятельности (за налоговые периоды,истекшие до 1 января 2011 года)</t>
  </si>
  <si>
    <t>000 1 05 03020 01 0000 110</t>
  </si>
  <si>
    <t>Единый сельхозналог(за налоговые периоды,истекшие до 1 января 2011 года)</t>
  </si>
  <si>
    <t>000 1 06 01030 10 0000 110</t>
  </si>
  <si>
    <r>
      <t xml:space="preserve">Субвенции бюджетам муницип.образований на выплату единовр.пособия при всех формах устройства детей,лишенных родительского попечения,в семью </t>
    </r>
    <r>
      <rPr>
        <b/>
        <i/>
        <sz val="9"/>
        <rFont val="Times New Roman"/>
        <family val="1"/>
      </rPr>
      <t>Ф</t>
    </r>
  </si>
  <si>
    <t>Субвенции по ведению списка подлежащих обеспечению жилыми помещениями детей-сирот и детей,оставшихся без попечения родителей</t>
  </si>
  <si>
    <t>000 1 12 01010 01 0000 120</t>
  </si>
  <si>
    <t>000 1 12 01020 01 0000 120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</si>
  <si>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</si>
  <si>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</si>
  <si>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</si>
  <si>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000 1 16 03030 01 0000 140</t>
  </si>
  <si>
    <t>Денежные взыскания за административные правонарушения в области налогов и сборов</t>
  </si>
  <si>
    <r>
      <t xml:space="preserve"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  </r>
    <r>
      <rPr>
        <b/>
        <i/>
        <sz val="9"/>
        <rFont val="Times New Roman"/>
        <family val="1"/>
      </rPr>
      <t>Ф</t>
    </r>
  </si>
  <si>
    <t>уточн.</t>
  </si>
  <si>
    <t>МТ для компенсации доп.расходов, возникших в результате решений принятых органами власти другого уровня</t>
  </si>
  <si>
    <t>Прочие субвенции бюджетам муниципальных районов</t>
  </si>
  <si>
    <t>000 1 12 01050 01 0000 120</t>
  </si>
  <si>
    <t>Плата за иные виды негативеного воздействия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</si>
  <si>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</si>
  <si>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Зам.начальника финансового отдела</t>
  </si>
  <si>
    <t>администрации Александровского района</t>
  </si>
  <si>
    <t>Горбатовская С.В.</t>
  </si>
  <si>
    <t>Исполнитель:  З.Р.Агишева</t>
  </si>
  <si>
    <t>(2-17-99)</t>
  </si>
  <si>
    <t>На проведение кап.ремонта зданий учреждений культуры</t>
  </si>
  <si>
    <r>
      <rPr>
        <sz val="8"/>
        <rFont val="Times New Roman"/>
        <family val="1"/>
      </rPr>
      <t>СПРАВКА ОБ ИСПОЛНЕНИИ</t>
    </r>
    <r>
      <rPr>
        <b/>
        <sz val="8"/>
        <rFont val="Times New Roman"/>
        <family val="1"/>
      </rPr>
      <t xml:space="preserve"> </t>
    </r>
    <r>
      <rPr>
        <b/>
        <sz val="10"/>
        <rFont val="Times New Roman"/>
        <family val="1"/>
      </rPr>
      <t>КОНСОЛИДИРОВАННОГО</t>
    </r>
    <r>
      <rPr>
        <b/>
        <sz val="9"/>
        <rFont val="Times New Roman"/>
        <family val="1"/>
      </rPr>
      <t xml:space="preserve"> </t>
    </r>
    <r>
      <rPr>
        <sz val="8"/>
        <rFont val="Times New Roman"/>
        <family val="1"/>
      </rPr>
      <t>БЮДЖЕТА</t>
    </r>
  </si>
  <si>
    <t>Субсидии на кап.ремонтаобъектов ком.ифрастр.</t>
  </si>
  <si>
    <t>000 1 13 02990 00 0000 130</t>
  </si>
  <si>
    <t>000 1 13 02995 05 0000 130</t>
  </si>
  <si>
    <t>На прведение финальных соревнований</t>
  </si>
  <si>
    <t>1 1 12 01030 01 0000 120</t>
  </si>
  <si>
    <t>Плата за выбросы загрязняющих веществ в водные объекты</t>
  </si>
  <si>
    <t>1 1 14 02053 05 0000 410</t>
  </si>
  <si>
    <t>Доходы от продажи квартир находящихся в собственности муниципальных районов</t>
  </si>
  <si>
    <t>000 1 12 01070 01 0000 120</t>
  </si>
  <si>
    <t>Соц.значимые меропр.</t>
  </si>
  <si>
    <t>На уплату прцентов по кредиту на газификацию</t>
  </si>
  <si>
    <t xml:space="preserve">         на 01 октября 2014 года</t>
  </si>
  <si>
    <t>Содействие в создании условий для обеспечения образовательного поцесса</t>
  </si>
  <si>
    <t>000 1 16 18050 00 0000 140</t>
  </si>
  <si>
    <t>Денежные взыскания за нарушение бюджетного законодательства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</si>
</sst>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  <numFmt numFmtId="171" formatCode="[$-FC19]d\ mmmm\ yyyy\ &quot;г.&quot;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9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7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vertical="top"/>
    </xf>
    <xf numFmtId="164" fontId="4" fillId="0" borderId="11" xfId="0" applyNumberFormat="1" applyFont="1" applyBorder="1" applyAlignment="1">
      <alignment/>
    </xf>
    <xf numFmtId="165" fontId="4" fillId="0" borderId="11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1" fontId="4" fillId="0" borderId="16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164" fontId="4" fillId="0" borderId="17" xfId="0" applyNumberFormat="1" applyFont="1" applyBorder="1" applyAlignment="1">
      <alignment/>
    </xf>
    <xf numFmtId="1" fontId="4" fillId="0" borderId="17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164" fontId="4" fillId="0" borderId="18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0" fontId="3" fillId="0" borderId="13" xfId="0" applyFont="1" applyBorder="1" applyAlignment="1">
      <alignment/>
    </xf>
    <xf numFmtId="164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164" fontId="3" fillId="0" borderId="19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2" fontId="5" fillId="0" borderId="22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6" fillId="0" borderId="11" xfId="0" applyFont="1" applyBorder="1" applyAlignment="1">
      <alignment wrapText="1"/>
    </xf>
    <xf numFmtId="164" fontId="6" fillId="0" borderId="11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164" fontId="3" fillId="0" borderId="18" xfId="0" applyNumberFormat="1" applyFont="1" applyBorder="1" applyAlignment="1">
      <alignment/>
    </xf>
    <xf numFmtId="1" fontId="3" fillId="0" borderId="18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0" fontId="3" fillId="0" borderId="19" xfId="0" applyFont="1" applyBorder="1" applyAlignment="1">
      <alignment/>
    </xf>
    <xf numFmtId="164" fontId="5" fillId="0" borderId="11" xfId="0" applyNumberFormat="1" applyFont="1" applyBorder="1" applyAlignment="1">
      <alignment/>
    </xf>
    <xf numFmtId="1" fontId="3" fillId="0" borderId="17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164" fontId="6" fillId="0" borderId="14" xfId="0" applyNumberFormat="1" applyFont="1" applyBorder="1" applyAlignment="1">
      <alignment/>
    </xf>
    <xf numFmtId="164" fontId="3" fillId="0" borderId="17" xfId="0" applyNumberFormat="1" applyFont="1" applyBorder="1" applyAlignment="1">
      <alignment/>
    </xf>
    <xf numFmtId="0" fontId="5" fillId="0" borderId="12" xfId="0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4" xfId="0" applyFont="1" applyBorder="1" applyAlignment="1">
      <alignment/>
    </xf>
    <xf numFmtId="1" fontId="3" fillId="0" borderId="14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0" fontId="4" fillId="0" borderId="20" xfId="0" applyFont="1" applyBorder="1" applyAlignment="1">
      <alignment/>
    </xf>
    <xf numFmtId="164" fontId="4" fillId="0" borderId="22" xfId="0" applyNumberFormat="1" applyFont="1" applyBorder="1" applyAlignment="1">
      <alignment/>
    </xf>
    <xf numFmtId="0" fontId="5" fillId="0" borderId="14" xfId="0" applyFont="1" applyBorder="1" applyAlignment="1">
      <alignment wrapText="1"/>
    </xf>
    <xf numFmtId="0" fontId="6" fillId="0" borderId="13" xfId="0" applyFont="1" applyBorder="1" applyAlignment="1">
      <alignment/>
    </xf>
    <xf numFmtId="164" fontId="6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16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9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5" fillId="0" borderId="13" xfId="0" applyFont="1" applyBorder="1" applyAlignment="1">
      <alignment wrapText="1"/>
    </xf>
    <xf numFmtId="164" fontId="4" fillId="0" borderId="14" xfId="0" applyNumberFormat="1" applyFont="1" applyBorder="1" applyAlignment="1">
      <alignment/>
    </xf>
    <xf numFmtId="0" fontId="5" fillId="0" borderId="11" xfId="0" applyFont="1" applyBorder="1" applyAlignment="1">
      <alignment wrapText="1"/>
    </xf>
    <xf numFmtId="2" fontId="5" fillId="0" borderId="14" xfId="0" applyNumberFormat="1" applyFont="1" applyBorder="1" applyAlignment="1">
      <alignment/>
    </xf>
    <xf numFmtId="164" fontId="5" fillId="0" borderId="17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1" fontId="4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164" fontId="3" fillId="0" borderId="23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8" xfId="0" applyFont="1" applyBorder="1" applyAlignment="1">
      <alignment/>
    </xf>
    <xf numFmtId="164" fontId="5" fillId="0" borderId="24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4" fillId="0" borderId="21" xfId="0" applyFont="1" applyBorder="1" applyAlignment="1">
      <alignment/>
    </xf>
    <xf numFmtId="2" fontId="4" fillId="0" borderId="21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164" fontId="4" fillId="0" borderId="25" xfId="0" applyNumberFormat="1" applyFont="1" applyBorder="1" applyAlignment="1">
      <alignment/>
    </xf>
    <xf numFmtId="1" fontId="4" fillId="0" borderId="25" xfId="0" applyNumberFormat="1" applyFont="1" applyBorder="1" applyAlignment="1">
      <alignment/>
    </xf>
    <xf numFmtId="0" fontId="4" fillId="0" borderId="15" xfId="0" applyFont="1" applyBorder="1" applyAlignment="1">
      <alignment/>
    </xf>
    <xf numFmtId="165" fontId="4" fillId="0" borderId="22" xfId="0" applyNumberFormat="1" applyFont="1" applyBorder="1" applyAlignment="1">
      <alignment/>
    </xf>
    <xf numFmtId="2" fontId="4" fillId="0" borderId="22" xfId="0" applyNumberFormat="1" applyFont="1" applyBorder="1" applyAlignment="1">
      <alignment/>
    </xf>
    <xf numFmtId="0" fontId="6" fillId="0" borderId="13" xfId="0" applyFont="1" applyBorder="1" applyAlignment="1">
      <alignment wrapText="1"/>
    </xf>
    <xf numFmtId="0" fontId="3" fillId="0" borderId="17" xfId="0" applyFont="1" applyBorder="1" applyAlignment="1">
      <alignment/>
    </xf>
    <xf numFmtId="0" fontId="5" fillId="0" borderId="16" xfId="0" applyFont="1" applyBorder="1" applyAlignment="1">
      <alignment/>
    </xf>
    <xf numFmtId="2" fontId="4" fillId="0" borderId="26" xfId="0" applyNumberFormat="1" applyFont="1" applyBorder="1" applyAlignment="1">
      <alignment/>
    </xf>
    <xf numFmtId="164" fontId="4" fillId="0" borderId="27" xfId="0" applyNumberFormat="1" applyFont="1" applyBorder="1" applyAlignment="1">
      <alignment/>
    </xf>
    <xf numFmtId="1" fontId="4" fillId="0" borderId="27" xfId="0" applyNumberFormat="1" applyFont="1" applyBorder="1" applyAlignment="1">
      <alignment/>
    </xf>
    <xf numFmtId="0" fontId="6" fillId="0" borderId="28" xfId="0" applyFont="1" applyBorder="1" applyAlignment="1">
      <alignment/>
    </xf>
    <xf numFmtId="0" fontId="3" fillId="0" borderId="28" xfId="0" applyFont="1" applyBorder="1" applyAlignment="1">
      <alignment/>
    </xf>
    <xf numFmtId="2" fontId="3" fillId="0" borderId="29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5" fillId="0" borderId="22" xfId="0" applyFont="1" applyBorder="1" applyAlignment="1">
      <alignment/>
    </xf>
    <xf numFmtId="164" fontId="4" fillId="0" borderId="26" xfId="0" applyNumberFormat="1" applyFont="1" applyBorder="1" applyAlignment="1">
      <alignment/>
    </xf>
    <xf numFmtId="164" fontId="4" fillId="0" borderId="20" xfId="0" applyNumberFormat="1" applyFont="1" applyBorder="1" applyAlignment="1">
      <alignment/>
    </xf>
    <xf numFmtId="164" fontId="3" fillId="0" borderId="30" xfId="0" applyNumberFormat="1" applyFont="1" applyBorder="1" applyAlignment="1">
      <alignment/>
    </xf>
    <xf numFmtId="1" fontId="4" fillId="0" borderId="23" xfId="0" applyNumberFormat="1" applyFont="1" applyBorder="1" applyAlignment="1">
      <alignment/>
    </xf>
    <xf numFmtId="0" fontId="3" fillId="0" borderId="30" xfId="0" applyFont="1" applyBorder="1" applyAlignment="1">
      <alignment/>
    </xf>
    <xf numFmtId="170" fontId="3" fillId="0" borderId="12" xfId="0" applyNumberFormat="1" applyFont="1" applyBorder="1" applyAlignment="1">
      <alignment/>
    </xf>
    <xf numFmtId="1" fontId="4" fillId="0" borderId="30" xfId="0" applyNumberFormat="1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164" fontId="3" fillId="0" borderId="31" xfId="0" applyNumberFormat="1" applyFont="1" applyBorder="1" applyAlignment="1">
      <alignment/>
    </xf>
    <xf numFmtId="164" fontId="4" fillId="0" borderId="31" xfId="0" applyNumberFormat="1" applyFont="1" applyBorder="1" applyAlignment="1">
      <alignment/>
    </xf>
    <xf numFmtId="0" fontId="5" fillId="0" borderId="25" xfId="0" applyFont="1" applyBorder="1" applyAlignment="1">
      <alignment/>
    </xf>
    <xf numFmtId="2" fontId="4" fillId="0" borderId="25" xfId="0" applyNumberFormat="1" applyFont="1" applyBorder="1" applyAlignment="1">
      <alignment/>
    </xf>
    <xf numFmtId="2" fontId="4" fillId="0" borderId="32" xfId="0" applyNumberFormat="1" applyFont="1" applyBorder="1" applyAlignment="1">
      <alignment/>
    </xf>
    <xf numFmtId="0" fontId="6" fillId="0" borderId="18" xfId="0" applyFont="1" applyBorder="1" applyAlignment="1">
      <alignment/>
    </xf>
    <xf numFmtId="2" fontId="3" fillId="0" borderId="18" xfId="0" applyNumberFormat="1" applyFont="1" applyBorder="1" applyAlignment="1">
      <alignment/>
    </xf>
    <xf numFmtId="0" fontId="6" fillId="0" borderId="14" xfId="0" applyFont="1" applyBorder="1" applyAlignment="1">
      <alignment wrapText="1"/>
    </xf>
    <xf numFmtId="2" fontId="3" fillId="0" borderId="19" xfId="0" applyNumberFormat="1" applyFont="1" applyBorder="1" applyAlignment="1">
      <alignment/>
    </xf>
    <xf numFmtId="0" fontId="6" fillId="0" borderId="19" xfId="0" applyFont="1" applyBorder="1" applyAlignment="1">
      <alignment wrapText="1"/>
    </xf>
    <xf numFmtId="1" fontId="4" fillId="0" borderId="24" xfId="0" applyNumberFormat="1" applyFont="1" applyBorder="1" applyAlignment="1">
      <alignment/>
    </xf>
    <xf numFmtId="170" fontId="3" fillId="0" borderId="18" xfId="0" applyNumberFormat="1" applyFont="1" applyBorder="1" applyAlignment="1">
      <alignment/>
    </xf>
    <xf numFmtId="0" fontId="4" fillId="0" borderId="25" xfId="0" applyFont="1" applyBorder="1" applyAlignment="1">
      <alignment/>
    </xf>
    <xf numFmtId="1" fontId="4" fillId="0" borderId="32" xfId="0" applyNumberFormat="1" applyFont="1" applyBorder="1" applyAlignment="1">
      <alignment/>
    </xf>
    <xf numFmtId="0" fontId="3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6" fillId="0" borderId="12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5" fillId="0" borderId="19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10" xfId="0" applyFont="1" applyBorder="1" applyAlignment="1">
      <alignment wrapText="1"/>
    </xf>
    <xf numFmtId="0" fontId="3" fillId="0" borderId="35" xfId="0" applyFont="1" applyBorder="1" applyAlignment="1">
      <alignment/>
    </xf>
    <xf numFmtId="164" fontId="3" fillId="0" borderId="35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49" fontId="8" fillId="0" borderId="11" xfId="53" applyNumberFormat="1" applyFont="1" applyBorder="1" applyAlignment="1">
      <alignment/>
      <protection/>
    </xf>
    <xf numFmtId="164" fontId="4" fillId="0" borderId="36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3" fillId="0" borderId="11" xfId="53" applyFont="1" applyBorder="1" applyAlignment="1">
      <alignment horizontal="distributed" wrapText="1"/>
      <protection/>
    </xf>
    <xf numFmtId="0" fontId="52" fillId="0" borderId="0" xfId="0" applyFont="1" applyAlignment="1">
      <alignment horizontal="distributed" vertical="distributed" wrapText="1"/>
    </xf>
    <xf numFmtId="0" fontId="3" fillId="0" borderId="11" xfId="53" applyFont="1" applyBorder="1" applyAlignment="1">
      <alignment horizontal="distributed" vertical="distributed" wrapText="1"/>
      <protection/>
    </xf>
    <xf numFmtId="164" fontId="6" fillId="0" borderId="12" xfId="0" applyNumberFormat="1" applyFont="1" applyBorder="1" applyAlignment="1">
      <alignment/>
    </xf>
    <xf numFmtId="164" fontId="6" fillId="0" borderId="14" xfId="0" applyNumberFormat="1" applyFont="1" applyBorder="1" applyAlignment="1">
      <alignment wrapText="1"/>
    </xf>
    <xf numFmtId="0" fontId="9" fillId="0" borderId="19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2" xfId="0" applyFont="1" applyBorder="1" applyAlignment="1">
      <alignment/>
    </xf>
    <xf numFmtId="164" fontId="5" fillId="0" borderId="18" xfId="0" applyNumberFormat="1" applyFont="1" applyBorder="1" applyAlignment="1">
      <alignment/>
    </xf>
    <xf numFmtId="0" fontId="3" fillId="0" borderId="0" xfId="0" applyFont="1" applyAlignment="1">
      <alignment vertical="distributed" wrapText="1"/>
    </xf>
    <xf numFmtId="0" fontId="53" fillId="0" borderId="11" xfId="0" applyFont="1" applyBorder="1" applyAlignment="1">
      <alignment vertical="distributed" wrapText="1"/>
    </xf>
    <xf numFmtId="0" fontId="5" fillId="0" borderId="11" xfId="0" applyFont="1" applyBorder="1" applyAlignment="1">
      <alignment/>
    </xf>
    <xf numFmtId="2" fontId="4" fillId="0" borderId="27" xfId="0" applyNumberFormat="1" applyFont="1" applyBorder="1" applyAlignment="1">
      <alignment/>
    </xf>
    <xf numFmtId="1" fontId="4" fillId="0" borderId="15" xfId="0" applyNumberFormat="1" applyFont="1" applyBorder="1" applyAlignment="1">
      <alignment/>
    </xf>
    <xf numFmtId="165" fontId="4" fillId="0" borderId="21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6" fillId="0" borderId="18" xfId="0" applyFont="1" applyBorder="1" applyAlignment="1">
      <alignment wrapText="1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7" xfId="0" applyFont="1" applyBorder="1" applyAlignment="1">
      <alignment/>
    </xf>
    <xf numFmtId="0" fontId="3" fillId="0" borderId="27" xfId="0" applyFont="1" applyBorder="1" applyAlignment="1">
      <alignment/>
    </xf>
    <xf numFmtId="165" fontId="4" fillId="0" borderId="18" xfId="0" applyNumberFormat="1" applyFont="1" applyBorder="1" applyAlignment="1">
      <alignment/>
    </xf>
    <xf numFmtId="164" fontId="4" fillId="0" borderId="39" xfId="0" applyNumberFormat="1" applyFont="1" applyBorder="1" applyAlignment="1">
      <alignment/>
    </xf>
    <xf numFmtId="1" fontId="4" fillId="0" borderId="40" xfId="0" applyNumberFormat="1" applyFont="1" applyBorder="1" applyAlignment="1">
      <alignment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14" fontId="4" fillId="0" borderId="38" xfId="0" applyNumberFormat="1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33" xfId="0" applyFont="1" applyBorder="1" applyAlignment="1">
      <alignment/>
    </xf>
    <xf numFmtId="14" fontId="4" fillId="0" borderId="41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1" fontId="6" fillId="0" borderId="14" xfId="0" applyNumberFormat="1" applyFont="1" applyBorder="1" applyAlignment="1">
      <alignment/>
    </xf>
    <xf numFmtId="1" fontId="6" fillId="0" borderId="13" xfId="0" applyNumberFormat="1" applyFont="1" applyBorder="1" applyAlignment="1">
      <alignment/>
    </xf>
    <xf numFmtId="164" fontId="11" fillId="0" borderId="14" xfId="0" applyNumberFormat="1" applyFont="1" applyBorder="1" applyAlignment="1">
      <alignment/>
    </xf>
    <xf numFmtId="164" fontId="11" fillId="0" borderId="19" xfId="0" applyNumberFormat="1" applyFont="1" applyBorder="1" applyAlignment="1">
      <alignment/>
    </xf>
    <xf numFmtId="164" fontId="11" fillId="0" borderId="12" xfId="0" applyNumberFormat="1" applyFont="1" applyBorder="1" applyAlignment="1">
      <alignment/>
    </xf>
    <xf numFmtId="164" fontId="12" fillId="0" borderId="11" xfId="0" applyNumberFormat="1" applyFont="1" applyBorder="1" applyAlignment="1">
      <alignment/>
    </xf>
    <xf numFmtId="164" fontId="11" fillId="0" borderId="11" xfId="0" applyNumberFormat="1" applyFont="1" applyBorder="1" applyAlignment="1">
      <alignment/>
    </xf>
    <xf numFmtId="164" fontId="11" fillId="0" borderId="13" xfId="0" applyNumberFormat="1" applyFont="1" applyBorder="1" applyAlignment="1">
      <alignment/>
    </xf>
    <xf numFmtId="164" fontId="12" fillId="0" borderId="14" xfId="0" applyNumberFormat="1" applyFont="1" applyBorder="1" applyAlignment="1">
      <alignment/>
    </xf>
    <xf numFmtId="164" fontId="12" fillId="0" borderId="13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7" xfId="0" applyFont="1" applyBorder="1" applyAlignment="1">
      <alignment/>
    </xf>
    <xf numFmtId="2" fontId="11" fillId="0" borderId="11" xfId="0" applyNumberFormat="1" applyFont="1" applyBorder="1" applyAlignment="1">
      <alignment/>
    </xf>
    <xf numFmtId="2" fontId="11" fillId="0" borderId="17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2" xfId="0" applyFont="1" applyBorder="1" applyAlignment="1">
      <alignment/>
    </xf>
    <xf numFmtId="170" fontId="11" fillId="0" borderId="12" xfId="0" applyNumberFormat="1" applyFont="1" applyBorder="1" applyAlignment="1">
      <alignment/>
    </xf>
    <xf numFmtId="2" fontId="11" fillId="0" borderId="18" xfId="0" applyNumberFormat="1" applyFont="1" applyBorder="1" applyAlignment="1">
      <alignment/>
    </xf>
    <xf numFmtId="170" fontId="11" fillId="0" borderId="18" xfId="0" applyNumberFormat="1" applyFont="1" applyBorder="1" applyAlignment="1">
      <alignment/>
    </xf>
    <xf numFmtId="164" fontId="11" fillId="0" borderId="18" xfId="0" applyNumberFormat="1" applyFont="1" applyBorder="1" applyAlignment="1">
      <alignment/>
    </xf>
    <xf numFmtId="164" fontId="11" fillId="0" borderId="10" xfId="0" applyNumberFormat="1" applyFont="1" applyBorder="1" applyAlignment="1">
      <alignment/>
    </xf>
    <xf numFmtId="0" fontId="11" fillId="0" borderId="23" xfId="0" applyFont="1" applyBorder="1" applyAlignment="1">
      <alignment/>
    </xf>
    <xf numFmtId="164" fontId="13" fillId="0" borderId="18" xfId="0" applyNumberFormat="1" applyFont="1" applyBorder="1" applyAlignment="1">
      <alignment/>
    </xf>
    <xf numFmtId="165" fontId="4" fillId="0" borderId="25" xfId="0" applyNumberFormat="1" applyFont="1" applyBorder="1" applyAlignment="1">
      <alignment/>
    </xf>
    <xf numFmtId="165" fontId="4" fillId="0" borderId="26" xfId="0" applyNumberFormat="1" applyFont="1" applyBorder="1" applyAlignment="1">
      <alignment/>
    </xf>
    <xf numFmtId="166" fontId="4" fillId="0" borderId="26" xfId="0" applyNumberFormat="1" applyFont="1" applyBorder="1" applyAlignment="1">
      <alignment/>
    </xf>
    <xf numFmtId="165" fontId="5" fillId="0" borderId="11" xfId="0" applyNumberFormat="1" applyFont="1" applyBorder="1" applyAlignment="1">
      <alignment/>
    </xf>
    <xf numFmtId="165" fontId="3" fillId="0" borderId="18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3" fillId="0" borderId="12" xfId="0" applyNumberFormat="1" applyFont="1" applyBorder="1" applyAlignment="1">
      <alignment/>
    </xf>
    <xf numFmtId="166" fontId="3" fillId="0" borderId="12" xfId="0" applyNumberFormat="1" applyFont="1" applyBorder="1" applyAlignment="1">
      <alignment/>
    </xf>
    <xf numFmtId="164" fontId="13" fillId="0" borderId="19" xfId="0" applyNumberFormat="1" applyFont="1" applyBorder="1" applyAlignment="1">
      <alignment/>
    </xf>
    <xf numFmtId="2" fontId="11" fillId="0" borderId="29" xfId="0" applyNumberFormat="1" applyFont="1" applyBorder="1" applyAlignment="1">
      <alignment/>
    </xf>
    <xf numFmtId="164" fontId="11" fillId="0" borderId="45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9" fillId="0" borderId="10" xfId="0" applyFont="1" applyBorder="1" applyAlignment="1">
      <alignment/>
    </xf>
    <xf numFmtId="164" fontId="8" fillId="0" borderId="12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2" fontId="9" fillId="0" borderId="11" xfId="0" applyNumberFormat="1" applyFont="1" applyBorder="1" applyAlignment="1">
      <alignment/>
    </xf>
    <xf numFmtId="164" fontId="8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43" fontId="8" fillId="0" borderId="12" xfId="0" applyNumberFormat="1" applyFont="1" applyBorder="1" applyAlignment="1">
      <alignment/>
    </xf>
    <xf numFmtId="2" fontId="14" fillId="0" borderId="12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11" xfId="0" applyFont="1" applyBorder="1" applyAlignment="1">
      <alignment wrapText="1"/>
    </xf>
    <xf numFmtId="1" fontId="4" fillId="0" borderId="35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164" fontId="4" fillId="0" borderId="16" xfId="0" applyNumberFormat="1" applyFont="1" applyBorder="1" applyAlignment="1">
      <alignment/>
    </xf>
    <xf numFmtId="170" fontId="4" fillId="0" borderId="22" xfId="0" applyNumberFormat="1" applyFont="1" applyBorder="1" applyAlignment="1">
      <alignment/>
    </xf>
    <xf numFmtId="170" fontId="4" fillId="0" borderId="25" xfId="0" applyNumberFormat="1" applyFont="1" applyBorder="1" applyAlignment="1">
      <alignment/>
    </xf>
    <xf numFmtId="166" fontId="3" fillId="0" borderId="18" xfId="0" applyNumberFormat="1" applyFont="1" applyBorder="1" applyAlignment="1">
      <alignment/>
    </xf>
    <xf numFmtId="170" fontId="4" fillId="0" borderId="26" xfId="0" applyNumberFormat="1" applyFont="1" applyBorder="1" applyAlignment="1">
      <alignment/>
    </xf>
    <xf numFmtId="0" fontId="4" fillId="0" borderId="46" xfId="0" applyFont="1" applyBorder="1" applyAlignment="1">
      <alignment/>
    </xf>
    <xf numFmtId="0" fontId="5" fillId="0" borderId="47" xfId="0" applyFont="1" applyBorder="1" applyAlignment="1">
      <alignment/>
    </xf>
    <xf numFmtId="164" fontId="4" fillId="0" borderId="48" xfId="0" applyNumberFormat="1" applyFont="1" applyBorder="1" applyAlignment="1">
      <alignment/>
    </xf>
    <xf numFmtId="170" fontId="4" fillId="0" borderId="15" xfId="0" applyNumberFormat="1" applyFont="1" applyBorder="1" applyAlignment="1">
      <alignment/>
    </xf>
    <xf numFmtId="170" fontId="5" fillId="0" borderId="11" xfId="0" applyNumberFormat="1" applyFont="1" applyBorder="1" applyAlignment="1">
      <alignment/>
    </xf>
    <xf numFmtId="170" fontId="5" fillId="0" borderId="18" xfId="0" applyNumberFormat="1" applyFont="1" applyBorder="1" applyAlignment="1">
      <alignment/>
    </xf>
    <xf numFmtId="170" fontId="4" fillId="0" borderId="19" xfId="0" applyNumberFormat="1" applyFont="1" applyBorder="1" applyAlignment="1">
      <alignment/>
    </xf>
    <xf numFmtId="170" fontId="5" fillId="0" borderId="24" xfId="0" applyNumberFormat="1" applyFont="1" applyBorder="1" applyAlignment="1">
      <alignment/>
    </xf>
    <xf numFmtId="170" fontId="5" fillId="0" borderId="14" xfId="0" applyNumberFormat="1" applyFont="1" applyBorder="1" applyAlignment="1">
      <alignment/>
    </xf>
    <xf numFmtId="170" fontId="3" fillId="0" borderId="17" xfId="0" applyNumberFormat="1" applyFont="1" applyBorder="1" applyAlignment="1">
      <alignment/>
    </xf>
    <xf numFmtId="170" fontId="3" fillId="0" borderId="11" xfId="0" applyNumberFormat="1" applyFont="1" applyBorder="1" applyAlignment="1">
      <alignment/>
    </xf>
    <xf numFmtId="170" fontId="3" fillId="0" borderId="13" xfId="0" applyNumberFormat="1" applyFont="1" applyBorder="1" applyAlignment="1">
      <alignment/>
    </xf>
    <xf numFmtId="170" fontId="3" fillId="0" borderId="10" xfId="0" applyNumberFormat="1" applyFont="1" applyBorder="1" applyAlignment="1">
      <alignment/>
    </xf>
    <xf numFmtId="170" fontId="6" fillId="0" borderId="11" xfId="0" applyNumberFormat="1" applyFont="1" applyBorder="1" applyAlignment="1">
      <alignment/>
    </xf>
    <xf numFmtId="170" fontId="3" fillId="0" borderId="14" xfId="0" applyNumberFormat="1" applyFont="1" applyBorder="1" applyAlignment="1">
      <alignment/>
    </xf>
    <xf numFmtId="170" fontId="3" fillId="0" borderId="19" xfId="0" applyNumberFormat="1" applyFont="1" applyBorder="1" applyAlignment="1">
      <alignment/>
    </xf>
    <xf numFmtId="170" fontId="4" fillId="0" borderId="10" xfId="0" applyNumberFormat="1" applyFont="1" applyBorder="1" applyAlignment="1">
      <alignment/>
    </xf>
    <xf numFmtId="170" fontId="5" fillId="0" borderId="10" xfId="0" applyNumberFormat="1" applyFont="1" applyBorder="1" applyAlignment="1">
      <alignment/>
    </xf>
    <xf numFmtId="170" fontId="6" fillId="0" borderId="13" xfId="0" applyNumberFormat="1" applyFont="1" applyBorder="1" applyAlignment="1">
      <alignment/>
    </xf>
    <xf numFmtId="170" fontId="6" fillId="0" borderId="10" xfId="0" applyNumberFormat="1" applyFont="1" applyBorder="1" applyAlignment="1">
      <alignment/>
    </xf>
    <xf numFmtId="170" fontId="6" fillId="0" borderId="14" xfId="0" applyNumberFormat="1" applyFont="1" applyBorder="1" applyAlignment="1">
      <alignment/>
    </xf>
    <xf numFmtId="170" fontId="6" fillId="0" borderId="19" xfId="0" applyNumberFormat="1" applyFont="1" applyBorder="1" applyAlignment="1">
      <alignment/>
    </xf>
    <xf numFmtId="170" fontId="4" fillId="0" borderId="14" xfId="0" applyNumberFormat="1" applyFont="1" applyBorder="1" applyAlignment="1">
      <alignment/>
    </xf>
    <xf numFmtId="170" fontId="3" fillId="0" borderId="35" xfId="0" applyNumberFormat="1" applyFont="1" applyBorder="1" applyAlignment="1">
      <alignment/>
    </xf>
    <xf numFmtId="170" fontId="3" fillId="0" borderId="23" xfId="0" applyNumberFormat="1" applyFont="1" applyBorder="1" applyAlignment="1">
      <alignment/>
    </xf>
    <xf numFmtId="170" fontId="4" fillId="0" borderId="21" xfId="0" applyNumberFormat="1" applyFont="1" applyBorder="1" applyAlignment="1">
      <alignment/>
    </xf>
    <xf numFmtId="170" fontId="3" fillId="0" borderId="29" xfId="0" applyNumberFormat="1" applyFont="1" applyBorder="1" applyAlignment="1">
      <alignment/>
    </xf>
    <xf numFmtId="170" fontId="8" fillId="0" borderId="11" xfId="0" applyNumberFormat="1" applyFont="1" applyBorder="1" applyAlignment="1">
      <alignment/>
    </xf>
    <xf numFmtId="170" fontId="8" fillId="0" borderId="12" xfId="0" applyNumberFormat="1" applyFont="1" applyBorder="1" applyAlignment="1">
      <alignment/>
    </xf>
    <xf numFmtId="170" fontId="4" fillId="0" borderId="20" xfId="0" applyNumberFormat="1" applyFont="1" applyBorder="1" applyAlignment="1">
      <alignment/>
    </xf>
    <xf numFmtId="170" fontId="4" fillId="0" borderId="48" xfId="0" applyNumberFormat="1" applyFont="1" applyBorder="1" applyAlignment="1">
      <alignment/>
    </xf>
    <xf numFmtId="170" fontId="4" fillId="0" borderId="17" xfId="0" applyNumberFormat="1" applyFont="1" applyBorder="1" applyAlignment="1">
      <alignment/>
    </xf>
    <xf numFmtId="170" fontId="4" fillId="0" borderId="18" xfId="0" applyNumberFormat="1" applyFont="1" applyBorder="1" applyAlignment="1">
      <alignment/>
    </xf>
    <xf numFmtId="170" fontId="4" fillId="0" borderId="11" xfId="0" applyNumberFormat="1" applyFont="1" applyBorder="1" applyAlignment="1">
      <alignment/>
    </xf>
    <xf numFmtId="170" fontId="5" fillId="0" borderId="20" xfId="0" applyNumberFormat="1" applyFont="1" applyBorder="1" applyAlignment="1">
      <alignment/>
    </xf>
    <xf numFmtId="170" fontId="5" fillId="0" borderId="21" xfId="0" applyNumberFormat="1" applyFont="1" applyBorder="1" applyAlignment="1">
      <alignment/>
    </xf>
    <xf numFmtId="170" fontId="6" fillId="0" borderId="11" xfId="0" applyNumberFormat="1" applyFont="1" applyBorder="1" applyAlignment="1">
      <alignment wrapText="1"/>
    </xf>
    <xf numFmtId="170" fontId="3" fillId="0" borderId="11" xfId="0" applyNumberFormat="1" applyFont="1" applyBorder="1" applyAlignment="1">
      <alignment wrapText="1"/>
    </xf>
    <xf numFmtId="170" fontId="5" fillId="0" borderId="12" xfId="0" applyNumberFormat="1" applyFont="1" applyBorder="1" applyAlignment="1">
      <alignment/>
    </xf>
    <xf numFmtId="170" fontId="5" fillId="0" borderId="14" xfId="0" applyNumberFormat="1" applyFont="1" applyBorder="1" applyAlignment="1">
      <alignment wrapText="1"/>
    </xf>
    <xf numFmtId="170" fontId="6" fillId="0" borderId="13" xfId="0" applyNumberFormat="1" applyFont="1" applyBorder="1" applyAlignment="1">
      <alignment wrapText="1"/>
    </xf>
    <xf numFmtId="170" fontId="6" fillId="0" borderId="28" xfId="0" applyNumberFormat="1" applyFont="1" applyBorder="1" applyAlignment="1">
      <alignment/>
    </xf>
    <xf numFmtId="170" fontId="6" fillId="0" borderId="12" xfId="0" applyNumberFormat="1" applyFont="1" applyBorder="1" applyAlignment="1">
      <alignment/>
    </xf>
    <xf numFmtId="170" fontId="6" fillId="0" borderId="30" xfId="0" applyNumberFormat="1" applyFont="1" applyBorder="1" applyAlignment="1">
      <alignment/>
    </xf>
    <xf numFmtId="170" fontId="9" fillId="0" borderId="11" xfId="0" applyNumberFormat="1" applyFont="1" applyBorder="1" applyAlignment="1">
      <alignment/>
    </xf>
    <xf numFmtId="170" fontId="6" fillId="0" borderId="18" xfId="0" applyNumberFormat="1" applyFont="1" applyBorder="1" applyAlignment="1">
      <alignment/>
    </xf>
    <xf numFmtId="170" fontId="6" fillId="0" borderId="14" xfId="0" applyNumberFormat="1" applyFont="1" applyBorder="1" applyAlignment="1">
      <alignment wrapText="1"/>
    </xf>
    <xf numFmtId="170" fontId="6" fillId="0" borderId="19" xfId="0" applyNumberFormat="1" applyFont="1" applyBorder="1" applyAlignment="1">
      <alignment wrapText="1"/>
    </xf>
    <xf numFmtId="170" fontId="6" fillId="0" borderId="17" xfId="0" applyNumberFormat="1" applyFont="1" applyBorder="1" applyAlignment="1">
      <alignment wrapText="1"/>
    </xf>
    <xf numFmtId="49" fontId="8" fillId="0" borderId="12" xfId="53" applyNumberFormat="1" applyFont="1" applyBorder="1" applyAlignment="1">
      <alignment/>
      <protection/>
    </xf>
    <xf numFmtId="0" fontId="3" fillId="0" borderId="12" xfId="53" applyFont="1" applyBorder="1" applyAlignment="1">
      <alignment horizontal="distributed" vertical="distributed" wrapText="1"/>
      <protection/>
    </xf>
    <xf numFmtId="49" fontId="8" fillId="0" borderId="18" xfId="53" applyNumberFormat="1" applyFont="1" applyBorder="1" applyAlignment="1">
      <alignment/>
      <protection/>
    </xf>
    <xf numFmtId="0" fontId="8" fillId="0" borderId="19" xfId="53" applyFont="1" applyBorder="1" applyAlignment="1">
      <alignment horizontal="left" wrapText="1"/>
      <protection/>
    </xf>
    <xf numFmtId="49" fontId="14" fillId="0" borderId="15" xfId="53" applyNumberFormat="1" applyFont="1" applyBorder="1" applyAlignment="1">
      <alignment/>
      <protection/>
    </xf>
    <xf numFmtId="0" fontId="14" fillId="0" borderId="21" xfId="53" applyFont="1" applyBorder="1" applyAlignment="1">
      <alignment horizontal="center" vertical="distributed" wrapText="1"/>
      <protection/>
    </xf>
    <xf numFmtId="0" fontId="9" fillId="0" borderId="11" xfId="0" applyFont="1" applyBorder="1" applyAlignment="1">
      <alignment/>
    </xf>
    <xf numFmtId="165" fontId="4" fillId="0" borderId="15" xfId="0" applyNumberFormat="1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9" fillId="0" borderId="14" xfId="0" applyFont="1" applyBorder="1" applyAlignment="1">
      <alignment wrapText="1"/>
    </xf>
    <xf numFmtId="0" fontId="4" fillId="0" borderId="4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0" fontId="4" fillId="0" borderId="41" xfId="0" applyNumberFormat="1" applyFont="1" applyBorder="1" applyAlignment="1">
      <alignment horizontal="center"/>
    </xf>
    <xf numFmtId="170" fontId="4" fillId="0" borderId="42" xfId="0" applyNumberFormat="1" applyFont="1" applyBorder="1" applyAlignment="1">
      <alignment horizontal="center"/>
    </xf>
    <xf numFmtId="170" fontId="4" fillId="0" borderId="38" xfId="0" applyNumberFormat="1" applyFont="1" applyBorder="1" applyAlignment="1">
      <alignment horizontal="center"/>
    </xf>
    <xf numFmtId="170" fontId="4" fillId="0" borderId="27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170" fontId="5" fillId="0" borderId="22" xfId="0" applyNumberFormat="1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170" fontId="5" fillId="0" borderId="34" xfId="0" applyNumberFormat="1" applyFont="1" applyBorder="1" applyAlignment="1">
      <alignment/>
    </xf>
    <xf numFmtId="164" fontId="5" fillId="0" borderId="34" xfId="0" applyNumberFormat="1" applyFont="1" applyBorder="1" applyAlignment="1">
      <alignment/>
    </xf>
    <xf numFmtId="164" fontId="4" fillId="0" borderId="51" xfId="0" applyNumberFormat="1" applyFont="1" applyBorder="1" applyAlignment="1">
      <alignment/>
    </xf>
    <xf numFmtId="1" fontId="4" fillId="0" borderId="52" xfId="0" applyNumberFormat="1" applyFont="1" applyBorder="1" applyAlignment="1">
      <alignment/>
    </xf>
    <xf numFmtId="0" fontId="6" fillId="0" borderId="42" xfId="0" applyFont="1" applyBorder="1" applyAlignment="1">
      <alignment/>
    </xf>
    <xf numFmtId="170" fontId="5" fillId="0" borderId="47" xfId="0" applyNumberFormat="1" applyFont="1" applyBorder="1" applyAlignment="1">
      <alignment/>
    </xf>
    <xf numFmtId="164" fontId="5" fillId="0" borderId="47" xfId="0" applyNumberFormat="1" applyFont="1" applyBorder="1" applyAlignment="1">
      <alignment/>
    </xf>
    <xf numFmtId="0" fontId="4" fillId="0" borderId="21" xfId="0" applyFont="1" applyBorder="1" applyAlignment="1">
      <alignment horizontal="center" wrapText="1"/>
    </xf>
    <xf numFmtId="0" fontId="3" fillId="0" borderId="21" xfId="0" applyFont="1" applyBorder="1" applyAlignment="1">
      <alignment/>
    </xf>
    <xf numFmtId="170" fontId="3" fillId="0" borderId="21" xfId="0" applyNumberFormat="1" applyFont="1" applyBorder="1" applyAlignment="1">
      <alignment/>
    </xf>
    <xf numFmtId="164" fontId="3" fillId="0" borderId="21" xfId="0" applyNumberFormat="1" applyFont="1" applyBorder="1" applyAlignment="1">
      <alignment/>
    </xf>
    <xf numFmtId="0" fontId="5" fillId="0" borderId="21" xfId="0" applyFont="1" applyBorder="1" applyAlignment="1">
      <alignment wrapText="1"/>
    </xf>
    <xf numFmtId="170" fontId="5" fillId="0" borderId="21" xfId="0" applyNumberFormat="1" applyFont="1" applyBorder="1" applyAlignment="1">
      <alignment wrapText="1"/>
    </xf>
    <xf numFmtId="170" fontId="5" fillId="0" borderId="13" xfId="0" applyNumberFormat="1" applyFont="1" applyBorder="1" applyAlignment="1">
      <alignment/>
    </xf>
    <xf numFmtId="1" fontId="5" fillId="0" borderId="13" xfId="0" applyNumberFormat="1" applyFont="1" applyBorder="1" applyAlignment="1">
      <alignment/>
    </xf>
    <xf numFmtId="170" fontId="5" fillId="0" borderId="26" xfId="0" applyNumberFormat="1" applyFont="1" applyBorder="1" applyAlignment="1">
      <alignment/>
    </xf>
    <xf numFmtId="164" fontId="5" fillId="0" borderId="26" xfId="0" applyNumberFormat="1" applyFont="1" applyBorder="1" applyAlignment="1">
      <alignment/>
    </xf>
    <xf numFmtId="164" fontId="3" fillId="0" borderId="22" xfId="0" applyNumberFormat="1" applyFont="1" applyBorder="1" applyAlignment="1">
      <alignment/>
    </xf>
    <xf numFmtId="0" fontId="3" fillId="0" borderId="20" xfId="0" applyFont="1" applyBorder="1" applyAlignment="1">
      <alignment/>
    </xf>
    <xf numFmtId="170" fontId="6" fillId="0" borderId="17" xfId="0" applyNumberFormat="1" applyFont="1" applyBorder="1" applyAlignment="1">
      <alignment/>
    </xf>
    <xf numFmtId="0" fontId="4" fillId="0" borderId="38" xfId="0" applyFont="1" applyBorder="1" applyAlignment="1">
      <alignment/>
    </xf>
    <xf numFmtId="0" fontId="4" fillId="0" borderId="53" xfId="0" applyFont="1" applyBorder="1" applyAlignment="1">
      <alignment horizontal="center"/>
    </xf>
    <xf numFmtId="170" fontId="4" fillId="0" borderId="0" xfId="0" applyNumberFormat="1" applyFont="1" applyAlignment="1">
      <alignment/>
    </xf>
    <xf numFmtId="170" fontId="0" fillId="0" borderId="0" xfId="0" applyNumberFormat="1" applyAlignment="1">
      <alignment/>
    </xf>
    <xf numFmtId="0" fontId="8" fillId="0" borderId="11" xfId="0" applyFont="1" applyBorder="1" applyAlignment="1">
      <alignment wrapText="1"/>
    </xf>
    <xf numFmtId="165" fontId="4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left"/>
    </xf>
    <xf numFmtId="165" fontId="14" fillId="0" borderId="0" xfId="0" applyNumberFormat="1" applyFont="1" applyBorder="1" applyAlignment="1">
      <alignment/>
    </xf>
    <xf numFmtId="170" fontId="14" fillId="0" borderId="0" xfId="0" applyNumberFormat="1" applyFont="1" applyBorder="1" applyAlignment="1">
      <alignment/>
    </xf>
    <xf numFmtId="164" fontId="14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0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283</v>
      </c>
      <c r="C4" s="2"/>
      <c r="D4" s="2"/>
      <c r="E4" s="3"/>
      <c r="F4" s="3"/>
      <c r="G4" s="5" t="s">
        <v>3</v>
      </c>
      <c r="H4" s="5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363" t="s">
        <v>194</v>
      </c>
      <c r="H5" s="364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258</v>
      </c>
      <c r="F6" s="11" t="s">
        <v>258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C9+C17+C30+C36+C64+C68+C76+C102+C48+C75+C26+C74</f>
        <v>65363.50000000001</v>
      </c>
      <c r="D8" s="18">
        <f>D9+D17+D30+D36+D64+D68+D76+D102+D48+D75+D26+D74</f>
        <v>0</v>
      </c>
      <c r="E8" s="17">
        <f>E9+E17+E30+E36+E64+E68+E76+E102+E48+E75+E26+E74</f>
        <v>5180.165999999999</v>
      </c>
      <c r="F8" s="17">
        <f>F9+F17+F30+F36+F64+F68+F76+F102+F48+F75+F26+F74+F73</f>
        <v>90</v>
      </c>
      <c r="G8" s="155" t="e">
        <f>E8*100/D8</f>
        <v>#DIV/0!</v>
      </c>
      <c r="H8" s="20">
        <f aca="true" t="shared" si="0" ref="H8:H67">E8-D8</f>
        <v>5180.165999999999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0</v>
      </c>
      <c r="E9" s="59">
        <f>E10</f>
        <v>2334.939</v>
      </c>
      <c r="F9" s="59">
        <f>F10</f>
        <v>0</v>
      </c>
      <c r="G9" s="17" t="e">
        <f>E9*100/D9</f>
        <v>#DIV/0!</v>
      </c>
      <c r="H9" s="24">
        <f t="shared" si="0"/>
        <v>2334.939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0</v>
      </c>
      <c r="E10" s="63">
        <f>E11+E12+E13+E14</f>
        <v>2334.939</v>
      </c>
      <c r="F10" s="63">
        <f>F11+F12+F13+F14</f>
        <v>0</v>
      </c>
      <c r="G10" s="23" t="e">
        <f>E10*100/D10</f>
        <v>#DIV/0!</v>
      </c>
      <c r="H10" s="30">
        <f t="shared" si="0"/>
        <v>2334.939</v>
      </c>
    </row>
    <row r="11" spans="1:8" ht="24">
      <c r="A11" s="154" t="s">
        <v>285</v>
      </c>
      <c r="B11" s="157" t="s">
        <v>299</v>
      </c>
      <c r="C11" s="48">
        <v>41885</v>
      </c>
      <c r="D11" s="48"/>
      <c r="E11" s="52">
        <v>2309.555</v>
      </c>
      <c r="F11" s="52"/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/>
      <c r="E12" s="35">
        <v>24.67</v>
      </c>
      <c r="F12" s="35"/>
      <c r="G12" s="32"/>
      <c r="H12" s="33">
        <f t="shared" si="0"/>
        <v>24.67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/>
      <c r="E13" s="28">
        <v>0.714</v>
      </c>
      <c r="F13" s="28"/>
      <c r="G13" s="29"/>
      <c r="H13" s="30">
        <f t="shared" si="0"/>
        <v>0.714</v>
      </c>
    </row>
    <row r="14" spans="1:8" ht="50.25" customHeight="1" thickBot="1">
      <c r="A14" s="154" t="s">
        <v>288</v>
      </c>
      <c r="B14" s="159" t="s">
        <v>298</v>
      </c>
      <c r="C14" s="156"/>
      <c r="D14" s="39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1"/>
      <c r="E15" s="42">
        <v>61.44</v>
      </c>
      <c r="F15" s="42">
        <v>67.97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/>
      <c r="F16" s="43"/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0</v>
      </c>
      <c r="E17" s="165">
        <f>E18+E21+E23+E24+E25</f>
        <v>1154.893</v>
      </c>
      <c r="F17" s="165">
        <f>F18+F21+F23+F24+F25</f>
        <v>0</v>
      </c>
      <c r="G17" s="32" t="e">
        <f>E17*100/D17</f>
        <v>#DIV/0!</v>
      </c>
      <c r="H17" s="33">
        <f t="shared" si="0"/>
        <v>1154.893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0</v>
      </c>
      <c r="E18" s="51">
        <f>E19+E20</f>
        <v>267.38</v>
      </c>
      <c r="F18" s="51">
        <f>F19+F20</f>
        <v>0</v>
      </c>
      <c r="G18" s="52" t="e">
        <f>E18*100/D18</f>
        <v>#DIV/0!</v>
      </c>
      <c r="H18" s="33">
        <f t="shared" si="0"/>
        <v>267.38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53"/>
      <c r="E19" s="50">
        <v>67.38</v>
      </c>
      <c r="F19" s="50"/>
      <c r="G19" s="52" t="e">
        <f>E19*100/D19</f>
        <v>#DIV/0!</v>
      </c>
      <c r="H19" s="33">
        <f t="shared" si="0"/>
        <v>67.38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53"/>
      <c r="E20" s="50">
        <v>200</v>
      </c>
      <c r="F20" s="50"/>
      <c r="G20" s="52" t="e">
        <f>E20*100/D20</f>
        <v>#DIV/0!</v>
      </c>
      <c r="H20" s="33">
        <f t="shared" si="0"/>
        <v>200</v>
      </c>
    </row>
    <row r="21" spans="1:8" ht="37.5" customHeight="1">
      <c r="A21" s="48" t="s">
        <v>201</v>
      </c>
      <c r="B21" s="54" t="s">
        <v>202</v>
      </c>
      <c r="C21" s="54"/>
      <c r="D21" s="48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/>
      <c r="E23" s="37">
        <v>847.33</v>
      </c>
      <c r="F23" s="37"/>
      <c r="G23" s="55" t="e">
        <f aca="true" t="shared" si="1" ref="G23:G30">E23*100/D23</f>
        <v>#DIV/0!</v>
      </c>
      <c r="H23" s="56">
        <f t="shared" si="0"/>
        <v>847.33</v>
      </c>
    </row>
    <row r="24" spans="1:8" ht="12">
      <c r="A24" s="13" t="s">
        <v>21</v>
      </c>
      <c r="B24" s="13" t="s">
        <v>22</v>
      </c>
      <c r="C24" s="13">
        <v>844</v>
      </c>
      <c r="D24" s="13"/>
      <c r="E24" s="38">
        <v>33.583</v>
      </c>
      <c r="F24" s="38"/>
      <c r="G24" s="55" t="e">
        <f t="shared" si="1"/>
        <v>#DIV/0!</v>
      </c>
      <c r="H24" s="56">
        <f t="shared" si="0"/>
        <v>33.583</v>
      </c>
    </row>
    <row r="25" spans="1:8" ht="12">
      <c r="A25" s="13" t="s">
        <v>302</v>
      </c>
      <c r="B25" s="13" t="s">
        <v>303</v>
      </c>
      <c r="C25" s="13"/>
      <c r="D25" s="13"/>
      <c r="E25" s="38">
        <v>6.6</v>
      </c>
      <c r="F25" s="38"/>
      <c r="G25" s="55"/>
      <c r="H25" s="56">
        <f t="shared" si="0"/>
        <v>6.6</v>
      </c>
    </row>
    <row r="26" spans="1:8" ht="12">
      <c r="A26" s="15" t="s">
        <v>23</v>
      </c>
      <c r="B26" s="45" t="s">
        <v>24</v>
      </c>
      <c r="C26" s="57">
        <f>C27+C28+C29</f>
        <v>7780.5</v>
      </c>
      <c r="D26" s="57">
        <f>D27+D28+D29</f>
        <v>0</v>
      </c>
      <c r="E26" s="57">
        <f>E27+E28+E29</f>
        <v>309.048</v>
      </c>
      <c r="F26" s="57">
        <f>F27+F28+F29</f>
        <v>0</v>
      </c>
      <c r="G26" s="17" t="e">
        <f t="shared" si="1"/>
        <v>#DIV/0!</v>
      </c>
      <c r="H26" s="33">
        <f t="shared" si="0"/>
        <v>309.048</v>
      </c>
    </row>
    <row r="27" spans="1:9" ht="12">
      <c r="A27" s="34" t="s">
        <v>25</v>
      </c>
      <c r="B27" s="34" t="s">
        <v>26</v>
      </c>
      <c r="C27" s="34">
        <v>769</v>
      </c>
      <c r="D27" s="34"/>
      <c r="E27" s="39">
        <v>62.278</v>
      </c>
      <c r="F27" s="39"/>
      <c r="G27" s="52" t="e">
        <f t="shared" si="1"/>
        <v>#DIV/0!</v>
      </c>
      <c r="H27" s="56">
        <f t="shared" si="0"/>
        <v>62.278</v>
      </c>
      <c r="I27" s="47"/>
    </row>
    <row r="28" spans="1:9" ht="12">
      <c r="A28" s="58" t="s">
        <v>27</v>
      </c>
      <c r="B28" s="58" t="s">
        <v>28</v>
      </c>
      <c r="C28" s="58"/>
      <c r="D28" s="58"/>
      <c r="E28" s="39"/>
      <c r="F28" s="39"/>
      <c r="G28" s="52" t="e">
        <f t="shared" si="1"/>
        <v>#DIV/0!</v>
      </c>
      <c r="H28" s="56">
        <f t="shared" si="0"/>
        <v>0</v>
      </c>
      <c r="I28" s="47"/>
    </row>
    <row r="29" spans="1:8" ht="12">
      <c r="A29" s="58" t="s">
        <v>29</v>
      </c>
      <c r="B29" s="58" t="s">
        <v>30</v>
      </c>
      <c r="C29" s="58">
        <v>7011.5</v>
      </c>
      <c r="D29" s="58"/>
      <c r="E29" s="52">
        <v>246.77</v>
      </c>
      <c r="F29" s="52"/>
      <c r="G29" s="52" t="e">
        <f t="shared" si="1"/>
        <v>#DIV/0!</v>
      </c>
      <c r="H29" s="56">
        <f t="shared" si="0"/>
        <v>246.77</v>
      </c>
    </row>
    <row r="30" spans="1:8" ht="12">
      <c r="A30" s="26" t="s">
        <v>31</v>
      </c>
      <c r="B30" s="21" t="s">
        <v>32</v>
      </c>
      <c r="C30" s="59">
        <f>C32+C34</f>
        <v>795.4</v>
      </c>
      <c r="D30" s="59">
        <f>D32+D34</f>
        <v>0</v>
      </c>
      <c r="E30" s="59">
        <f>E32+E34</f>
        <v>26.492</v>
      </c>
      <c r="F30" s="59">
        <f>F32+F34</f>
        <v>0</v>
      </c>
      <c r="G30" s="29" t="e">
        <f t="shared" si="1"/>
        <v>#DIV/0!</v>
      </c>
      <c r="H30" s="24">
        <f t="shared" si="0"/>
        <v>26.492</v>
      </c>
    </row>
    <row r="31" spans="1:8" ht="12">
      <c r="A31" s="27" t="s">
        <v>33</v>
      </c>
      <c r="B31" s="27" t="s">
        <v>34</v>
      </c>
      <c r="C31" s="27"/>
      <c r="D31" s="27"/>
      <c r="E31" s="28"/>
      <c r="F31" s="28"/>
      <c r="G31" s="29"/>
      <c r="H31" s="30">
        <f t="shared" si="0"/>
        <v>0</v>
      </c>
    </row>
    <row r="32" spans="2:8" ht="12">
      <c r="B32" s="34" t="s">
        <v>35</v>
      </c>
      <c r="C32" s="35">
        <f>C33</f>
        <v>795.4</v>
      </c>
      <c r="D32" s="35">
        <f>D33</f>
        <v>0</v>
      </c>
      <c r="E32" s="35">
        <f>E33</f>
        <v>26.392</v>
      </c>
      <c r="F32" s="35">
        <f>F33</f>
        <v>0</v>
      </c>
      <c r="G32" s="55" t="e">
        <f>E32*100/D32</f>
        <v>#DIV/0!</v>
      </c>
      <c r="H32" s="56">
        <f t="shared" si="0"/>
        <v>26.392</v>
      </c>
    </row>
    <row r="33" spans="1:8" ht="12">
      <c r="A33" s="27" t="s">
        <v>36</v>
      </c>
      <c r="B33" s="58" t="s">
        <v>37</v>
      </c>
      <c r="C33" s="58">
        <v>795.4</v>
      </c>
      <c r="D33" s="58"/>
      <c r="E33" s="39">
        <v>26.392</v>
      </c>
      <c r="F33" s="39"/>
      <c r="G33" s="55" t="e">
        <f>E33*100/D33</f>
        <v>#DIV/0!</v>
      </c>
      <c r="H33" s="56">
        <f t="shared" si="0"/>
        <v>26.392</v>
      </c>
    </row>
    <row r="34" spans="1:8" ht="12">
      <c r="A34" s="27" t="s">
        <v>38</v>
      </c>
      <c r="B34" s="27" t="s">
        <v>39</v>
      </c>
      <c r="C34" s="27"/>
      <c r="D34" s="27"/>
      <c r="E34" s="38">
        <v>0.1</v>
      </c>
      <c r="F34" s="38"/>
      <c r="G34" s="39" t="e">
        <f>E34*100/D34</f>
        <v>#DIV/0!</v>
      </c>
      <c r="H34" s="60">
        <f t="shared" si="0"/>
        <v>0.1</v>
      </c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66">
        <f>D41+D43+D37+D40+D38+D39</f>
        <v>0</v>
      </c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C46+C47</f>
        <v>0</v>
      </c>
      <c r="D43" s="28">
        <f>D46+D47</f>
        <v>0</v>
      </c>
      <c r="E43" s="28">
        <f>E46+E47</f>
        <v>0</v>
      </c>
      <c r="F43" s="28">
        <f>F46+F47</f>
        <v>0</v>
      </c>
      <c r="G43" s="29"/>
      <c r="H43" s="24">
        <f t="shared" si="0"/>
        <v>0</v>
      </c>
    </row>
    <row r="44" spans="1:8" s="47" customFormat="1" ht="12">
      <c r="A44" s="27" t="s">
        <v>57</v>
      </c>
      <c r="B44" s="27" t="s">
        <v>58</v>
      </c>
      <c r="C44" s="27"/>
      <c r="D44" s="27"/>
      <c r="E44" s="70"/>
      <c r="F44" s="70"/>
      <c r="G44" s="29"/>
      <c r="H44" s="30"/>
    </row>
    <row r="45" spans="1:8" s="47" customFormat="1" ht="12">
      <c r="A45" s="34"/>
      <c r="B45" s="34" t="s">
        <v>59</v>
      </c>
      <c r="C45" s="34"/>
      <c r="D45" s="34"/>
      <c r="E45" s="71"/>
      <c r="F45" s="71"/>
      <c r="G45" s="23"/>
      <c r="H45" s="24"/>
    </row>
    <row r="46" spans="1:9" s="47" customFormat="1" ht="12" customHeight="1">
      <c r="A46" s="13"/>
      <c r="B46" s="13" t="s">
        <v>60</v>
      </c>
      <c r="C46" s="13"/>
      <c r="D46" s="13"/>
      <c r="E46" s="37"/>
      <c r="F46" s="37"/>
      <c r="G46" s="32"/>
      <c r="H46" s="33">
        <f t="shared" si="0"/>
        <v>0</v>
      </c>
      <c r="I46" s="4"/>
    </row>
    <row r="47" spans="1:9" s="47" customFormat="1" ht="12">
      <c r="A47" s="34" t="s">
        <v>61</v>
      </c>
      <c r="B47" s="34" t="s">
        <v>62</v>
      </c>
      <c r="C47" s="34"/>
      <c r="D47" s="34"/>
      <c r="E47" s="39"/>
      <c r="F47" s="39"/>
      <c r="G47" s="23"/>
      <c r="H47" s="24">
        <f t="shared" si="0"/>
        <v>0</v>
      </c>
      <c r="I47" s="4"/>
    </row>
    <row r="48" spans="1:8" ht="24">
      <c r="A48" s="7" t="s">
        <v>63</v>
      </c>
      <c r="B48" s="84" t="s">
        <v>203</v>
      </c>
      <c r="C48" s="153">
        <f>C51+C55+C58</f>
        <v>3229</v>
      </c>
      <c r="D48" s="153">
        <f>D51+D55+D58</f>
        <v>0</v>
      </c>
      <c r="E48" s="153">
        <f>E51+E55+E58</f>
        <v>536.304</v>
      </c>
      <c r="F48" s="153">
        <f>F51+F58+F55</f>
        <v>0</v>
      </c>
      <c r="G48" s="17" t="e">
        <f>E48*100/D48</f>
        <v>#DIV/0!</v>
      </c>
      <c r="H48" s="88">
        <f t="shared" si="0"/>
        <v>536.304</v>
      </c>
    </row>
    <row r="49" spans="2:8" ht="0.75" customHeight="1">
      <c r="B49" s="74"/>
      <c r="C49" s="74"/>
      <c r="D49" s="46">
        <f>D51+D58+D63+D53+D62</f>
        <v>0</v>
      </c>
      <c r="E49" s="66">
        <f>E51+E58+E63+E53+E62</f>
        <v>998.8919999999999</v>
      </c>
      <c r="F49" s="66">
        <f>F51+F58+F63+F53+F62</f>
        <v>0</v>
      </c>
      <c r="G49" s="23" t="e">
        <f>E49*100/D49</f>
        <v>#DIV/0!</v>
      </c>
      <c r="H49" s="24">
        <f t="shared" si="0"/>
        <v>998.8919999999999</v>
      </c>
    </row>
    <row r="50" spans="1:8" ht="12">
      <c r="A50" s="27" t="s">
        <v>64</v>
      </c>
      <c r="B50" s="27" t="s">
        <v>65</v>
      </c>
      <c r="C50" s="27"/>
      <c r="D50" s="27"/>
      <c r="E50" s="28"/>
      <c r="F50" s="28"/>
      <c r="G50" s="29"/>
      <c r="H50" s="30">
        <f t="shared" si="0"/>
        <v>0</v>
      </c>
    </row>
    <row r="51" spans="2:8" ht="12">
      <c r="B51" s="34" t="s">
        <v>66</v>
      </c>
      <c r="C51" s="35">
        <f>C53</f>
        <v>2810</v>
      </c>
      <c r="D51" s="35">
        <f>D53</f>
        <v>0</v>
      </c>
      <c r="E51" s="35">
        <f>E53</f>
        <v>454.518</v>
      </c>
      <c r="F51" s="35">
        <f>F53</f>
        <v>0</v>
      </c>
      <c r="G51" s="63" t="e">
        <f>E51*100/D51</f>
        <v>#DIV/0!</v>
      </c>
      <c r="H51" s="60">
        <f t="shared" si="0"/>
        <v>454.518</v>
      </c>
    </row>
    <row r="52" spans="1:8" ht="12">
      <c r="A52" s="27" t="s">
        <v>267</v>
      </c>
      <c r="B52" s="27" t="s">
        <v>65</v>
      </c>
      <c r="C52" s="27"/>
      <c r="D52" s="27"/>
      <c r="E52" s="28"/>
      <c r="F52" s="28"/>
      <c r="G52" s="39"/>
      <c r="H52" s="61">
        <f t="shared" si="0"/>
        <v>0</v>
      </c>
    </row>
    <row r="53" spans="2:8" ht="12">
      <c r="B53" s="34" t="s">
        <v>67</v>
      </c>
      <c r="C53" s="34">
        <v>2810</v>
      </c>
      <c r="D53" s="34"/>
      <c r="E53" s="35">
        <v>454.518</v>
      </c>
      <c r="F53" s="35"/>
      <c r="G53" s="63" t="e">
        <f>E53*100/D53</f>
        <v>#DIV/0!</v>
      </c>
      <c r="H53" s="60">
        <f t="shared" si="0"/>
        <v>454.518</v>
      </c>
    </row>
    <row r="54" spans="1:8" ht="12">
      <c r="A54" s="27" t="s">
        <v>277</v>
      </c>
      <c r="B54" s="27" t="s">
        <v>65</v>
      </c>
      <c r="C54" s="27"/>
      <c r="D54" s="27"/>
      <c r="E54" s="28"/>
      <c r="F54" s="28"/>
      <c r="G54" s="39"/>
      <c r="H54" s="61">
        <f>E54-D54</f>
        <v>0</v>
      </c>
    </row>
    <row r="55" spans="2:8" ht="12">
      <c r="B55" s="34" t="s">
        <v>67</v>
      </c>
      <c r="C55" s="34">
        <v>126</v>
      </c>
      <c r="D55" s="34"/>
      <c r="E55" s="35"/>
      <c r="F55" s="35">
        <v>0</v>
      </c>
      <c r="G55" s="63"/>
      <c r="H55" s="60">
        <v>0</v>
      </c>
    </row>
    <row r="56" spans="1:9" ht="12">
      <c r="A56" s="27" t="s">
        <v>68</v>
      </c>
      <c r="B56" s="27" t="s">
        <v>69</v>
      </c>
      <c r="C56" s="27"/>
      <c r="D56" s="27"/>
      <c r="E56" s="70"/>
      <c r="F56" s="70"/>
      <c r="G56" s="39"/>
      <c r="H56" s="61">
        <f t="shared" si="0"/>
        <v>0</v>
      </c>
      <c r="I56" s="47"/>
    </row>
    <row r="57" spans="1:9" ht="12">
      <c r="A57" s="75"/>
      <c r="B57" s="34" t="s">
        <v>70</v>
      </c>
      <c r="C57" s="34"/>
      <c r="D57" s="34"/>
      <c r="E57" s="76"/>
      <c r="F57" s="76"/>
      <c r="G57" s="63"/>
      <c r="H57" s="60">
        <f t="shared" si="0"/>
        <v>0</v>
      </c>
      <c r="I57" s="77"/>
    </row>
    <row r="58" spans="1:9" s="47" customFormat="1" ht="12">
      <c r="A58" s="75"/>
      <c r="B58" s="34" t="s">
        <v>71</v>
      </c>
      <c r="C58" s="76">
        <f>C60+C62</f>
        <v>293</v>
      </c>
      <c r="D58" s="76">
        <f>D60+D62</f>
        <v>0</v>
      </c>
      <c r="E58" s="76">
        <f>E60+E62</f>
        <v>81.786</v>
      </c>
      <c r="F58" s="76">
        <f>F60+F62</f>
        <v>0</v>
      </c>
      <c r="G58" s="55" t="e">
        <f>E58*100/D58</f>
        <v>#DIV/0!</v>
      </c>
      <c r="H58" s="56">
        <f t="shared" si="0"/>
        <v>81.786</v>
      </c>
      <c r="I58" s="77"/>
    </row>
    <row r="59" spans="1:8" s="77" customFormat="1" ht="12">
      <c r="A59" s="27" t="s">
        <v>72</v>
      </c>
      <c r="B59" s="27" t="s">
        <v>73</v>
      </c>
      <c r="C59" s="27"/>
      <c r="D59" s="27"/>
      <c r="E59" s="78"/>
      <c r="F59" s="78"/>
      <c r="G59" s="39"/>
      <c r="H59" s="61">
        <f t="shared" si="0"/>
        <v>0</v>
      </c>
    </row>
    <row r="60" spans="1:8" s="77" customFormat="1" ht="12">
      <c r="A60" s="68"/>
      <c r="B60" s="13" t="s">
        <v>74</v>
      </c>
      <c r="C60" s="34">
        <v>293</v>
      </c>
      <c r="D60" s="34"/>
      <c r="E60" s="62">
        <v>73.716</v>
      </c>
      <c r="F60" s="62"/>
      <c r="G60" s="55" t="e">
        <f>E60*100/D60</f>
        <v>#DIV/0!</v>
      </c>
      <c r="H60" s="56">
        <f t="shared" si="0"/>
        <v>73.716</v>
      </c>
    </row>
    <row r="61" spans="1:8" s="77" customFormat="1" ht="12">
      <c r="A61" s="27" t="s">
        <v>75</v>
      </c>
      <c r="B61" s="27" t="s">
        <v>73</v>
      </c>
      <c r="C61" s="27"/>
      <c r="D61" s="27"/>
      <c r="E61" s="76"/>
      <c r="F61" s="76"/>
      <c r="G61" s="39"/>
      <c r="H61" s="61"/>
    </row>
    <row r="62" spans="1:8" s="77" customFormat="1" ht="12">
      <c r="A62" s="68"/>
      <c r="B62" s="13" t="s">
        <v>76</v>
      </c>
      <c r="C62" s="13"/>
      <c r="D62" s="13"/>
      <c r="E62" s="76">
        <v>8.07</v>
      </c>
      <c r="F62" s="76"/>
      <c r="G62" s="55" t="e">
        <f>E62*100/D62</f>
        <v>#DIV/0!</v>
      </c>
      <c r="H62" s="56">
        <f t="shared" si="0"/>
        <v>8.07</v>
      </c>
    </row>
    <row r="63" spans="1:8" s="77" customFormat="1" ht="12">
      <c r="A63" s="58" t="s">
        <v>77</v>
      </c>
      <c r="B63" s="58" t="s">
        <v>78</v>
      </c>
      <c r="C63" s="13"/>
      <c r="D63" s="13"/>
      <c r="E63" s="78"/>
      <c r="F63" s="78"/>
      <c r="G63" s="32"/>
      <c r="H63" s="33">
        <f t="shared" si="0"/>
        <v>0</v>
      </c>
    </row>
    <row r="64" spans="1:8" s="77" customFormat="1" ht="12">
      <c r="A64" s="31" t="s">
        <v>79</v>
      </c>
      <c r="B64" s="22" t="s">
        <v>80</v>
      </c>
      <c r="C64" s="59">
        <f>C66</f>
        <v>1292.8</v>
      </c>
      <c r="D64" s="59">
        <f>D66</f>
        <v>0</v>
      </c>
      <c r="E64" s="59">
        <f>E66</f>
        <v>555.439</v>
      </c>
      <c r="F64" s="59">
        <f>F66</f>
        <v>0</v>
      </c>
      <c r="G64" s="29" t="e">
        <f>E64*100/D64</f>
        <v>#DIV/0!</v>
      </c>
      <c r="H64" s="24">
        <f t="shared" si="0"/>
        <v>555.439</v>
      </c>
    </row>
    <row r="65" spans="1:8" s="77" customFormat="1" ht="12">
      <c r="A65" s="27" t="s">
        <v>81</v>
      </c>
      <c r="B65" s="27" t="s">
        <v>82</v>
      </c>
      <c r="C65" s="27"/>
      <c r="D65" s="27"/>
      <c r="E65" s="79"/>
      <c r="F65" s="79"/>
      <c r="G65" s="29"/>
      <c r="H65" s="30">
        <f t="shared" si="0"/>
        <v>0</v>
      </c>
    </row>
    <row r="66" spans="1:8" s="77" customFormat="1" ht="12">
      <c r="A66" s="75"/>
      <c r="B66" s="34" t="s">
        <v>83</v>
      </c>
      <c r="C66" s="34">
        <v>1292.8</v>
      </c>
      <c r="D66" s="34"/>
      <c r="E66" s="76">
        <v>555.439</v>
      </c>
      <c r="F66" s="76"/>
      <c r="G66" s="23" t="e">
        <f>E66*100/D66</f>
        <v>#DIV/0!</v>
      </c>
      <c r="H66" s="24">
        <f t="shared" si="0"/>
        <v>555.439</v>
      </c>
    </row>
    <row r="67" spans="1:9" s="77" customFormat="1" ht="12">
      <c r="A67" s="21" t="s">
        <v>84</v>
      </c>
      <c r="B67" s="21" t="s">
        <v>85</v>
      </c>
      <c r="C67" s="21"/>
      <c r="D67" s="21"/>
      <c r="E67" s="70"/>
      <c r="F67" s="70"/>
      <c r="G67" s="29"/>
      <c r="H67" s="30">
        <f t="shared" si="0"/>
        <v>0</v>
      </c>
      <c r="I67" s="47"/>
    </row>
    <row r="68" spans="1:8" s="77" customFormat="1" ht="12">
      <c r="A68" s="68"/>
      <c r="B68" s="45" t="s">
        <v>86</v>
      </c>
      <c r="C68" s="45"/>
      <c r="D68" s="45"/>
      <c r="E68" s="66">
        <f>E69</f>
        <v>0</v>
      </c>
      <c r="F68" s="66">
        <v>90</v>
      </c>
      <c r="G68" s="32"/>
      <c r="H68" s="33">
        <f aca="true" t="shared" si="2" ref="H68:H139">E68-D68</f>
        <v>0</v>
      </c>
    </row>
    <row r="69" spans="1:9" s="47" customFormat="1" ht="12">
      <c r="A69" s="13" t="s">
        <v>87</v>
      </c>
      <c r="B69" s="75" t="s">
        <v>88</v>
      </c>
      <c r="C69" s="75"/>
      <c r="D69" s="75"/>
      <c r="E69" s="80">
        <f>E70</f>
        <v>0</v>
      </c>
      <c r="F69" s="80">
        <f>F70</f>
        <v>0</v>
      </c>
      <c r="G69" s="32"/>
      <c r="H69" s="33">
        <f t="shared" si="2"/>
        <v>0</v>
      </c>
      <c r="I69" s="77"/>
    </row>
    <row r="70" spans="1:8" s="77" customFormat="1" ht="12">
      <c r="A70" s="27" t="s">
        <v>89</v>
      </c>
      <c r="B70" s="27" t="s">
        <v>90</v>
      </c>
      <c r="C70" s="27"/>
      <c r="D70" s="27"/>
      <c r="E70" s="80">
        <f>E72</f>
        <v>0</v>
      </c>
      <c r="F70" s="80">
        <f>F72</f>
        <v>0</v>
      </c>
      <c r="G70" s="29"/>
      <c r="H70" s="24">
        <f t="shared" si="2"/>
        <v>0</v>
      </c>
    </row>
    <row r="71" spans="1:8" s="77" customFormat="1" ht="12">
      <c r="A71" s="27" t="s">
        <v>91</v>
      </c>
      <c r="B71" s="27" t="s">
        <v>92</v>
      </c>
      <c r="C71" s="27"/>
      <c r="D71" s="27"/>
      <c r="E71" s="65"/>
      <c r="F71" s="65"/>
      <c r="G71" s="29"/>
      <c r="H71" s="30"/>
    </row>
    <row r="72" spans="1:8" s="77" customFormat="1" ht="12">
      <c r="A72" s="13"/>
      <c r="B72" s="13" t="s">
        <v>93</v>
      </c>
      <c r="C72" s="13"/>
      <c r="D72" s="13"/>
      <c r="E72" s="37">
        <v>0</v>
      </c>
      <c r="F72" s="37">
        <v>0</v>
      </c>
      <c r="G72" s="32"/>
      <c r="H72" s="33">
        <f t="shared" si="2"/>
        <v>0</v>
      </c>
    </row>
    <row r="73" spans="1:8" s="77" customFormat="1" ht="36">
      <c r="A73" s="81" t="s">
        <v>243</v>
      </c>
      <c r="B73" s="82" t="s">
        <v>244</v>
      </c>
      <c r="C73" s="13"/>
      <c r="D73" s="15"/>
      <c r="E73" s="83"/>
      <c r="F73" s="37"/>
      <c r="G73" s="32"/>
      <c r="H73" s="33"/>
    </row>
    <row r="74" spans="1:9" s="77" customFormat="1" ht="35.25" customHeight="1">
      <c r="A74" s="81" t="s">
        <v>304</v>
      </c>
      <c r="B74" s="84" t="s">
        <v>210</v>
      </c>
      <c r="C74" s="74"/>
      <c r="D74" s="85"/>
      <c r="E74" s="57">
        <v>65</v>
      </c>
      <c r="F74" s="57"/>
      <c r="G74" s="17"/>
      <c r="H74" s="33">
        <f t="shared" si="2"/>
        <v>65</v>
      </c>
      <c r="I74" s="4"/>
    </row>
    <row r="75" spans="1:8" s="9" customFormat="1" ht="12">
      <c r="A75" s="81" t="s">
        <v>289</v>
      </c>
      <c r="B75" s="74" t="s">
        <v>94</v>
      </c>
      <c r="C75" s="74">
        <v>622</v>
      </c>
      <c r="D75" s="66"/>
      <c r="E75" s="57">
        <v>0</v>
      </c>
      <c r="F75" s="57"/>
      <c r="G75" s="17" t="e">
        <f>E75*100/D75</f>
        <v>#DIV/0!</v>
      </c>
      <c r="H75" s="33">
        <f t="shared" si="2"/>
        <v>0</v>
      </c>
    </row>
    <row r="76" spans="1:8" ht="12">
      <c r="A76" s="81" t="s">
        <v>95</v>
      </c>
      <c r="B76" s="45" t="s">
        <v>96</v>
      </c>
      <c r="C76" s="59">
        <f>C78+C80+C88+C92+C94+C97+C90+C86+C89+C95+C85+C96</f>
        <v>712.8000000000001</v>
      </c>
      <c r="D76" s="59">
        <f>D78+D80+D88+D92+D94+D97+D90+D86+D89+D95+D85+D96</f>
        <v>0</v>
      </c>
      <c r="E76" s="86">
        <f>E78+E80+E88+E92+E94+E97+E90+E86+E89+E95+E85+E96+E101</f>
        <v>93.15</v>
      </c>
      <c r="F76" s="86">
        <f>F78+F80+F88+F92+F94+F97+F90+F86+F89+F95+F85+F96</f>
        <v>0</v>
      </c>
      <c r="G76" s="29" t="e">
        <f>E76*100/D76</f>
        <v>#DIV/0!</v>
      </c>
      <c r="H76" s="24">
        <f t="shared" si="2"/>
        <v>93.15</v>
      </c>
    </row>
    <row r="77" spans="1:9" s="9" customFormat="1" ht="12">
      <c r="A77" s="34" t="s">
        <v>279</v>
      </c>
      <c r="B77" s="34" t="s">
        <v>97</v>
      </c>
      <c r="C77" s="34"/>
      <c r="D77" s="34"/>
      <c r="E77" s="87"/>
      <c r="F77" s="87"/>
      <c r="G77" s="29"/>
      <c r="H77" s="30"/>
      <c r="I77" s="4"/>
    </row>
    <row r="78" spans="2:8" ht="12">
      <c r="B78" s="34" t="s">
        <v>98</v>
      </c>
      <c r="C78" s="34">
        <v>80.1</v>
      </c>
      <c r="D78" s="34"/>
      <c r="E78" s="35">
        <v>1.65</v>
      </c>
      <c r="F78" s="35"/>
      <c r="G78" s="55" t="e">
        <f>E78*100/D78</f>
        <v>#DIV/0!</v>
      </c>
      <c r="H78" s="33">
        <f t="shared" si="2"/>
        <v>1.65</v>
      </c>
    </row>
    <row r="79" spans="1:8" ht="12">
      <c r="A79" s="27" t="s">
        <v>99</v>
      </c>
      <c r="B79" s="27" t="s">
        <v>100</v>
      </c>
      <c r="C79" s="27"/>
      <c r="D79" s="27"/>
      <c r="E79" s="28"/>
      <c r="F79" s="28"/>
      <c r="G79" s="39"/>
      <c r="H79" s="30"/>
    </row>
    <row r="80" spans="1:8" ht="12">
      <c r="A80" s="13"/>
      <c r="B80" s="13" t="s">
        <v>101</v>
      </c>
      <c r="C80" s="13">
        <v>60</v>
      </c>
      <c r="D80" s="13"/>
      <c r="E80" s="37">
        <v>6</v>
      </c>
      <c r="F80" s="37"/>
      <c r="G80" s="55" t="e">
        <f>E80*100/D80</f>
        <v>#DIV/0!</v>
      </c>
      <c r="H80" s="33">
        <f t="shared" si="2"/>
        <v>6</v>
      </c>
    </row>
    <row r="81" spans="1:8" ht="12">
      <c r="A81" s="34" t="s">
        <v>102</v>
      </c>
      <c r="B81" s="34" t="s">
        <v>103</v>
      </c>
      <c r="C81" s="34"/>
      <c r="D81" s="34"/>
      <c r="E81" s="35"/>
      <c r="F81" s="35"/>
      <c r="G81" s="39"/>
      <c r="H81" s="30"/>
    </row>
    <row r="82" spans="2:8" ht="12">
      <c r="B82" s="13" t="s">
        <v>104</v>
      </c>
      <c r="C82" s="34"/>
      <c r="D82" s="34"/>
      <c r="E82" s="35"/>
      <c r="F82" s="35"/>
      <c r="G82" s="55"/>
      <c r="H82" s="33">
        <f t="shared" si="2"/>
        <v>0</v>
      </c>
    </row>
    <row r="83" spans="1:8" ht="12">
      <c r="A83" s="27" t="s">
        <v>105</v>
      </c>
      <c r="B83" s="27" t="s">
        <v>103</v>
      </c>
      <c r="C83" s="27"/>
      <c r="D83" s="27"/>
      <c r="E83" s="28"/>
      <c r="F83" s="28"/>
      <c r="G83" s="39"/>
      <c r="H83" s="30"/>
    </row>
    <row r="84" spans="2:8" ht="12">
      <c r="B84" s="34" t="s">
        <v>106</v>
      </c>
      <c r="C84" s="34"/>
      <c r="D84" s="34"/>
      <c r="E84" s="35"/>
      <c r="F84" s="35"/>
      <c r="G84" s="63"/>
      <c r="H84" s="24"/>
    </row>
    <row r="85" spans="2:8" ht="12">
      <c r="B85" s="34" t="s">
        <v>93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226</v>
      </c>
      <c r="B86" s="58" t="s">
        <v>227</v>
      </c>
      <c r="C86" s="58"/>
      <c r="D86" s="58"/>
      <c r="E86" s="52"/>
      <c r="F86" s="38"/>
      <c r="G86" s="52"/>
      <c r="H86" s="88">
        <f t="shared" si="2"/>
        <v>0</v>
      </c>
    </row>
    <row r="87" spans="1:8" ht="12">
      <c r="A87" s="27" t="s">
        <v>107</v>
      </c>
      <c r="B87" s="27" t="s">
        <v>108</v>
      </c>
      <c r="C87" s="27"/>
      <c r="D87" s="27"/>
      <c r="E87" s="28"/>
      <c r="F87" s="28"/>
      <c r="G87" s="39"/>
      <c r="H87" s="30"/>
    </row>
    <row r="88" spans="1:8" ht="12">
      <c r="A88" s="13"/>
      <c r="B88" s="13" t="s">
        <v>109</v>
      </c>
      <c r="C88" s="13">
        <v>4</v>
      </c>
      <c r="D88" s="13"/>
      <c r="E88" s="37"/>
      <c r="F88" s="37"/>
      <c r="G88" s="55" t="e">
        <f>E88*100/D88</f>
        <v>#DIV/0!</v>
      </c>
      <c r="H88" s="33">
        <f t="shared" si="2"/>
        <v>0</v>
      </c>
    </row>
    <row r="89" spans="1:8" ht="12">
      <c r="A89" s="27" t="s">
        <v>110</v>
      </c>
      <c r="B89" s="27" t="s">
        <v>111</v>
      </c>
      <c r="C89" s="27"/>
      <c r="D89" s="27"/>
      <c r="E89" s="52"/>
      <c r="F89" s="52"/>
      <c r="G89" s="55"/>
      <c r="H89" s="33">
        <f t="shared" si="2"/>
        <v>0</v>
      </c>
    </row>
    <row r="90" spans="1:8" ht="12">
      <c r="A90" s="27" t="s">
        <v>112</v>
      </c>
      <c r="B90" s="27" t="s">
        <v>225</v>
      </c>
      <c r="C90" s="27"/>
      <c r="D90" s="27"/>
      <c r="E90" s="39"/>
      <c r="F90" s="39"/>
      <c r="G90" s="39"/>
      <c r="H90" s="24">
        <f t="shared" si="2"/>
        <v>0</v>
      </c>
    </row>
    <row r="91" spans="1:8" ht="12">
      <c r="A91" s="27" t="s">
        <v>113</v>
      </c>
      <c r="B91" s="27" t="s">
        <v>108</v>
      </c>
      <c r="C91" s="27"/>
      <c r="D91" s="27"/>
      <c r="E91" s="28"/>
      <c r="F91" s="28"/>
      <c r="G91" s="39"/>
      <c r="H91" s="30">
        <f t="shared" si="2"/>
        <v>0</v>
      </c>
    </row>
    <row r="92" spans="1:8" ht="12">
      <c r="A92" s="13"/>
      <c r="B92" s="13" t="s">
        <v>114</v>
      </c>
      <c r="C92" s="13"/>
      <c r="D92" s="13"/>
      <c r="E92" s="37"/>
      <c r="F92" s="37"/>
      <c r="G92" s="32"/>
      <c r="H92" s="33">
        <f t="shared" si="2"/>
        <v>0</v>
      </c>
    </row>
    <row r="93" spans="1:8" ht="12">
      <c r="A93" s="13" t="s">
        <v>115</v>
      </c>
      <c r="B93" s="58" t="s">
        <v>116</v>
      </c>
      <c r="C93" s="13"/>
      <c r="D93" s="13"/>
      <c r="E93" s="55"/>
      <c r="F93" s="55"/>
      <c r="G93" s="17"/>
      <c r="H93" s="33">
        <f t="shared" si="2"/>
        <v>0</v>
      </c>
    </row>
    <row r="94" spans="1:8" ht="12">
      <c r="A94" s="58"/>
      <c r="B94" s="58" t="s">
        <v>117</v>
      </c>
      <c r="C94" s="58"/>
      <c r="D94" s="58"/>
      <c r="E94" s="52"/>
      <c r="F94" s="52"/>
      <c r="G94" s="52"/>
      <c r="H94" s="56">
        <f t="shared" si="2"/>
        <v>0</v>
      </c>
    </row>
    <row r="95" spans="1:8" ht="24" customHeight="1">
      <c r="A95" s="48" t="s">
        <v>305</v>
      </c>
      <c r="B95" s="166" t="s">
        <v>307</v>
      </c>
      <c r="C95" s="48"/>
      <c r="D95" s="48"/>
      <c r="E95" s="52">
        <v>60</v>
      </c>
      <c r="F95" s="52"/>
      <c r="G95" s="52"/>
      <c r="H95" s="89"/>
    </row>
    <row r="96" spans="1:8" ht="23.25" customHeight="1">
      <c r="A96" s="48" t="s">
        <v>306</v>
      </c>
      <c r="B96" s="167" t="s">
        <v>308</v>
      </c>
      <c r="C96" s="48"/>
      <c r="D96" s="151"/>
      <c r="E96" s="152">
        <v>3</v>
      </c>
      <c r="F96" s="152"/>
      <c r="G96" s="52"/>
      <c r="H96" s="89"/>
    </row>
    <row r="97" spans="1:8" ht="12">
      <c r="A97" s="34" t="s">
        <v>118</v>
      </c>
      <c r="B97" s="34" t="s">
        <v>119</v>
      </c>
      <c r="C97" s="55">
        <f>C99</f>
        <v>568.7</v>
      </c>
      <c r="D97" s="90">
        <f>D99</f>
        <v>0</v>
      </c>
      <c r="E97" s="90">
        <f>E99</f>
        <v>22.5</v>
      </c>
      <c r="F97" s="90">
        <f>F99</f>
        <v>0</v>
      </c>
      <c r="G97" s="63" t="e">
        <f>E97*100/D97</f>
        <v>#DIV/0!</v>
      </c>
      <c r="H97" s="60">
        <f t="shared" si="2"/>
        <v>22.5</v>
      </c>
    </row>
    <row r="98" spans="1:8" ht="12">
      <c r="A98" s="27" t="s">
        <v>120</v>
      </c>
      <c r="B98" s="27" t="s">
        <v>121</v>
      </c>
      <c r="C98" s="27"/>
      <c r="D98" s="91"/>
      <c r="E98" s="28"/>
      <c r="F98" s="28"/>
      <c r="G98" s="28"/>
      <c r="H98" s="61">
        <f t="shared" si="2"/>
        <v>0</v>
      </c>
    </row>
    <row r="99" spans="2:8" ht="12">
      <c r="B99" s="34" t="s">
        <v>122</v>
      </c>
      <c r="C99" s="34">
        <v>568.7</v>
      </c>
      <c r="D99" s="92"/>
      <c r="E99" s="35">
        <v>22.5</v>
      </c>
      <c r="F99" s="35"/>
      <c r="G99" s="37" t="e">
        <f>E99*100/D99</f>
        <v>#DIV/0!</v>
      </c>
      <c r="H99" s="56">
        <f t="shared" si="2"/>
        <v>22.5</v>
      </c>
    </row>
    <row r="100" spans="1:8" ht="12">
      <c r="A100" s="27" t="s">
        <v>123</v>
      </c>
      <c r="B100" s="27" t="s">
        <v>97</v>
      </c>
      <c r="C100" s="27"/>
      <c r="D100" s="27"/>
      <c r="E100" s="28"/>
      <c r="F100" s="28"/>
      <c r="G100" s="55"/>
      <c r="H100" s="56">
        <f t="shared" si="2"/>
        <v>0</v>
      </c>
    </row>
    <row r="101" spans="1:8" ht="12">
      <c r="A101" s="13"/>
      <c r="B101" s="13" t="s">
        <v>124</v>
      </c>
      <c r="C101" s="13"/>
      <c r="D101" s="13"/>
      <c r="E101" s="37"/>
      <c r="F101" s="37"/>
      <c r="G101" s="52" t="e">
        <f>E101*100/D101</f>
        <v>#DIV/0!</v>
      </c>
      <c r="H101" s="56">
        <f t="shared" si="2"/>
        <v>0</v>
      </c>
    </row>
    <row r="102" spans="1:8" ht="12">
      <c r="A102" s="15" t="s">
        <v>125</v>
      </c>
      <c r="B102" s="45" t="s">
        <v>126</v>
      </c>
      <c r="C102" s="45"/>
      <c r="D102" s="59">
        <f>D103+D104+D105+D106</f>
        <v>0</v>
      </c>
      <c r="E102" s="93">
        <f>E103+E104+E105+E106</f>
        <v>104.90100000000001</v>
      </c>
      <c r="F102" s="93">
        <f>F103+F104+F105+F106</f>
        <v>0</v>
      </c>
      <c r="G102" s="52" t="e">
        <f>E102*100/D102</f>
        <v>#DIV/0!</v>
      </c>
      <c r="H102" s="33">
        <f t="shared" si="2"/>
        <v>104.90100000000001</v>
      </c>
    </row>
    <row r="103" spans="1:8" ht="12">
      <c r="A103" s="27" t="s">
        <v>127</v>
      </c>
      <c r="B103" s="34" t="s">
        <v>128</v>
      </c>
      <c r="C103" s="34"/>
      <c r="D103" s="34"/>
      <c r="E103" s="38">
        <v>5.068</v>
      </c>
      <c r="F103" s="38"/>
      <c r="G103" s="17"/>
      <c r="H103" s="33">
        <f t="shared" si="2"/>
        <v>5.068</v>
      </c>
    </row>
    <row r="104" spans="1:8" ht="12">
      <c r="A104" s="27" t="s">
        <v>309</v>
      </c>
      <c r="B104" s="58" t="s">
        <v>128</v>
      </c>
      <c r="C104" s="58"/>
      <c r="D104" s="58"/>
      <c r="E104" s="38">
        <v>28.8</v>
      </c>
      <c r="F104" s="38"/>
      <c r="G104" s="17"/>
      <c r="H104" s="33">
        <f t="shared" si="2"/>
        <v>28.8</v>
      </c>
    </row>
    <row r="105" spans="1:8" ht="12">
      <c r="A105" s="27" t="s">
        <v>280</v>
      </c>
      <c r="B105" s="58" t="s">
        <v>129</v>
      </c>
      <c r="C105" s="58"/>
      <c r="D105" s="58"/>
      <c r="E105" s="52"/>
      <c r="F105" s="52"/>
      <c r="G105" s="17"/>
      <c r="H105" s="33">
        <f t="shared" si="2"/>
        <v>0</v>
      </c>
    </row>
    <row r="106" spans="1:8" ht="12.75" thickBot="1">
      <c r="A106" s="27" t="s">
        <v>130</v>
      </c>
      <c r="B106" s="27" t="s">
        <v>126</v>
      </c>
      <c r="C106" s="27"/>
      <c r="D106" s="94"/>
      <c r="E106" s="39">
        <v>71.033</v>
      </c>
      <c r="F106" s="39"/>
      <c r="G106" s="39" t="e">
        <f>E106*100/D106</f>
        <v>#DIV/0!</v>
      </c>
      <c r="H106" s="24">
        <f t="shared" si="2"/>
        <v>71.033</v>
      </c>
    </row>
    <row r="107" spans="1:8" ht="12.75" thickBot="1">
      <c r="A107" s="72" t="s">
        <v>134</v>
      </c>
      <c r="B107" s="95" t="s">
        <v>135</v>
      </c>
      <c r="C107" s="96">
        <f>C108</f>
        <v>382644.24799999996</v>
      </c>
      <c r="D107" s="97">
        <f>D108</f>
        <v>0</v>
      </c>
      <c r="E107" s="96">
        <f>E108+E184+E187</f>
        <v>20439.180000000004</v>
      </c>
      <c r="F107" s="73">
        <f>F108+F187+F184</f>
        <v>0</v>
      </c>
      <c r="G107" s="98" t="e">
        <f>E107*100/D107</f>
        <v>#DIV/0!</v>
      </c>
      <c r="H107" s="99">
        <f t="shared" si="2"/>
        <v>20439.180000000004</v>
      </c>
    </row>
    <row r="108" spans="1:8" ht="12.75" thickBot="1">
      <c r="A108" s="100" t="s">
        <v>232</v>
      </c>
      <c r="B108" s="95" t="s">
        <v>233</v>
      </c>
      <c r="C108" s="73">
        <f>C109+C112+C137+C173</f>
        <v>382644.24799999996</v>
      </c>
      <c r="D108" s="73">
        <f>D109+D112+D137+D173</f>
        <v>0</v>
      </c>
      <c r="E108" s="101">
        <f>E109+E112+E137+E173</f>
        <v>21544.630000000005</v>
      </c>
      <c r="F108" s="97">
        <f>F109+F112+F137+F173</f>
        <v>0</v>
      </c>
      <c r="G108" s="98" t="e">
        <f>E108*100/D108</f>
        <v>#DIV/0!</v>
      </c>
      <c r="H108" s="99">
        <f t="shared" si="2"/>
        <v>21544.630000000005</v>
      </c>
    </row>
    <row r="109" spans="1:8" ht="12.75" thickBot="1">
      <c r="A109" s="72" t="s">
        <v>136</v>
      </c>
      <c r="B109" s="41" t="s">
        <v>137</v>
      </c>
      <c r="C109" s="102">
        <f>C110+C111</f>
        <v>118247</v>
      </c>
      <c r="D109" s="102">
        <f>D110+D111</f>
        <v>0</v>
      </c>
      <c r="E109" s="102">
        <f>E110+E111</f>
        <v>4335</v>
      </c>
      <c r="F109" s="102">
        <f>F110+F111</f>
        <v>0</v>
      </c>
      <c r="G109" s="73" t="e">
        <f>E109*100/D109</f>
        <v>#DIV/0!</v>
      </c>
      <c r="H109" s="20">
        <f t="shared" si="2"/>
        <v>4335</v>
      </c>
    </row>
    <row r="110" spans="1:8" ht="12">
      <c r="A110" s="34" t="s">
        <v>138</v>
      </c>
      <c r="B110" s="68" t="s">
        <v>139</v>
      </c>
      <c r="C110" s="68">
        <v>118247</v>
      </c>
      <c r="D110" s="13"/>
      <c r="E110" s="92">
        <v>4335</v>
      </c>
      <c r="F110" s="92"/>
      <c r="G110" s="63" t="e">
        <f>E110*100/D110</f>
        <v>#DIV/0!</v>
      </c>
      <c r="H110" s="60">
        <f t="shared" si="2"/>
        <v>4335</v>
      </c>
    </row>
    <row r="111" spans="1:8" ht="24.75" customHeight="1" thickBot="1">
      <c r="A111" s="91" t="s">
        <v>218</v>
      </c>
      <c r="B111" s="103" t="s">
        <v>219</v>
      </c>
      <c r="C111" s="103"/>
      <c r="D111" s="34"/>
      <c r="E111" s="104"/>
      <c r="F111" s="34"/>
      <c r="G111" s="17"/>
      <c r="H111" s="88"/>
    </row>
    <row r="112" spans="1:9" ht="12.75" thickBot="1">
      <c r="A112" s="72" t="s">
        <v>140</v>
      </c>
      <c r="B112" s="105" t="s">
        <v>141</v>
      </c>
      <c r="C112" s="106">
        <f>C115+C116+C117+C120+C121+C113+C114+C118</f>
        <v>19714.399999999998</v>
      </c>
      <c r="D112" s="102">
        <f>D113+D114+D115+D116+D117+D118+D119+D120+D121</f>
        <v>0</v>
      </c>
      <c r="E112" s="102">
        <f>E113+E114+E115+E116+E117+E118+E119+E120+E121</f>
        <v>257.904</v>
      </c>
      <c r="F112" s="96">
        <f>F115+F116+F117+F120+F121+F113+F114+F119+F118</f>
        <v>0</v>
      </c>
      <c r="G112" s="107" t="e">
        <f>E112*100/D112</f>
        <v>#DIV/0!</v>
      </c>
      <c r="H112" s="108">
        <f t="shared" si="2"/>
        <v>257.904</v>
      </c>
      <c r="I112" s="9"/>
    </row>
    <row r="113" spans="1:9" ht="12">
      <c r="A113" s="13" t="s">
        <v>248</v>
      </c>
      <c r="B113" s="68" t="s">
        <v>249</v>
      </c>
      <c r="C113" s="109"/>
      <c r="D113" s="110"/>
      <c r="E113" s="111"/>
      <c r="F113" s="111"/>
      <c r="G113" s="32"/>
      <c r="H113" s="33">
        <f t="shared" si="2"/>
        <v>0</v>
      </c>
      <c r="I113" s="9"/>
    </row>
    <row r="114" spans="1:9" ht="12">
      <c r="A114" s="13" t="s">
        <v>142</v>
      </c>
      <c r="B114" s="68" t="s">
        <v>143</v>
      </c>
      <c r="C114" s="68"/>
      <c r="D114" s="36"/>
      <c r="E114" s="112"/>
      <c r="F114" s="52"/>
      <c r="G114" s="17"/>
      <c r="H114" s="33">
        <f t="shared" si="2"/>
        <v>0</v>
      </c>
      <c r="I114" s="9"/>
    </row>
    <row r="115" spans="1:9" ht="12">
      <c r="A115" s="34" t="s">
        <v>144</v>
      </c>
      <c r="B115" s="75" t="s">
        <v>145</v>
      </c>
      <c r="C115" s="75"/>
      <c r="D115" s="34"/>
      <c r="E115" s="113"/>
      <c r="F115" s="113"/>
      <c r="G115" s="17"/>
      <c r="H115" s="33">
        <f t="shared" si="2"/>
        <v>0</v>
      </c>
      <c r="I115" s="9"/>
    </row>
    <row r="116" spans="1:8" ht="12">
      <c r="A116" s="27" t="s">
        <v>146</v>
      </c>
      <c r="B116" s="67" t="s">
        <v>147</v>
      </c>
      <c r="C116" s="79"/>
      <c r="D116" s="27"/>
      <c r="E116" s="48"/>
      <c r="F116" s="48"/>
      <c r="G116" s="17"/>
      <c r="H116" s="33">
        <f t="shared" si="2"/>
        <v>0</v>
      </c>
    </row>
    <row r="117" spans="1:8" ht="12">
      <c r="A117" s="58" t="s">
        <v>148</v>
      </c>
      <c r="B117" s="67" t="s">
        <v>149</v>
      </c>
      <c r="C117" s="67">
        <v>2743.6</v>
      </c>
      <c r="D117" s="58"/>
      <c r="E117" s="112">
        <v>257.904</v>
      </c>
      <c r="F117" s="52"/>
      <c r="G117" s="52" t="e">
        <f>E117*100/D117</f>
        <v>#DIV/0!</v>
      </c>
      <c r="H117" s="56">
        <f t="shared" si="2"/>
        <v>257.904</v>
      </c>
    </row>
    <row r="118" spans="1:8" ht="12">
      <c r="A118" s="13" t="s">
        <v>241</v>
      </c>
      <c r="B118" s="68" t="s">
        <v>237</v>
      </c>
      <c r="C118" s="68"/>
      <c r="D118" s="36"/>
      <c r="E118" s="92"/>
      <c r="F118" s="55"/>
      <c r="G118" s="17"/>
      <c r="H118" s="33">
        <f t="shared" si="2"/>
        <v>0</v>
      </c>
    </row>
    <row r="119" spans="1:8" ht="12">
      <c r="A119" s="13" t="s">
        <v>150</v>
      </c>
      <c r="B119" s="68" t="s">
        <v>247</v>
      </c>
      <c r="C119" s="75"/>
      <c r="D119" s="13"/>
      <c r="E119" s="92"/>
      <c r="F119" s="55"/>
      <c r="G119" s="29"/>
      <c r="H119" s="88"/>
    </row>
    <row r="120" spans="1:9" s="9" customFormat="1" ht="12.75" thickBot="1">
      <c r="A120" s="13" t="s">
        <v>245</v>
      </c>
      <c r="B120" s="68" t="s">
        <v>246</v>
      </c>
      <c r="C120" s="114"/>
      <c r="D120" s="13"/>
      <c r="E120" s="92"/>
      <c r="F120" s="92"/>
      <c r="G120" s="29"/>
      <c r="H120" s="24">
        <f t="shared" si="2"/>
        <v>0</v>
      </c>
      <c r="I120" s="4"/>
    </row>
    <row r="121" spans="1:8" ht="12.75" thickBot="1">
      <c r="A121" s="72" t="s">
        <v>151</v>
      </c>
      <c r="B121" s="115" t="s">
        <v>152</v>
      </c>
      <c r="C121" s="116">
        <f>C123+C124+C125+C126+C127+C129+C128+C130+C131+C122+C133+C132</f>
        <v>16970.8</v>
      </c>
      <c r="D121" s="116">
        <f>D123+D124+D125+D126+D127+D129+D128+D130+D131+D122+D133+D132</f>
        <v>0</v>
      </c>
      <c r="E121" s="116">
        <f>E123+E124+E125+E126+E127+E129+E128+E130+E131+E122+E133+E132</f>
        <v>0</v>
      </c>
      <c r="F121" s="116">
        <f>F123+F124+F125+F126+F127+F129+F128+F130+F131+F122+F133+F132</f>
        <v>0</v>
      </c>
      <c r="G121" s="98" t="e">
        <f>E121*100/D121</f>
        <v>#DIV/0!</v>
      </c>
      <c r="H121" s="99">
        <f t="shared" si="2"/>
        <v>0</v>
      </c>
    </row>
    <row r="122" spans="1:8" ht="12">
      <c r="A122" s="13" t="s">
        <v>151</v>
      </c>
      <c r="B122" s="68" t="s">
        <v>156</v>
      </c>
      <c r="C122" s="68"/>
      <c r="D122" s="13"/>
      <c r="E122" s="55"/>
      <c r="F122" s="55"/>
      <c r="G122" s="32"/>
      <c r="H122" s="33">
        <f t="shared" si="2"/>
        <v>0</v>
      </c>
    </row>
    <row r="123" spans="1:8" ht="12">
      <c r="A123" s="58" t="s">
        <v>151</v>
      </c>
      <c r="B123" s="68" t="s">
        <v>153</v>
      </c>
      <c r="C123" s="68">
        <v>3268.9</v>
      </c>
      <c r="D123" s="13"/>
      <c r="E123" s="92"/>
      <c r="F123" s="55"/>
      <c r="G123" s="52" t="e">
        <f>E123*100/D123</f>
        <v>#DIV/0!</v>
      </c>
      <c r="H123" s="56">
        <f t="shared" si="2"/>
        <v>0</v>
      </c>
    </row>
    <row r="124" spans="1:8" ht="12">
      <c r="A124" s="27" t="s">
        <v>151</v>
      </c>
      <c r="B124" s="79" t="s">
        <v>154</v>
      </c>
      <c r="C124" s="79">
        <v>8176.9</v>
      </c>
      <c r="D124" s="27"/>
      <c r="E124" s="91"/>
      <c r="F124" s="91"/>
      <c r="G124" s="52" t="e">
        <f>E124*100/D124</f>
        <v>#DIV/0!</v>
      </c>
      <c r="H124" s="56">
        <f t="shared" si="2"/>
        <v>0</v>
      </c>
    </row>
    <row r="125" spans="1:8" ht="12">
      <c r="A125" s="27" t="s">
        <v>151</v>
      </c>
      <c r="B125" s="67" t="s">
        <v>155</v>
      </c>
      <c r="C125" s="67">
        <v>568.3</v>
      </c>
      <c r="D125" s="58"/>
      <c r="E125" s="52"/>
      <c r="F125" s="52"/>
      <c r="G125" s="52" t="e">
        <f>E125*100/D125</f>
        <v>#DIV/0!</v>
      </c>
      <c r="H125" s="56">
        <f t="shared" si="2"/>
        <v>0</v>
      </c>
    </row>
    <row r="126" spans="1:8" ht="12">
      <c r="A126" s="27" t="s">
        <v>151</v>
      </c>
      <c r="B126" s="79" t="s">
        <v>215</v>
      </c>
      <c r="C126" s="67"/>
      <c r="D126" s="58"/>
      <c r="E126" s="52"/>
      <c r="F126" s="52"/>
      <c r="G126" s="52"/>
      <c r="H126" s="56">
        <f t="shared" si="2"/>
        <v>0</v>
      </c>
    </row>
    <row r="127" spans="1:8" ht="12">
      <c r="A127" s="27" t="s">
        <v>151</v>
      </c>
      <c r="B127" s="79" t="s">
        <v>251</v>
      </c>
      <c r="C127" s="79"/>
      <c r="D127" s="27"/>
      <c r="E127" s="39"/>
      <c r="F127" s="39"/>
      <c r="G127" s="52" t="e">
        <f aca="true" t="shared" si="3" ref="G127:G145">E127*100/D127</f>
        <v>#DIV/0!</v>
      </c>
      <c r="H127" s="56">
        <f t="shared" si="2"/>
        <v>0</v>
      </c>
    </row>
    <row r="128" spans="1:8" ht="12">
      <c r="A128" s="27" t="s">
        <v>151</v>
      </c>
      <c r="B128" s="79" t="s">
        <v>252</v>
      </c>
      <c r="C128" s="79"/>
      <c r="D128" s="27"/>
      <c r="E128" s="52"/>
      <c r="F128" s="52"/>
      <c r="G128" s="52" t="e">
        <f t="shared" si="3"/>
        <v>#DIV/0!</v>
      </c>
      <c r="H128" s="56">
        <f t="shared" si="2"/>
        <v>0</v>
      </c>
    </row>
    <row r="129" spans="1:8" ht="12">
      <c r="A129" s="27" t="s">
        <v>151</v>
      </c>
      <c r="B129" s="79" t="s">
        <v>253</v>
      </c>
      <c r="C129" s="79"/>
      <c r="D129" s="27"/>
      <c r="E129" s="39"/>
      <c r="F129" s="39"/>
      <c r="G129" s="52" t="e">
        <f t="shared" si="3"/>
        <v>#DIV/0!</v>
      </c>
      <c r="H129" s="56">
        <f t="shared" si="2"/>
        <v>0</v>
      </c>
    </row>
    <row r="130" spans="1:8" ht="12">
      <c r="A130" s="27" t="s">
        <v>151</v>
      </c>
      <c r="B130" s="79" t="s">
        <v>290</v>
      </c>
      <c r="C130" s="67">
        <v>2053.6</v>
      </c>
      <c r="D130" s="58"/>
      <c r="E130" s="52"/>
      <c r="F130" s="52"/>
      <c r="G130" s="52" t="e">
        <f t="shared" si="3"/>
        <v>#DIV/0!</v>
      </c>
      <c r="H130" s="56">
        <f t="shared" si="2"/>
        <v>0</v>
      </c>
    </row>
    <row r="131" spans="1:8" ht="12">
      <c r="A131" s="27" t="s">
        <v>151</v>
      </c>
      <c r="B131" s="79" t="s">
        <v>254</v>
      </c>
      <c r="C131" s="79"/>
      <c r="D131" s="27"/>
      <c r="E131" s="39"/>
      <c r="F131" s="39"/>
      <c r="G131" s="29" t="e">
        <f t="shared" si="3"/>
        <v>#DIV/0!</v>
      </c>
      <c r="H131" s="24">
        <f t="shared" si="2"/>
        <v>0</v>
      </c>
    </row>
    <row r="132" spans="1:8" ht="12">
      <c r="A132" s="27" t="s">
        <v>151</v>
      </c>
      <c r="B132" s="79" t="s">
        <v>274</v>
      </c>
      <c r="C132" s="79">
        <v>2018.1</v>
      </c>
      <c r="D132" s="48"/>
      <c r="E132" s="39"/>
      <c r="F132" s="118"/>
      <c r="G132" s="29"/>
      <c r="H132" s="119"/>
    </row>
    <row r="133" spans="1:8" ht="12">
      <c r="A133" s="27" t="s">
        <v>151</v>
      </c>
      <c r="B133" s="79" t="s">
        <v>266</v>
      </c>
      <c r="C133" s="160">
        <v>885</v>
      </c>
      <c r="D133" s="120"/>
      <c r="E133" s="121"/>
      <c r="F133" s="118"/>
      <c r="G133" s="29"/>
      <c r="H133" s="122"/>
    </row>
    <row r="134" spans="1:8" ht="12">
      <c r="A134" s="27" t="s">
        <v>151</v>
      </c>
      <c r="B134" s="114" t="s">
        <v>273</v>
      </c>
      <c r="C134" s="123"/>
      <c r="D134" s="91"/>
      <c r="E134" s="39"/>
      <c r="F134" s="39"/>
      <c r="G134" s="29"/>
      <c r="H134" s="30"/>
    </row>
    <row r="135" spans="1:8" ht="12">
      <c r="A135" s="27" t="s">
        <v>151</v>
      </c>
      <c r="B135" s="114" t="s">
        <v>275</v>
      </c>
      <c r="C135" s="123"/>
      <c r="D135" s="120"/>
      <c r="E135" s="39"/>
      <c r="F135" s="39"/>
      <c r="G135" s="29"/>
      <c r="H135" s="30"/>
    </row>
    <row r="136" spans="1:8" ht="12.75" thickBot="1">
      <c r="A136" s="27" t="s">
        <v>151</v>
      </c>
      <c r="B136" s="114" t="s">
        <v>278</v>
      </c>
      <c r="C136" s="124"/>
      <c r="D136" s="91"/>
      <c r="E136" s="125"/>
      <c r="F136" s="39"/>
      <c r="G136" s="126"/>
      <c r="H136" s="30"/>
    </row>
    <row r="137" spans="1:8" ht="12.75" thickBot="1">
      <c r="A137" s="72" t="s">
        <v>157</v>
      </c>
      <c r="B137" s="127" t="s">
        <v>158</v>
      </c>
      <c r="C137" s="128">
        <f>C140+C143+C145+C146+C147+C167+C168+C169+C171+C138+C144+C139+C142+C166+C141+C170</f>
        <v>244682.84799999997</v>
      </c>
      <c r="D137" s="129">
        <f>D140+D143+D145+D146+D147+D167+D168+D169+D171+D138+D144+D139+D142+D166+D141</f>
        <v>0</v>
      </c>
      <c r="E137" s="129">
        <f>E138+E139+E140+E141+E142+E143+E144+E145+E146+E147+E166+E167+E168+E169+E171</f>
        <v>16951.726000000002</v>
      </c>
      <c r="F137" s="98">
        <f>F140+F143+F145+F146+F147+F167+F168+F169+F171+F138+F144+F139+F142+F166</f>
        <v>0</v>
      </c>
      <c r="G137" s="98" t="e">
        <f t="shared" si="3"/>
        <v>#DIV/0!</v>
      </c>
      <c r="H137" s="99">
        <f t="shared" si="2"/>
        <v>16951.726000000002</v>
      </c>
    </row>
    <row r="138" spans="1:8" ht="12">
      <c r="A138" s="13" t="s">
        <v>204</v>
      </c>
      <c r="B138" s="130" t="s">
        <v>205</v>
      </c>
      <c r="C138" s="130">
        <v>22180.3</v>
      </c>
      <c r="D138" s="55"/>
      <c r="E138" s="131">
        <v>1800</v>
      </c>
      <c r="F138" s="36"/>
      <c r="G138" s="55" t="e">
        <f t="shared" si="3"/>
        <v>#DIV/0!</v>
      </c>
      <c r="H138" s="56">
        <f t="shared" si="2"/>
        <v>1800</v>
      </c>
    </row>
    <row r="139" spans="1:8" ht="36" customHeight="1">
      <c r="A139" s="13" t="s">
        <v>216</v>
      </c>
      <c r="B139" s="132" t="s">
        <v>217</v>
      </c>
      <c r="C139" s="132"/>
      <c r="D139" s="38"/>
      <c r="E139" s="112"/>
      <c r="F139" s="133"/>
      <c r="G139" s="52" t="e">
        <f t="shared" si="3"/>
        <v>#DIV/0!</v>
      </c>
      <c r="H139" s="89">
        <f t="shared" si="2"/>
        <v>0</v>
      </c>
    </row>
    <row r="140" spans="1:8" ht="12">
      <c r="A140" s="13" t="s">
        <v>159</v>
      </c>
      <c r="B140" s="68" t="s">
        <v>160</v>
      </c>
      <c r="C140" s="68">
        <v>636.5</v>
      </c>
      <c r="D140" s="13"/>
      <c r="E140" s="48"/>
      <c r="F140" s="58"/>
      <c r="G140" s="52" t="e">
        <f t="shared" si="3"/>
        <v>#DIV/0!</v>
      </c>
      <c r="H140" s="89">
        <f>E140-D140</f>
        <v>0</v>
      </c>
    </row>
    <row r="141" spans="1:8" ht="24">
      <c r="A141" s="13" t="s">
        <v>260</v>
      </c>
      <c r="B141" s="132" t="s">
        <v>261</v>
      </c>
      <c r="C141" s="68"/>
      <c r="D141" s="13"/>
      <c r="E141" s="104"/>
      <c r="F141" s="34"/>
      <c r="G141" s="52"/>
      <c r="H141" s="89"/>
    </row>
    <row r="142" spans="1:8" ht="39" customHeight="1">
      <c r="A142" s="58" t="s">
        <v>220</v>
      </c>
      <c r="B142" s="132" t="s">
        <v>221</v>
      </c>
      <c r="C142" s="132">
        <v>120.6</v>
      </c>
      <c r="D142" s="37"/>
      <c r="E142" s="48">
        <v>8.3</v>
      </c>
      <c r="F142" s="58"/>
      <c r="G142" s="52" t="e">
        <f t="shared" si="3"/>
        <v>#DIV/0!</v>
      </c>
      <c r="H142" s="89">
        <f>E142-D142</f>
        <v>8.3</v>
      </c>
    </row>
    <row r="143" spans="1:9" ht="12">
      <c r="A143" s="58" t="s">
        <v>162</v>
      </c>
      <c r="B143" s="67" t="s">
        <v>163</v>
      </c>
      <c r="C143" s="68">
        <v>1220.6</v>
      </c>
      <c r="D143" s="13"/>
      <c r="E143" s="48"/>
      <c r="F143" s="58"/>
      <c r="G143" s="52" t="e">
        <f t="shared" si="3"/>
        <v>#DIV/0!</v>
      </c>
      <c r="H143" s="89">
        <f>E143-D143</f>
        <v>0</v>
      </c>
      <c r="I143" s="9"/>
    </row>
    <row r="144" spans="1:9" ht="24.75" customHeight="1">
      <c r="A144" s="58" t="s">
        <v>213</v>
      </c>
      <c r="B144" s="134" t="s">
        <v>214</v>
      </c>
      <c r="C144" s="132">
        <v>421.4</v>
      </c>
      <c r="D144" s="13"/>
      <c r="E144" s="52"/>
      <c r="F144" s="58"/>
      <c r="G144" s="52" t="e">
        <f t="shared" si="3"/>
        <v>#DIV/0!</v>
      </c>
      <c r="H144" s="89">
        <f>E144-D144</f>
        <v>0</v>
      </c>
      <c r="I144" s="9"/>
    </row>
    <row r="145" spans="1:9" s="9" customFormat="1" ht="12">
      <c r="A145" s="58" t="s">
        <v>164</v>
      </c>
      <c r="B145" s="67" t="s">
        <v>165</v>
      </c>
      <c r="C145" s="68"/>
      <c r="D145" s="13"/>
      <c r="E145" s="48"/>
      <c r="F145" s="58"/>
      <c r="G145" s="52" t="e">
        <f t="shared" si="3"/>
        <v>#DIV/0!</v>
      </c>
      <c r="H145" s="89">
        <f aca="true" t="shared" si="4" ref="H145:H189">E145-D145</f>
        <v>0</v>
      </c>
      <c r="I145" s="4"/>
    </row>
    <row r="146" spans="1:8" ht="12.75" thickBot="1">
      <c r="A146" s="27" t="s">
        <v>166</v>
      </c>
      <c r="B146" s="79" t="s">
        <v>167</v>
      </c>
      <c r="C146" s="75">
        <v>4340.3</v>
      </c>
      <c r="D146" s="34"/>
      <c r="E146" s="91">
        <v>375</v>
      </c>
      <c r="F146" s="91"/>
      <c r="G146" s="63" t="e">
        <f>E146*100/D146</f>
        <v>#DIV/0!</v>
      </c>
      <c r="H146" s="60">
        <f t="shared" si="4"/>
        <v>375</v>
      </c>
    </row>
    <row r="147" spans="1:8" ht="12.75" thickBot="1">
      <c r="A147" s="100" t="s">
        <v>168</v>
      </c>
      <c r="B147" s="41" t="s">
        <v>169</v>
      </c>
      <c r="C147" s="128">
        <f>C148+C149+C150+C151+C152+C153+C154+C155+C156+C157+C158+C159+C160+C161+C162+C163+C164+C165</f>
        <v>159364.5</v>
      </c>
      <c r="D147" s="128">
        <f>D148+D149+D150+D151+D152+D153+D154+D155+D156+D157+D158+D159+D160+D161+D162+D163+D164+D165</f>
        <v>0</v>
      </c>
      <c r="E147" s="128">
        <f>E148+E149+E150+E151+E152+E153+E154+E155+E156+E157+E158+E159+E160+E161+E162+E163+E164+E165</f>
        <v>12392.426000000001</v>
      </c>
      <c r="F147" s="128">
        <f>F148+F149+F150+F151+F152+F153+F154+F155+F156+F157+F158+F159+F160+F161+F162+F163+F164+F165</f>
        <v>0</v>
      </c>
      <c r="G147" s="98" t="e">
        <f>E147*100/D147</f>
        <v>#DIV/0!</v>
      </c>
      <c r="H147" s="99">
        <f t="shared" si="4"/>
        <v>12392.426000000001</v>
      </c>
    </row>
    <row r="148" spans="1:8" ht="12">
      <c r="A148" s="13" t="s">
        <v>168</v>
      </c>
      <c r="B148" s="67" t="s">
        <v>161</v>
      </c>
      <c r="C148" s="68">
        <v>13249.9</v>
      </c>
      <c r="D148" s="13"/>
      <c r="E148" s="131">
        <v>1232.64</v>
      </c>
      <c r="F148" s="36"/>
      <c r="G148" s="32" t="e">
        <f>E148*100/D148</f>
        <v>#DIV/0!</v>
      </c>
      <c r="H148" s="135">
        <f t="shared" si="4"/>
        <v>1232.64</v>
      </c>
    </row>
    <row r="149" spans="1:8" ht="24" customHeight="1">
      <c r="A149" s="13" t="s">
        <v>168</v>
      </c>
      <c r="B149" s="132" t="s">
        <v>224</v>
      </c>
      <c r="C149" s="161">
        <v>93</v>
      </c>
      <c r="D149" s="13"/>
      <c r="E149" s="131"/>
      <c r="F149" s="131"/>
      <c r="G149" s="23" t="e">
        <f>E149*100/D149</f>
        <v>#DIV/0!</v>
      </c>
      <c r="H149" s="33">
        <f t="shared" si="4"/>
        <v>0</v>
      </c>
    </row>
    <row r="150" spans="1:8" ht="24" customHeight="1">
      <c r="A150" s="13" t="s">
        <v>168</v>
      </c>
      <c r="B150" s="132" t="s">
        <v>212</v>
      </c>
      <c r="C150" s="132">
        <v>2076.2</v>
      </c>
      <c r="D150" s="13"/>
      <c r="E150" s="136"/>
      <c r="F150" s="36"/>
      <c r="G150" s="17" t="e">
        <f>E150*100/D150</f>
        <v>#DIV/0!</v>
      </c>
      <c r="H150" s="33">
        <f t="shared" si="4"/>
        <v>0</v>
      </c>
    </row>
    <row r="151" spans="1:8" ht="12">
      <c r="A151" s="13" t="s">
        <v>168</v>
      </c>
      <c r="B151" s="68" t="s">
        <v>170</v>
      </c>
      <c r="C151" s="68">
        <v>10356.3</v>
      </c>
      <c r="D151" s="13"/>
      <c r="E151" s="55">
        <v>279</v>
      </c>
      <c r="F151" s="55"/>
      <c r="G151" s="55" t="e">
        <f aca="true" t="shared" si="5" ref="G151:G169">E151*100/D151</f>
        <v>#DIV/0!</v>
      </c>
      <c r="H151" s="56">
        <f t="shared" si="4"/>
        <v>279</v>
      </c>
    </row>
    <row r="152" spans="1:8" ht="12">
      <c r="A152" s="58" t="s">
        <v>168</v>
      </c>
      <c r="B152" s="67" t="s">
        <v>171</v>
      </c>
      <c r="C152" s="67">
        <v>97299.7</v>
      </c>
      <c r="D152" s="58"/>
      <c r="E152" s="48">
        <v>8100</v>
      </c>
      <c r="F152" s="48"/>
      <c r="G152" s="52" t="e">
        <f t="shared" si="5"/>
        <v>#DIV/0!</v>
      </c>
      <c r="H152" s="56">
        <f t="shared" si="4"/>
        <v>8100</v>
      </c>
    </row>
    <row r="153" spans="1:8" ht="12">
      <c r="A153" s="58" t="s">
        <v>168</v>
      </c>
      <c r="B153" s="67" t="s">
        <v>262</v>
      </c>
      <c r="C153" s="67">
        <v>285.8</v>
      </c>
      <c r="D153" s="58"/>
      <c r="E153" s="48">
        <v>23.8</v>
      </c>
      <c r="F153" s="48"/>
      <c r="G153" s="52" t="e">
        <f t="shared" si="5"/>
        <v>#DIV/0!</v>
      </c>
      <c r="H153" s="56">
        <f t="shared" si="4"/>
        <v>23.8</v>
      </c>
    </row>
    <row r="154" spans="1:8" ht="24">
      <c r="A154" s="58" t="s">
        <v>168</v>
      </c>
      <c r="B154" s="134" t="s">
        <v>263</v>
      </c>
      <c r="C154" s="67">
        <v>4354.2</v>
      </c>
      <c r="D154" s="58"/>
      <c r="E154" s="48">
        <v>366.6</v>
      </c>
      <c r="F154" s="48"/>
      <c r="G154" s="52"/>
      <c r="H154" s="56"/>
    </row>
    <row r="155" spans="1:8" ht="12">
      <c r="A155" s="58" t="s">
        <v>168</v>
      </c>
      <c r="B155" s="67" t="s">
        <v>172</v>
      </c>
      <c r="C155" s="67">
        <v>14772.4</v>
      </c>
      <c r="D155" s="58"/>
      <c r="E155" s="52">
        <v>1231.02</v>
      </c>
      <c r="F155" s="48"/>
      <c r="G155" s="52" t="e">
        <f t="shared" si="5"/>
        <v>#DIV/0!</v>
      </c>
      <c r="H155" s="56">
        <f t="shared" si="4"/>
        <v>1231.02</v>
      </c>
    </row>
    <row r="156" spans="1:8" ht="12">
      <c r="A156" s="58" t="s">
        <v>168</v>
      </c>
      <c r="B156" s="67" t="s">
        <v>173</v>
      </c>
      <c r="C156" s="67">
        <v>403.1</v>
      </c>
      <c r="D156" s="58"/>
      <c r="E156" s="48"/>
      <c r="F156" s="48"/>
      <c r="G156" s="52" t="e">
        <f t="shared" si="5"/>
        <v>#DIV/0!</v>
      </c>
      <c r="H156" s="56">
        <f t="shared" si="4"/>
        <v>0</v>
      </c>
    </row>
    <row r="157" spans="1:8" ht="12">
      <c r="A157" s="58" t="s">
        <v>168</v>
      </c>
      <c r="B157" s="67" t="s">
        <v>174</v>
      </c>
      <c r="C157" s="67">
        <v>823.2</v>
      </c>
      <c r="D157" s="58"/>
      <c r="E157" s="48"/>
      <c r="F157" s="48"/>
      <c r="G157" s="52" t="e">
        <f t="shared" si="5"/>
        <v>#DIV/0!</v>
      </c>
      <c r="H157" s="56">
        <f t="shared" si="4"/>
        <v>0</v>
      </c>
    </row>
    <row r="158" spans="1:8" ht="12">
      <c r="A158" s="58" t="s">
        <v>168</v>
      </c>
      <c r="B158" s="67" t="s">
        <v>175</v>
      </c>
      <c r="C158" s="67">
        <v>200.7</v>
      </c>
      <c r="D158" s="58"/>
      <c r="E158" s="52">
        <v>14.1</v>
      </c>
      <c r="F158" s="52"/>
      <c r="G158" s="52" t="e">
        <f t="shared" si="5"/>
        <v>#DIV/0!</v>
      </c>
      <c r="H158" s="56">
        <f t="shared" si="4"/>
        <v>14.1</v>
      </c>
    </row>
    <row r="159" spans="1:10" ht="12">
      <c r="A159" s="58" t="s">
        <v>168</v>
      </c>
      <c r="B159" s="67" t="s">
        <v>176</v>
      </c>
      <c r="C159" s="67">
        <v>278</v>
      </c>
      <c r="D159" s="58"/>
      <c r="E159" s="48">
        <v>23</v>
      </c>
      <c r="F159" s="48"/>
      <c r="G159" s="52" t="e">
        <f t="shared" si="5"/>
        <v>#DIV/0!</v>
      </c>
      <c r="H159" s="56">
        <f t="shared" si="4"/>
        <v>23</v>
      </c>
      <c r="J159" s="1"/>
    </row>
    <row r="160" spans="1:9" ht="12">
      <c r="A160" s="58" t="s">
        <v>168</v>
      </c>
      <c r="B160" s="67" t="s">
        <v>242</v>
      </c>
      <c r="C160" s="67">
        <v>14100.4</v>
      </c>
      <c r="D160" s="48"/>
      <c r="E160" s="52">
        <v>1116.2</v>
      </c>
      <c r="F160" s="52"/>
      <c r="G160" s="52" t="e">
        <f t="shared" si="5"/>
        <v>#DIV/0!</v>
      </c>
      <c r="H160" s="56">
        <f t="shared" si="4"/>
        <v>1116.2</v>
      </c>
      <c r="I160" s="4" t="s">
        <v>209</v>
      </c>
    </row>
    <row r="161" spans="1:8" ht="12.75">
      <c r="A161" s="58" t="s">
        <v>168</v>
      </c>
      <c r="B161" s="162" t="s">
        <v>291</v>
      </c>
      <c r="C161" s="68">
        <v>72.8</v>
      </c>
      <c r="D161" s="48"/>
      <c r="E161" s="39">
        <v>6.066</v>
      </c>
      <c r="F161" s="39"/>
      <c r="G161" s="52"/>
      <c r="H161" s="56"/>
    </row>
    <row r="162" spans="1:8" ht="12.75">
      <c r="A162" s="58" t="s">
        <v>168</v>
      </c>
      <c r="B162" s="162" t="s">
        <v>292</v>
      </c>
      <c r="C162" s="68">
        <v>24.4</v>
      </c>
      <c r="D162" s="48"/>
      <c r="E162" s="39"/>
      <c r="F162" s="39"/>
      <c r="G162" s="52"/>
      <c r="H162" s="56"/>
    </row>
    <row r="163" spans="1:8" ht="12.75">
      <c r="A163" s="58" t="s">
        <v>168</v>
      </c>
      <c r="B163" s="162" t="s">
        <v>293</v>
      </c>
      <c r="C163" s="68">
        <v>51.5</v>
      </c>
      <c r="D163" s="48"/>
      <c r="E163" s="39"/>
      <c r="F163" s="39"/>
      <c r="G163" s="52"/>
      <c r="H163" s="56"/>
    </row>
    <row r="164" spans="1:8" ht="12.75">
      <c r="A164" s="58" t="s">
        <v>168</v>
      </c>
      <c r="B164" s="163" t="s">
        <v>296</v>
      </c>
      <c r="C164" s="68">
        <v>922.9</v>
      </c>
      <c r="D164" s="48"/>
      <c r="E164" s="39"/>
      <c r="F164" s="39"/>
      <c r="G164" s="52"/>
      <c r="H164" s="56"/>
    </row>
    <row r="165" spans="1:8" ht="12.75">
      <c r="A165" s="58" t="s">
        <v>168</v>
      </c>
      <c r="B165" s="163" t="s">
        <v>294</v>
      </c>
      <c r="C165" s="68"/>
      <c r="D165" s="48"/>
      <c r="E165" s="39"/>
      <c r="F165" s="39"/>
      <c r="G165" s="52"/>
      <c r="H165" s="56"/>
    </row>
    <row r="166" spans="1:8" ht="48">
      <c r="A166" s="48" t="s">
        <v>222</v>
      </c>
      <c r="B166" s="132" t="s">
        <v>223</v>
      </c>
      <c r="C166" s="132">
        <v>3145.1</v>
      </c>
      <c r="D166" s="48"/>
      <c r="E166" s="39"/>
      <c r="F166" s="39"/>
      <c r="G166" s="52" t="e">
        <f t="shared" si="5"/>
        <v>#DIV/0!</v>
      </c>
      <c r="H166" s="89">
        <f t="shared" si="4"/>
        <v>0</v>
      </c>
    </row>
    <row r="167" spans="1:8" ht="12">
      <c r="A167" s="13" t="s">
        <v>177</v>
      </c>
      <c r="B167" s="68" t="s">
        <v>178</v>
      </c>
      <c r="C167" s="68">
        <v>7835.3</v>
      </c>
      <c r="D167" s="13"/>
      <c r="E167" s="52">
        <v>625</v>
      </c>
      <c r="F167" s="52"/>
      <c r="G167" s="52" t="e">
        <f t="shared" si="5"/>
        <v>#DIV/0!</v>
      </c>
      <c r="H167" s="56">
        <f t="shared" si="4"/>
        <v>625</v>
      </c>
    </row>
    <row r="168" spans="1:8" ht="12">
      <c r="A168" s="13" t="s">
        <v>177</v>
      </c>
      <c r="B168" s="68" t="s">
        <v>179</v>
      </c>
      <c r="C168" s="68">
        <v>3541.6</v>
      </c>
      <c r="D168" s="13"/>
      <c r="E168" s="52">
        <v>280</v>
      </c>
      <c r="F168" s="52"/>
      <c r="G168" s="52" t="e">
        <f t="shared" si="5"/>
        <v>#DIV/0!</v>
      </c>
      <c r="H168" s="56">
        <f t="shared" si="4"/>
        <v>280</v>
      </c>
    </row>
    <row r="169" spans="1:8" ht="12">
      <c r="A169" s="27" t="s">
        <v>180</v>
      </c>
      <c r="B169" s="79" t="s">
        <v>181</v>
      </c>
      <c r="C169" s="79">
        <v>1633.3</v>
      </c>
      <c r="D169" s="27"/>
      <c r="E169" s="28"/>
      <c r="F169" s="28"/>
      <c r="G169" s="39" t="e">
        <f t="shared" si="5"/>
        <v>#DIV/0!</v>
      </c>
      <c r="H169" s="61">
        <f t="shared" si="4"/>
        <v>0</v>
      </c>
    </row>
    <row r="170" spans="1:8" ht="13.5" thickBot="1">
      <c r="A170" s="91" t="s">
        <v>295</v>
      </c>
      <c r="B170" s="164" t="s">
        <v>297</v>
      </c>
      <c r="C170" s="114">
        <v>76.348</v>
      </c>
      <c r="D170" s="91"/>
      <c r="E170" s="39"/>
      <c r="F170" s="39"/>
      <c r="G170" s="39"/>
      <c r="H170" s="61"/>
    </row>
    <row r="171" spans="1:8" ht="12.75" thickBot="1">
      <c r="A171" s="137" t="s">
        <v>182</v>
      </c>
      <c r="B171" s="40" t="s">
        <v>183</v>
      </c>
      <c r="C171" s="73">
        <f>C172</f>
        <v>40167</v>
      </c>
      <c r="D171" s="73">
        <f>D172</f>
        <v>0</v>
      </c>
      <c r="E171" s="117">
        <f>E172</f>
        <v>1471</v>
      </c>
      <c r="F171" s="117">
        <f>F172</f>
        <v>0</v>
      </c>
      <c r="G171" s="98" t="e">
        <f>E171*100/D171</f>
        <v>#DIV/0!</v>
      </c>
      <c r="H171" s="138">
        <f t="shared" si="4"/>
        <v>1471</v>
      </c>
    </row>
    <row r="172" spans="1:8" ht="12.75" thickBot="1">
      <c r="A172" s="139" t="s">
        <v>184</v>
      </c>
      <c r="B172" s="140" t="s">
        <v>185</v>
      </c>
      <c r="C172" s="75">
        <v>40167</v>
      </c>
      <c r="D172" s="141"/>
      <c r="E172" s="142">
        <v>1471</v>
      </c>
      <c r="F172" s="1"/>
      <c r="G172" s="19" t="e">
        <f>E172*100/D172</f>
        <v>#DIV/0!</v>
      </c>
      <c r="H172" s="20">
        <f t="shared" si="4"/>
        <v>1471</v>
      </c>
    </row>
    <row r="173" spans="1:8" ht="12.75" thickBot="1">
      <c r="A173" s="72" t="s">
        <v>186</v>
      </c>
      <c r="B173" s="41" t="s">
        <v>206</v>
      </c>
      <c r="C173" s="73">
        <f>C174+C178+C175+C177</f>
        <v>0</v>
      </c>
      <c r="D173" s="73">
        <f>D174+D178+D175+D177+D176</f>
        <v>0</v>
      </c>
      <c r="E173" s="73">
        <f>E174+E178+E175+E177+E176</f>
        <v>0</v>
      </c>
      <c r="F173" s="73">
        <f>F174+F178+F175+F177</f>
        <v>0</v>
      </c>
      <c r="G173" s="19" t="e">
        <f>E173*100/D173</f>
        <v>#DIV/0!</v>
      </c>
      <c r="H173" s="33">
        <f t="shared" si="4"/>
        <v>0</v>
      </c>
    </row>
    <row r="174" spans="1:8" ht="12">
      <c r="A174" s="13" t="s">
        <v>188</v>
      </c>
      <c r="B174" s="140" t="s">
        <v>187</v>
      </c>
      <c r="C174" s="75"/>
      <c r="D174" s="34"/>
      <c r="E174" s="55"/>
      <c r="F174" s="55"/>
      <c r="G174" s="17"/>
      <c r="H174" s="33">
        <f t="shared" si="4"/>
        <v>0</v>
      </c>
    </row>
    <row r="175" spans="1:8" ht="24">
      <c r="A175" s="34" t="s">
        <v>207</v>
      </c>
      <c r="B175" s="134" t="s">
        <v>208</v>
      </c>
      <c r="C175" s="150"/>
      <c r="D175" s="91"/>
      <c r="E175" s="63"/>
      <c r="F175" s="63"/>
      <c r="G175" s="39" t="e">
        <f>E175*100/D175</f>
        <v>#DIV/0!</v>
      </c>
      <c r="H175" s="24">
        <f t="shared" si="4"/>
        <v>0</v>
      </c>
    </row>
    <row r="176" spans="1:8" ht="24">
      <c r="A176" s="48" t="s">
        <v>281</v>
      </c>
      <c r="B176" s="150" t="s">
        <v>282</v>
      </c>
      <c r="C176" s="134"/>
      <c r="D176" s="48"/>
      <c r="E176" s="52"/>
      <c r="F176" s="52"/>
      <c r="G176" s="52"/>
      <c r="H176" s="88"/>
    </row>
    <row r="177" spans="1:8" ht="24.75" thickBot="1">
      <c r="A177" s="91" t="s">
        <v>235</v>
      </c>
      <c r="B177" s="143" t="s">
        <v>236</v>
      </c>
      <c r="C177" s="144"/>
      <c r="D177" s="104"/>
      <c r="E177" s="63"/>
      <c r="F177" s="63"/>
      <c r="G177" s="63" t="e">
        <f>E177*100/D177</f>
        <v>#DIV/0!</v>
      </c>
      <c r="H177" s="24">
        <f t="shared" si="4"/>
        <v>0</v>
      </c>
    </row>
    <row r="178" spans="1:8" ht="12.75" thickBot="1">
      <c r="A178" s="100" t="s">
        <v>189</v>
      </c>
      <c r="B178" s="41" t="s">
        <v>183</v>
      </c>
      <c r="C178" s="73">
        <f>C182+C180</f>
        <v>0</v>
      </c>
      <c r="D178" s="73">
        <f>D182+D180+D181</f>
        <v>0</v>
      </c>
      <c r="E178" s="73">
        <f>E182+E180+E181</f>
        <v>0</v>
      </c>
      <c r="F178" s="73">
        <f>F182+F180+F179+F183+F181</f>
        <v>0</v>
      </c>
      <c r="G178" s="73"/>
      <c r="H178" s="20">
        <f t="shared" si="4"/>
        <v>0</v>
      </c>
    </row>
    <row r="179" spans="1:8" ht="12">
      <c r="A179" s="92" t="s">
        <v>190</v>
      </c>
      <c r="B179" s="130" t="s">
        <v>257</v>
      </c>
      <c r="C179" s="32"/>
      <c r="D179" s="32"/>
      <c r="E179" s="32"/>
      <c r="F179" s="55"/>
      <c r="G179" s="32"/>
      <c r="H179" s="33"/>
    </row>
    <row r="180" spans="1:8" ht="24">
      <c r="A180" s="48" t="s">
        <v>190</v>
      </c>
      <c r="B180" s="49" t="s">
        <v>255</v>
      </c>
      <c r="C180" s="49"/>
      <c r="D180" s="52"/>
      <c r="E180" s="52"/>
      <c r="F180" s="52"/>
      <c r="G180" s="17"/>
      <c r="H180" s="33">
        <f t="shared" si="4"/>
        <v>0</v>
      </c>
    </row>
    <row r="181" spans="1:8" ht="12">
      <c r="A181" s="48" t="s">
        <v>190</v>
      </c>
      <c r="B181" s="132" t="s">
        <v>250</v>
      </c>
      <c r="C181" s="132"/>
      <c r="D181" s="37"/>
      <c r="E181" s="55"/>
      <c r="F181" s="55"/>
      <c r="G181" s="17"/>
      <c r="H181" s="33"/>
    </row>
    <row r="182" spans="1:8" ht="12">
      <c r="A182" s="13" t="s">
        <v>190</v>
      </c>
      <c r="B182" s="132" t="s">
        <v>276</v>
      </c>
      <c r="C182" s="132"/>
      <c r="D182" s="13"/>
      <c r="E182" s="55"/>
      <c r="F182" s="55"/>
      <c r="G182" s="52" t="e">
        <f>E182*100/D182</f>
        <v>#DIV/0!</v>
      </c>
      <c r="H182" s="33">
        <f t="shared" si="4"/>
        <v>0</v>
      </c>
    </row>
    <row r="183" spans="1:8" ht="24">
      <c r="A183" s="13" t="s">
        <v>270</v>
      </c>
      <c r="B183" s="132" t="s">
        <v>271</v>
      </c>
      <c r="C183" s="132"/>
      <c r="D183" s="13"/>
      <c r="E183" s="55"/>
      <c r="F183" s="55"/>
      <c r="G183" s="52"/>
      <c r="H183" s="33"/>
    </row>
    <row r="184" spans="1:8" ht="12">
      <c r="A184" s="15" t="s">
        <v>234</v>
      </c>
      <c r="B184" s="74" t="s">
        <v>256</v>
      </c>
      <c r="C184" s="45"/>
      <c r="D184" s="15"/>
      <c r="E184" s="32"/>
      <c r="F184" s="32"/>
      <c r="G184" s="17"/>
      <c r="H184" s="33">
        <f t="shared" si="4"/>
        <v>0</v>
      </c>
    </row>
    <row r="185" spans="1:8" ht="12">
      <c r="A185" s="145" t="s">
        <v>228</v>
      </c>
      <c r="B185" s="21" t="s">
        <v>131</v>
      </c>
      <c r="C185" s="21"/>
      <c r="D185" s="7"/>
      <c r="E185" s="17">
        <f>E186</f>
        <v>0</v>
      </c>
      <c r="F185" s="17">
        <f>F186</f>
        <v>0</v>
      </c>
      <c r="G185" s="17"/>
      <c r="H185" s="33"/>
    </row>
    <row r="186" spans="1:8" ht="12">
      <c r="A186" s="27" t="s">
        <v>229</v>
      </c>
      <c r="B186" s="27" t="s">
        <v>211</v>
      </c>
      <c r="C186" s="27"/>
      <c r="D186" s="48"/>
      <c r="E186" s="52"/>
      <c r="F186" s="52"/>
      <c r="G186" s="17"/>
      <c r="H186" s="33"/>
    </row>
    <row r="187" spans="1:8" ht="12">
      <c r="A187" s="145" t="s">
        <v>230</v>
      </c>
      <c r="B187" s="21" t="s">
        <v>132</v>
      </c>
      <c r="C187" s="21"/>
      <c r="D187" s="7"/>
      <c r="E187" s="17">
        <f>E188</f>
        <v>-1105.45</v>
      </c>
      <c r="F187" s="17">
        <f>F188</f>
        <v>0</v>
      </c>
      <c r="G187" s="17"/>
      <c r="H187" s="33">
        <f t="shared" si="4"/>
        <v>-1105.45</v>
      </c>
    </row>
    <row r="188" spans="1:8" ht="12.75" thickBot="1">
      <c r="A188" s="48" t="s">
        <v>231</v>
      </c>
      <c r="B188" s="48" t="s">
        <v>133</v>
      </c>
      <c r="C188" s="48"/>
      <c r="D188" s="48"/>
      <c r="E188" s="52">
        <v>-1105.45</v>
      </c>
      <c r="F188" s="52"/>
      <c r="G188" s="17"/>
      <c r="H188" s="33">
        <f t="shared" si="4"/>
        <v>-1105.45</v>
      </c>
    </row>
    <row r="189" spans="1:8" ht="12.75" thickBot="1">
      <c r="A189" s="72"/>
      <c r="B189" s="137" t="s">
        <v>191</v>
      </c>
      <c r="C189" s="19">
        <f>C108+C8+C184</f>
        <v>448007.74799999996</v>
      </c>
      <c r="D189" s="19">
        <f>D108+D8+D184</f>
        <v>0</v>
      </c>
      <c r="E189" s="19">
        <f>E108+E8+E184+E187</f>
        <v>25619.346</v>
      </c>
      <c r="F189" s="19">
        <f>F108+F8+F184</f>
        <v>90</v>
      </c>
      <c r="G189" s="73" t="e">
        <f>E189*100/D189</f>
        <v>#DIV/0!</v>
      </c>
      <c r="H189" s="20">
        <f t="shared" si="4"/>
        <v>25619.346</v>
      </c>
    </row>
    <row r="190" spans="1:7" ht="12">
      <c r="A190" s="1"/>
      <c r="B190" s="146"/>
      <c r="C190" s="146"/>
      <c r="D190" s="146"/>
      <c r="E190" s="147"/>
      <c r="F190" s="147"/>
      <c r="G190" s="148"/>
    </row>
    <row r="191" spans="1:6" ht="12">
      <c r="A191" s="149" t="s">
        <v>192</v>
      </c>
      <c r="B191" s="5"/>
      <c r="C191" s="5"/>
      <c r="D191" s="5"/>
      <c r="E191" s="9"/>
      <c r="F191" s="9"/>
    </row>
    <row r="192" spans="1:6" ht="12">
      <c r="A192" s="149" t="s">
        <v>193</v>
      </c>
      <c r="B192" s="5"/>
      <c r="C192" s="5"/>
      <c r="D192" s="5" t="s">
        <v>272</v>
      </c>
      <c r="E192" s="9"/>
      <c r="F192" s="9"/>
    </row>
    <row r="193" ht="12">
      <c r="A193" s="1"/>
    </row>
    <row r="194" ht="12">
      <c r="A194" s="1"/>
    </row>
    <row r="195" ht="12">
      <c r="A195" s="1"/>
    </row>
    <row r="196" ht="12">
      <c r="A196" s="1"/>
    </row>
    <row r="197" ht="12">
      <c r="A197" s="1"/>
    </row>
    <row r="198" ht="12">
      <c r="A198" s="1"/>
    </row>
    <row r="199" ht="12">
      <c r="A199" s="1"/>
    </row>
    <row r="200" ht="12">
      <c r="A200" s="1"/>
    </row>
    <row r="201" ht="12">
      <c r="A201" s="1"/>
    </row>
    <row r="202" ht="12">
      <c r="A202" s="1"/>
    </row>
  </sheetData>
  <sheetProtection/>
  <mergeCells count="1">
    <mergeCell ref="G5:H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21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344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365" t="s">
        <v>194</v>
      </c>
      <c r="H5" s="366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345</v>
      </c>
      <c r="F6" s="189" t="s">
        <v>345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D9+D17+D29+D36+D67+D71+D79+D109+D51+D78+D26+D77+D76</f>
        <v>81319.41092</v>
      </c>
      <c r="E8" s="180">
        <f>E9+E17+E29+E36+E67+E71+E79+E109+E51+E78+E26+E77</f>
        <v>60114.637579999995</v>
      </c>
      <c r="F8" s="32">
        <f>F9+F17+F29+F36+F67+F71+F79+F109+F51+F78+F26+F77+F76</f>
        <v>40691.67800000001</v>
      </c>
      <c r="G8" s="181">
        <f aca="true" t="shared" si="0" ref="G8:G14">E8*100/D8</f>
        <v>73.9240937678942</v>
      </c>
      <c r="H8" s="182">
        <f aca="true" t="shared" si="1" ref="H8:H73">E8-D8</f>
        <v>-21204.77334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44731.358</v>
      </c>
      <c r="E9" s="59">
        <f>E10</f>
        <v>34592.81147</v>
      </c>
      <c r="F9" s="59">
        <f>F10</f>
        <v>27771.226</v>
      </c>
      <c r="G9" s="17">
        <f t="shared" si="0"/>
        <v>77.33458812048585</v>
      </c>
      <c r="H9" s="24">
        <f t="shared" si="1"/>
        <v>-10138.54653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44731.358</v>
      </c>
      <c r="E10" s="63">
        <f>E11+E12+E13+E14</f>
        <v>34592.81147</v>
      </c>
      <c r="F10" s="63">
        <f>F11+F12+F13+F14</f>
        <v>27771.226</v>
      </c>
      <c r="G10" s="23">
        <f t="shared" si="0"/>
        <v>77.33458812048585</v>
      </c>
      <c r="H10" s="30">
        <f t="shared" si="1"/>
        <v>-10138.54653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43758.358</v>
      </c>
      <c r="E11" s="52">
        <v>34028.82712</v>
      </c>
      <c r="F11" s="196">
        <v>27408.724</v>
      </c>
      <c r="G11" s="17">
        <f t="shared" si="0"/>
        <v>77.7653199875553</v>
      </c>
      <c r="H11" s="242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348.87676</v>
      </c>
      <c r="F12" s="197">
        <v>283.987</v>
      </c>
      <c r="G12" s="17">
        <f t="shared" si="0"/>
        <v>50.48867727930536</v>
      </c>
      <c r="H12" s="135">
        <f t="shared" si="1"/>
        <v>-342.12324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282</v>
      </c>
      <c r="E13" s="28">
        <v>215.10759</v>
      </c>
      <c r="F13" s="214">
        <v>78.515</v>
      </c>
      <c r="G13" s="17">
        <f t="shared" si="0"/>
        <v>76.27928723404254</v>
      </c>
      <c r="H13" s="122">
        <f t="shared" si="1"/>
        <v>-66.89241000000001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3" t="e">
        <f t="shared" si="0"/>
        <v>#DIV/0!</v>
      </c>
      <c r="H14" s="30">
        <f t="shared" si="1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14526.656552351624</v>
      </c>
      <c r="F16" s="43">
        <f>F10*30/77.97</f>
        <v>10685.350519430549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8760.7</v>
      </c>
      <c r="E17" s="165">
        <f>E18+E21+E23+E24+E25</f>
        <v>5874.74668</v>
      </c>
      <c r="F17" s="165">
        <f>F18+F21+F23+F24+F25</f>
        <v>5280.043</v>
      </c>
      <c r="G17" s="32">
        <f>E17*100/D17</f>
        <v>67.05795975207461</v>
      </c>
      <c r="H17" s="33">
        <f t="shared" si="1"/>
        <v>-2885.9533200000005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2525</v>
      </c>
      <c r="E18" s="51">
        <f>E19+E20</f>
        <v>1638.6673</v>
      </c>
      <c r="F18" s="51">
        <f>F19+F20</f>
        <v>1277.42</v>
      </c>
      <c r="G18" s="52">
        <f>E18*100/D18</f>
        <v>64.89771485148515</v>
      </c>
      <c r="H18" s="33">
        <f t="shared" si="1"/>
        <v>-886.3326999999999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778</v>
      </c>
      <c r="E19" s="50">
        <v>542.28564</v>
      </c>
      <c r="F19" s="199">
        <v>589.374</v>
      </c>
      <c r="G19" s="52">
        <f>E19*100/D19</f>
        <v>69.70252442159382</v>
      </c>
      <c r="H19" s="33">
        <f t="shared" si="1"/>
        <v>-235.71436000000006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1096.38166</v>
      </c>
      <c r="F20" s="199">
        <v>688.046</v>
      </c>
      <c r="G20" s="52">
        <f>E20*100/D20</f>
        <v>62.75796565540927</v>
      </c>
      <c r="H20" s="33">
        <f t="shared" si="1"/>
        <v>-650.61834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204">
        <v>2.7</v>
      </c>
      <c r="G21" s="29"/>
      <c r="H21" s="30">
        <f t="shared" si="1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3639.22082</v>
      </c>
      <c r="F23" s="196">
        <v>3390.434</v>
      </c>
      <c r="G23" s="55">
        <f aca="true" t="shared" si="2" ref="G23:G29">E23*100/D23</f>
        <v>70.5822501939488</v>
      </c>
      <c r="H23" s="56">
        <f t="shared" si="1"/>
        <v>-1516.77918</v>
      </c>
    </row>
    <row r="24" spans="1:8" ht="12">
      <c r="A24" s="13" t="s">
        <v>21</v>
      </c>
      <c r="B24" s="13" t="s">
        <v>22</v>
      </c>
      <c r="C24" s="13">
        <v>844</v>
      </c>
      <c r="D24" s="13">
        <v>929.7</v>
      </c>
      <c r="E24" s="38">
        <v>498.78743</v>
      </c>
      <c r="F24" s="197">
        <v>609.489</v>
      </c>
      <c r="G24" s="55">
        <f t="shared" si="2"/>
        <v>53.65036355813702</v>
      </c>
      <c r="H24" s="56">
        <f t="shared" si="1"/>
        <v>-430.9125700000001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98.07113</v>
      </c>
      <c r="F25" s="38"/>
      <c r="G25" s="55"/>
      <c r="H25" s="56">
        <f t="shared" si="1"/>
        <v>-51.92887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8012.828</v>
      </c>
      <c r="E26" s="57">
        <f>E27+E28</f>
        <v>4005.63648</v>
      </c>
      <c r="F26" s="57">
        <f>F27+F28</f>
        <v>1926.442</v>
      </c>
      <c r="G26" s="17">
        <f t="shared" si="2"/>
        <v>49.99029655946689</v>
      </c>
      <c r="H26" s="33">
        <f t="shared" si="1"/>
        <v>-4007.1915200000003</v>
      </c>
    </row>
    <row r="27" spans="1:9" ht="12">
      <c r="A27" s="34" t="s">
        <v>25</v>
      </c>
      <c r="B27" s="34" t="s">
        <v>26</v>
      </c>
      <c r="C27" s="34">
        <v>769</v>
      </c>
      <c r="D27" s="34">
        <v>780</v>
      </c>
      <c r="E27" s="39">
        <v>469.11772</v>
      </c>
      <c r="F27" s="198">
        <v>126.473</v>
      </c>
      <c r="G27" s="52">
        <f t="shared" si="2"/>
        <v>60.143297435897445</v>
      </c>
      <c r="H27" s="56">
        <f t="shared" si="1"/>
        <v>-310.88228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7232.828</v>
      </c>
      <c r="E28" s="52">
        <v>3536.51876</v>
      </c>
      <c r="F28" s="200">
        <v>1799.969</v>
      </c>
      <c r="G28" s="52">
        <f t="shared" si="2"/>
        <v>48.89538034085699</v>
      </c>
      <c r="H28" s="56">
        <f t="shared" si="1"/>
        <v>-3696.3092400000005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1055.25</v>
      </c>
      <c r="E29" s="59">
        <f>E31+E33+E34</f>
        <v>809.98786</v>
      </c>
      <c r="F29" s="59">
        <f>F31+F33+F34</f>
        <v>522.4639999999999</v>
      </c>
      <c r="G29" s="29">
        <f t="shared" si="2"/>
        <v>76.75791139540392</v>
      </c>
      <c r="H29" s="24">
        <f t="shared" si="1"/>
        <v>-245.26214000000004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1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706.57786</v>
      </c>
      <c r="F31" s="35">
        <f>F32</f>
        <v>495.594</v>
      </c>
      <c r="G31" s="55">
        <f>E31*100/D31</f>
        <v>78.91197900379719</v>
      </c>
      <c r="H31" s="56">
        <f t="shared" si="1"/>
        <v>-188.82214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706.57786</v>
      </c>
      <c r="F32" s="198">
        <v>495.594</v>
      </c>
      <c r="G32" s="55">
        <f>E32*100/D32</f>
        <v>78.91197900379719</v>
      </c>
      <c r="H32" s="56">
        <f t="shared" si="1"/>
        <v>-188.82214</v>
      </c>
    </row>
    <row r="33" spans="1:8" ht="12">
      <c r="A33" s="27" t="s">
        <v>38</v>
      </c>
      <c r="B33" s="27" t="s">
        <v>39</v>
      </c>
      <c r="C33" s="27"/>
      <c r="D33" s="27">
        <v>139.85</v>
      </c>
      <c r="E33" s="38">
        <v>85.41</v>
      </c>
      <c r="F33" s="197">
        <v>26.87</v>
      </c>
      <c r="G33" s="39">
        <f>E33*100/D33</f>
        <v>61.072577761887736</v>
      </c>
      <c r="H33" s="60">
        <f t="shared" si="1"/>
        <v>-54.44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1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1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1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1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1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1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1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1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367" t="s">
        <v>194</v>
      </c>
      <c r="H44" s="366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9" t="s">
        <v>345</v>
      </c>
      <c r="F45" s="189" t="s">
        <v>345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1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1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5619</v>
      </c>
      <c r="E51" s="153">
        <f>E54+E58+E61</f>
        <v>5202.22115</v>
      </c>
      <c r="F51" s="153">
        <f>F54+F61+F58</f>
        <v>2325.5609999999997</v>
      </c>
      <c r="G51" s="17">
        <f>E51*100/D51</f>
        <v>92.58268642107137</v>
      </c>
      <c r="H51" s="88">
        <f t="shared" si="1"/>
        <v>-416.7788499999997</v>
      </c>
    </row>
    <row r="52" spans="2:8" ht="0.75" customHeight="1">
      <c r="B52" s="74"/>
      <c r="C52" s="74"/>
      <c r="D52" s="74"/>
      <c r="E52" s="66">
        <f>E54+E61+E66+E56+E65</f>
        <v>9994.198760000001</v>
      </c>
      <c r="F52" s="66">
        <f>F54+F61+F66+F56+F65</f>
        <v>4455.754</v>
      </c>
      <c r="G52" s="23" t="e">
        <f>E52*100/D52</f>
        <v>#DIV/0!</v>
      </c>
      <c r="H52" s="24">
        <f t="shared" si="1"/>
        <v>9994.198760000001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1"/>
        <v>0</v>
      </c>
    </row>
    <row r="54" spans="2:8" ht="12">
      <c r="B54" s="34" t="s">
        <v>66</v>
      </c>
      <c r="C54" s="35">
        <f>C56</f>
        <v>2810</v>
      </c>
      <c r="D54" s="35">
        <f>D56</f>
        <v>5150</v>
      </c>
      <c r="E54" s="35">
        <f>E56</f>
        <v>4825.48749</v>
      </c>
      <c r="F54" s="35">
        <f>F56</f>
        <v>2108.553</v>
      </c>
      <c r="G54" s="63">
        <f>E54*100/D54</f>
        <v>93.69878621359224</v>
      </c>
      <c r="H54" s="60">
        <f t="shared" si="1"/>
        <v>-324.51250999999957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1"/>
        <v>0</v>
      </c>
    </row>
    <row r="56" spans="2:8" ht="12">
      <c r="B56" s="34" t="s">
        <v>67</v>
      </c>
      <c r="C56" s="34">
        <v>2810</v>
      </c>
      <c r="D56" s="34">
        <v>5150</v>
      </c>
      <c r="E56" s="35">
        <v>4825.48749</v>
      </c>
      <c r="F56" s="201">
        <v>2108.553</v>
      </c>
      <c r="G56" s="63">
        <f>E56*100/D56</f>
        <v>93.69878621359224</v>
      </c>
      <c r="H56" s="60">
        <f t="shared" si="1"/>
        <v>-324.51250999999957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>
        <v>72.57086</v>
      </c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1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1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343</v>
      </c>
      <c r="E61" s="76">
        <v>304.1628</v>
      </c>
      <c r="F61" s="76">
        <f>F63+F65</f>
        <v>217.00799999999998</v>
      </c>
      <c r="G61" s="55">
        <f>E61*100/D61</f>
        <v>88.67720116618075</v>
      </c>
      <c r="H61" s="56">
        <f t="shared" si="1"/>
        <v>-38.837199999999996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1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343</v>
      </c>
      <c r="E63" s="62">
        <v>265.10182</v>
      </c>
      <c r="F63" s="202">
        <v>195.368</v>
      </c>
      <c r="G63" s="55">
        <f>E63*100/D63</f>
        <v>77.28916034985421</v>
      </c>
      <c r="H63" s="56">
        <f t="shared" si="1"/>
        <v>-77.89818000000002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39.06098</v>
      </c>
      <c r="F65" s="203">
        <v>21.64</v>
      </c>
      <c r="G65" s="55" t="e">
        <f>E65*100/D65</f>
        <v>#DIV/0!</v>
      </c>
      <c r="H65" s="56">
        <f t="shared" si="1"/>
        <v>39.06098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1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2884.8</v>
      </c>
      <c r="E67" s="59">
        <f>E69</f>
        <v>2451.52557</v>
      </c>
      <c r="F67" s="59">
        <f>F69</f>
        <v>966.752</v>
      </c>
      <c r="G67" s="29">
        <f>E67*100/D67</f>
        <v>84.98078099001663</v>
      </c>
      <c r="H67" s="24">
        <f t="shared" si="1"/>
        <v>-433.2744300000004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1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2884.8</v>
      </c>
      <c r="E69" s="76">
        <v>2451.52557</v>
      </c>
      <c r="F69" s="203">
        <v>966.752</v>
      </c>
      <c r="G69" s="23">
        <f>E69*100/D69</f>
        <v>84.98078099001663</v>
      </c>
      <c r="H69" s="24">
        <f t="shared" si="1"/>
        <v>-433.2744300000004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1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1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1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1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3" ref="H75:H150">E75-D75</f>
        <v>0</v>
      </c>
    </row>
    <row r="76" spans="1:8" s="77" customFormat="1" ht="12">
      <c r="A76" s="81" t="s">
        <v>348</v>
      </c>
      <c r="B76" s="82" t="s">
        <v>349</v>
      </c>
      <c r="C76" s="13"/>
      <c r="D76" s="13">
        <v>74</v>
      </c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703.12</v>
      </c>
      <c r="E77" s="57">
        <v>453.87</v>
      </c>
      <c r="F77" s="57"/>
      <c r="G77" s="17"/>
      <c r="H77" s="33">
        <f t="shared" si="3"/>
        <v>-249.25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1665.59</v>
      </c>
      <c r="E78" s="57">
        <v>666.8016</v>
      </c>
      <c r="F78" s="225">
        <v>1434.366</v>
      </c>
      <c r="G78" s="17">
        <f>E78*100/D78</f>
        <v>40.03395793682719</v>
      </c>
      <c r="H78" s="33">
        <f t="shared" si="3"/>
        <v>-998.7883999999999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1710.8000000000002</v>
      </c>
      <c r="E79" s="220">
        <f>E81+E83+E91+E95+E100+E104+E93+E89+E92+E102+E88+E103+E101+E108</f>
        <v>1329.4551900000001</v>
      </c>
      <c r="F79" s="86">
        <f>F81+F83+F91+F95+F100+F104+F93+F89+F92+F102+F88+F103</f>
        <v>456.575</v>
      </c>
      <c r="G79" s="29">
        <f>E79*100/D79</f>
        <v>77.70956219312602</v>
      </c>
      <c r="H79" s="24">
        <f t="shared" si="3"/>
        <v>-381.34481000000005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70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95.1</v>
      </c>
      <c r="E81" s="35">
        <v>58.27927</v>
      </c>
      <c r="F81" s="201">
        <v>78.175</v>
      </c>
      <c r="G81" s="55">
        <f>E81*100/D81</f>
        <v>61.28209253417455</v>
      </c>
      <c r="H81" s="33">
        <f t="shared" si="3"/>
        <v>-36.82073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21.5</v>
      </c>
      <c r="F83" s="196">
        <v>27</v>
      </c>
      <c r="G83" s="55">
        <f>E83*100/D83</f>
        <v>35.833333333333336</v>
      </c>
      <c r="H83" s="33">
        <f t="shared" si="3"/>
        <v>-38.5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3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28</v>
      </c>
      <c r="E88" s="35">
        <v>16.696</v>
      </c>
      <c r="F88" s="201">
        <v>2.5</v>
      </c>
      <c r="G88" s="55"/>
      <c r="H88" s="33">
        <f t="shared" si="3"/>
        <v>-11.303999999999998</v>
      </c>
    </row>
    <row r="89" spans="1:8" ht="12" customHeight="1">
      <c r="A89" s="27" t="s">
        <v>226</v>
      </c>
      <c r="B89" s="58" t="s">
        <v>227</v>
      </c>
      <c r="C89" s="58"/>
      <c r="D89" s="58">
        <v>808</v>
      </c>
      <c r="E89" s="52">
        <v>620</v>
      </c>
      <c r="F89" s="38"/>
      <c r="G89" s="52"/>
      <c r="H89" s="88">
        <f t="shared" si="3"/>
        <v>-188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5</v>
      </c>
      <c r="E91" s="37">
        <v>63</v>
      </c>
      <c r="F91" s="196">
        <v>26.5</v>
      </c>
      <c r="G91" s="55">
        <f>E91*100/D91</f>
        <v>1260</v>
      </c>
      <c r="H91" s="33">
        <f t="shared" si="3"/>
        <v>58</v>
      </c>
    </row>
    <row r="92" spans="1:8" ht="15.75" customHeight="1">
      <c r="A92" s="27" t="s">
        <v>110</v>
      </c>
      <c r="B92" s="27" t="s">
        <v>111</v>
      </c>
      <c r="C92" s="28"/>
      <c r="D92" s="28">
        <v>35</v>
      </c>
      <c r="E92" s="52">
        <v>28.7</v>
      </c>
      <c r="F92" s="52"/>
      <c r="G92" s="55"/>
      <c r="H92" s="33">
        <f t="shared" si="3"/>
        <v>-6.300000000000001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3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3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3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367" t="s">
        <v>194</v>
      </c>
      <c r="H96" s="366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9" t="s">
        <v>345</v>
      </c>
      <c r="F97" s="189" t="s">
        <v>345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3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3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102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422.07992</v>
      </c>
      <c r="F104" s="90">
        <f>F106</f>
        <v>322.4</v>
      </c>
      <c r="G104" s="63">
        <f>E104*100/D104</f>
        <v>74.21837875857217</v>
      </c>
      <c r="H104" s="60">
        <f t="shared" si="3"/>
        <v>-146.62008000000003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3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422.07992</v>
      </c>
      <c r="F106" s="201">
        <v>322.4</v>
      </c>
      <c r="G106" s="37">
        <f>E106*100/D106</f>
        <v>74.21837875857217</v>
      </c>
      <c r="H106" s="56">
        <f t="shared" si="3"/>
        <v>-146.62008000000003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3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3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6101.96492</v>
      </c>
      <c r="E109" s="93">
        <f>E110+E111+E112+E113</f>
        <v>4727.58158</v>
      </c>
      <c r="F109" s="93">
        <f>F110+F111+F112+F113</f>
        <v>8.249000000000024</v>
      </c>
      <c r="G109" s="52">
        <f>E109*100/D109</f>
        <v>77.4763808376663</v>
      </c>
      <c r="H109" s="33">
        <f t="shared" si="3"/>
        <v>-1374.3833400000003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15.53582</v>
      </c>
      <c r="F110" s="197">
        <v>151.705</v>
      </c>
      <c r="G110" s="17"/>
      <c r="H110" s="33">
        <f t="shared" si="3"/>
        <v>15.53582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49.18419</v>
      </c>
      <c r="F111" s="197">
        <v>0.112</v>
      </c>
      <c r="G111" s="17"/>
      <c r="H111" s="33">
        <f t="shared" si="3"/>
        <v>49.18419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107.391</v>
      </c>
      <c r="G112" s="17"/>
      <c r="H112" s="33">
        <f t="shared" si="3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6101.96492</v>
      </c>
      <c r="E113" s="39">
        <v>4662.86157</v>
      </c>
      <c r="F113" s="198">
        <v>-250.959</v>
      </c>
      <c r="G113" s="39">
        <f>E113*100/D113</f>
        <v>76.4157387191272</v>
      </c>
      <c r="H113" s="24">
        <f t="shared" si="3"/>
        <v>-1439.1033500000003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D115+D203+D206</f>
        <v>543803.206</v>
      </c>
      <c r="E114" s="96">
        <f>E115+E203+E206+E204</f>
        <v>450793.71256</v>
      </c>
      <c r="F114" s="73">
        <f>F115+F206+F203</f>
        <v>251863.35439</v>
      </c>
      <c r="G114" s="98">
        <f>E114*100/D114</f>
        <v>82.89647938559598</v>
      </c>
      <c r="H114" s="99">
        <f t="shared" si="3"/>
        <v>-93009.49343999999</v>
      </c>
    </row>
    <row r="115" spans="1:8" ht="12.75" thickBot="1">
      <c r="A115" s="100" t="s">
        <v>232</v>
      </c>
      <c r="B115" s="95" t="s">
        <v>233</v>
      </c>
      <c r="C115" s="73">
        <f>C116+C119+C148+C187</f>
        <v>382644.24799999996</v>
      </c>
      <c r="D115" s="101">
        <f>D116+D119+D148+D187</f>
        <v>539296.792</v>
      </c>
      <c r="E115" s="102">
        <f>E116+E119+E148+E187</f>
        <v>446834.77904</v>
      </c>
      <c r="F115" s="97">
        <f>F116+F119+F148+F187</f>
        <v>251861.89389</v>
      </c>
      <c r="G115" s="98">
        <f>E115*100/D115</f>
        <v>82.85507825531437</v>
      </c>
      <c r="H115" s="99">
        <f t="shared" si="3"/>
        <v>-92462.01296000002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122869</v>
      </c>
      <c r="E116" s="102">
        <f>E117+E118</f>
        <v>100796</v>
      </c>
      <c r="F116" s="102">
        <f>F117+F118</f>
        <v>69327</v>
      </c>
      <c r="G116" s="73">
        <f>E116*100/D116</f>
        <v>82.03533844989379</v>
      </c>
      <c r="H116" s="20">
        <f t="shared" si="3"/>
        <v>-22073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96174</v>
      </c>
      <c r="F117" s="204">
        <v>65759</v>
      </c>
      <c r="G117" s="63">
        <f>E117*100/D117</f>
        <v>81.33314164418547</v>
      </c>
      <c r="H117" s="60">
        <f t="shared" si="3"/>
        <v>-22073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4622</v>
      </c>
      <c r="E118" s="104">
        <v>4622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218">
        <f>D122+D123+D124+D128+D129+D120+D121+D125+D127</f>
        <v>160734.99200000003</v>
      </c>
      <c r="E119" s="248">
        <f>E122+E123+E124+E128+E129+E120+E121+E125+E127</f>
        <v>121819.61859</v>
      </c>
      <c r="F119" s="96">
        <f>F122+F123+F124+F128+F129+F120+F121+F126+F125</f>
        <v>41628.627160000004</v>
      </c>
      <c r="G119" s="107">
        <f>E119*100/D119</f>
        <v>75.78910918787365</v>
      </c>
      <c r="H119" s="108">
        <f t="shared" si="3"/>
        <v>-38915.37341000003</v>
      </c>
      <c r="I119" s="9"/>
    </row>
    <row r="120" spans="1:9" ht="12">
      <c r="A120" s="13" t="s">
        <v>248</v>
      </c>
      <c r="B120" s="68" t="s">
        <v>249</v>
      </c>
      <c r="C120" s="109"/>
      <c r="D120" s="109">
        <v>4958.088</v>
      </c>
      <c r="E120" s="111">
        <v>4958.088</v>
      </c>
      <c r="F120" s="226">
        <v>5798.611</v>
      </c>
      <c r="G120" s="32"/>
      <c r="H120" s="33">
        <f t="shared" si="3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12293.2384</v>
      </c>
      <c r="F121" s="206">
        <v>20420.061</v>
      </c>
      <c r="G121" s="17"/>
      <c r="H121" s="33">
        <f t="shared" si="3"/>
        <v>-10782.4076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58370</v>
      </c>
      <c r="E122" s="113">
        <v>36895.405</v>
      </c>
      <c r="F122" s="207">
        <v>933.7</v>
      </c>
      <c r="G122" s="17"/>
      <c r="H122" s="33">
        <f t="shared" si="3"/>
        <v>-21474.595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1584.16</v>
      </c>
      <c r="G123" s="17"/>
      <c r="H123" s="33">
        <f t="shared" si="3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2136.152</v>
      </c>
      <c r="F124" s="204">
        <v>1601.872</v>
      </c>
      <c r="G124" s="52">
        <f>E124*100/D124</f>
        <v>77.85945473101036</v>
      </c>
      <c r="H124" s="56">
        <f t="shared" si="3"/>
        <v>-607.4479999999999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3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114">
        <v>21082</v>
      </c>
      <c r="E127" s="92">
        <v>21082</v>
      </c>
      <c r="F127" s="208">
        <v>4036.5</v>
      </c>
      <c r="G127" s="29"/>
      <c r="H127" s="24">
        <f>E127-D127</f>
        <v>0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114">
        <v>1375.6</v>
      </c>
      <c r="E128" s="92">
        <v>550.24</v>
      </c>
      <c r="F128" s="208"/>
      <c r="G128" s="29"/>
      <c r="H128" s="24">
        <f t="shared" si="3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116">
        <f>D131+D132+D133+D134+D135+D137+D136+D138+D139+D130+D141+D140+D142+D143+D144+D147+D145</f>
        <v>47369.100000000006</v>
      </c>
      <c r="E129" s="248">
        <f>E131+E132+E133+E134+E135+E137+E136+E138+E139+E130+E141+E140+E142+E143+E144+E147+E145+E146</f>
        <v>42143.53719</v>
      </c>
      <c r="F129" s="116">
        <f>F131+F132+F133+F134+F135+F137+F136+F138+F139+F130+F141+F140+F142</f>
        <v>9346.582159999998</v>
      </c>
      <c r="G129" s="98">
        <f>E129*100/D129</f>
        <v>88.96841440939346</v>
      </c>
      <c r="H129" s="99">
        <f t="shared" si="3"/>
        <v>-5225.562810000003</v>
      </c>
    </row>
    <row r="130" spans="1:8" ht="12">
      <c r="A130" s="13" t="s">
        <v>151</v>
      </c>
      <c r="B130" s="68" t="s">
        <v>156</v>
      </c>
      <c r="C130" s="68"/>
      <c r="D130" s="68"/>
      <c r="E130" s="55"/>
      <c r="F130" s="55"/>
      <c r="G130" s="32"/>
      <c r="H130" s="33">
        <f t="shared" si="3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68">
        <v>3268.9</v>
      </c>
      <c r="E131" s="92">
        <v>2232</v>
      </c>
      <c r="F131" s="55"/>
      <c r="G131" s="52">
        <f>E131*100/D131</f>
        <v>68.27984949065434</v>
      </c>
      <c r="H131" s="56">
        <f t="shared" si="3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79">
        <v>9576.9</v>
      </c>
      <c r="E132" s="156">
        <v>6376.825</v>
      </c>
      <c r="F132" s="209">
        <v>6688.4</v>
      </c>
      <c r="G132" s="52">
        <f>E132*100/D132</f>
        <v>66.5854817320845</v>
      </c>
      <c r="H132" s="56">
        <f t="shared" si="3"/>
        <v>-3200.075</v>
      </c>
    </row>
    <row r="133" spans="1:8" ht="12">
      <c r="A133" s="27" t="s">
        <v>151</v>
      </c>
      <c r="B133" s="67" t="s">
        <v>155</v>
      </c>
      <c r="C133" s="67">
        <v>568.3</v>
      </c>
      <c r="D133" s="67">
        <v>337.6</v>
      </c>
      <c r="E133" s="52">
        <v>191.7</v>
      </c>
      <c r="F133" s="200">
        <v>207.8</v>
      </c>
      <c r="G133" s="52">
        <f>E133*100/D133</f>
        <v>56.78317535545023</v>
      </c>
      <c r="H133" s="56">
        <f t="shared" si="3"/>
        <v>-145.90000000000003</v>
      </c>
    </row>
    <row r="134" spans="1:8" ht="12">
      <c r="A134" s="27" t="s">
        <v>151</v>
      </c>
      <c r="B134" s="79" t="s">
        <v>215</v>
      </c>
      <c r="C134" s="67"/>
      <c r="D134" s="67">
        <v>2527</v>
      </c>
      <c r="E134" s="52">
        <v>2527</v>
      </c>
      <c r="F134" s="52"/>
      <c r="G134" s="52"/>
      <c r="H134" s="56">
        <f t="shared" si="3"/>
        <v>0</v>
      </c>
    </row>
    <row r="135" spans="1:8" ht="12">
      <c r="A135" s="27" t="s">
        <v>151</v>
      </c>
      <c r="B135" s="79" t="s">
        <v>251</v>
      </c>
      <c r="C135" s="79"/>
      <c r="D135" s="79"/>
      <c r="E135" s="39"/>
      <c r="F135" s="39"/>
      <c r="G135" s="52" t="e">
        <f aca="true" t="shared" si="4" ref="G135:G159">E135*100/D135</f>
        <v>#DIV/0!</v>
      </c>
      <c r="H135" s="56">
        <f t="shared" si="3"/>
        <v>0</v>
      </c>
    </row>
    <row r="136" spans="1:8" ht="12">
      <c r="A136" s="27" t="s">
        <v>151</v>
      </c>
      <c r="B136" s="79" t="s">
        <v>252</v>
      </c>
      <c r="C136" s="79"/>
      <c r="D136" s="79"/>
      <c r="E136" s="52"/>
      <c r="F136" s="52"/>
      <c r="G136" s="52" t="e">
        <f t="shared" si="4"/>
        <v>#DIV/0!</v>
      </c>
      <c r="H136" s="56">
        <f t="shared" si="3"/>
        <v>0</v>
      </c>
    </row>
    <row r="137" spans="1:8" ht="12">
      <c r="A137" s="27" t="s">
        <v>151</v>
      </c>
      <c r="B137" s="79" t="s">
        <v>253</v>
      </c>
      <c r="C137" s="79"/>
      <c r="D137" s="79"/>
      <c r="E137" s="39"/>
      <c r="F137" s="39"/>
      <c r="G137" s="52" t="e">
        <f t="shared" si="4"/>
        <v>#DIV/0!</v>
      </c>
      <c r="H137" s="56">
        <f t="shared" si="3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67">
        <v>2053.6</v>
      </c>
      <c r="E138" s="52">
        <v>2053.6</v>
      </c>
      <c r="F138" s="52">
        <v>2053.6</v>
      </c>
      <c r="G138" s="52">
        <f t="shared" si="4"/>
        <v>100</v>
      </c>
      <c r="H138" s="56">
        <f t="shared" si="3"/>
        <v>0</v>
      </c>
    </row>
    <row r="139" spans="1:8" ht="12">
      <c r="A139" s="27" t="s">
        <v>151</v>
      </c>
      <c r="B139" s="79" t="s">
        <v>254</v>
      </c>
      <c r="C139" s="79"/>
      <c r="D139" s="79"/>
      <c r="E139" s="39"/>
      <c r="F139" s="39"/>
      <c r="G139" s="29" t="e">
        <f t="shared" si="4"/>
        <v>#DIV/0!</v>
      </c>
      <c r="H139" s="24">
        <f t="shared" si="3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79">
        <v>2018.1</v>
      </c>
      <c r="E140" s="39">
        <v>2018.1</v>
      </c>
      <c r="F140" s="118"/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160">
        <v>265</v>
      </c>
      <c r="E141" s="156">
        <v>155.45219</v>
      </c>
      <c r="F141" s="210">
        <v>29.88216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123">
        <v>4750</v>
      </c>
      <c r="E142" s="39">
        <v>4750</v>
      </c>
      <c r="F142" s="39">
        <v>366.9</v>
      </c>
      <c r="G142" s="29"/>
      <c r="H142" s="88"/>
    </row>
    <row r="143" spans="1:9" ht="12">
      <c r="A143" s="27" t="s">
        <v>151</v>
      </c>
      <c r="B143" s="114" t="s">
        <v>332</v>
      </c>
      <c r="C143" s="123"/>
      <c r="D143" s="123">
        <v>18302.7</v>
      </c>
      <c r="E143" s="39">
        <v>18302.7</v>
      </c>
      <c r="F143" s="39"/>
      <c r="G143" s="29"/>
      <c r="H143" s="88"/>
      <c r="I143" s="1"/>
    </row>
    <row r="144" spans="1:9" ht="12">
      <c r="A144" s="27" t="s">
        <v>151</v>
      </c>
      <c r="B144" s="79" t="s">
        <v>275</v>
      </c>
      <c r="C144" s="53"/>
      <c r="D144" s="53">
        <v>1221.9</v>
      </c>
      <c r="E144" s="52">
        <v>488.76</v>
      </c>
      <c r="F144" s="200">
        <v>3036.04</v>
      </c>
      <c r="G144" s="17"/>
      <c r="H144" s="88"/>
      <c r="I144" s="1"/>
    </row>
    <row r="145" spans="1:9" s="232" customFormat="1" ht="12.75">
      <c r="A145" s="228" t="s">
        <v>151</v>
      </c>
      <c r="B145" s="229" t="s">
        <v>341</v>
      </c>
      <c r="C145" s="233"/>
      <c r="D145" s="233">
        <v>3000</v>
      </c>
      <c r="E145" s="234">
        <v>3000</v>
      </c>
      <c r="F145" s="234"/>
      <c r="G145" s="235"/>
      <c r="H145" s="234"/>
      <c r="I145" s="231"/>
    </row>
    <row r="146" spans="1:9" s="232" customFormat="1" ht="12.75">
      <c r="A146" s="228" t="s">
        <v>151</v>
      </c>
      <c r="B146" s="164" t="s">
        <v>342</v>
      </c>
      <c r="C146" s="237"/>
      <c r="D146" s="237"/>
      <c r="E146" s="230"/>
      <c r="F146" s="238">
        <f>C146-D146</f>
        <v>0</v>
      </c>
      <c r="G146" s="239"/>
      <c r="H146" s="239"/>
      <c r="I146" s="240"/>
    </row>
    <row r="147" spans="1:9" ht="12.75" thickBot="1">
      <c r="A147" s="27" t="s">
        <v>151</v>
      </c>
      <c r="B147" s="79" t="s">
        <v>333</v>
      </c>
      <c r="C147" s="114"/>
      <c r="D147" s="114">
        <v>47.4</v>
      </c>
      <c r="E147" s="39">
        <v>47.4</v>
      </c>
      <c r="F147" s="39"/>
      <c r="G147" s="29"/>
      <c r="H147" s="88"/>
      <c r="I147" s="1"/>
    </row>
    <row r="148" spans="1:9" ht="12.75" thickBot="1">
      <c r="A148" s="72" t="s">
        <v>157</v>
      </c>
      <c r="B148" s="40" t="s">
        <v>158</v>
      </c>
      <c r="C148" s="243">
        <f>C151+C157+C159+C160+C161+C181+C182+C183+C185+C149+C158+C150+C156+C180+C155+C184</f>
        <v>244682.84799999997</v>
      </c>
      <c r="D148" s="102">
        <f>D151+D157+D159+D160+D161+D181+D182+D183+D185+D149+D158+D150+D156+D180+D155+D184</f>
        <v>226368.79999999996</v>
      </c>
      <c r="E148" s="245">
        <f>E151+E157+E159+E160+E161+E181+E182+E183+E185+E149+E158+E150+E156+E180+E155+E184</f>
        <v>195714.38319</v>
      </c>
      <c r="F148" s="73">
        <f>F151+F157+F159+F160+F161+F181+F182+F183+F185+F149+F158+F150+F156+F180</f>
        <v>139638.67973</v>
      </c>
      <c r="G148" s="244">
        <f t="shared" si="4"/>
        <v>86.4581970616092</v>
      </c>
      <c r="H148" s="242">
        <f t="shared" si="3"/>
        <v>-30654.416809999966</v>
      </c>
      <c r="I148" s="1"/>
    </row>
    <row r="149" spans="1:8" ht="15" customHeight="1">
      <c r="A149" s="13" t="s">
        <v>204</v>
      </c>
      <c r="B149" s="130" t="s">
        <v>205</v>
      </c>
      <c r="C149" s="130">
        <v>22180.3</v>
      </c>
      <c r="D149" s="130">
        <v>10926.4</v>
      </c>
      <c r="E149" s="247">
        <v>10383.83031</v>
      </c>
      <c r="F149" s="211">
        <v>7260</v>
      </c>
      <c r="G149" s="55">
        <f t="shared" si="4"/>
        <v>95.03432338190072</v>
      </c>
      <c r="H149" s="89">
        <f t="shared" si="3"/>
        <v>-542.5696900000003</v>
      </c>
    </row>
    <row r="150" spans="1:8" ht="26.25" customHeight="1">
      <c r="A150" s="13" t="s">
        <v>216</v>
      </c>
      <c r="B150" s="132" t="s">
        <v>217</v>
      </c>
      <c r="C150" s="132"/>
      <c r="D150" s="132"/>
      <c r="E150" s="112"/>
      <c r="F150" s="133"/>
      <c r="G150" s="52" t="e">
        <f t="shared" si="4"/>
        <v>#DIV/0!</v>
      </c>
      <c r="H150" s="89">
        <f t="shared" si="3"/>
        <v>0</v>
      </c>
    </row>
    <row r="151" spans="1:8" ht="12.75" thickBot="1">
      <c r="A151" s="34" t="s">
        <v>159</v>
      </c>
      <c r="B151" s="75" t="s">
        <v>160</v>
      </c>
      <c r="C151" s="75">
        <v>636.5</v>
      </c>
      <c r="D151" s="75">
        <v>743.4</v>
      </c>
      <c r="E151" s="91">
        <v>743.4</v>
      </c>
      <c r="F151" s="204">
        <v>626.7</v>
      </c>
      <c r="G151" s="39">
        <f t="shared" si="4"/>
        <v>100</v>
      </c>
      <c r="H151" s="61">
        <f>E151-D151</f>
        <v>0</v>
      </c>
    </row>
    <row r="152" spans="1:8" s="9" customFormat="1" ht="12.75" thickBot="1">
      <c r="A152" s="185" t="s">
        <v>4</v>
      </c>
      <c r="B152" s="178"/>
      <c r="C152" s="191" t="s">
        <v>238</v>
      </c>
      <c r="D152" s="178" t="s">
        <v>240</v>
      </c>
      <c r="E152" s="186" t="s">
        <v>5</v>
      </c>
      <c r="F152" s="175" t="s">
        <v>5</v>
      </c>
      <c r="G152" s="367" t="s">
        <v>194</v>
      </c>
      <c r="H152" s="366"/>
    </row>
    <row r="153" spans="1:8" s="9" customFormat="1" ht="12">
      <c r="A153" s="183" t="s">
        <v>6</v>
      </c>
      <c r="B153" s="176" t="s">
        <v>7</v>
      </c>
      <c r="C153" s="183" t="s">
        <v>239</v>
      </c>
      <c r="D153" s="176" t="s">
        <v>239</v>
      </c>
      <c r="E153" s="189" t="s">
        <v>345</v>
      </c>
      <c r="F153" s="189" t="s">
        <v>345</v>
      </c>
      <c r="G153" s="175"/>
      <c r="H153" s="178"/>
    </row>
    <row r="154" spans="1:8" ht="12.75" thickBot="1">
      <c r="A154" s="184" t="s">
        <v>9</v>
      </c>
      <c r="B154" s="179"/>
      <c r="C154" s="184" t="s">
        <v>8</v>
      </c>
      <c r="D154" s="177" t="s">
        <v>8</v>
      </c>
      <c r="E154" s="188" t="s">
        <v>284</v>
      </c>
      <c r="F154" s="184" t="s">
        <v>259</v>
      </c>
      <c r="G154" s="177" t="s">
        <v>10</v>
      </c>
      <c r="H154" s="190" t="s">
        <v>11</v>
      </c>
    </row>
    <row r="155" spans="1:8" ht="24">
      <c r="A155" s="13" t="s">
        <v>260</v>
      </c>
      <c r="B155" s="132" t="s">
        <v>261</v>
      </c>
      <c r="C155" s="68"/>
      <c r="D155" s="68"/>
      <c r="E155" s="104"/>
      <c r="F155" s="34"/>
      <c r="G155" s="55"/>
      <c r="H155" s="56"/>
    </row>
    <row r="156" spans="1:8" ht="39" customHeight="1">
      <c r="A156" s="58" t="s">
        <v>220</v>
      </c>
      <c r="B156" s="132" t="s">
        <v>221</v>
      </c>
      <c r="C156" s="132">
        <v>120.6</v>
      </c>
      <c r="D156" s="132">
        <v>77.3</v>
      </c>
      <c r="E156" s="48">
        <v>76.45568</v>
      </c>
      <c r="F156" s="204">
        <v>60.783</v>
      </c>
      <c r="G156" s="52">
        <f t="shared" si="4"/>
        <v>98.9077360931436</v>
      </c>
      <c r="H156" s="89">
        <f>E156-D156</f>
        <v>-0.8443199999999962</v>
      </c>
    </row>
    <row r="157" spans="1:9" ht="12">
      <c r="A157" s="58" t="s">
        <v>162</v>
      </c>
      <c r="B157" s="67" t="s">
        <v>163</v>
      </c>
      <c r="C157" s="68">
        <v>1220.6</v>
      </c>
      <c r="D157" s="68">
        <v>1220.6</v>
      </c>
      <c r="E157" s="48">
        <v>1220.6</v>
      </c>
      <c r="F157" s="204">
        <v>1171.6</v>
      </c>
      <c r="G157" s="52">
        <f t="shared" si="4"/>
        <v>100</v>
      </c>
      <c r="H157" s="89">
        <f>E157-D157</f>
        <v>0</v>
      </c>
      <c r="I157" s="9"/>
    </row>
    <row r="158" spans="1:9" ht="24.75" customHeight="1">
      <c r="A158" s="58" t="s">
        <v>213</v>
      </c>
      <c r="B158" s="134" t="s">
        <v>214</v>
      </c>
      <c r="C158" s="132">
        <v>421.4</v>
      </c>
      <c r="D158" s="132">
        <v>421.4</v>
      </c>
      <c r="E158" s="222">
        <v>135.45675</v>
      </c>
      <c r="F158" s="200">
        <v>185.45956</v>
      </c>
      <c r="G158" s="52">
        <f t="shared" si="4"/>
        <v>32.14445894636925</v>
      </c>
      <c r="H158" s="89">
        <f>E158-D158</f>
        <v>-285.94325</v>
      </c>
      <c r="I158" s="9"/>
    </row>
    <row r="159" spans="1:9" s="9" customFormat="1" ht="12">
      <c r="A159" s="58" t="s">
        <v>164</v>
      </c>
      <c r="B159" s="67" t="s">
        <v>165</v>
      </c>
      <c r="C159" s="68"/>
      <c r="D159" s="68">
        <v>2139</v>
      </c>
      <c r="E159" s="48">
        <v>1586</v>
      </c>
      <c r="F159" s="204">
        <v>1416</v>
      </c>
      <c r="G159" s="52">
        <f t="shared" si="4"/>
        <v>74.14679756895745</v>
      </c>
      <c r="H159" s="89">
        <f aca="true" t="shared" si="5" ref="H159:H208">E159-D159</f>
        <v>-553</v>
      </c>
      <c r="I159" s="4"/>
    </row>
    <row r="160" spans="1:8" ht="12.75" thickBot="1">
      <c r="A160" s="27" t="s">
        <v>166</v>
      </c>
      <c r="B160" s="79" t="s">
        <v>167</v>
      </c>
      <c r="C160" s="75">
        <v>4340.3</v>
      </c>
      <c r="D160" s="75">
        <v>2723</v>
      </c>
      <c r="E160" s="91">
        <v>2662.59719</v>
      </c>
      <c r="F160" s="209">
        <v>2315.667</v>
      </c>
      <c r="G160" s="63">
        <f>E160*100/D160</f>
        <v>97.78175504957767</v>
      </c>
      <c r="H160" s="60">
        <f t="shared" si="5"/>
        <v>-60.402810000000045</v>
      </c>
    </row>
    <row r="161" spans="1:8" ht="12.75" thickBot="1">
      <c r="A161" s="100" t="s">
        <v>168</v>
      </c>
      <c r="B161" s="41" t="s">
        <v>169</v>
      </c>
      <c r="C161" s="128">
        <f>C162+C163+C164+C165+C166+C167+C168+C169+C170+C171+C172+C173+C174+C175+C176+C177+C178+C179</f>
        <v>159364.5</v>
      </c>
      <c r="D161" s="128">
        <f>D162+D163+D164+D165+D166+D167+D168+D169+D170+D171+D172+D173+D174+D175+D176+D177+D178+D179</f>
        <v>150699.40000000002</v>
      </c>
      <c r="E161" s="246">
        <f>E162+E163+E164+E165+E166+E167+E168+E169+E170+E171+E172+E173+E174+E175+E176+E177+E178+E179</f>
        <v>132913.63215999998</v>
      </c>
      <c r="F161" s="128">
        <f>F162+F163+F164+F165+F166+F167+F168+F169+F170+F171+F172+F173+F174+F175+F176+F177+F178+F179</f>
        <v>95093.72116999999</v>
      </c>
      <c r="G161" s="98">
        <f>E161*100/D161</f>
        <v>88.19785092707733</v>
      </c>
      <c r="H161" s="99">
        <f t="shared" si="5"/>
        <v>-17785.767840000044</v>
      </c>
    </row>
    <row r="162" spans="1:8" ht="12">
      <c r="A162" s="13" t="s">
        <v>168</v>
      </c>
      <c r="B162" s="67" t="s">
        <v>161</v>
      </c>
      <c r="C162" s="68">
        <v>13249.9</v>
      </c>
      <c r="D162" s="68">
        <v>11797.5</v>
      </c>
      <c r="E162" s="221">
        <v>11526.33216</v>
      </c>
      <c r="F162" s="211">
        <v>9399.543</v>
      </c>
      <c r="G162" s="32">
        <f>E162*100/D162</f>
        <v>97.7014804831532</v>
      </c>
      <c r="H162" s="135">
        <f t="shared" si="5"/>
        <v>-271.16784000000007</v>
      </c>
    </row>
    <row r="163" spans="1:8" ht="24" customHeight="1">
      <c r="A163" s="13" t="s">
        <v>168</v>
      </c>
      <c r="B163" s="132" t="s">
        <v>224</v>
      </c>
      <c r="C163" s="161">
        <v>93</v>
      </c>
      <c r="D163" s="161">
        <v>93</v>
      </c>
      <c r="E163" s="131"/>
      <c r="F163" s="131"/>
      <c r="G163" s="23">
        <f>E163*100/D163</f>
        <v>0</v>
      </c>
      <c r="H163" s="33">
        <f t="shared" si="5"/>
        <v>-93</v>
      </c>
    </row>
    <row r="164" spans="1:8" ht="24" customHeight="1">
      <c r="A164" s="13" t="s">
        <v>168</v>
      </c>
      <c r="B164" s="132" t="s">
        <v>212</v>
      </c>
      <c r="C164" s="132">
        <v>2076.2</v>
      </c>
      <c r="D164" s="132">
        <v>2076.2</v>
      </c>
      <c r="E164" s="136">
        <v>2076.2</v>
      </c>
      <c r="F164" s="212">
        <v>1831.67753</v>
      </c>
      <c r="G164" s="17">
        <f>E164*100/D164</f>
        <v>100</v>
      </c>
      <c r="H164" s="33">
        <f t="shared" si="5"/>
        <v>0</v>
      </c>
    </row>
    <row r="165" spans="1:8" ht="12">
      <c r="A165" s="13" t="s">
        <v>168</v>
      </c>
      <c r="B165" s="68" t="s">
        <v>170</v>
      </c>
      <c r="C165" s="68">
        <v>10356.3</v>
      </c>
      <c r="D165" s="68">
        <v>9691.5</v>
      </c>
      <c r="E165" s="221">
        <v>9134.5324</v>
      </c>
      <c r="F165" s="213">
        <v>6256.49064</v>
      </c>
      <c r="G165" s="55">
        <f aca="true" t="shared" si="6" ref="G165:G184">E165*100/D165</f>
        <v>94.25302997472012</v>
      </c>
      <c r="H165" s="56">
        <f t="shared" si="5"/>
        <v>-556.9676</v>
      </c>
    </row>
    <row r="166" spans="1:8" ht="12">
      <c r="A166" s="58" t="s">
        <v>168</v>
      </c>
      <c r="B166" s="67" t="s">
        <v>171</v>
      </c>
      <c r="C166" s="67">
        <v>97299.7</v>
      </c>
      <c r="D166" s="67">
        <v>97705.9</v>
      </c>
      <c r="E166" s="48">
        <v>81075</v>
      </c>
      <c r="F166" s="204">
        <v>56454</v>
      </c>
      <c r="G166" s="52">
        <f t="shared" si="6"/>
        <v>82.9786123458256</v>
      </c>
      <c r="H166" s="56">
        <f t="shared" si="5"/>
        <v>-16630.899999999994</v>
      </c>
    </row>
    <row r="167" spans="1:8" ht="12">
      <c r="A167" s="58" t="s">
        <v>168</v>
      </c>
      <c r="B167" s="67" t="s">
        <v>262</v>
      </c>
      <c r="C167" s="67">
        <v>285.8</v>
      </c>
      <c r="D167" s="67">
        <v>238.2</v>
      </c>
      <c r="E167" s="222">
        <v>238.2</v>
      </c>
      <c r="F167" s="204">
        <v>180</v>
      </c>
      <c r="G167" s="52">
        <f t="shared" si="6"/>
        <v>100</v>
      </c>
      <c r="H167" s="56">
        <f t="shared" si="5"/>
        <v>0</v>
      </c>
    </row>
    <row r="168" spans="1:8" ht="24">
      <c r="A168" s="58" t="s">
        <v>168</v>
      </c>
      <c r="B168" s="134" t="s">
        <v>263</v>
      </c>
      <c r="C168" s="67">
        <v>4354.2</v>
      </c>
      <c r="D168" s="67">
        <v>3151</v>
      </c>
      <c r="E168" s="48">
        <v>3151</v>
      </c>
      <c r="F168" s="204">
        <v>693.06</v>
      </c>
      <c r="G168" s="52"/>
      <c r="H168" s="56"/>
    </row>
    <row r="169" spans="1:8" ht="12">
      <c r="A169" s="58" t="s">
        <v>168</v>
      </c>
      <c r="B169" s="67" t="s">
        <v>172</v>
      </c>
      <c r="C169" s="67">
        <v>14772.4</v>
      </c>
      <c r="D169" s="67">
        <v>12011.7</v>
      </c>
      <c r="E169" s="222">
        <v>12011.7</v>
      </c>
      <c r="F169" s="204">
        <v>11505.1</v>
      </c>
      <c r="G169" s="52">
        <f t="shared" si="6"/>
        <v>100</v>
      </c>
      <c r="H169" s="56">
        <f t="shared" si="5"/>
        <v>0</v>
      </c>
    </row>
    <row r="170" spans="1:8" ht="12">
      <c r="A170" s="58" t="s">
        <v>168</v>
      </c>
      <c r="B170" s="67" t="s">
        <v>173</v>
      </c>
      <c r="C170" s="67">
        <v>403.1</v>
      </c>
      <c r="D170" s="67">
        <v>403.1</v>
      </c>
      <c r="E170" s="48">
        <v>403.1</v>
      </c>
      <c r="F170" s="204">
        <v>285.6</v>
      </c>
      <c r="G170" s="52">
        <f t="shared" si="6"/>
        <v>100</v>
      </c>
      <c r="H170" s="56">
        <f t="shared" si="5"/>
        <v>0</v>
      </c>
    </row>
    <row r="171" spans="1:8" ht="12">
      <c r="A171" s="58" t="s">
        <v>168</v>
      </c>
      <c r="B171" s="67" t="s">
        <v>174</v>
      </c>
      <c r="C171" s="67">
        <v>823.2</v>
      </c>
      <c r="D171" s="67">
        <v>823.2</v>
      </c>
      <c r="E171" s="48">
        <v>823.2</v>
      </c>
      <c r="F171" s="204">
        <v>679.4</v>
      </c>
      <c r="G171" s="52">
        <f t="shared" si="6"/>
        <v>100</v>
      </c>
      <c r="H171" s="56">
        <f t="shared" si="5"/>
        <v>0</v>
      </c>
    </row>
    <row r="172" spans="1:8" ht="12">
      <c r="A172" s="58" t="s">
        <v>168</v>
      </c>
      <c r="B172" s="67" t="s">
        <v>175</v>
      </c>
      <c r="C172" s="67">
        <v>200.7</v>
      </c>
      <c r="D172" s="67">
        <v>158.2</v>
      </c>
      <c r="E172" s="222">
        <v>158.08512</v>
      </c>
      <c r="F172" s="200">
        <v>102.025</v>
      </c>
      <c r="G172" s="52">
        <f t="shared" si="6"/>
        <v>99.92738305941846</v>
      </c>
      <c r="H172" s="56">
        <f t="shared" si="5"/>
        <v>-0.11487999999999943</v>
      </c>
    </row>
    <row r="173" spans="1:10" ht="12">
      <c r="A173" s="58" t="s">
        <v>168</v>
      </c>
      <c r="B173" s="67" t="s">
        <v>176</v>
      </c>
      <c r="C173" s="67">
        <v>278</v>
      </c>
      <c r="D173" s="67">
        <v>278</v>
      </c>
      <c r="E173" s="48">
        <v>230</v>
      </c>
      <c r="F173" s="204">
        <v>175</v>
      </c>
      <c r="G173" s="52">
        <f t="shared" si="6"/>
        <v>82.73381294964028</v>
      </c>
      <c r="H173" s="56">
        <f t="shared" si="5"/>
        <v>-48</v>
      </c>
      <c r="J173" s="1"/>
    </row>
    <row r="174" spans="1:9" ht="12">
      <c r="A174" s="58" t="s">
        <v>168</v>
      </c>
      <c r="B174" s="67" t="s">
        <v>242</v>
      </c>
      <c r="C174" s="67">
        <v>14100.4</v>
      </c>
      <c r="D174" s="67">
        <v>11686.1</v>
      </c>
      <c r="E174" s="112">
        <v>11504.54915</v>
      </c>
      <c r="F174" s="200">
        <v>7531.825</v>
      </c>
      <c r="G174" s="52">
        <f t="shared" si="6"/>
        <v>98.44643764814609</v>
      </c>
      <c r="H174" s="56">
        <f t="shared" si="5"/>
        <v>-181.55084999999963</v>
      </c>
      <c r="I174" s="4" t="s">
        <v>209</v>
      </c>
    </row>
    <row r="175" spans="1:8" ht="12.75">
      <c r="A175" s="58" t="s">
        <v>168</v>
      </c>
      <c r="B175" s="162" t="s">
        <v>291</v>
      </c>
      <c r="C175" s="68">
        <v>72.8</v>
      </c>
      <c r="D175" s="68">
        <v>36.4</v>
      </c>
      <c r="E175" s="39">
        <v>36.4</v>
      </c>
      <c r="F175" s="39"/>
      <c r="G175" s="52"/>
      <c r="H175" s="56"/>
    </row>
    <row r="176" spans="1:8" ht="12.75">
      <c r="A176" s="58" t="s">
        <v>168</v>
      </c>
      <c r="B176" s="162" t="s">
        <v>292</v>
      </c>
      <c r="C176" s="68">
        <v>24.4</v>
      </c>
      <c r="D176" s="68">
        <v>24.4</v>
      </c>
      <c r="E176" s="223">
        <v>20.33333</v>
      </c>
      <c r="F176" s="39"/>
      <c r="G176" s="52"/>
      <c r="H176" s="56"/>
    </row>
    <row r="177" spans="1:8" ht="12.75">
      <c r="A177" s="58" t="s">
        <v>168</v>
      </c>
      <c r="B177" s="162" t="s">
        <v>293</v>
      </c>
      <c r="C177" s="68">
        <v>51.5</v>
      </c>
      <c r="D177" s="68">
        <v>51.5</v>
      </c>
      <c r="E177" s="39">
        <v>51.5</v>
      </c>
      <c r="F177" s="39"/>
      <c r="G177" s="52"/>
      <c r="H177" s="56"/>
    </row>
    <row r="178" spans="1:8" ht="12.75">
      <c r="A178" s="58" t="s">
        <v>168</v>
      </c>
      <c r="B178" s="163" t="s">
        <v>296</v>
      </c>
      <c r="C178" s="68">
        <v>922.9</v>
      </c>
      <c r="D178" s="68">
        <v>473.5</v>
      </c>
      <c r="E178" s="224">
        <v>473.5</v>
      </c>
      <c r="F178" s="39"/>
      <c r="G178" s="52"/>
      <c r="H178" s="56"/>
    </row>
    <row r="179" spans="1:8" ht="12.75">
      <c r="A179" s="58" t="s">
        <v>168</v>
      </c>
      <c r="B179" s="163" t="s">
        <v>294</v>
      </c>
      <c r="C179" s="68"/>
      <c r="D179" s="68"/>
      <c r="E179" s="39"/>
      <c r="F179" s="39"/>
      <c r="G179" s="52"/>
      <c r="H179" s="56"/>
    </row>
    <row r="180" spans="1:8" ht="48">
      <c r="A180" s="48" t="s">
        <v>317</v>
      </c>
      <c r="B180" s="132" t="s">
        <v>223</v>
      </c>
      <c r="C180" s="132">
        <v>3145.1</v>
      </c>
      <c r="D180" s="132">
        <v>3645.8</v>
      </c>
      <c r="E180" s="39">
        <v>3645.8</v>
      </c>
      <c r="F180" s="198">
        <v>3038.6</v>
      </c>
      <c r="G180" s="52">
        <f t="shared" si="6"/>
        <v>100</v>
      </c>
      <c r="H180" s="89">
        <f t="shared" si="5"/>
        <v>0</v>
      </c>
    </row>
    <row r="181" spans="1:8" ht="12">
      <c r="A181" s="13" t="s">
        <v>177</v>
      </c>
      <c r="B181" s="68" t="s">
        <v>178</v>
      </c>
      <c r="C181" s="68">
        <v>7835.3</v>
      </c>
      <c r="D181" s="68">
        <v>7835.3</v>
      </c>
      <c r="E181" s="52">
        <v>6195</v>
      </c>
      <c r="F181" s="200">
        <v>5031</v>
      </c>
      <c r="G181" s="52">
        <f t="shared" si="6"/>
        <v>79.06525595701504</v>
      </c>
      <c r="H181" s="56">
        <f t="shared" si="5"/>
        <v>-1640.3000000000002</v>
      </c>
    </row>
    <row r="182" spans="1:8" ht="12">
      <c r="A182" s="13" t="s">
        <v>177</v>
      </c>
      <c r="B182" s="68" t="s">
        <v>179</v>
      </c>
      <c r="C182" s="68">
        <v>3541.6</v>
      </c>
      <c r="D182" s="68">
        <v>3541.6</v>
      </c>
      <c r="E182" s="52">
        <v>3137.975</v>
      </c>
      <c r="F182" s="200">
        <v>2196.849</v>
      </c>
      <c r="G182" s="52">
        <f t="shared" si="6"/>
        <v>88.60331488592726</v>
      </c>
      <c r="H182" s="56">
        <f t="shared" si="5"/>
        <v>-403.625</v>
      </c>
    </row>
    <row r="183" spans="1:8" ht="12">
      <c r="A183" s="27" t="s">
        <v>180</v>
      </c>
      <c r="B183" s="79" t="s">
        <v>181</v>
      </c>
      <c r="C183" s="79">
        <v>1633.3</v>
      </c>
      <c r="D183" s="79">
        <v>1633.3</v>
      </c>
      <c r="E183" s="28">
        <v>550</v>
      </c>
      <c r="F183" s="214">
        <v>480.3</v>
      </c>
      <c r="G183" s="39">
        <f t="shared" si="6"/>
        <v>33.674156615441134</v>
      </c>
      <c r="H183" s="61">
        <f t="shared" si="5"/>
        <v>-1083.3</v>
      </c>
    </row>
    <row r="184" spans="1:8" ht="13.5" thickBot="1">
      <c r="A184" s="91" t="s">
        <v>295</v>
      </c>
      <c r="B184" s="164" t="s">
        <v>297</v>
      </c>
      <c r="C184" s="114">
        <v>76.348</v>
      </c>
      <c r="D184" s="114">
        <v>595.3</v>
      </c>
      <c r="E184" s="223">
        <v>589.6361</v>
      </c>
      <c r="F184" s="39"/>
      <c r="G184" s="39">
        <f t="shared" si="6"/>
        <v>99.04856374937009</v>
      </c>
      <c r="H184" s="61">
        <f t="shared" si="5"/>
        <v>-5.663899999999899</v>
      </c>
    </row>
    <row r="185" spans="1:8" ht="12.75" thickBot="1">
      <c r="A185" s="137" t="s">
        <v>182</v>
      </c>
      <c r="B185" s="40" t="s">
        <v>183</v>
      </c>
      <c r="C185" s="73">
        <f>C186</f>
        <v>40167</v>
      </c>
      <c r="D185" s="73">
        <f>D186</f>
        <v>40167</v>
      </c>
      <c r="E185" s="117">
        <f>E186</f>
        <v>31874</v>
      </c>
      <c r="F185" s="117">
        <f>F186</f>
        <v>20762</v>
      </c>
      <c r="G185" s="98">
        <f>E185*100/D185</f>
        <v>79.3536983095576</v>
      </c>
      <c r="H185" s="138">
        <f t="shared" si="5"/>
        <v>-8293</v>
      </c>
    </row>
    <row r="186" spans="1:8" ht="12.75" thickBot="1">
      <c r="A186" s="139" t="s">
        <v>184</v>
      </c>
      <c r="B186" s="140" t="s">
        <v>185</v>
      </c>
      <c r="C186" s="75">
        <v>40167</v>
      </c>
      <c r="D186" s="75">
        <v>40167</v>
      </c>
      <c r="E186" s="142">
        <v>31874</v>
      </c>
      <c r="F186" s="215">
        <v>20762</v>
      </c>
      <c r="G186" s="19">
        <f>E186*100/D186</f>
        <v>79.3536983095576</v>
      </c>
      <c r="H186" s="20">
        <f t="shared" si="5"/>
        <v>-8293</v>
      </c>
    </row>
    <row r="187" spans="1:8" ht="12.75" thickBot="1">
      <c r="A187" s="72" t="s">
        <v>186</v>
      </c>
      <c r="B187" s="41" t="s">
        <v>206</v>
      </c>
      <c r="C187" s="73">
        <f>C188+C193+C190+C192</f>
        <v>0</v>
      </c>
      <c r="D187" s="73">
        <f>D188+D193+D190+D192+D189</f>
        <v>29324</v>
      </c>
      <c r="E187" s="101">
        <f>E188+E193+E190+E192+E189</f>
        <v>28504.77726</v>
      </c>
      <c r="F187" s="73">
        <f>F188+F193+F190+F192</f>
        <v>1267.587</v>
      </c>
      <c r="G187" s="19">
        <f>E187*100/D187</f>
        <v>97.20630630200517</v>
      </c>
      <c r="H187" s="33">
        <f t="shared" si="5"/>
        <v>-819.2227400000011</v>
      </c>
    </row>
    <row r="188" spans="1:8" ht="12">
      <c r="A188" s="34" t="s">
        <v>188</v>
      </c>
      <c r="B188" s="140" t="s">
        <v>187</v>
      </c>
      <c r="C188" s="75"/>
      <c r="D188" s="75">
        <v>1826</v>
      </c>
      <c r="E188" s="63">
        <v>1824.58</v>
      </c>
      <c r="F188" s="213">
        <v>1267.587</v>
      </c>
      <c r="G188" s="29"/>
      <c r="H188" s="24">
        <f t="shared" si="5"/>
        <v>-1.4200000000000728</v>
      </c>
    </row>
    <row r="189" spans="1:8" ht="12">
      <c r="A189" s="48" t="s">
        <v>188</v>
      </c>
      <c r="B189" s="53" t="s">
        <v>326</v>
      </c>
      <c r="C189" s="53"/>
      <c r="D189" s="53">
        <v>20083</v>
      </c>
      <c r="E189" s="52">
        <v>20074.998</v>
      </c>
      <c r="F189" s="52"/>
      <c r="G189" s="17"/>
      <c r="H189" s="88"/>
    </row>
    <row r="190" spans="1:8" ht="12">
      <c r="A190" s="34" t="s">
        <v>207</v>
      </c>
      <c r="B190" s="132" t="s">
        <v>321</v>
      </c>
      <c r="C190" s="103"/>
      <c r="D190" s="103">
        <v>550</v>
      </c>
      <c r="E190" s="63">
        <v>264.29926</v>
      </c>
      <c r="F190" s="63"/>
      <c r="G190" s="63">
        <f>E190*100/D190</f>
        <v>48.054410909090905</v>
      </c>
      <c r="H190" s="24">
        <f t="shared" si="5"/>
        <v>-285.70074</v>
      </c>
    </row>
    <row r="191" spans="1:8" ht="12">
      <c r="A191" s="48" t="s">
        <v>281</v>
      </c>
      <c r="B191" s="150" t="s">
        <v>282</v>
      </c>
      <c r="C191" s="134"/>
      <c r="D191" s="134"/>
      <c r="E191" s="52"/>
      <c r="F191" s="52"/>
      <c r="G191" s="52"/>
      <c r="H191" s="88"/>
    </row>
    <row r="192" spans="1:8" ht="12.75" thickBot="1">
      <c r="A192" s="91" t="s">
        <v>235</v>
      </c>
      <c r="B192" s="143" t="s">
        <v>329</v>
      </c>
      <c r="C192" s="144"/>
      <c r="D192" s="144">
        <v>6780.2</v>
      </c>
      <c r="E192" s="63">
        <v>6340.9</v>
      </c>
      <c r="F192" s="63"/>
      <c r="G192" s="63">
        <f>E192*100/D192</f>
        <v>93.5208400932126</v>
      </c>
      <c r="H192" s="24">
        <f t="shared" si="5"/>
        <v>-439.3000000000002</v>
      </c>
    </row>
    <row r="193" spans="1:8" ht="12.75" thickBot="1">
      <c r="A193" s="100" t="s">
        <v>189</v>
      </c>
      <c r="B193" s="41" t="s">
        <v>346</v>
      </c>
      <c r="C193" s="73">
        <f>C200+C198</f>
        <v>0</v>
      </c>
      <c r="D193" s="73">
        <f>D200+D198+D201</f>
        <v>84.8</v>
      </c>
      <c r="E193" s="73">
        <f>E200+E198+E199</f>
        <v>0</v>
      </c>
      <c r="F193" s="73">
        <f>F200+F198+F194+F202+F199</f>
        <v>0</v>
      </c>
      <c r="G193" s="73"/>
      <c r="H193" s="20">
        <f t="shared" si="5"/>
        <v>-84.8</v>
      </c>
    </row>
    <row r="194" spans="1:8" ht="19.5" customHeight="1" thickBot="1">
      <c r="A194" s="104" t="s">
        <v>190</v>
      </c>
      <c r="B194" s="193" t="s">
        <v>257</v>
      </c>
      <c r="C194" s="23"/>
      <c r="D194" s="23"/>
      <c r="E194" s="23"/>
      <c r="F194" s="63"/>
      <c r="G194" s="23"/>
      <c r="H194" s="24"/>
    </row>
    <row r="195" spans="1:8" s="9" customFormat="1" ht="12.75" thickBot="1">
      <c r="A195" s="185" t="s">
        <v>4</v>
      </c>
      <c r="B195" s="178"/>
      <c r="C195" s="191" t="s">
        <v>238</v>
      </c>
      <c r="D195" s="178" t="s">
        <v>240</v>
      </c>
      <c r="E195" s="186" t="s">
        <v>5</v>
      </c>
      <c r="F195" s="175" t="s">
        <v>5</v>
      </c>
      <c r="G195" s="367" t="s">
        <v>194</v>
      </c>
      <c r="H195" s="366"/>
    </row>
    <row r="196" spans="1:8" s="9" customFormat="1" ht="12">
      <c r="A196" s="183" t="s">
        <v>6</v>
      </c>
      <c r="B196" s="176" t="s">
        <v>7</v>
      </c>
      <c r="C196" s="183" t="s">
        <v>239</v>
      </c>
      <c r="D196" s="176" t="s">
        <v>239</v>
      </c>
      <c r="E196" s="189" t="s">
        <v>345</v>
      </c>
      <c r="F196" s="189" t="s">
        <v>345</v>
      </c>
      <c r="G196" s="175"/>
      <c r="H196" s="178"/>
    </row>
    <row r="197" spans="1:8" ht="12.75" thickBot="1">
      <c r="A197" s="184" t="s">
        <v>9</v>
      </c>
      <c r="B197" s="179"/>
      <c r="C197" s="184" t="s">
        <v>8</v>
      </c>
      <c r="D197" s="177" t="s">
        <v>8</v>
      </c>
      <c r="E197" s="188" t="s">
        <v>284</v>
      </c>
      <c r="F197" s="184" t="s">
        <v>259</v>
      </c>
      <c r="G197" s="177" t="s">
        <v>10</v>
      </c>
      <c r="H197" s="190" t="s">
        <v>11</v>
      </c>
    </row>
    <row r="198" spans="1:8" ht="24">
      <c r="A198" s="92" t="s">
        <v>190</v>
      </c>
      <c r="B198" s="174" t="s">
        <v>255</v>
      </c>
      <c r="C198" s="174"/>
      <c r="D198" s="174"/>
      <c r="E198" s="55"/>
      <c r="F198" s="55"/>
      <c r="G198" s="32"/>
      <c r="H198" s="33">
        <f t="shared" si="5"/>
        <v>0</v>
      </c>
    </row>
    <row r="199" spans="1:8" ht="12">
      <c r="A199" s="48" t="s">
        <v>190</v>
      </c>
      <c r="B199" s="132" t="s">
        <v>250</v>
      </c>
      <c r="C199" s="132"/>
      <c r="D199" s="132"/>
      <c r="E199" s="55"/>
      <c r="F199" s="55"/>
      <c r="G199" s="17"/>
      <c r="H199" s="33"/>
    </row>
    <row r="200" spans="1:8" ht="12">
      <c r="A200" s="13" t="s">
        <v>190</v>
      </c>
      <c r="B200" s="132" t="s">
        <v>276</v>
      </c>
      <c r="C200" s="132"/>
      <c r="D200" s="132"/>
      <c r="E200" s="55"/>
      <c r="F200" s="55"/>
      <c r="G200" s="52" t="e">
        <f>E200*100/D200</f>
        <v>#DIV/0!</v>
      </c>
      <c r="H200" s="33">
        <f t="shared" si="5"/>
        <v>0</v>
      </c>
    </row>
    <row r="201" spans="1:8" ht="25.5">
      <c r="A201" s="13" t="s">
        <v>190</v>
      </c>
      <c r="B201" s="241" t="s">
        <v>347</v>
      </c>
      <c r="C201" s="132"/>
      <c r="D201" s="132">
        <v>84.8</v>
      </c>
      <c r="E201" s="55"/>
      <c r="F201" s="55"/>
      <c r="G201" s="52"/>
      <c r="H201" s="33"/>
    </row>
    <row r="202" spans="1:8" ht="12">
      <c r="A202" s="13" t="s">
        <v>270</v>
      </c>
      <c r="B202" s="132" t="s">
        <v>271</v>
      </c>
      <c r="C202" s="132"/>
      <c r="D202" s="132"/>
      <c r="E202" s="55"/>
      <c r="F202" s="55"/>
      <c r="G202" s="52"/>
      <c r="H202" s="33"/>
    </row>
    <row r="203" spans="1:8" ht="12">
      <c r="A203" s="15" t="s">
        <v>320</v>
      </c>
      <c r="B203" s="74" t="s">
        <v>256</v>
      </c>
      <c r="C203" s="45"/>
      <c r="D203" s="45">
        <v>4506.414</v>
      </c>
      <c r="E203" s="32">
        <v>4766.414</v>
      </c>
      <c r="F203" s="216">
        <v>1.84</v>
      </c>
      <c r="G203" s="17"/>
      <c r="H203" s="33">
        <f t="shared" si="5"/>
        <v>260</v>
      </c>
    </row>
    <row r="204" spans="1:8" ht="12">
      <c r="A204" s="145" t="s">
        <v>228</v>
      </c>
      <c r="B204" s="21" t="s">
        <v>131</v>
      </c>
      <c r="C204" s="21"/>
      <c r="D204" s="21"/>
      <c r="E204" s="17">
        <f>E205</f>
        <v>4.836</v>
      </c>
      <c r="F204" s="17">
        <f>F205</f>
        <v>0</v>
      </c>
      <c r="G204" s="17"/>
      <c r="H204" s="33"/>
    </row>
    <row r="205" spans="1:8" ht="12">
      <c r="A205" s="27" t="s">
        <v>229</v>
      </c>
      <c r="B205" s="27" t="s">
        <v>211</v>
      </c>
      <c r="C205" s="27"/>
      <c r="D205" s="27"/>
      <c r="E205" s="52">
        <v>4.836</v>
      </c>
      <c r="F205" s="52"/>
      <c r="G205" s="17"/>
      <c r="H205" s="33"/>
    </row>
    <row r="206" spans="1:8" ht="12">
      <c r="A206" s="145" t="s">
        <v>230</v>
      </c>
      <c r="B206" s="21" t="s">
        <v>132</v>
      </c>
      <c r="C206" s="21"/>
      <c r="D206" s="21"/>
      <c r="E206" s="17">
        <f>E207</f>
        <v>-812.31648</v>
      </c>
      <c r="F206" s="17">
        <f>F207</f>
        <v>-0.3795</v>
      </c>
      <c r="G206" s="17"/>
      <c r="H206" s="33">
        <f t="shared" si="5"/>
        <v>-812.31648</v>
      </c>
    </row>
    <row r="207" spans="1:8" ht="12.75" thickBot="1">
      <c r="A207" s="48" t="s">
        <v>231</v>
      </c>
      <c r="B207" s="48" t="s">
        <v>133</v>
      </c>
      <c r="C207" s="48"/>
      <c r="D207" s="48"/>
      <c r="E207" s="52">
        <v>-812.31648</v>
      </c>
      <c r="F207" s="52">
        <v>-0.3795</v>
      </c>
      <c r="G207" s="17"/>
      <c r="H207" s="33">
        <f t="shared" si="5"/>
        <v>-812.31648</v>
      </c>
    </row>
    <row r="208" spans="1:8" ht="12.75" thickBot="1">
      <c r="A208" s="72"/>
      <c r="B208" s="137" t="s">
        <v>191</v>
      </c>
      <c r="C208" s="19">
        <f>C115+C8+C203</f>
        <v>448007.74799999996</v>
      </c>
      <c r="D208" s="19">
        <f>D115+D8+D203</f>
        <v>625122.6169200001</v>
      </c>
      <c r="E208" s="19">
        <f>E115+E8+E203+E206+E204</f>
        <v>510908.35014</v>
      </c>
      <c r="F208" s="170">
        <f>F115+F8+F203</f>
        <v>292555.41189000005</v>
      </c>
      <c r="G208" s="73">
        <f>E208*100/D208</f>
        <v>81.72930178998521</v>
      </c>
      <c r="H208" s="20">
        <f t="shared" si="5"/>
        <v>-114214.26678000006</v>
      </c>
    </row>
    <row r="209" spans="1:7" ht="12">
      <c r="A209" s="1"/>
      <c r="B209" s="146"/>
      <c r="C209" s="146"/>
      <c r="D209" s="146"/>
      <c r="E209" s="147"/>
      <c r="F209" s="147"/>
      <c r="G209" s="148"/>
    </row>
    <row r="210" spans="1:6" ht="12">
      <c r="A210" s="149" t="s">
        <v>192</v>
      </c>
      <c r="B210" s="5"/>
      <c r="C210" s="5"/>
      <c r="D210" s="5"/>
      <c r="E210" s="9"/>
      <c r="F210" s="9"/>
    </row>
    <row r="211" spans="1:7" ht="12">
      <c r="A211" s="149" t="s">
        <v>193</v>
      </c>
      <c r="B211" s="5"/>
      <c r="C211" s="5"/>
      <c r="D211" s="5"/>
      <c r="E211" s="9"/>
      <c r="F211" s="9"/>
      <c r="G211" s="1" t="s">
        <v>343</v>
      </c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  <row r="219" ht="12">
      <c r="A219" s="1"/>
    </row>
    <row r="220" ht="12">
      <c r="A220" s="1"/>
    </row>
    <row r="221" ht="12">
      <c r="A221" s="1"/>
    </row>
  </sheetData>
  <sheetProtection/>
  <mergeCells count="5">
    <mergeCell ref="G5:H5"/>
    <mergeCell ref="G44:H44"/>
    <mergeCell ref="G96:H96"/>
    <mergeCell ref="G152:H152"/>
    <mergeCell ref="G195:H19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23"/>
  <sheetViews>
    <sheetView view="pageBreakPreview" zoomScaleSheetLayoutView="10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1.12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350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365" t="s">
        <v>194</v>
      </c>
      <c r="H5" s="366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351</v>
      </c>
      <c r="F6" s="189" t="s">
        <v>351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281">
        <f>D9+D17+D29+D36+D67+D71+D79+D109+D51+D78+D26+D77+D76</f>
        <v>82509.99270000002</v>
      </c>
      <c r="E8" s="281">
        <f>E9+E17+E29+E36+E67+E71+E79+E109+E51+E78+E26+E77</f>
        <v>68121.59554000001</v>
      </c>
      <c r="F8" s="32">
        <f>F9+F17+F29+F36+F67+F71+F79+F109+F51+F78+F26+F77+F76</f>
        <v>55650.60278</v>
      </c>
      <c r="G8" s="181">
        <f aca="true" t="shared" si="0" ref="G8:G14">E8*100/D8</f>
        <v>82.56163079263004</v>
      </c>
      <c r="H8" s="182">
        <f aca="true" t="shared" si="1" ref="H8:H73">E8-D8</f>
        <v>-14388.397160000008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253">
        <f>D10</f>
        <v>45016.20661</v>
      </c>
      <c r="E9" s="253">
        <f>E10</f>
        <v>38216.95782</v>
      </c>
      <c r="F9" s="59">
        <f>F10</f>
        <v>34130.61965</v>
      </c>
      <c r="G9" s="17">
        <f t="shared" si="0"/>
        <v>84.89599790380916</v>
      </c>
      <c r="H9" s="24">
        <f t="shared" si="1"/>
        <v>-6799.248789999998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258">
        <f>D11+D12+D13+D14</f>
        <v>45016.20661</v>
      </c>
      <c r="E10" s="258">
        <f>E11+E12+E13+E14</f>
        <v>38216.95782</v>
      </c>
      <c r="F10" s="63">
        <f>F11+F12+F13+F14</f>
        <v>34130.61965</v>
      </c>
      <c r="G10" s="23">
        <f t="shared" si="0"/>
        <v>84.89599790380916</v>
      </c>
      <c r="H10" s="30">
        <f t="shared" si="1"/>
        <v>-6799.248789999998</v>
      </c>
    </row>
    <row r="11" spans="1:8" ht="24">
      <c r="A11" s="154" t="s">
        <v>285</v>
      </c>
      <c r="B11" s="157" t="s">
        <v>299</v>
      </c>
      <c r="C11" s="48">
        <v>41885</v>
      </c>
      <c r="D11" s="259">
        <v>44043.20661</v>
      </c>
      <c r="E11" s="259">
        <v>37656.69644</v>
      </c>
      <c r="F11" s="196">
        <v>33565.50336</v>
      </c>
      <c r="G11" s="17">
        <f t="shared" si="0"/>
        <v>85.49944324773585</v>
      </c>
      <c r="H11" s="242"/>
    </row>
    <row r="12" spans="1:8" ht="60">
      <c r="A12" s="154" t="s">
        <v>286</v>
      </c>
      <c r="B12" s="158" t="s">
        <v>300</v>
      </c>
      <c r="C12" s="34">
        <v>691</v>
      </c>
      <c r="D12" s="260">
        <v>691</v>
      </c>
      <c r="E12" s="260">
        <v>345.62004</v>
      </c>
      <c r="F12" s="197">
        <v>498.92668</v>
      </c>
      <c r="G12" s="17">
        <f t="shared" si="0"/>
        <v>50.01737192474675</v>
      </c>
      <c r="H12" s="135">
        <f t="shared" si="1"/>
        <v>-345.37996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61">
        <v>282</v>
      </c>
      <c r="E13" s="261">
        <v>214.64134</v>
      </c>
      <c r="F13" s="214">
        <v>66.18961</v>
      </c>
      <c r="G13" s="17">
        <f t="shared" si="0"/>
        <v>76.11395035460994</v>
      </c>
      <c r="H13" s="122">
        <f t="shared" si="1"/>
        <v>-67.35865999999999</v>
      </c>
    </row>
    <row r="14" spans="1:8" ht="50.25" customHeight="1" thickBot="1">
      <c r="A14" s="154" t="s">
        <v>288</v>
      </c>
      <c r="B14" s="159" t="s">
        <v>298</v>
      </c>
      <c r="C14" s="156"/>
      <c r="D14" s="121"/>
      <c r="E14" s="121"/>
      <c r="F14" s="39"/>
      <c r="G14" s="23" t="e">
        <f t="shared" si="0"/>
        <v>#DIV/0!</v>
      </c>
      <c r="H14" s="30">
        <f t="shared" si="1"/>
        <v>0</v>
      </c>
    </row>
    <row r="15" spans="1:8" ht="12.75" thickBot="1">
      <c r="A15" s="40" t="s">
        <v>269</v>
      </c>
      <c r="B15" s="41"/>
      <c r="C15" s="40"/>
      <c r="D15" s="283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284"/>
      <c r="E16" s="43">
        <f>E10*30/71.44</f>
        <v>16048.554515677493</v>
      </c>
      <c r="F16" s="43">
        <f>F10*30/77.97</f>
        <v>13132.212254713351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254">
        <f>D18+D21+D23+D24+D25</f>
        <v>8886.9</v>
      </c>
      <c r="E17" s="254">
        <f>E18+E21+E23+E24+E25</f>
        <v>6090.96198</v>
      </c>
      <c r="F17" s="165">
        <f>F18+F21+F23+F24+F25</f>
        <v>6355.46258</v>
      </c>
      <c r="G17" s="32">
        <f>E17*100/D17</f>
        <v>68.53865779968268</v>
      </c>
      <c r="H17" s="33">
        <f t="shared" si="1"/>
        <v>-2795.9380199999996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262">
        <f>D19+D20</f>
        <v>2525</v>
      </c>
      <c r="E18" s="262">
        <f>E19+E20</f>
        <v>1749.5329900000002</v>
      </c>
      <c r="F18" s="51">
        <f>F19+F20</f>
        <v>1460.69571</v>
      </c>
      <c r="G18" s="52">
        <f>E18*100/D18</f>
        <v>69.28843524752476</v>
      </c>
      <c r="H18" s="33">
        <f t="shared" si="1"/>
        <v>-775.4670099999998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285">
        <v>778</v>
      </c>
      <c r="E19" s="262">
        <v>650.65133</v>
      </c>
      <c r="F19" s="199">
        <v>734.30463</v>
      </c>
      <c r="G19" s="52">
        <f>E19*100/D19</f>
        <v>83.6312763496144</v>
      </c>
      <c r="H19" s="33">
        <f t="shared" si="1"/>
        <v>-127.34866999999997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285">
        <v>1747</v>
      </c>
      <c r="E20" s="262">
        <v>1098.88166</v>
      </c>
      <c r="F20" s="199">
        <v>726.39108</v>
      </c>
      <c r="G20" s="52">
        <f>E20*100/D20</f>
        <v>62.901068116771604</v>
      </c>
      <c r="H20" s="33">
        <f t="shared" si="1"/>
        <v>-648.11834</v>
      </c>
    </row>
    <row r="21" spans="1:8" ht="37.5" customHeight="1">
      <c r="A21" s="48" t="s">
        <v>201</v>
      </c>
      <c r="B21" s="54" t="s">
        <v>356</v>
      </c>
      <c r="C21" s="54"/>
      <c r="D21" s="286"/>
      <c r="E21" s="259"/>
      <c r="F21" s="204">
        <v>3.78</v>
      </c>
      <c r="G21" s="29"/>
      <c r="H21" s="30">
        <f t="shared" si="1"/>
        <v>0</v>
      </c>
    </row>
    <row r="22" spans="1:8" ht="12">
      <c r="A22" s="27" t="s">
        <v>18</v>
      </c>
      <c r="B22" s="27" t="s">
        <v>19</v>
      </c>
      <c r="C22" s="27"/>
      <c r="D22" s="261"/>
      <c r="E22" s="261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263">
        <v>5156</v>
      </c>
      <c r="E23" s="263">
        <v>3694.6573</v>
      </c>
      <c r="F23" s="196">
        <v>4660.66405</v>
      </c>
      <c r="G23" s="55">
        <f aca="true" t="shared" si="2" ref="G23:G29">E23*100/D23</f>
        <v>71.65743405740884</v>
      </c>
      <c r="H23" s="56">
        <f t="shared" si="1"/>
        <v>-1461.3427000000001</v>
      </c>
    </row>
    <row r="24" spans="1:8" ht="12">
      <c r="A24" s="13" t="s">
        <v>21</v>
      </c>
      <c r="B24" s="13" t="s">
        <v>22</v>
      </c>
      <c r="C24" s="13">
        <v>844</v>
      </c>
      <c r="D24" s="263">
        <v>1055.9</v>
      </c>
      <c r="E24" s="264">
        <v>513.40056</v>
      </c>
      <c r="F24" s="197">
        <v>230.32282</v>
      </c>
      <c r="G24" s="55">
        <f t="shared" si="2"/>
        <v>48.62208163651861</v>
      </c>
      <c r="H24" s="56">
        <f t="shared" si="1"/>
        <v>-542.49944</v>
      </c>
    </row>
    <row r="25" spans="1:8" ht="12">
      <c r="A25" s="13" t="s">
        <v>302</v>
      </c>
      <c r="B25" s="13" t="s">
        <v>303</v>
      </c>
      <c r="C25" s="13"/>
      <c r="D25" s="263">
        <v>150</v>
      </c>
      <c r="E25" s="264">
        <v>133.37113</v>
      </c>
      <c r="F25" s="38"/>
      <c r="G25" s="55"/>
      <c r="H25" s="56">
        <f t="shared" si="1"/>
        <v>-16.628870000000006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255">
        <f>D27+D28</f>
        <v>8309.47966</v>
      </c>
      <c r="E26" s="255">
        <f>E27+E28</f>
        <v>4572.78724</v>
      </c>
      <c r="F26" s="57">
        <f>F27+F28</f>
        <v>4654.13657</v>
      </c>
      <c r="G26" s="17">
        <f t="shared" si="2"/>
        <v>55.0309697731422</v>
      </c>
      <c r="H26" s="33">
        <f t="shared" si="1"/>
        <v>-3736.692420000001</v>
      </c>
    </row>
    <row r="27" spans="1:9" ht="12">
      <c r="A27" s="34" t="s">
        <v>25</v>
      </c>
      <c r="B27" s="34" t="s">
        <v>26</v>
      </c>
      <c r="C27" s="34">
        <v>769</v>
      </c>
      <c r="D27" s="260">
        <v>780</v>
      </c>
      <c r="E27" s="121">
        <v>535.58763</v>
      </c>
      <c r="F27" s="198">
        <v>395.91269</v>
      </c>
      <c r="G27" s="52">
        <f t="shared" si="2"/>
        <v>68.66508076923077</v>
      </c>
      <c r="H27" s="56">
        <f t="shared" si="1"/>
        <v>-244.41237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264">
        <v>7529.47966</v>
      </c>
      <c r="E28" s="259">
        <v>4037.19961</v>
      </c>
      <c r="F28" s="200">
        <v>4258.22388</v>
      </c>
      <c r="G28" s="52">
        <f t="shared" si="2"/>
        <v>53.618573823200954</v>
      </c>
      <c r="H28" s="56">
        <f t="shared" si="1"/>
        <v>-3492.28005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253">
        <f>D31+D33+D34</f>
        <v>1069.85</v>
      </c>
      <c r="E29" s="253">
        <f>E31+E33+E34</f>
        <v>914.78445</v>
      </c>
      <c r="F29" s="59">
        <f>F31+F33+F34</f>
        <v>891.44034</v>
      </c>
      <c r="G29" s="29">
        <f t="shared" si="2"/>
        <v>85.50586063466841</v>
      </c>
      <c r="H29" s="24">
        <f t="shared" si="1"/>
        <v>-155.06554999999992</v>
      </c>
    </row>
    <row r="30" spans="1:8" ht="12">
      <c r="A30" s="27" t="s">
        <v>33</v>
      </c>
      <c r="B30" s="27" t="s">
        <v>34</v>
      </c>
      <c r="C30" s="27"/>
      <c r="D30" s="261"/>
      <c r="E30" s="261"/>
      <c r="F30" s="28"/>
      <c r="G30" s="29"/>
      <c r="H30" s="30">
        <f t="shared" si="1"/>
        <v>0</v>
      </c>
    </row>
    <row r="31" spans="2:8" ht="12">
      <c r="B31" s="34" t="s">
        <v>35</v>
      </c>
      <c r="C31" s="35">
        <f>C32</f>
        <v>795.4</v>
      </c>
      <c r="D31" s="260">
        <f>D32</f>
        <v>895.4</v>
      </c>
      <c r="E31" s="260">
        <f>E32</f>
        <v>792.41445</v>
      </c>
      <c r="F31" s="35">
        <f>F32</f>
        <v>825.99034</v>
      </c>
      <c r="G31" s="55">
        <f>E31*100/D31</f>
        <v>88.49837502792047</v>
      </c>
      <c r="H31" s="56">
        <f t="shared" si="1"/>
        <v>-102.98554999999999</v>
      </c>
    </row>
    <row r="32" spans="1:8" ht="12">
      <c r="A32" s="27" t="s">
        <v>36</v>
      </c>
      <c r="B32" s="58" t="s">
        <v>37</v>
      </c>
      <c r="C32" s="58">
        <v>795.4</v>
      </c>
      <c r="D32" s="264">
        <v>895.4</v>
      </c>
      <c r="E32" s="121">
        <v>792.41445</v>
      </c>
      <c r="F32" s="198">
        <v>825.99034</v>
      </c>
      <c r="G32" s="55">
        <f>E32*100/D32</f>
        <v>88.49837502792047</v>
      </c>
      <c r="H32" s="56">
        <f t="shared" si="1"/>
        <v>-102.98554999999999</v>
      </c>
    </row>
    <row r="33" spans="1:8" ht="12">
      <c r="A33" s="27" t="s">
        <v>38</v>
      </c>
      <c r="B33" s="27" t="s">
        <v>39</v>
      </c>
      <c r="C33" s="27"/>
      <c r="D33" s="261">
        <v>154.45</v>
      </c>
      <c r="E33" s="264">
        <v>104.37</v>
      </c>
      <c r="F33" s="197">
        <v>65.45</v>
      </c>
      <c r="G33" s="39">
        <f>E33*100/D33</f>
        <v>67.57526707672386</v>
      </c>
      <c r="H33" s="60">
        <f t="shared" si="1"/>
        <v>-50.079999999999984</v>
      </c>
    </row>
    <row r="34" spans="1:8" ht="12">
      <c r="A34" s="27" t="s">
        <v>313</v>
      </c>
      <c r="B34" s="27" t="s">
        <v>314</v>
      </c>
      <c r="C34" s="27"/>
      <c r="D34" s="261">
        <v>20</v>
      </c>
      <c r="E34" s="261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287"/>
      <c r="E35" s="2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254"/>
      <c r="E36" s="257">
        <f>E41+E43+E37+E40+E38+E39</f>
        <v>15.91591</v>
      </c>
      <c r="F36" s="66">
        <f>F41+F43+F37+F40+F38+F39</f>
        <v>0</v>
      </c>
      <c r="G36" s="32"/>
      <c r="H36" s="33">
        <f t="shared" si="1"/>
        <v>15.91591</v>
      </c>
      <c r="I36" s="9"/>
    </row>
    <row r="37" spans="1:8" s="9" customFormat="1" ht="12">
      <c r="A37" s="13" t="s">
        <v>43</v>
      </c>
      <c r="B37" s="67" t="s">
        <v>44</v>
      </c>
      <c r="C37" s="68"/>
      <c r="D37" s="269"/>
      <c r="E37" s="263">
        <v>1.11076</v>
      </c>
      <c r="F37" s="66"/>
      <c r="G37" s="32"/>
      <c r="H37" s="33">
        <f t="shared" si="1"/>
        <v>1.11076</v>
      </c>
    </row>
    <row r="38" spans="1:8" s="9" customFormat="1" ht="12">
      <c r="A38" s="13" t="s">
        <v>45</v>
      </c>
      <c r="B38" s="67" t="s">
        <v>46</v>
      </c>
      <c r="C38" s="68"/>
      <c r="D38" s="269"/>
      <c r="E38" s="263"/>
      <c r="F38" s="37"/>
      <c r="G38" s="17"/>
      <c r="H38" s="33">
        <f t="shared" si="1"/>
        <v>0</v>
      </c>
    </row>
    <row r="39" spans="1:8" s="9" customFormat="1" ht="12">
      <c r="A39" s="13" t="s">
        <v>47</v>
      </c>
      <c r="B39" s="67" t="s">
        <v>48</v>
      </c>
      <c r="C39" s="68"/>
      <c r="D39" s="269"/>
      <c r="E39" s="263"/>
      <c r="F39" s="37"/>
      <c r="G39" s="17"/>
      <c r="H39" s="33">
        <f t="shared" si="1"/>
        <v>0</v>
      </c>
    </row>
    <row r="40" spans="1:8" s="9" customFormat="1" ht="12">
      <c r="A40" s="13" t="s">
        <v>49</v>
      </c>
      <c r="B40" s="67" t="s">
        <v>50</v>
      </c>
      <c r="C40" s="68"/>
      <c r="D40" s="269"/>
      <c r="E40" s="263"/>
      <c r="F40" s="69"/>
      <c r="G40" s="17"/>
      <c r="H40" s="33">
        <f t="shared" si="1"/>
        <v>0</v>
      </c>
    </row>
    <row r="41" spans="1:9" s="9" customFormat="1" ht="12">
      <c r="A41" s="13" t="s">
        <v>51</v>
      </c>
      <c r="B41" s="58" t="s">
        <v>52</v>
      </c>
      <c r="C41" s="13"/>
      <c r="D41" s="263"/>
      <c r="E41" s="263">
        <v>14.80515</v>
      </c>
      <c r="F41" s="37"/>
      <c r="G41" s="17"/>
      <c r="H41" s="33">
        <f t="shared" si="1"/>
        <v>14.80515</v>
      </c>
      <c r="I41" s="47"/>
    </row>
    <row r="42" spans="1:9" s="9" customFormat="1" ht="12">
      <c r="A42" s="58" t="s">
        <v>53</v>
      </c>
      <c r="B42" s="58" t="s">
        <v>54</v>
      </c>
      <c r="C42" s="58"/>
      <c r="D42" s="264"/>
      <c r="E42" s="259"/>
      <c r="F42" s="52"/>
      <c r="G42" s="17"/>
      <c r="H42" s="33">
        <f t="shared" si="1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61">
        <f>D49+D50</f>
        <v>0</v>
      </c>
      <c r="E43" s="261">
        <f>E49+E50</f>
        <v>0</v>
      </c>
      <c r="F43" s="28">
        <f>F49+F50</f>
        <v>0</v>
      </c>
      <c r="G43" s="29"/>
      <c r="H43" s="24">
        <f t="shared" si="1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367" t="s">
        <v>194</v>
      </c>
      <c r="H44" s="366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9" t="s">
        <v>351</v>
      </c>
      <c r="F45" s="189" t="s">
        <v>351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1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1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253">
        <f>D54+D58+D61</f>
        <v>5960.63151</v>
      </c>
      <c r="E51" s="253">
        <f>E54+E58+E61</f>
        <v>7068.61683</v>
      </c>
      <c r="F51" s="153">
        <f>F54+F61+F58</f>
        <v>4682.69073</v>
      </c>
      <c r="G51" s="17">
        <f>E51*100/D51</f>
        <v>118.58838812869342</v>
      </c>
      <c r="H51" s="88">
        <f t="shared" si="1"/>
        <v>1107.9853199999998</v>
      </c>
    </row>
    <row r="52" spans="2:8" ht="0.75" customHeight="1">
      <c r="B52" s="74"/>
      <c r="C52" s="74"/>
      <c r="D52" s="288"/>
      <c r="E52" s="66">
        <f>E54+E61+E66+E56+E65</f>
        <v>13601.107250000001</v>
      </c>
      <c r="F52" s="66">
        <f>F54+F61+F66+F56+F65</f>
        <v>9114.66368</v>
      </c>
      <c r="G52" s="23" t="e">
        <f>E52*100/D52</f>
        <v>#DIV/0!</v>
      </c>
      <c r="H52" s="24">
        <f t="shared" si="1"/>
        <v>13601.107250000001</v>
      </c>
    </row>
    <row r="53" spans="1:8" ht="12">
      <c r="A53" s="27" t="s">
        <v>64</v>
      </c>
      <c r="B53" s="27" t="s">
        <v>65</v>
      </c>
      <c r="C53" s="27"/>
      <c r="D53" s="261"/>
      <c r="E53" s="28"/>
      <c r="F53" s="28"/>
      <c r="G53" s="29"/>
      <c r="H53" s="30">
        <f t="shared" si="1"/>
        <v>0</v>
      </c>
    </row>
    <row r="54" spans="2:8" ht="12">
      <c r="B54" s="34" t="s">
        <v>66</v>
      </c>
      <c r="C54" s="35">
        <f>C56</f>
        <v>2810</v>
      </c>
      <c r="D54" s="260">
        <f>D56</f>
        <v>5468.97901</v>
      </c>
      <c r="E54" s="260">
        <f>E56</f>
        <v>6618.1578</v>
      </c>
      <c r="F54" s="35">
        <f>F56</f>
        <v>4385.62004</v>
      </c>
      <c r="G54" s="63">
        <f>E54*100/D54</f>
        <v>121.01267508795944</v>
      </c>
      <c r="H54" s="60">
        <f t="shared" si="1"/>
        <v>1149.17879</v>
      </c>
    </row>
    <row r="55" spans="1:8" ht="12">
      <c r="A55" s="27" t="s">
        <v>267</v>
      </c>
      <c r="B55" s="27" t="s">
        <v>65</v>
      </c>
      <c r="C55" s="27"/>
      <c r="D55" s="261"/>
      <c r="E55" s="261"/>
      <c r="F55" s="28"/>
      <c r="G55" s="39"/>
      <c r="H55" s="61">
        <f t="shared" si="1"/>
        <v>0</v>
      </c>
    </row>
    <row r="56" spans="2:8" ht="12">
      <c r="B56" s="34" t="s">
        <v>67</v>
      </c>
      <c r="C56" s="34">
        <v>2810</v>
      </c>
      <c r="D56" s="260">
        <v>5468.97901</v>
      </c>
      <c r="E56" s="260">
        <v>6618.1578</v>
      </c>
      <c r="F56" s="201">
        <v>4385.62004</v>
      </c>
      <c r="G56" s="63">
        <f>E56*100/D56</f>
        <v>121.01267508795944</v>
      </c>
      <c r="H56" s="60">
        <f t="shared" si="1"/>
        <v>1149.17879</v>
      </c>
    </row>
    <row r="57" spans="1:8" ht="12">
      <c r="A57" s="27" t="s">
        <v>277</v>
      </c>
      <c r="B57" s="27" t="s">
        <v>65</v>
      </c>
      <c r="C57" s="27"/>
      <c r="D57" s="261"/>
      <c r="E57" s="261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260">
        <v>126</v>
      </c>
      <c r="E58" s="260">
        <v>127.57086</v>
      </c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61"/>
      <c r="E59" s="266"/>
      <c r="F59" s="70"/>
      <c r="G59" s="39"/>
      <c r="H59" s="61">
        <f t="shared" si="1"/>
        <v>0</v>
      </c>
      <c r="I59" s="47"/>
    </row>
    <row r="60" spans="1:9" ht="12">
      <c r="A60" s="75"/>
      <c r="B60" s="34" t="s">
        <v>70</v>
      </c>
      <c r="C60" s="34"/>
      <c r="D60" s="260"/>
      <c r="E60" s="267"/>
      <c r="F60" s="76"/>
      <c r="G60" s="63"/>
      <c r="H60" s="60">
        <f t="shared" si="1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267">
        <f>D63+D65</f>
        <v>365.6525</v>
      </c>
      <c r="E61" s="267">
        <v>322.88817</v>
      </c>
      <c r="F61" s="76">
        <f>F63+F65</f>
        <v>297.07069</v>
      </c>
      <c r="G61" s="55">
        <f>E61*100/D61</f>
        <v>88.30465264151073</v>
      </c>
      <c r="H61" s="56">
        <f t="shared" si="1"/>
        <v>-42.76432999999997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61"/>
      <c r="E62" s="268"/>
      <c r="F62" s="78"/>
      <c r="G62" s="39"/>
      <c r="H62" s="61">
        <f t="shared" si="1"/>
        <v>0</v>
      </c>
    </row>
    <row r="63" spans="1:8" s="77" customFormat="1" ht="12">
      <c r="A63" s="68"/>
      <c r="B63" s="13" t="s">
        <v>74</v>
      </c>
      <c r="C63" s="34">
        <v>293</v>
      </c>
      <c r="D63" s="260">
        <v>343</v>
      </c>
      <c r="E63" s="269">
        <v>280.98469</v>
      </c>
      <c r="F63" s="202">
        <v>250.71778</v>
      </c>
      <c r="G63" s="55">
        <f>E63*100/D63</f>
        <v>81.91973469387756</v>
      </c>
      <c r="H63" s="56">
        <f t="shared" si="1"/>
        <v>-62.01531</v>
      </c>
    </row>
    <row r="64" spans="1:8" s="77" customFormat="1" ht="12">
      <c r="A64" s="27" t="s">
        <v>75</v>
      </c>
      <c r="B64" s="27" t="s">
        <v>73</v>
      </c>
      <c r="C64" s="27"/>
      <c r="D64" s="261"/>
      <c r="E64" s="267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263">
        <v>22.6525</v>
      </c>
      <c r="E65" s="267">
        <v>41.90348</v>
      </c>
      <c r="F65" s="203">
        <v>46.35291</v>
      </c>
      <c r="G65" s="55">
        <f>E65*100/D65</f>
        <v>184.98390906081008</v>
      </c>
      <c r="H65" s="56">
        <f t="shared" si="1"/>
        <v>19.250980000000002</v>
      </c>
    </row>
    <row r="66" spans="1:8" s="77" customFormat="1" ht="12">
      <c r="A66" s="58" t="s">
        <v>77</v>
      </c>
      <c r="B66" s="58" t="s">
        <v>78</v>
      </c>
      <c r="C66" s="13"/>
      <c r="D66" s="263"/>
      <c r="E66" s="268"/>
      <c r="F66" s="78"/>
      <c r="G66" s="32"/>
      <c r="H66" s="33">
        <f t="shared" si="1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253">
        <f>D69</f>
        <v>2884.8</v>
      </c>
      <c r="E67" s="253">
        <f>E69</f>
        <v>2454.68505</v>
      </c>
      <c r="F67" s="59">
        <f>F69</f>
        <v>1484.51112</v>
      </c>
      <c r="G67" s="29">
        <f>E67*100/D67</f>
        <v>85.09030262063227</v>
      </c>
      <c r="H67" s="24">
        <f t="shared" si="1"/>
        <v>-430.11495000000014</v>
      </c>
    </row>
    <row r="68" spans="1:8" s="77" customFormat="1" ht="12">
      <c r="A68" s="27" t="s">
        <v>81</v>
      </c>
      <c r="B68" s="27" t="s">
        <v>82</v>
      </c>
      <c r="C68" s="27"/>
      <c r="D68" s="261"/>
      <c r="E68" s="268"/>
      <c r="F68" s="79"/>
      <c r="G68" s="29"/>
      <c r="H68" s="30">
        <f t="shared" si="1"/>
        <v>0</v>
      </c>
    </row>
    <row r="69" spans="1:8" s="77" customFormat="1" ht="12">
      <c r="A69" s="75"/>
      <c r="B69" s="34" t="s">
        <v>83</v>
      </c>
      <c r="C69" s="34">
        <v>1292.8</v>
      </c>
      <c r="D69" s="260">
        <v>2884.8</v>
      </c>
      <c r="E69" s="267">
        <v>2454.68505</v>
      </c>
      <c r="F69" s="203">
        <v>1484.51112</v>
      </c>
      <c r="G69" s="23">
        <f>E69*100/D69</f>
        <v>85.09030262063227</v>
      </c>
      <c r="H69" s="24">
        <f t="shared" si="1"/>
        <v>-430.11495000000014</v>
      </c>
    </row>
    <row r="70" spans="1:9" s="77" customFormat="1" ht="12">
      <c r="A70" s="21" t="s">
        <v>84</v>
      </c>
      <c r="B70" s="21" t="s">
        <v>85</v>
      </c>
      <c r="C70" s="21"/>
      <c r="D70" s="266"/>
      <c r="E70" s="266"/>
      <c r="F70" s="70"/>
      <c r="G70" s="29"/>
      <c r="H70" s="30">
        <f t="shared" si="1"/>
        <v>0</v>
      </c>
      <c r="I70" s="47"/>
    </row>
    <row r="71" spans="1:8" s="77" customFormat="1" ht="12">
      <c r="A71" s="68"/>
      <c r="B71" s="45" t="s">
        <v>86</v>
      </c>
      <c r="C71" s="45"/>
      <c r="D71" s="257"/>
      <c r="E71" s="257">
        <f>E72</f>
        <v>0</v>
      </c>
      <c r="F71" s="66"/>
      <c r="G71" s="32"/>
      <c r="H71" s="33">
        <f t="shared" si="1"/>
        <v>0</v>
      </c>
    </row>
    <row r="72" spans="1:9" s="47" customFormat="1" ht="12">
      <c r="A72" s="13" t="s">
        <v>87</v>
      </c>
      <c r="B72" s="75" t="s">
        <v>88</v>
      </c>
      <c r="C72" s="75"/>
      <c r="D72" s="267"/>
      <c r="E72" s="270">
        <f>E73</f>
        <v>0</v>
      </c>
      <c r="F72" s="80">
        <f>F73</f>
        <v>0</v>
      </c>
      <c r="G72" s="32"/>
      <c r="H72" s="33">
        <f t="shared" si="1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61"/>
      <c r="E73" s="270">
        <f>E75</f>
        <v>0</v>
      </c>
      <c r="F73" s="80">
        <f>F75</f>
        <v>0</v>
      </c>
      <c r="G73" s="29"/>
      <c r="H73" s="24">
        <f t="shared" si="1"/>
        <v>0</v>
      </c>
    </row>
    <row r="74" spans="1:8" s="77" customFormat="1" ht="12">
      <c r="A74" s="27" t="s">
        <v>91</v>
      </c>
      <c r="B74" s="27" t="s">
        <v>92</v>
      </c>
      <c r="C74" s="27"/>
      <c r="D74" s="261"/>
      <c r="E74" s="2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263"/>
      <c r="E75" s="263">
        <v>0</v>
      </c>
      <c r="F75" s="37">
        <v>0</v>
      </c>
      <c r="G75" s="32"/>
      <c r="H75" s="33">
        <f aca="true" t="shared" si="3" ref="H75:H150">E75-D75</f>
        <v>0</v>
      </c>
    </row>
    <row r="76" spans="1:8" s="77" customFormat="1" ht="12">
      <c r="A76" s="81" t="s">
        <v>348</v>
      </c>
      <c r="B76" s="82" t="s">
        <v>349</v>
      </c>
      <c r="C76" s="13"/>
      <c r="D76" s="263">
        <v>74</v>
      </c>
      <c r="E76" s="271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288">
        <v>826.77</v>
      </c>
      <c r="E77" s="255">
        <v>453.87</v>
      </c>
      <c r="F77" s="57"/>
      <c r="G77" s="17"/>
      <c r="H77" s="33">
        <f t="shared" si="3"/>
        <v>-372.9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288">
        <v>1665.59</v>
      </c>
      <c r="E78" s="255">
        <v>676.84756</v>
      </c>
      <c r="F78" s="225">
        <v>2060.16338</v>
      </c>
      <c r="G78" s="17">
        <f>E78*100/D78</f>
        <v>40.63710516993979</v>
      </c>
      <c r="H78" s="33">
        <f t="shared" si="3"/>
        <v>-988.7424399999999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253">
        <f>D81+D83+D91+D95+D100+D104+D93+D89+D92+D102+D88+D103+D101</f>
        <v>1713.8000000000002</v>
      </c>
      <c r="E79" s="253">
        <f>E81+E83+E91+E95+E100+E104+E93+E89+E92+E102+E88+E103+E101+E108</f>
        <v>1434.8451</v>
      </c>
      <c r="F79" s="86">
        <f>F81+F83+F91+F95+F100+F104+F93+F89+F92+F102+F88+F103</f>
        <v>642.29186</v>
      </c>
      <c r="G79" s="29">
        <f>E79*100/D79</f>
        <v>83.72301902205625</v>
      </c>
      <c r="H79" s="24">
        <f t="shared" si="3"/>
        <v>-278.9549000000002</v>
      </c>
    </row>
    <row r="80" spans="1:9" s="9" customFormat="1" ht="12">
      <c r="A80" s="34" t="s">
        <v>279</v>
      </c>
      <c r="B80" s="34" t="s">
        <v>97</v>
      </c>
      <c r="C80" s="34"/>
      <c r="D80" s="260"/>
      <c r="E80" s="266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260">
        <v>95.1</v>
      </c>
      <c r="E81" s="260">
        <v>64.52927</v>
      </c>
      <c r="F81" s="201">
        <v>97.7565</v>
      </c>
      <c r="G81" s="55">
        <f>E81*100/D81</f>
        <v>67.85412197686645</v>
      </c>
      <c r="H81" s="33">
        <f t="shared" si="3"/>
        <v>-30.570729999999998</v>
      </c>
    </row>
    <row r="82" spans="1:8" ht="12">
      <c r="A82" s="27" t="s">
        <v>99</v>
      </c>
      <c r="B82" s="27" t="s">
        <v>100</v>
      </c>
      <c r="C82" s="27"/>
      <c r="D82" s="261"/>
      <c r="E82" s="261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263">
        <v>60</v>
      </c>
      <c r="E83" s="263">
        <v>24.5</v>
      </c>
      <c r="F83" s="196">
        <v>30</v>
      </c>
      <c r="G83" s="55">
        <f>E83*100/D83</f>
        <v>40.833333333333336</v>
      </c>
      <c r="H83" s="33">
        <f t="shared" si="3"/>
        <v>-35.5</v>
      </c>
    </row>
    <row r="84" spans="1:8" ht="12">
      <c r="A84" s="34" t="s">
        <v>102</v>
      </c>
      <c r="B84" s="34" t="s">
        <v>103</v>
      </c>
      <c r="C84" s="34"/>
      <c r="D84" s="260"/>
      <c r="E84" s="260"/>
      <c r="F84" s="35"/>
      <c r="G84" s="39"/>
      <c r="H84" s="30"/>
    </row>
    <row r="85" spans="2:8" ht="12">
      <c r="B85" s="13" t="s">
        <v>104</v>
      </c>
      <c r="C85" s="34"/>
      <c r="D85" s="260"/>
      <c r="E85" s="260"/>
      <c r="F85" s="35"/>
      <c r="G85" s="55"/>
      <c r="H85" s="33">
        <f t="shared" si="3"/>
        <v>0</v>
      </c>
    </row>
    <row r="86" spans="1:8" ht="12">
      <c r="A86" s="27" t="s">
        <v>105</v>
      </c>
      <c r="B86" s="27" t="s">
        <v>103</v>
      </c>
      <c r="C86" s="27"/>
      <c r="D86" s="261"/>
      <c r="E86" s="261"/>
      <c r="F86" s="28"/>
      <c r="G86" s="39"/>
      <c r="H86" s="30"/>
    </row>
    <row r="87" spans="2:8" ht="12">
      <c r="B87" s="34" t="s">
        <v>106</v>
      </c>
      <c r="C87" s="34"/>
      <c r="D87" s="260"/>
      <c r="E87" s="260"/>
      <c r="F87" s="35"/>
      <c r="G87" s="63"/>
      <c r="H87" s="24"/>
    </row>
    <row r="88" spans="2:8" ht="12">
      <c r="B88" s="34" t="s">
        <v>93</v>
      </c>
      <c r="C88" s="34"/>
      <c r="D88" s="260">
        <v>28</v>
      </c>
      <c r="E88" s="260">
        <v>16.696</v>
      </c>
      <c r="F88" s="201">
        <v>2.5</v>
      </c>
      <c r="G88" s="55"/>
      <c r="H88" s="33">
        <f t="shared" si="3"/>
        <v>-11.303999999999998</v>
      </c>
    </row>
    <row r="89" spans="1:8" ht="12" customHeight="1">
      <c r="A89" s="27" t="s">
        <v>226</v>
      </c>
      <c r="B89" s="58" t="s">
        <v>227</v>
      </c>
      <c r="C89" s="58"/>
      <c r="D89" s="264">
        <v>808</v>
      </c>
      <c r="E89" s="259">
        <v>620</v>
      </c>
      <c r="F89" s="38"/>
      <c r="G89" s="52"/>
      <c r="H89" s="88">
        <f t="shared" si="3"/>
        <v>-188</v>
      </c>
    </row>
    <row r="90" spans="1:8" ht="12">
      <c r="A90" s="27" t="s">
        <v>107</v>
      </c>
      <c r="B90" s="27" t="s">
        <v>108</v>
      </c>
      <c r="C90" s="27"/>
      <c r="D90" s="261"/>
      <c r="E90" s="261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263">
        <v>5</v>
      </c>
      <c r="E91" s="263">
        <v>104</v>
      </c>
      <c r="F91" s="196">
        <v>68</v>
      </c>
      <c r="G91" s="55">
        <f>E91*100/D91</f>
        <v>2080</v>
      </c>
      <c r="H91" s="33">
        <f t="shared" si="3"/>
        <v>99</v>
      </c>
    </row>
    <row r="92" spans="1:8" ht="15.75" customHeight="1">
      <c r="A92" s="27" t="s">
        <v>110</v>
      </c>
      <c r="B92" s="27" t="s">
        <v>111</v>
      </c>
      <c r="C92" s="28"/>
      <c r="D92" s="261">
        <v>35</v>
      </c>
      <c r="E92" s="259">
        <v>30.2</v>
      </c>
      <c r="F92" s="52"/>
      <c r="G92" s="55"/>
      <c r="H92" s="33">
        <f t="shared" si="3"/>
        <v>-4.800000000000001</v>
      </c>
    </row>
    <row r="93" spans="1:8" ht="12.75" customHeight="1">
      <c r="A93" s="27" t="s">
        <v>112</v>
      </c>
      <c r="B93" s="27" t="s">
        <v>225</v>
      </c>
      <c r="C93" s="28"/>
      <c r="D93" s="261"/>
      <c r="E93" s="121"/>
      <c r="F93" s="39"/>
      <c r="G93" s="39"/>
      <c r="H93" s="24">
        <f t="shared" si="3"/>
        <v>0</v>
      </c>
    </row>
    <row r="94" spans="1:8" ht="12">
      <c r="A94" s="27" t="s">
        <v>113</v>
      </c>
      <c r="B94" s="27" t="s">
        <v>108</v>
      </c>
      <c r="C94" s="28"/>
      <c r="D94" s="261"/>
      <c r="E94" s="261"/>
      <c r="F94" s="28"/>
      <c r="G94" s="39"/>
      <c r="H94" s="30">
        <f t="shared" si="3"/>
        <v>0</v>
      </c>
    </row>
    <row r="95" spans="2:8" ht="12.75" thickBot="1">
      <c r="B95" s="34" t="s">
        <v>114</v>
      </c>
      <c r="C95" s="35"/>
      <c r="D95" s="260"/>
      <c r="E95" s="260"/>
      <c r="F95" s="35"/>
      <c r="G95" s="23"/>
      <c r="H95" s="24">
        <f t="shared" si="3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367" t="s">
        <v>194</v>
      </c>
      <c r="H96" s="366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9" t="s">
        <v>351</v>
      </c>
      <c r="F97" s="189" t="s">
        <v>351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3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3"/>
        <v>0</v>
      </c>
    </row>
    <row r="101" spans="1:8" ht="12">
      <c r="A101" s="48" t="s">
        <v>312</v>
      </c>
      <c r="B101" s="48"/>
      <c r="C101" s="38"/>
      <c r="D101" s="264">
        <v>8</v>
      </c>
      <c r="E101" s="259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259">
        <v>102</v>
      </c>
      <c r="E102" s="259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259">
        <v>4</v>
      </c>
      <c r="E103" s="27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136">
        <f>D106</f>
        <v>568.7</v>
      </c>
      <c r="E104" s="273">
        <f>E106</f>
        <v>475.71983</v>
      </c>
      <c r="F104" s="90">
        <f>F106</f>
        <v>444.03536</v>
      </c>
      <c r="G104" s="63">
        <f>E104*100/D104</f>
        <v>83.65040091436609</v>
      </c>
      <c r="H104" s="60">
        <f t="shared" si="3"/>
        <v>-92.98017000000004</v>
      </c>
    </row>
    <row r="105" spans="1:8" ht="12">
      <c r="A105" s="27" t="s">
        <v>325</v>
      </c>
      <c r="B105" s="27" t="s">
        <v>121</v>
      </c>
      <c r="C105" s="27"/>
      <c r="D105" s="261"/>
      <c r="E105" s="261"/>
      <c r="F105" s="28"/>
      <c r="G105" s="28"/>
      <c r="H105" s="61">
        <f t="shared" si="3"/>
        <v>0</v>
      </c>
    </row>
    <row r="106" spans="2:8" ht="12">
      <c r="B106" s="34" t="s">
        <v>122</v>
      </c>
      <c r="C106" s="34">
        <v>568.7</v>
      </c>
      <c r="D106" s="260">
        <v>568.7</v>
      </c>
      <c r="E106" s="260">
        <v>475.71983</v>
      </c>
      <c r="F106" s="201">
        <v>444.03536</v>
      </c>
      <c r="G106" s="37">
        <f>E106*100/D106</f>
        <v>83.65040091436609</v>
      </c>
      <c r="H106" s="56">
        <f t="shared" si="3"/>
        <v>-92.98017000000004</v>
      </c>
    </row>
    <row r="107" spans="1:8" ht="12">
      <c r="A107" s="27" t="s">
        <v>123</v>
      </c>
      <c r="B107" s="27" t="s">
        <v>97</v>
      </c>
      <c r="C107" s="27"/>
      <c r="D107" s="261"/>
      <c r="E107" s="261"/>
      <c r="F107" s="28"/>
      <c r="G107" s="55"/>
      <c r="H107" s="56">
        <f t="shared" si="3"/>
        <v>0</v>
      </c>
    </row>
    <row r="108" spans="1:8" ht="12">
      <c r="A108" s="13"/>
      <c r="B108" s="13" t="s">
        <v>124</v>
      </c>
      <c r="C108" s="13"/>
      <c r="D108" s="263"/>
      <c r="E108" s="263">
        <v>30.2</v>
      </c>
      <c r="F108" s="37"/>
      <c r="G108" s="52" t="e">
        <f>E108*100/D108</f>
        <v>#DIV/0!</v>
      </c>
      <c r="H108" s="56">
        <f t="shared" si="3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253">
        <f>D112+D113</f>
        <v>6101.96492</v>
      </c>
      <c r="E109" s="256">
        <f>E110+E111+E112+E113</f>
        <v>6221.323600000001</v>
      </c>
      <c r="F109" s="93">
        <f>F110+F111+F112+F113</f>
        <v>749.28655</v>
      </c>
      <c r="G109" s="52">
        <f>E109*100/D109</f>
        <v>101.95606958684385</v>
      </c>
      <c r="H109" s="33">
        <f t="shared" si="3"/>
        <v>119.35868000000028</v>
      </c>
    </row>
    <row r="110" spans="1:8" ht="12">
      <c r="A110" s="27" t="s">
        <v>127</v>
      </c>
      <c r="B110" s="34" t="s">
        <v>128</v>
      </c>
      <c r="C110" s="34"/>
      <c r="D110" s="260"/>
      <c r="E110" s="264">
        <v>160.0417</v>
      </c>
      <c r="F110" s="197">
        <v>235.78927</v>
      </c>
      <c r="G110" s="17"/>
      <c r="H110" s="33">
        <f t="shared" si="3"/>
        <v>160.0417</v>
      </c>
    </row>
    <row r="111" spans="1:8" ht="12">
      <c r="A111" s="27" t="s">
        <v>309</v>
      </c>
      <c r="B111" s="58" t="s">
        <v>128</v>
      </c>
      <c r="C111" s="58"/>
      <c r="D111" s="264"/>
      <c r="E111" s="264">
        <v>57.44875</v>
      </c>
      <c r="F111" s="197">
        <v>0.1125</v>
      </c>
      <c r="G111" s="17"/>
      <c r="H111" s="33">
        <f t="shared" si="3"/>
        <v>57.44875</v>
      </c>
    </row>
    <row r="112" spans="1:8" ht="12">
      <c r="A112" s="27" t="s">
        <v>280</v>
      </c>
      <c r="B112" s="58" t="s">
        <v>129</v>
      </c>
      <c r="C112" s="58"/>
      <c r="D112" s="264"/>
      <c r="E112" s="259"/>
      <c r="F112" s="200">
        <v>107.391</v>
      </c>
      <c r="G112" s="17"/>
      <c r="H112" s="33">
        <f t="shared" si="3"/>
        <v>0</v>
      </c>
    </row>
    <row r="113" spans="1:8" ht="12.75" thickBot="1">
      <c r="A113" s="27" t="s">
        <v>319</v>
      </c>
      <c r="B113" s="27" t="s">
        <v>126</v>
      </c>
      <c r="C113" s="27"/>
      <c r="D113" s="261">
        <v>6101.96492</v>
      </c>
      <c r="E113" s="121">
        <v>6003.83315</v>
      </c>
      <c r="F113" s="198">
        <v>405.99378</v>
      </c>
      <c r="G113" s="39">
        <f>E113*100/D113</f>
        <v>98.39180048907919</v>
      </c>
      <c r="H113" s="24">
        <f t="shared" si="3"/>
        <v>-98.13176999999996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274">
        <f>D115+D205+D208</f>
        <v>546236.806</v>
      </c>
      <c r="E114" s="274">
        <f>E115+E205+E208+E206</f>
        <v>501410.92719</v>
      </c>
      <c r="F114" s="73">
        <f>F115+F208+F205</f>
        <v>379569.36394</v>
      </c>
      <c r="G114" s="98">
        <f>E114*100/D114</f>
        <v>91.793691249359</v>
      </c>
      <c r="H114" s="99">
        <f t="shared" si="3"/>
        <v>-44825.878809999966</v>
      </c>
    </row>
    <row r="115" spans="1:8" ht="12.75" thickBot="1">
      <c r="A115" s="100" t="s">
        <v>232</v>
      </c>
      <c r="B115" s="95" t="s">
        <v>233</v>
      </c>
      <c r="C115" s="73">
        <f>C116+C119+C148+C187</f>
        <v>382644.24799999996</v>
      </c>
      <c r="D115" s="245">
        <f>D116+D119+D148+D187</f>
        <v>541730.392</v>
      </c>
      <c r="E115" s="245">
        <f>E116+E119+E148+E187</f>
        <v>497421.99367</v>
      </c>
      <c r="F115" s="97">
        <f>F116+F119+F148+F187</f>
        <v>379159.94344</v>
      </c>
      <c r="G115" s="98">
        <f>E115*100/D115</f>
        <v>91.8209502393951</v>
      </c>
      <c r="H115" s="99">
        <f t="shared" si="3"/>
        <v>-44308.398329999996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245">
        <f>D117+D118</f>
        <v>124869</v>
      </c>
      <c r="E116" s="245">
        <f>E117+E118</f>
        <v>113832</v>
      </c>
      <c r="F116" s="102">
        <f>F117+F118</f>
        <v>105654</v>
      </c>
      <c r="G116" s="73">
        <f>E116*100/D116</f>
        <v>91.16113687144127</v>
      </c>
      <c r="H116" s="20">
        <f t="shared" si="3"/>
        <v>-11037</v>
      </c>
    </row>
    <row r="117" spans="1:8" ht="12">
      <c r="A117" s="34" t="s">
        <v>138</v>
      </c>
      <c r="B117" s="68" t="s">
        <v>139</v>
      </c>
      <c r="C117" s="68">
        <v>118247</v>
      </c>
      <c r="D117" s="269">
        <v>118247</v>
      </c>
      <c r="E117" s="136">
        <v>107210</v>
      </c>
      <c r="F117" s="204">
        <v>98763</v>
      </c>
      <c r="G117" s="63">
        <f>E117*100/D117</f>
        <v>90.66614797838423</v>
      </c>
      <c r="H117" s="60">
        <f t="shared" si="3"/>
        <v>-11037</v>
      </c>
    </row>
    <row r="118" spans="1:8" ht="24.75" customHeight="1" thickBot="1">
      <c r="A118" s="91" t="s">
        <v>218</v>
      </c>
      <c r="B118" s="103" t="s">
        <v>219</v>
      </c>
      <c r="C118" s="103"/>
      <c r="D118" s="289">
        <v>6622</v>
      </c>
      <c r="E118" s="258">
        <v>6622</v>
      </c>
      <c r="F118" s="205">
        <v>6891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248">
        <f>D122+D123+D124+D128+D129+D120+D121+D125+D127</f>
        <v>160704.99200000003</v>
      </c>
      <c r="E119" s="248">
        <f>E122+E123+E124+E128+E129+E120+E121+E125+E127</f>
        <v>145117.05846</v>
      </c>
      <c r="F119" s="96">
        <f>F122+F123+F124+F128+F129+F120+F121+F126+F125</f>
        <v>65125.40011</v>
      </c>
      <c r="G119" s="107">
        <f>E119*100/D119</f>
        <v>90.30028044181725</v>
      </c>
      <c r="H119" s="108">
        <f t="shared" si="3"/>
        <v>-15587.933540000027</v>
      </c>
      <c r="I119" s="9"/>
    </row>
    <row r="120" spans="1:9" ht="12">
      <c r="A120" s="13" t="s">
        <v>248</v>
      </c>
      <c r="B120" s="68" t="s">
        <v>249</v>
      </c>
      <c r="C120" s="109"/>
      <c r="D120" s="290">
        <v>4958.088</v>
      </c>
      <c r="E120" s="275">
        <v>4958.088</v>
      </c>
      <c r="F120" s="226">
        <v>5798.611</v>
      </c>
      <c r="G120" s="32"/>
      <c r="H120" s="33">
        <f t="shared" si="3"/>
        <v>0</v>
      </c>
      <c r="I120" s="9"/>
    </row>
    <row r="121" spans="1:9" ht="12">
      <c r="A121" s="13" t="s">
        <v>142</v>
      </c>
      <c r="B121" s="68" t="s">
        <v>143</v>
      </c>
      <c r="C121" s="68"/>
      <c r="D121" s="269">
        <v>23075.646</v>
      </c>
      <c r="E121" s="259">
        <v>22419.0474</v>
      </c>
      <c r="F121" s="206">
        <v>20420.061</v>
      </c>
      <c r="G121" s="17"/>
      <c r="H121" s="33">
        <f t="shared" si="3"/>
        <v>-656.5986000000012</v>
      </c>
      <c r="I121" s="9"/>
    </row>
    <row r="122" spans="1:9" ht="12">
      <c r="A122" s="34" t="s">
        <v>144</v>
      </c>
      <c r="B122" s="75" t="s">
        <v>145</v>
      </c>
      <c r="C122" s="75"/>
      <c r="D122" s="267">
        <v>58370</v>
      </c>
      <c r="E122" s="258">
        <v>49132.762</v>
      </c>
      <c r="F122" s="207">
        <v>11589.18664</v>
      </c>
      <c r="G122" s="17"/>
      <c r="H122" s="33">
        <f t="shared" si="3"/>
        <v>-9237.237999999998</v>
      </c>
      <c r="I122" s="9"/>
    </row>
    <row r="123" spans="1:8" ht="12">
      <c r="A123" s="27" t="s">
        <v>146</v>
      </c>
      <c r="B123" s="67" t="s">
        <v>147</v>
      </c>
      <c r="C123" s="79"/>
      <c r="D123" s="268"/>
      <c r="E123" s="259"/>
      <c r="F123" s="204">
        <v>2188.74</v>
      </c>
      <c r="G123" s="17"/>
      <c r="H123" s="33">
        <f t="shared" si="3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270">
        <v>2743.6</v>
      </c>
      <c r="E124" s="259">
        <v>2355.416</v>
      </c>
      <c r="F124" s="204">
        <v>2493.128</v>
      </c>
      <c r="G124" s="52">
        <f>E124*100/D124</f>
        <v>85.85129027555038</v>
      </c>
      <c r="H124" s="56">
        <f t="shared" si="3"/>
        <v>-388.18399999999974</v>
      </c>
    </row>
    <row r="125" spans="1:8" ht="12">
      <c r="A125" s="13" t="s">
        <v>241</v>
      </c>
      <c r="B125" s="68" t="s">
        <v>237</v>
      </c>
      <c r="C125" s="68"/>
      <c r="D125" s="269">
        <v>1760.958</v>
      </c>
      <c r="E125" s="136">
        <v>1760.958</v>
      </c>
      <c r="F125" s="208">
        <v>1943.641</v>
      </c>
      <c r="G125" s="17"/>
      <c r="H125" s="33">
        <f t="shared" si="3"/>
        <v>0</v>
      </c>
    </row>
    <row r="126" spans="1:8" ht="12">
      <c r="A126" s="13" t="s">
        <v>150</v>
      </c>
      <c r="B126" s="68" t="s">
        <v>247</v>
      </c>
      <c r="C126" s="75"/>
      <c r="D126" s="267"/>
      <c r="E126" s="136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291">
        <v>21082</v>
      </c>
      <c r="E127" s="136">
        <v>21082</v>
      </c>
      <c r="F127" s="208">
        <v>4036.5</v>
      </c>
      <c r="G127" s="29"/>
      <c r="H127" s="24">
        <f>E127-D127</f>
        <v>0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291">
        <v>1375.6</v>
      </c>
      <c r="E128" s="136">
        <v>550.24</v>
      </c>
      <c r="F128" s="208"/>
      <c r="G128" s="29"/>
      <c r="H128" s="24">
        <f t="shared" si="3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248">
        <f>D131+D132+D133+D134+D135+D137+D136+D138+D139+D130+D141+D140+D142+D143+D144+D147+D145</f>
        <v>47339.100000000006</v>
      </c>
      <c r="E129" s="248">
        <f>E131+E132+E133+E134+E135+E137+E136+E138+E139+E130+E141+E140+E142+E143+E144+E147+E145+E146</f>
        <v>42858.547060000004</v>
      </c>
      <c r="F129" s="116">
        <f>F131+F132+F133+F134+F135+F137+F136+F138+F139+F130+F141+F140+F142</f>
        <v>20692.03247</v>
      </c>
      <c r="G129" s="98">
        <f>E129*100/D129</f>
        <v>90.5351961908866</v>
      </c>
      <c r="H129" s="99">
        <f t="shared" si="3"/>
        <v>-4480.552940000001</v>
      </c>
    </row>
    <row r="130" spans="1:8" ht="12">
      <c r="A130" s="13" t="s">
        <v>151</v>
      </c>
      <c r="B130" s="68" t="s">
        <v>156</v>
      </c>
      <c r="C130" s="68"/>
      <c r="D130" s="269"/>
      <c r="E130" s="136"/>
      <c r="F130" s="55"/>
      <c r="G130" s="32"/>
      <c r="H130" s="33">
        <f t="shared" si="3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269">
        <v>3268.9</v>
      </c>
      <c r="E131" s="136">
        <v>2232</v>
      </c>
      <c r="F131" s="55">
        <v>3679.2</v>
      </c>
      <c r="G131" s="52">
        <f>E131*100/D131</f>
        <v>68.27984949065434</v>
      </c>
      <c r="H131" s="56">
        <f t="shared" si="3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268">
        <v>9576.9</v>
      </c>
      <c r="E132" s="121">
        <v>6583.825</v>
      </c>
      <c r="F132" s="209">
        <v>7968.459</v>
      </c>
      <c r="G132" s="52">
        <f>E132*100/D132</f>
        <v>68.74693272353267</v>
      </c>
      <c r="H132" s="56">
        <f t="shared" si="3"/>
        <v>-2993.075</v>
      </c>
    </row>
    <row r="133" spans="1:8" ht="12">
      <c r="A133" s="27" t="s">
        <v>151</v>
      </c>
      <c r="B133" s="67" t="s">
        <v>155</v>
      </c>
      <c r="C133" s="67">
        <v>568.3</v>
      </c>
      <c r="D133" s="270">
        <v>337.6</v>
      </c>
      <c r="E133" s="259">
        <v>218.7</v>
      </c>
      <c r="F133" s="200">
        <v>273.3</v>
      </c>
      <c r="G133" s="52">
        <f>E133*100/D133</f>
        <v>64.78080568720378</v>
      </c>
      <c r="H133" s="56">
        <f t="shared" si="3"/>
        <v>-118.90000000000003</v>
      </c>
    </row>
    <row r="134" spans="1:8" ht="12">
      <c r="A134" s="27" t="s">
        <v>151</v>
      </c>
      <c r="B134" s="79" t="s">
        <v>215</v>
      </c>
      <c r="C134" s="67"/>
      <c r="D134" s="270">
        <v>2527</v>
      </c>
      <c r="E134" s="259">
        <v>2527</v>
      </c>
      <c r="F134" s="52">
        <v>4500</v>
      </c>
      <c r="G134" s="52"/>
      <c r="H134" s="56">
        <f t="shared" si="3"/>
        <v>0</v>
      </c>
    </row>
    <row r="135" spans="1:8" ht="12">
      <c r="A135" s="27" t="s">
        <v>151</v>
      </c>
      <c r="B135" s="79" t="s">
        <v>251</v>
      </c>
      <c r="C135" s="79"/>
      <c r="D135" s="268"/>
      <c r="E135" s="121"/>
      <c r="F135" s="39"/>
      <c r="G135" s="52" t="e">
        <f aca="true" t="shared" si="4" ref="G135:G159">E135*100/D135</f>
        <v>#DIV/0!</v>
      </c>
      <c r="H135" s="56">
        <f t="shared" si="3"/>
        <v>0</v>
      </c>
    </row>
    <row r="136" spans="1:8" ht="12">
      <c r="A136" s="27" t="s">
        <v>151</v>
      </c>
      <c r="B136" s="79" t="s">
        <v>252</v>
      </c>
      <c r="C136" s="79"/>
      <c r="D136" s="268"/>
      <c r="E136" s="259"/>
      <c r="F136" s="52"/>
      <c r="G136" s="52" t="e">
        <f t="shared" si="4"/>
        <v>#DIV/0!</v>
      </c>
      <c r="H136" s="56">
        <f t="shared" si="3"/>
        <v>0</v>
      </c>
    </row>
    <row r="137" spans="1:8" ht="12">
      <c r="A137" s="27" t="s">
        <v>151</v>
      </c>
      <c r="B137" s="79" t="s">
        <v>253</v>
      </c>
      <c r="C137" s="79"/>
      <c r="D137" s="268"/>
      <c r="E137" s="121"/>
      <c r="F137" s="39"/>
      <c r="G137" s="52" t="e">
        <f t="shared" si="4"/>
        <v>#DIV/0!</v>
      </c>
      <c r="H137" s="56">
        <f t="shared" si="3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270">
        <v>2053.6</v>
      </c>
      <c r="E138" s="259">
        <v>2053.6</v>
      </c>
      <c r="F138" s="52">
        <v>2053.6</v>
      </c>
      <c r="G138" s="52">
        <f t="shared" si="4"/>
        <v>100</v>
      </c>
      <c r="H138" s="56">
        <f t="shared" si="3"/>
        <v>0</v>
      </c>
    </row>
    <row r="139" spans="1:8" ht="12">
      <c r="A139" s="27" t="s">
        <v>151</v>
      </c>
      <c r="B139" s="79" t="s">
        <v>254</v>
      </c>
      <c r="C139" s="79"/>
      <c r="D139" s="268"/>
      <c r="E139" s="121"/>
      <c r="F139" s="39"/>
      <c r="G139" s="29" t="e">
        <f t="shared" si="4"/>
        <v>#DIV/0!</v>
      </c>
      <c r="H139" s="24">
        <f t="shared" si="3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268">
        <v>2018.1</v>
      </c>
      <c r="E140" s="121">
        <v>2018.1</v>
      </c>
      <c r="F140" s="118">
        <v>1778.8</v>
      </c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291">
        <v>235</v>
      </c>
      <c r="E141" s="121">
        <v>175.26006</v>
      </c>
      <c r="F141" s="210">
        <v>71.77347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292">
        <v>4750</v>
      </c>
      <c r="E142" s="121">
        <v>4750</v>
      </c>
      <c r="F142" s="39">
        <v>366.9</v>
      </c>
      <c r="G142" s="29"/>
      <c r="H142" s="88"/>
    </row>
    <row r="143" spans="1:9" ht="12">
      <c r="A143" s="27" t="s">
        <v>151</v>
      </c>
      <c r="B143" s="114" t="s">
        <v>332</v>
      </c>
      <c r="C143" s="123"/>
      <c r="D143" s="292">
        <v>18302.7</v>
      </c>
      <c r="E143" s="121">
        <v>18302.7</v>
      </c>
      <c r="F143" s="39">
        <v>333</v>
      </c>
      <c r="G143" s="29"/>
      <c r="H143" s="88"/>
      <c r="I143" s="1"/>
    </row>
    <row r="144" spans="1:9" ht="12">
      <c r="A144" s="27" t="s">
        <v>151</v>
      </c>
      <c r="B144" s="79" t="s">
        <v>275</v>
      </c>
      <c r="C144" s="53"/>
      <c r="D144" s="262">
        <v>1221.9</v>
      </c>
      <c r="E144" s="259">
        <v>949.962</v>
      </c>
      <c r="F144" s="200">
        <v>3036.04</v>
      </c>
      <c r="G144" s="17"/>
      <c r="H144" s="88"/>
      <c r="I144" s="1"/>
    </row>
    <row r="145" spans="1:9" s="232" customFormat="1" ht="12.75">
      <c r="A145" s="228" t="s">
        <v>151</v>
      </c>
      <c r="B145" s="229" t="s">
        <v>341</v>
      </c>
      <c r="C145" s="233"/>
      <c r="D145" s="293">
        <v>3000</v>
      </c>
      <c r="E145" s="276">
        <v>3000</v>
      </c>
      <c r="F145" s="234"/>
      <c r="G145" s="235"/>
      <c r="H145" s="234"/>
      <c r="I145" s="231"/>
    </row>
    <row r="146" spans="1:9" s="232" customFormat="1" ht="12.75">
      <c r="A146" s="228" t="s">
        <v>151</v>
      </c>
      <c r="B146" s="164" t="s">
        <v>342</v>
      </c>
      <c r="C146" s="237"/>
      <c r="D146" s="277"/>
      <c r="E146" s="277"/>
      <c r="F146" s="238">
        <f>C146-D146</f>
        <v>0</v>
      </c>
      <c r="G146" s="239"/>
      <c r="H146" s="239"/>
      <c r="I146" s="240"/>
    </row>
    <row r="147" spans="1:9" ht="12.75" thickBot="1">
      <c r="A147" s="27" t="s">
        <v>151</v>
      </c>
      <c r="B147" s="79" t="s">
        <v>333</v>
      </c>
      <c r="C147" s="114"/>
      <c r="D147" s="291">
        <v>47.4</v>
      </c>
      <c r="E147" s="121">
        <v>47.4</v>
      </c>
      <c r="F147" s="39"/>
      <c r="G147" s="29"/>
      <c r="H147" s="88"/>
      <c r="I147" s="1"/>
    </row>
    <row r="148" spans="1:9" ht="12.75" thickBot="1">
      <c r="A148" s="72" t="s">
        <v>157</v>
      </c>
      <c r="B148" s="40" t="s">
        <v>158</v>
      </c>
      <c r="C148" s="243">
        <f>C151+C157+C159+C160+C161+C181+C182+C183+C185+C149+C158+C150+C156+C180+C155+C184</f>
        <v>244682.84799999997</v>
      </c>
      <c r="D148" s="245">
        <f>D151+D157+D159+D160+D161+D181+D182+D183+D185+D149+D158+D150+D156+D180+D155+D184</f>
        <v>226582.39999999997</v>
      </c>
      <c r="E148" s="245">
        <f>E151+E157+E159+E160+E161+E181+E182+E183+E185+E149+E158+E150+E156+E180+E155+E184</f>
        <v>209551.04952</v>
      </c>
      <c r="F148" s="73">
        <f>F151+F157+F159+F160+F161+F181+F182+F183+F185+F149+F158+F150+F156+F180</f>
        <v>198925.74333</v>
      </c>
      <c r="G148" s="244">
        <f t="shared" si="4"/>
        <v>92.48337448981034</v>
      </c>
      <c r="H148" s="242">
        <f t="shared" si="3"/>
        <v>-17031.350479999965</v>
      </c>
      <c r="I148" s="1"/>
    </row>
    <row r="149" spans="1:8" ht="15" customHeight="1">
      <c r="A149" s="13" t="s">
        <v>204</v>
      </c>
      <c r="B149" s="130" t="s">
        <v>205</v>
      </c>
      <c r="C149" s="130">
        <v>22180.3</v>
      </c>
      <c r="D149" s="294">
        <v>10926.4</v>
      </c>
      <c r="E149" s="136">
        <v>10383.83031</v>
      </c>
      <c r="F149" s="211">
        <v>11969.8</v>
      </c>
      <c r="G149" s="55">
        <f t="shared" si="4"/>
        <v>95.03432338190072</v>
      </c>
      <c r="H149" s="89">
        <f t="shared" si="3"/>
        <v>-542.5696900000003</v>
      </c>
    </row>
    <row r="150" spans="1:8" ht="26.25" customHeight="1">
      <c r="A150" s="13" t="s">
        <v>216</v>
      </c>
      <c r="B150" s="132" t="s">
        <v>217</v>
      </c>
      <c r="C150" s="132"/>
      <c r="D150" s="295"/>
      <c r="E150" s="259"/>
      <c r="F150" s="133"/>
      <c r="G150" s="52" t="e">
        <f t="shared" si="4"/>
        <v>#DIV/0!</v>
      </c>
      <c r="H150" s="89">
        <f t="shared" si="3"/>
        <v>0</v>
      </c>
    </row>
    <row r="151" spans="1:8" ht="12.75" thickBot="1">
      <c r="A151" s="34" t="s">
        <v>159</v>
      </c>
      <c r="B151" s="75" t="s">
        <v>160</v>
      </c>
      <c r="C151" s="75">
        <v>636.5</v>
      </c>
      <c r="D151" s="267">
        <v>743.4</v>
      </c>
      <c r="E151" s="121">
        <v>743.4</v>
      </c>
      <c r="F151" s="204">
        <v>739.5</v>
      </c>
      <c r="G151" s="39">
        <f t="shared" si="4"/>
        <v>100</v>
      </c>
      <c r="H151" s="61">
        <f>E151-D151</f>
        <v>0</v>
      </c>
    </row>
    <row r="152" spans="1:8" s="9" customFormat="1" ht="12.75" thickBot="1">
      <c r="A152" s="185" t="s">
        <v>4</v>
      </c>
      <c r="B152" s="178"/>
      <c r="C152" s="191" t="s">
        <v>238</v>
      </c>
      <c r="D152" s="178" t="s">
        <v>240</v>
      </c>
      <c r="E152" s="186" t="s">
        <v>5</v>
      </c>
      <c r="F152" s="175" t="s">
        <v>5</v>
      </c>
      <c r="G152" s="367" t="s">
        <v>194</v>
      </c>
      <c r="H152" s="366"/>
    </row>
    <row r="153" spans="1:8" s="9" customFormat="1" ht="12">
      <c r="A153" s="183" t="s">
        <v>6</v>
      </c>
      <c r="B153" s="176" t="s">
        <v>7</v>
      </c>
      <c r="C153" s="183" t="s">
        <v>239</v>
      </c>
      <c r="D153" s="176" t="s">
        <v>239</v>
      </c>
      <c r="E153" s="189" t="s">
        <v>351</v>
      </c>
      <c r="F153" s="189" t="s">
        <v>351</v>
      </c>
      <c r="G153" s="175"/>
      <c r="H153" s="178"/>
    </row>
    <row r="154" spans="1:8" ht="12.75" thickBot="1">
      <c r="A154" s="184" t="s">
        <v>9</v>
      </c>
      <c r="B154" s="179"/>
      <c r="C154" s="184" t="s">
        <v>8</v>
      </c>
      <c r="D154" s="177" t="s">
        <v>8</v>
      </c>
      <c r="E154" s="188" t="s">
        <v>284</v>
      </c>
      <c r="F154" s="184" t="s">
        <v>259</v>
      </c>
      <c r="G154" s="177" t="s">
        <v>10</v>
      </c>
      <c r="H154" s="190" t="s">
        <v>11</v>
      </c>
    </row>
    <row r="155" spans="1:8" ht="24">
      <c r="A155" s="13" t="s">
        <v>260</v>
      </c>
      <c r="B155" s="132" t="s">
        <v>261</v>
      </c>
      <c r="C155" s="68"/>
      <c r="D155" s="68"/>
      <c r="E155" s="104"/>
      <c r="F155" s="34">
        <v>3.5</v>
      </c>
      <c r="G155" s="55"/>
      <c r="H155" s="56"/>
    </row>
    <row r="156" spans="1:8" ht="39" customHeight="1">
      <c r="A156" s="58" t="s">
        <v>220</v>
      </c>
      <c r="B156" s="132" t="s">
        <v>221</v>
      </c>
      <c r="C156" s="132">
        <v>120.6</v>
      </c>
      <c r="D156" s="295">
        <v>77.3</v>
      </c>
      <c r="E156" s="259">
        <v>76.45568</v>
      </c>
      <c r="F156" s="204">
        <v>94.683</v>
      </c>
      <c r="G156" s="52">
        <f t="shared" si="4"/>
        <v>98.9077360931436</v>
      </c>
      <c r="H156" s="89">
        <f>E156-D156</f>
        <v>-0.8443199999999962</v>
      </c>
    </row>
    <row r="157" spans="1:9" ht="12">
      <c r="A157" s="58" t="s">
        <v>162</v>
      </c>
      <c r="B157" s="67" t="s">
        <v>163</v>
      </c>
      <c r="C157" s="68">
        <v>1220.6</v>
      </c>
      <c r="D157" s="269">
        <v>1220.6</v>
      </c>
      <c r="E157" s="259">
        <v>1220.6</v>
      </c>
      <c r="F157" s="204">
        <v>1171.6</v>
      </c>
      <c r="G157" s="52">
        <f t="shared" si="4"/>
        <v>100</v>
      </c>
      <c r="H157" s="89">
        <f>E157-D157</f>
        <v>0</v>
      </c>
      <c r="I157" s="9"/>
    </row>
    <row r="158" spans="1:9" ht="24.75" customHeight="1">
      <c r="A158" s="58" t="s">
        <v>213</v>
      </c>
      <c r="B158" s="134" t="s">
        <v>214</v>
      </c>
      <c r="C158" s="132">
        <v>421.4</v>
      </c>
      <c r="D158" s="295">
        <v>421.4</v>
      </c>
      <c r="E158" s="259">
        <v>135.45675</v>
      </c>
      <c r="F158" s="200">
        <v>199.7</v>
      </c>
      <c r="G158" s="52">
        <f t="shared" si="4"/>
        <v>32.14445894636925</v>
      </c>
      <c r="H158" s="89">
        <f>E158-D158</f>
        <v>-285.94325</v>
      </c>
      <c r="I158" s="9"/>
    </row>
    <row r="159" spans="1:9" s="9" customFormat="1" ht="12">
      <c r="A159" s="58" t="s">
        <v>164</v>
      </c>
      <c r="B159" s="67" t="s">
        <v>165</v>
      </c>
      <c r="C159" s="68"/>
      <c r="D159" s="269">
        <v>2139</v>
      </c>
      <c r="E159" s="259">
        <v>1586</v>
      </c>
      <c r="F159" s="204">
        <v>1870</v>
      </c>
      <c r="G159" s="52">
        <f t="shared" si="4"/>
        <v>74.14679756895745</v>
      </c>
      <c r="H159" s="89">
        <f aca="true" t="shared" si="5" ref="H159:H210">E159-D159</f>
        <v>-553</v>
      </c>
      <c r="I159" s="4"/>
    </row>
    <row r="160" spans="1:8" ht="12.75" thickBot="1">
      <c r="A160" s="27" t="s">
        <v>166</v>
      </c>
      <c r="B160" s="79" t="s">
        <v>167</v>
      </c>
      <c r="C160" s="75">
        <v>4340.3</v>
      </c>
      <c r="D160" s="267">
        <v>2723</v>
      </c>
      <c r="E160" s="121">
        <v>2662.59719</v>
      </c>
      <c r="F160" s="209">
        <v>2629.167</v>
      </c>
      <c r="G160" s="63">
        <f>E160*100/D160</f>
        <v>97.78175504957767</v>
      </c>
      <c r="H160" s="60">
        <f t="shared" si="5"/>
        <v>-60.402810000000045</v>
      </c>
    </row>
    <row r="161" spans="1:8" ht="12.75" thickBot="1">
      <c r="A161" s="100" t="s">
        <v>168</v>
      </c>
      <c r="B161" s="41" t="s">
        <v>169</v>
      </c>
      <c r="C161" s="128">
        <f>C162+C163+C164+C165+C166+C167+C168+C169+C170+C171+C172+C173+C174+C175+C176+C177+C178+C179</f>
        <v>159364.5</v>
      </c>
      <c r="D161" s="246">
        <f>D162+D163+D164+D165+D166+D167+D168+D169+D170+D171+D172+D173+D174+D175+D176+D177+D178+D179</f>
        <v>150663.00000000003</v>
      </c>
      <c r="E161" s="246">
        <f>E162+E163+E164+E165+E166+E167+E168+E169+E170+E171+E172+E173+E174+E175+E176+E177+E178+E179</f>
        <v>141724.29849</v>
      </c>
      <c r="F161" s="128">
        <f>F162+F163+F164+F165+F166+F167+F168+F169+F170+F171+F172+F173+F174+F175+F176+F177+F178+F179</f>
        <v>132832.79333000001</v>
      </c>
      <c r="G161" s="98">
        <f>E161*100/D161</f>
        <v>94.06708912606278</v>
      </c>
      <c r="H161" s="99">
        <f t="shared" si="5"/>
        <v>-8938.701510000043</v>
      </c>
    </row>
    <row r="162" spans="1:8" ht="12">
      <c r="A162" s="13" t="s">
        <v>168</v>
      </c>
      <c r="B162" s="67" t="s">
        <v>161</v>
      </c>
      <c r="C162" s="68">
        <v>13249.9</v>
      </c>
      <c r="D162" s="269">
        <v>11797.5</v>
      </c>
      <c r="E162" s="136">
        <v>11526.33216</v>
      </c>
      <c r="F162" s="211">
        <v>12602.61</v>
      </c>
      <c r="G162" s="32">
        <f>E162*100/D162</f>
        <v>97.7014804831532</v>
      </c>
      <c r="H162" s="135">
        <f t="shared" si="5"/>
        <v>-271.16784000000007</v>
      </c>
    </row>
    <row r="163" spans="1:8" ht="24" customHeight="1">
      <c r="A163" s="13" t="s">
        <v>168</v>
      </c>
      <c r="B163" s="132" t="s">
        <v>224</v>
      </c>
      <c r="C163" s="161">
        <v>93</v>
      </c>
      <c r="D163" s="295">
        <v>35.4</v>
      </c>
      <c r="E163" s="136"/>
      <c r="F163" s="131"/>
      <c r="G163" s="23">
        <f>E163*100/D163</f>
        <v>0</v>
      </c>
      <c r="H163" s="33">
        <f t="shared" si="5"/>
        <v>-35.4</v>
      </c>
    </row>
    <row r="164" spans="1:8" ht="24" customHeight="1">
      <c r="A164" s="13" t="s">
        <v>168</v>
      </c>
      <c r="B164" s="132" t="s">
        <v>212</v>
      </c>
      <c r="C164" s="132">
        <v>2076.2</v>
      </c>
      <c r="D164" s="295">
        <v>2076.2</v>
      </c>
      <c r="E164" s="136">
        <v>2076.2</v>
      </c>
      <c r="F164" s="212">
        <v>1963.04933</v>
      </c>
      <c r="G164" s="17">
        <f>E164*100/D164</f>
        <v>100</v>
      </c>
      <c r="H164" s="33">
        <f t="shared" si="5"/>
        <v>0</v>
      </c>
    </row>
    <row r="165" spans="1:8" ht="12">
      <c r="A165" s="13" t="s">
        <v>168</v>
      </c>
      <c r="B165" s="68" t="s">
        <v>170</v>
      </c>
      <c r="C165" s="68">
        <v>10356.3</v>
      </c>
      <c r="D165" s="269">
        <v>9712.7</v>
      </c>
      <c r="E165" s="136">
        <v>9412.9654</v>
      </c>
      <c r="F165" s="213">
        <v>8737.8</v>
      </c>
      <c r="G165" s="55">
        <f aca="true" t="shared" si="6" ref="G165:G184">E165*100/D165</f>
        <v>96.91399301944875</v>
      </c>
      <c r="H165" s="56">
        <f t="shared" si="5"/>
        <v>-299.7346000000016</v>
      </c>
    </row>
    <row r="166" spans="1:8" ht="12">
      <c r="A166" s="58" t="s">
        <v>168</v>
      </c>
      <c r="B166" s="67" t="s">
        <v>171</v>
      </c>
      <c r="C166" s="67">
        <v>97299.7</v>
      </c>
      <c r="D166" s="270">
        <v>97705.9</v>
      </c>
      <c r="E166" s="259">
        <v>89581.2</v>
      </c>
      <c r="F166" s="204">
        <v>79902.4</v>
      </c>
      <c r="G166" s="52">
        <f t="shared" si="6"/>
        <v>91.68453491549641</v>
      </c>
      <c r="H166" s="56">
        <f t="shared" si="5"/>
        <v>-8124.699999999997</v>
      </c>
    </row>
    <row r="167" spans="1:8" ht="12">
      <c r="A167" s="58" t="s">
        <v>168</v>
      </c>
      <c r="B167" s="67" t="s">
        <v>262</v>
      </c>
      <c r="C167" s="67">
        <v>285.8</v>
      </c>
      <c r="D167" s="270">
        <v>238.2</v>
      </c>
      <c r="E167" s="259">
        <v>238.2</v>
      </c>
      <c r="F167" s="204">
        <v>247.44</v>
      </c>
      <c r="G167" s="52">
        <f t="shared" si="6"/>
        <v>100</v>
      </c>
      <c r="H167" s="56">
        <f t="shared" si="5"/>
        <v>0</v>
      </c>
    </row>
    <row r="168" spans="1:8" ht="24">
      <c r="A168" s="58" t="s">
        <v>168</v>
      </c>
      <c r="B168" s="134" t="s">
        <v>263</v>
      </c>
      <c r="C168" s="67">
        <v>4354.2</v>
      </c>
      <c r="D168" s="270">
        <v>3151</v>
      </c>
      <c r="E168" s="259">
        <v>3151</v>
      </c>
      <c r="F168" s="204">
        <v>1732.66</v>
      </c>
      <c r="G168" s="52"/>
      <c r="H168" s="56"/>
    </row>
    <row r="169" spans="1:8" ht="12">
      <c r="A169" s="58" t="s">
        <v>168</v>
      </c>
      <c r="B169" s="67" t="s">
        <v>172</v>
      </c>
      <c r="C169" s="67">
        <v>14772.4</v>
      </c>
      <c r="D169" s="270">
        <v>12011.7</v>
      </c>
      <c r="E169" s="259">
        <v>12011.7</v>
      </c>
      <c r="F169" s="204">
        <v>15007.834</v>
      </c>
      <c r="G169" s="52">
        <f t="shared" si="6"/>
        <v>100</v>
      </c>
      <c r="H169" s="56">
        <f t="shared" si="5"/>
        <v>0</v>
      </c>
    </row>
    <row r="170" spans="1:8" ht="12">
      <c r="A170" s="58" t="s">
        <v>168</v>
      </c>
      <c r="B170" s="67" t="s">
        <v>173</v>
      </c>
      <c r="C170" s="67">
        <v>403.1</v>
      </c>
      <c r="D170" s="270">
        <v>403.1</v>
      </c>
      <c r="E170" s="259">
        <v>403.1</v>
      </c>
      <c r="F170" s="204">
        <v>380.8</v>
      </c>
      <c r="G170" s="52">
        <f t="shared" si="6"/>
        <v>100</v>
      </c>
      <c r="H170" s="56">
        <f t="shared" si="5"/>
        <v>0</v>
      </c>
    </row>
    <row r="171" spans="1:8" ht="12">
      <c r="A171" s="58" t="s">
        <v>168</v>
      </c>
      <c r="B171" s="67" t="s">
        <v>174</v>
      </c>
      <c r="C171" s="67">
        <v>823.2</v>
      </c>
      <c r="D171" s="270">
        <v>823.2</v>
      </c>
      <c r="E171" s="259">
        <v>823.2</v>
      </c>
      <c r="F171" s="204">
        <v>679.4</v>
      </c>
      <c r="G171" s="52">
        <f t="shared" si="6"/>
        <v>100</v>
      </c>
      <c r="H171" s="56">
        <f t="shared" si="5"/>
        <v>0</v>
      </c>
    </row>
    <row r="172" spans="1:8" ht="12">
      <c r="A172" s="58" t="s">
        <v>168</v>
      </c>
      <c r="B172" s="67" t="s">
        <v>175</v>
      </c>
      <c r="C172" s="67">
        <v>200.7</v>
      </c>
      <c r="D172" s="270">
        <v>158.2</v>
      </c>
      <c r="E172" s="259">
        <v>158.08512</v>
      </c>
      <c r="F172" s="200">
        <v>148.8</v>
      </c>
      <c r="G172" s="52">
        <f t="shared" si="6"/>
        <v>99.92738305941846</v>
      </c>
      <c r="H172" s="56">
        <f t="shared" si="5"/>
        <v>-0.11487999999999943</v>
      </c>
    </row>
    <row r="173" spans="1:10" ht="12">
      <c r="A173" s="58" t="s">
        <v>168</v>
      </c>
      <c r="B173" s="67" t="s">
        <v>176</v>
      </c>
      <c r="C173" s="67">
        <v>278</v>
      </c>
      <c r="D173" s="270">
        <v>278</v>
      </c>
      <c r="E173" s="259">
        <v>254</v>
      </c>
      <c r="F173" s="204">
        <v>241</v>
      </c>
      <c r="G173" s="52">
        <f t="shared" si="6"/>
        <v>91.36690647482014</v>
      </c>
      <c r="H173" s="56">
        <f t="shared" si="5"/>
        <v>-24</v>
      </c>
      <c r="J173" s="1"/>
    </row>
    <row r="174" spans="1:9" ht="12">
      <c r="A174" s="58" t="s">
        <v>168</v>
      </c>
      <c r="B174" s="67" t="s">
        <v>242</v>
      </c>
      <c r="C174" s="67">
        <v>14100.4</v>
      </c>
      <c r="D174" s="270">
        <v>11686.1</v>
      </c>
      <c r="E174" s="259">
        <v>11504.54915</v>
      </c>
      <c r="F174" s="200">
        <v>11189</v>
      </c>
      <c r="G174" s="52">
        <f t="shared" si="6"/>
        <v>98.44643764814609</v>
      </c>
      <c r="H174" s="56">
        <f t="shared" si="5"/>
        <v>-181.55084999999963</v>
      </c>
      <c r="I174" s="4" t="s">
        <v>209</v>
      </c>
    </row>
    <row r="175" spans="1:8" ht="12.75">
      <c r="A175" s="58" t="s">
        <v>168</v>
      </c>
      <c r="B175" s="162" t="s">
        <v>291</v>
      </c>
      <c r="C175" s="68">
        <v>72.8</v>
      </c>
      <c r="D175" s="269">
        <v>36.4</v>
      </c>
      <c r="E175" s="121">
        <v>36.4</v>
      </c>
      <c r="F175" s="39"/>
      <c r="G175" s="52"/>
      <c r="H175" s="56"/>
    </row>
    <row r="176" spans="1:8" ht="12.75">
      <c r="A176" s="58" t="s">
        <v>168</v>
      </c>
      <c r="B176" s="162" t="s">
        <v>292</v>
      </c>
      <c r="C176" s="68">
        <v>24.4</v>
      </c>
      <c r="D176" s="269">
        <v>24.4</v>
      </c>
      <c r="E176" s="121">
        <v>22.36666</v>
      </c>
      <c r="F176" s="39"/>
      <c r="G176" s="52"/>
      <c r="H176" s="56"/>
    </row>
    <row r="177" spans="1:8" ht="12.75">
      <c r="A177" s="58" t="s">
        <v>168</v>
      </c>
      <c r="B177" s="162" t="s">
        <v>293</v>
      </c>
      <c r="C177" s="68">
        <v>51.5</v>
      </c>
      <c r="D177" s="269">
        <v>51.5</v>
      </c>
      <c r="E177" s="121">
        <v>51.5</v>
      </c>
      <c r="F177" s="39"/>
      <c r="G177" s="52"/>
      <c r="H177" s="56"/>
    </row>
    <row r="178" spans="1:8" ht="12.75">
      <c r="A178" s="58" t="s">
        <v>168</v>
      </c>
      <c r="B178" s="163" t="s">
        <v>296</v>
      </c>
      <c r="C178" s="68">
        <v>922.9</v>
      </c>
      <c r="D178" s="269">
        <v>473.5</v>
      </c>
      <c r="E178" s="121">
        <v>473.5</v>
      </c>
      <c r="F178" s="39"/>
      <c r="G178" s="52"/>
      <c r="H178" s="56"/>
    </row>
    <row r="179" spans="1:8" ht="12.75">
      <c r="A179" s="58" t="s">
        <v>168</v>
      </c>
      <c r="B179" s="163" t="s">
        <v>294</v>
      </c>
      <c r="C179" s="68"/>
      <c r="D179" s="269"/>
      <c r="E179" s="121"/>
      <c r="F179" s="39"/>
      <c r="G179" s="52"/>
      <c r="H179" s="56"/>
    </row>
    <row r="180" spans="1:8" ht="48">
      <c r="A180" s="48" t="s">
        <v>317</v>
      </c>
      <c r="B180" s="132" t="s">
        <v>223</v>
      </c>
      <c r="C180" s="132">
        <v>3145.1</v>
      </c>
      <c r="D180" s="295">
        <v>3645.8</v>
      </c>
      <c r="E180" s="121">
        <v>3645.8</v>
      </c>
      <c r="F180" s="198">
        <v>6033.2</v>
      </c>
      <c r="G180" s="52">
        <f t="shared" si="6"/>
        <v>100</v>
      </c>
      <c r="H180" s="89">
        <f t="shared" si="5"/>
        <v>0</v>
      </c>
    </row>
    <row r="181" spans="1:8" ht="12">
      <c r="A181" s="13" t="s">
        <v>177</v>
      </c>
      <c r="B181" s="68" t="s">
        <v>178</v>
      </c>
      <c r="C181" s="68">
        <v>7835.3</v>
      </c>
      <c r="D181" s="269">
        <v>7835.3</v>
      </c>
      <c r="E181" s="259">
        <v>6775</v>
      </c>
      <c r="F181" s="200">
        <v>6936</v>
      </c>
      <c r="G181" s="52">
        <f t="shared" si="6"/>
        <v>86.46765280206246</v>
      </c>
      <c r="H181" s="56">
        <f t="shared" si="5"/>
        <v>-1060.3000000000002</v>
      </c>
    </row>
    <row r="182" spans="1:8" ht="12">
      <c r="A182" s="13" t="s">
        <v>177</v>
      </c>
      <c r="B182" s="68" t="s">
        <v>179</v>
      </c>
      <c r="C182" s="68">
        <v>3541.6</v>
      </c>
      <c r="D182" s="269">
        <v>3791.6</v>
      </c>
      <c r="E182" s="259">
        <v>3437.975</v>
      </c>
      <c r="F182" s="200">
        <v>3097</v>
      </c>
      <c r="G182" s="52">
        <f t="shared" si="6"/>
        <v>90.67346239054753</v>
      </c>
      <c r="H182" s="56">
        <f t="shared" si="5"/>
        <v>-353.625</v>
      </c>
    </row>
    <row r="183" spans="1:8" ht="12">
      <c r="A183" s="27" t="s">
        <v>180</v>
      </c>
      <c r="B183" s="79" t="s">
        <v>181</v>
      </c>
      <c r="C183" s="79">
        <v>1633.3</v>
      </c>
      <c r="D183" s="268">
        <v>1633.3</v>
      </c>
      <c r="E183" s="261">
        <v>550</v>
      </c>
      <c r="F183" s="214">
        <v>680.3</v>
      </c>
      <c r="G183" s="39">
        <f t="shared" si="6"/>
        <v>33.674156615441134</v>
      </c>
      <c r="H183" s="61">
        <f t="shared" si="5"/>
        <v>-1083.3</v>
      </c>
    </row>
    <row r="184" spans="1:8" ht="13.5" thickBot="1">
      <c r="A184" s="91" t="s">
        <v>295</v>
      </c>
      <c r="B184" s="164" t="s">
        <v>297</v>
      </c>
      <c r="C184" s="114">
        <v>76.348</v>
      </c>
      <c r="D184" s="291">
        <v>595.3</v>
      </c>
      <c r="E184" s="121">
        <v>589.6361</v>
      </c>
      <c r="F184" s="39"/>
      <c r="G184" s="39">
        <f t="shared" si="6"/>
        <v>99.04856374937009</v>
      </c>
      <c r="H184" s="61">
        <f t="shared" si="5"/>
        <v>-5.663899999999899</v>
      </c>
    </row>
    <row r="185" spans="1:8" ht="12.75" thickBot="1">
      <c r="A185" s="137" t="s">
        <v>182</v>
      </c>
      <c r="B185" s="40" t="s">
        <v>183</v>
      </c>
      <c r="C185" s="73">
        <f>C186</f>
        <v>40167</v>
      </c>
      <c r="D185" s="245">
        <f>D186</f>
        <v>40167</v>
      </c>
      <c r="E185" s="278">
        <f>E186</f>
        <v>36020</v>
      </c>
      <c r="F185" s="117">
        <f>F186</f>
        <v>30672</v>
      </c>
      <c r="G185" s="98">
        <f>E185*100/D185</f>
        <v>89.67560435183111</v>
      </c>
      <c r="H185" s="138">
        <f t="shared" si="5"/>
        <v>-4147</v>
      </c>
    </row>
    <row r="186" spans="1:8" ht="12.75" thickBot="1">
      <c r="A186" s="139" t="s">
        <v>184</v>
      </c>
      <c r="B186" s="140" t="s">
        <v>185</v>
      </c>
      <c r="C186" s="75">
        <v>40167</v>
      </c>
      <c r="D186" s="267">
        <v>40167</v>
      </c>
      <c r="E186" s="273">
        <v>36020</v>
      </c>
      <c r="F186" s="215">
        <v>30672</v>
      </c>
      <c r="G186" s="19">
        <f>E186*100/D186</f>
        <v>89.67560435183111</v>
      </c>
      <c r="H186" s="20">
        <f t="shared" si="5"/>
        <v>-4147</v>
      </c>
    </row>
    <row r="187" spans="1:8" ht="12.75" thickBot="1">
      <c r="A187" s="72" t="s">
        <v>186</v>
      </c>
      <c r="B187" s="41" t="s">
        <v>206</v>
      </c>
      <c r="C187" s="73">
        <f>C188+C195+C190+C192</f>
        <v>0</v>
      </c>
      <c r="D187" s="245">
        <f>D188+D195+D190+D192+D189+D193+D194</f>
        <v>29574</v>
      </c>
      <c r="E187" s="245">
        <f>E188+E195+E190+E192+E189+E193+E194</f>
        <v>28921.88569</v>
      </c>
      <c r="F187" s="73">
        <f>F188+F195+F190+F192</f>
        <v>9454.8</v>
      </c>
      <c r="G187" s="19">
        <f>E187*100/D187</f>
        <v>97.79497426793806</v>
      </c>
      <c r="H187" s="33">
        <f t="shared" si="5"/>
        <v>-652.1143100000008</v>
      </c>
    </row>
    <row r="188" spans="1:8" ht="12">
      <c r="A188" s="34" t="s">
        <v>188</v>
      </c>
      <c r="B188" s="140" t="s">
        <v>187</v>
      </c>
      <c r="C188" s="75"/>
      <c r="D188" s="267">
        <v>1826</v>
      </c>
      <c r="E188" s="258">
        <v>1824.58</v>
      </c>
      <c r="F188" s="213">
        <v>8740.3</v>
      </c>
      <c r="G188" s="29"/>
      <c r="H188" s="24">
        <f t="shared" si="5"/>
        <v>-1.4200000000000728</v>
      </c>
    </row>
    <row r="189" spans="1:8" ht="12">
      <c r="A189" s="48" t="s">
        <v>188</v>
      </c>
      <c r="B189" s="53" t="s">
        <v>326</v>
      </c>
      <c r="C189" s="53"/>
      <c r="D189" s="262">
        <v>20083</v>
      </c>
      <c r="E189" s="259">
        <v>20074.998</v>
      </c>
      <c r="F189" s="52"/>
      <c r="G189" s="17"/>
      <c r="H189" s="88"/>
    </row>
    <row r="190" spans="1:8" ht="12">
      <c r="A190" s="34" t="s">
        <v>207</v>
      </c>
      <c r="B190" s="132" t="s">
        <v>321</v>
      </c>
      <c r="C190" s="103"/>
      <c r="D190" s="289">
        <v>500</v>
      </c>
      <c r="E190" s="258">
        <v>296.60769</v>
      </c>
      <c r="F190" s="63"/>
      <c r="G190" s="63">
        <f>E190*100/D190</f>
        <v>59.321538000000004</v>
      </c>
      <c r="H190" s="24">
        <f t="shared" si="5"/>
        <v>-203.39231</v>
      </c>
    </row>
    <row r="191" spans="1:8" ht="12">
      <c r="A191" s="48" t="s">
        <v>281</v>
      </c>
      <c r="B191" s="150" t="s">
        <v>282</v>
      </c>
      <c r="C191" s="134"/>
      <c r="D191" s="296"/>
      <c r="E191" s="259"/>
      <c r="F191" s="52"/>
      <c r="G191" s="52"/>
      <c r="H191" s="88"/>
    </row>
    <row r="192" spans="1:8" ht="12">
      <c r="A192" s="91" t="s">
        <v>235</v>
      </c>
      <c r="B192" s="143" t="s">
        <v>329</v>
      </c>
      <c r="C192" s="144"/>
      <c r="D192" s="297">
        <v>6780.2</v>
      </c>
      <c r="E192" s="258">
        <v>6340.9</v>
      </c>
      <c r="F192" s="63"/>
      <c r="G192" s="63">
        <f>E192*100/D192</f>
        <v>93.5208400932126</v>
      </c>
      <c r="H192" s="24">
        <f t="shared" si="5"/>
        <v>-439.3000000000002</v>
      </c>
    </row>
    <row r="193" spans="1:8" ht="12">
      <c r="A193" s="48" t="s">
        <v>352</v>
      </c>
      <c r="B193" s="49" t="s">
        <v>354</v>
      </c>
      <c r="C193" s="49"/>
      <c r="D193" s="285">
        <v>200</v>
      </c>
      <c r="E193" s="259">
        <v>200</v>
      </c>
      <c r="F193" s="52"/>
      <c r="G193" s="52"/>
      <c r="H193" s="88"/>
    </row>
    <row r="194" spans="1:8" ht="24">
      <c r="A194" s="48" t="s">
        <v>353</v>
      </c>
      <c r="B194" s="49" t="s">
        <v>355</v>
      </c>
      <c r="C194" s="49"/>
      <c r="D194" s="285">
        <v>100</v>
      </c>
      <c r="E194" s="259">
        <v>100</v>
      </c>
      <c r="F194" s="52"/>
      <c r="G194" s="52"/>
      <c r="H194" s="88"/>
    </row>
    <row r="195" spans="1:8" ht="12.75" thickBot="1">
      <c r="A195" s="249" t="s">
        <v>189</v>
      </c>
      <c r="B195" s="250" t="s">
        <v>346</v>
      </c>
      <c r="C195" s="251">
        <f>C202+C200</f>
        <v>0</v>
      </c>
      <c r="D195" s="279">
        <f>D202+D200+D203</f>
        <v>84.8</v>
      </c>
      <c r="E195" s="279">
        <f>E202+E200+E203</f>
        <v>84.8</v>
      </c>
      <c r="F195" s="251">
        <f>F202+F200+F196+F204+F201</f>
        <v>714.5</v>
      </c>
      <c r="G195" s="251"/>
      <c r="H195" s="182">
        <f t="shared" si="5"/>
        <v>0</v>
      </c>
    </row>
    <row r="196" spans="1:8" ht="19.5" customHeight="1" thickBot="1">
      <c r="A196" s="104" t="s">
        <v>190</v>
      </c>
      <c r="B196" s="193" t="s">
        <v>257</v>
      </c>
      <c r="C196" s="23"/>
      <c r="D196" s="280"/>
      <c r="E196" s="280"/>
      <c r="F196" s="63"/>
      <c r="G196" s="23"/>
      <c r="H196" s="24"/>
    </row>
    <row r="197" spans="1:8" s="9" customFormat="1" ht="12.75" thickBot="1">
      <c r="A197" s="185" t="s">
        <v>4</v>
      </c>
      <c r="B197" s="178"/>
      <c r="C197" s="191" t="s">
        <v>238</v>
      </c>
      <c r="D197" s="178" t="s">
        <v>240</v>
      </c>
      <c r="E197" s="186" t="s">
        <v>5</v>
      </c>
      <c r="F197" s="175" t="s">
        <v>5</v>
      </c>
      <c r="G197" s="367" t="s">
        <v>194</v>
      </c>
      <c r="H197" s="366"/>
    </row>
    <row r="198" spans="1:8" s="9" customFormat="1" ht="12">
      <c r="A198" s="183" t="s">
        <v>6</v>
      </c>
      <c r="B198" s="176" t="s">
        <v>7</v>
      </c>
      <c r="C198" s="183" t="s">
        <v>239</v>
      </c>
      <c r="D198" s="176" t="s">
        <v>239</v>
      </c>
      <c r="E198" s="189" t="s">
        <v>351</v>
      </c>
      <c r="F198" s="189" t="s">
        <v>351</v>
      </c>
      <c r="G198" s="175"/>
      <c r="H198" s="178"/>
    </row>
    <row r="199" spans="1:8" ht="12.75" thickBot="1">
      <c r="A199" s="184" t="s">
        <v>9</v>
      </c>
      <c r="B199" s="179"/>
      <c r="C199" s="184" t="s">
        <v>8</v>
      </c>
      <c r="D199" s="177" t="s">
        <v>8</v>
      </c>
      <c r="E199" s="188" t="s">
        <v>284</v>
      </c>
      <c r="F199" s="184" t="s">
        <v>259</v>
      </c>
      <c r="G199" s="177" t="s">
        <v>10</v>
      </c>
      <c r="H199" s="190" t="s">
        <v>11</v>
      </c>
    </row>
    <row r="200" spans="1:8" ht="24">
      <c r="A200" s="92" t="s">
        <v>190</v>
      </c>
      <c r="B200" s="174" t="s">
        <v>255</v>
      </c>
      <c r="C200" s="174"/>
      <c r="D200" s="174"/>
      <c r="E200" s="55"/>
      <c r="F200" s="55">
        <v>181.8</v>
      </c>
      <c r="G200" s="32"/>
      <c r="H200" s="33">
        <f t="shared" si="5"/>
        <v>0</v>
      </c>
    </row>
    <row r="201" spans="1:8" ht="12">
      <c r="A201" s="48" t="s">
        <v>190</v>
      </c>
      <c r="B201" s="132" t="s">
        <v>250</v>
      </c>
      <c r="C201" s="132"/>
      <c r="D201" s="132"/>
      <c r="E201" s="55"/>
      <c r="F201" s="55">
        <v>532.7</v>
      </c>
      <c r="G201" s="17"/>
      <c r="H201" s="33"/>
    </row>
    <row r="202" spans="1:8" ht="12">
      <c r="A202" s="13" t="s">
        <v>190</v>
      </c>
      <c r="B202" s="132" t="s">
        <v>276</v>
      </c>
      <c r="C202" s="132"/>
      <c r="D202" s="132"/>
      <c r="E202" s="55"/>
      <c r="F202" s="55"/>
      <c r="G202" s="52" t="e">
        <f>E202*100/D202</f>
        <v>#DIV/0!</v>
      </c>
      <c r="H202" s="33">
        <f t="shared" si="5"/>
        <v>0</v>
      </c>
    </row>
    <row r="203" spans="1:8" ht="25.5">
      <c r="A203" s="13" t="s">
        <v>190</v>
      </c>
      <c r="B203" s="241" t="s">
        <v>347</v>
      </c>
      <c r="C203" s="132"/>
      <c r="D203" s="295">
        <v>84.8</v>
      </c>
      <c r="E203" s="136">
        <v>84.8</v>
      </c>
      <c r="F203" s="55"/>
      <c r="G203" s="52"/>
      <c r="H203" s="33"/>
    </row>
    <row r="204" spans="1:8" ht="12">
      <c r="A204" s="13" t="s">
        <v>270</v>
      </c>
      <c r="B204" s="132" t="s">
        <v>271</v>
      </c>
      <c r="C204" s="132"/>
      <c r="D204" s="295"/>
      <c r="E204" s="136"/>
      <c r="F204" s="55"/>
      <c r="G204" s="52"/>
      <c r="H204" s="33"/>
    </row>
    <row r="205" spans="1:8" ht="12">
      <c r="A205" s="15" t="s">
        <v>320</v>
      </c>
      <c r="B205" s="74" t="s">
        <v>256</v>
      </c>
      <c r="C205" s="45"/>
      <c r="D205" s="257">
        <v>4506.414</v>
      </c>
      <c r="E205" s="281">
        <v>4796.414</v>
      </c>
      <c r="F205" s="216">
        <v>409.8</v>
      </c>
      <c r="G205" s="17"/>
      <c r="H205" s="33">
        <f t="shared" si="5"/>
        <v>290</v>
      </c>
    </row>
    <row r="206" spans="1:8" ht="12">
      <c r="A206" s="145" t="s">
        <v>228</v>
      </c>
      <c r="B206" s="21" t="s">
        <v>131</v>
      </c>
      <c r="C206" s="21"/>
      <c r="D206" s="266"/>
      <c r="E206" s="282">
        <f>E207</f>
        <v>4.836</v>
      </c>
      <c r="F206" s="17">
        <f>F207</f>
        <v>2.3</v>
      </c>
      <c r="G206" s="17"/>
      <c r="H206" s="33"/>
    </row>
    <row r="207" spans="1:8" ht="12">
      <c r="A207" s="27" t="s">
        <v>229</v>
      </c>
      <c r="B207" s="27" t="s">
        <v>211</v>
      </c>
      <c r="C207" s="27"/>
      <c r="D207" s="261"/>
      <c r="E207" s="259">
        <v>4.836</v>
      </c>
      <c r="F207" s="52">
        <v>2.3</v>
      </c>
      <c r="G207" s="17"/>
      <c r="H207" s="33"/>
    </row>
    <row r="208" spans="1:8" ht="12">
      <c r="A208" s="145" t="s">
        <v>230</v>
      </c>
      <c r="B208" s="21" t="s">
        <v>132</v>
      </c>
      <c r="C208" s="21"/>
      <c r="D208" s="266"/>
      <c r="E208" s="282">
        <f>E209</f>
        <v>-812.31648</v>
      </c>
      <c r="F208" s="17">
        <f>F209</f>
        <v>-0.3795</v>
      </c>
      <c r="G208" s="17"/>
      <c r="H208" s="33">
        <f t="shared" si="5"/>
        <v>-812.31648</v>
      </c>
    </row>
    <row r="209" spans="1:8" ht="12.75" thickBot="1">
      <c r="A209" s="48" t="s">
        <v>231</v>
      </c>
      <c r="B209" s="48" t="s">
        <v>133</v>
      </c>
      <c r="C209" s="48"/>
      <c r="D209" s="259"/>
      <c r="E209" s="259">
        <v>-812.31648</v>
      </c>
      <c r="F209" s="52">
        <v>-0.3795</v>
      </c>
      <c r="G209" s="17"/>
      <c r="H209" s="33">
        <f t="shared" si="5"/>
        <v>-812.31648</v>
      </c>
    </row>
    <row r="210" spans="1:8" ht="12.75" thickBot="1">
      <c r="A210" s="72"/>
      <c r="B210" s="137" t="s">
        <v>191</v>
      </c>
      <c r="C210" s="19">
        <f>C115+C8+C205</f>
        <v>448007.74799999996</v>
      </c>
      <c r="D210" s="252">
        <f>D115+D8+D205</f>
        <v>628746.7987</v>
      </c>
      <c r="E210" s="252">
        <f>E115+E8+E205+E208+E206</f>
        <v>569532.52273</v>
      </c>
      <c r="F210" s="170">
        <f>F115+F8+F205</f>
        <v>435220.34622</v>
      </c>
      <c r="G210" s="73">
        <f>E210*100/D210</f>
        <v>90.5821745585931</v>
      </c>
      <c r="H210" s="20">
        <f t="shared" si="5"/>
        <v>-59214.275970000075</v>
      </c>
    </row>
    <row r="211" spans="1:7" ht="12">
      <c r="A211" s="1"/>
      <c r="B211" s="146"/>
      <c r="C211" s="146"/>
      <c r="D211" s="146"/>
      <c r="E211" s="147"/>
      <c r="F211" s="147"/>
      <c r="G211" s="148"/>
    </row>
    <row r="212" spans="1:6" ht="12">
      <c r="A212" s="149" t="s">
        <v>192</v>
      </c>
      <c r="B212" s="5"/>
      <c r="C212" s="5"/>
      <c r="D212" s="5"/>
      <c r="E212" s="9"/>
      <c r="F212" s="9"/>
    </row>
    <row r="213" spans="1:7" ht="12">
      <c r="A213" s="149" t="s">
        <v>193</v>
      </c>
      <c r="B213" s="5"/>
      <c r="C213" s="5"/>
      <c r="D213" s="5"/>
      <c r="E213" s="9"/>
      <c r="F213" s="9"/>
      <c r="G213" s="1" t="s">
        <v>343</v>
      </c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  <row r="219" ht="12">
      <c r="A219" s="1"/>
    </row>
    <row r="220" ht="12">
      <c r="A220" s="1"/>
    </row>
    <row r="221" ht="12">
      <c r="A221" s="1"/>
    </row>
    <row r="222" ht="12">
      <c r="A222" s="1"/>
    </row>
    <row r="223" ht="12">
      <c r="A223" s="1"/>
    </row>
  </sheetData>
  <sheetProtection/>
  <mergeCells count="5">
    <mergeCell ref="G5:H5"/>
    <mergeCell ref="G44:H44"/>
    <mergeCell ref="G96:H96"/>
    <mergeCell ref="G152:H152"/>
    <mergeCell ref="G197:H19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211"/>
  <sheetViews>
    <sheetView tabSelected="1" zoomScalePageLayoutView="0" workbookViewId="0" topLeftCell="B1">
      <selection activeCell="E159" sqref="E159"/>
    </sheetView>
  </sheetViews>
  <sheetFormatPr defaultColWidth="9.00390625" defaultRowHeight="12.75"/>
  <cols>
    <col min="1" max="1" width="26.125" style="34" customWidth="1"/>
    <col min="2" max="2" width="65.375" style="1" customWidth="1"/>
    <col min="3" max="3" width="10.25390625" style="1" customWidth="1"/>
    <col min="4" max="4" width="11.62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.75">
      <c r="A1" s="1"/>
      <c r="B1" s="2" t="s">
        <v>409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421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75" t="s">
        <v>377</v>
      </c>
      <c r="E5" s="175" t="s">
        <v>5</v>
      </c>
      <c r="F5" s="186" t="s">
        <v>5</v>
      </c>
      <c r="G5" s="365" t="s">
        <v>194</v>
      </c>
      <c r="H5" s="366"/>
    </row>
    <row r="6" spans="1:8" s="9" customFormat="1" ht="12">
      <c r="A6" s="176" t="s">
        <v>6</v>
      </c>
      <c r="B6" s="176" t="s">
        <v>7</v>
      </c>
      <c r="C6" s="176" t="s">
        <v>239</v>
      </c>
      <c r="D6" s="176" t="s">
        <v>239</v>
      </c>
      <c r="E6" s="189" t="s">
        <v>340</v>
      </c>
      <c r="F6" s="189" t="s">
        <v>340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77" t="s">
        <v>8</v>
      </c>
      <c r="E7" s="177" t="s">
        <v>375</v>
      </c>
      <c r="F7" s="188" t="s">
        <v>284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307" t="s">
        <v>264</v>
      </c>
      <c r="C8" s="180">
        <f>C9+C21+C38+C45+C76+C88+C97+C128+C60+C96+C33+C95+C15+C36</f>
        <v>74001.673</v>
      </c>
      <c r="D8" s="281">
        <f>D9+D21+D38+D45+D76+D88+D97+D128+D60+D96+D33+D95+D15+D36+D94</f>
        <v>108348.521</v>
      </c>
      <c r="E8" s="281">
        <f>E9+E21+E38+E45+E76+E88+E97+E128+E60+E96+E33+E95+E15</f>
        <v>51801.30269</v>
      </c>
      <c r="F8" s="18">
        <v>52457.72251</v>
      </c>
      <c r="G8" s="181">
        <f aca="true" t="shared" si="0" ref="G8:G13">E8*100/D8</f>
        <v>47.80988444687676</v>
      </c>
      <c r="H8" s="182">
        <f aca="true" t="shared" si="1" ref="H8:H90">E8-D8</f>
        <v>-56547.21831</v>
      </c>
    </row>
    <row r="9" spans="1:8" s="25" customFormat="1" ht="12">
      <c r="A9" s="145" t="s">
        <v>13</v>
      </c>
      <c r="B9" s="306" t="s">
        <v>265</v>
      </c>
      <c r="C9" s="59">
        <f>C10</f>
        <v>39437</v>
      </c>
      <c r="D9" s="253">
        <f>D10</f>
        <v>41587.165</v>
      </c>
      <c r="E9" s="253">
        <f>E10</f>
        <v>26386.88312</v>
      </c>
      <c r="F9" s="59">
        <v>31149.24654</v>
      </c>
      <c r="G9" s="17">
        <f t="shared" si="0"/>
        <v>63.44958383193468</v>
      </c>
      <c r="H9" s="24">
        <f t="shared" si="1"/>
        <v>-15200.281880000002</v>
      </c>
    </row>
    <row r="10" spans="1:8" ht="12">
      <c r="A10" s="34" t="s">
        <v>14</v>
      </c>
      <c r="B10" s="34" t="s">
        <v>15</v>
      </c>
      <c r="C10" s="63">
        <f>C11+C12+C13+C14</f>
        <v>39437</v>
      </c>
      <c r="D10" s="258">
        <f>D11+D12+D13+D14</f>
        <v>41587.165</v>
      </c>
      <c r="E10" s="258">
        <f>E11+E12+E13+E14</f>
        <v>26386.88312</v>
      </c>
      <c r="F10" s="63">
        <v>31149.2</v>
      </c>
      <c r="G10" s="23">
        <f t="shared" si="0"/>
        <v>63.44958383193468</v>
      </c>
      <c r="H10" s="30">
        <f t="shared" si="1"/>
        <v>-15200.281880000002</v>
      </c>
    </row>
    <row r="11" spans="1:8" ht="24">
      <c r="A11" s="154" t="s">
        <v>285</v>
      </c>
      <c r="B11" s="157" t="s">
        <v>299</v>
      </c>
      <c r="C11" s="48">
        <v>39437</v>
      </c>
      <c r="D11" s="259">
        <v>40864.165</v>
      </c>
      <c r="E11" s="259">
        <v>26001.22965</v>
      </c>
      <c r="F11" s="52">
        <v>30593.1</v>
      </c>
      <c r="G11" s="17">
        <f t="shared" si="0"/>
        <v>63.62843740964731</v>
      </c>
      <c r="H11" s="242"/>
    </row>
    <row r="12" spans="1:8" ht="60">
      <c r="A12" s="154" t="s">
        <v>286</v>
      </c>
      <c r="B12" s="158" t="s">
        <v>300</v>
      </c>
      <c r="C12" s="34"/>
      <c r="D12" s="260">
        <v>260</v>
      </c>
      <c r="E12" s="260">
        <v>141.40661</v>
      </c>
      <c r="F12" s="35">
        <v>344.2</v>
      </c>
      <c r="G12" s="17">
        <f>E12*100/D12</f>
        <v>54.387157692307696</v>
      </c>
      <c r="H12" s="135">
        <f t="shared" si="1"/>
        <v>-118.59339</v>
      </c>
    </row>
    <row r="13" spans="1:8" ht="27" customHeight="1">
      <c r="A13" s="154" t="s">
        <v>287</v>
      </c>
      <c r="B13" s="159" t="s">
        <v>301</v>
      </c>
      <c r="C13" s="27"/>
      <c r="D13" s="261">
        <v>463</v>
      </c>
      <c r="E13" s="261">
        <v>244.24686</v>
      </c>
      <c r="F13" s="28">
        <v>211.9</v>
      </c>
      <c r="G13" s="17">
        <f t="shared" si="0"/>
        <v>52.75310151187905</v>
      </c>
      <c r="H13" s="122">
        <f t="shared" si="1"/>
        <v>-218.75314</v>
      </c>
    </row>
    <row r="14" spans="1:8" ht="50.25" customHeight="1" thickBot="1">
      <c r="A14" s="298" t="s">
        <v>288</v>
      </c>
      <c r="B14" s="299" t="s">
        <v>298</v>
      </c>
      <c r="C14" s="156"/>
      <c r="D14" s="121"/>
      <c r="E14" s="121"/>
      <c r="F14" s="39"/>
      <c r="G14" s="23"/>
      <c r="H14" s="30">
        <f t="shared" si="1"/>
        <v>0</v>
      </c>
    </row>
    <row r="15" spans="1:8" ht="24" customHeight="1" thickBot="1">
      <c r="A15" s="302" t="s">
        <v>358</v>
      </c>
      <c r="B15" s="303" t="s">
        <v>357</v>
      </c>
      <c r="C15" s="102">
        <f>C16</f>
        <v>11986.342999999999</v>
      </c>
      <c r="D15" s="245">
        <f>D16</f>
        <v>11986.342999999999</v>
      </c>
      <c r="E15" s="245">
        <f>E16</f>
        <v>6651.480439999999</v>
      </c>
      <c r="F15" s="97"/>
      <c r="G15" s="98">
        <f aca="true" t="shared" si="2" ref="G15:G24">E15*100/D15</f>
        <v>55.49215836723511</v>
      </c>
      <c r="H15" s="138"/>
    </row>
    <row r="16" spans="1:8" ht="21.75" customHeight="1">
      <c r="A16" s="300" t="s">
        <v>359</v>
      </c>
      <c r="B16" s="232" t="s">
        <v>360</v>
      </c>
      <c r="C16" s="131">
        <f>C17+C18+C19+C20</f>
        <v>11986.342999999999</v>
      </c>
      <c r="D16" s="136">
        <f>D17+D18+D19+D20</f>
        <v>11986.342999999999</v>
      </c>
      <c r="E16" s="131">
        <f>E17+E18+E19+E20</f>
        <v>6651.480439999999</v>
      </c>
      <c r="F16" s="55"/>
      <c r="G16" s="32">
        <f t="shared" si="2"/>
        <v>55.49215836723511</v>
      </c>
      <c r="H16" s="33"/>
    </row>
    <row r="17" spans="1:8" ht="19.5" customHeight="1">
      <c r="A17" s="300" t="s">
        <v>361</v>
      </c>
      <c r="B17" s="301" t="s">
        <v>365</v>
      </c>
      <c r="C17" s="112">
        <v>4387.018</v>
      </c>
      <c r="D17" s="259">
        <v>4387.018</v>
      </c>
      <c r="E17" s="259">
        <v>2526.15134</v>
      </c>
      <c r="F17" s="52"/>
      <c r="G17" s="17">
        <f t="shared" si="2"/>
        <v>57.58242478148026</v>
      </c>
      <c r="H17" s="88"/>
    </row>
    <row r="18" spans="1:8" ht="18" customHeight="1">
      <c r="A18" s="300" t="s">
        <v>362</v>
      </c>
      <c r="B18" s="301" t="s">
        <v>366</v>
      </c>
      <c r="C18" s="112">
        <v>90.936</v>
      </c>
      <c r="D18" s="259">
        <v>90.936</v>
      </c>
      <c r="E18" s="259">
        <v>52.6233</v>
      </c>
      <c r="F18" s="52"/>
      <c r="G18" s="17">
        <f t="shared" si="2"/>
        <v>57.86850092372657</v>
      </c>
      <c r="H18" s="88"/>
    </row>
    <row r="19" spans="1:8" ht="15.75" customHeight="1">
      <c r="A19" s="300" t="s">
        <v>363</v>
      </c>
      <c r="B19" s="301" t="s">
        <v>367</v>
      </c>
      <c r="C19" s="112">
        <v>7102.721</v>
      </c>
      <c r="D19" s="259">
        <v>7102.721</v>
      </c>
      <c r="E19" s="259">
        <v>4146.17124</v>
      </c>
      <c r="F19" s="52"/>
      <c r="G19" s="17">
        <f t="shared" si="2"/>
        <v>58.37440665345013</v>
      </c>
      <c r="H19" s="88"/>
    </row>
    <row r="20" spans="1:8" ht="12" customHeight="1">
      <c r="A20" s="300" t="s">
        <v>364</v>
      </c>
      <c r="B20" s="301" t="s">
        <v>368</v>
      </c>
      <c r="C20" s="112">
        <v>405.668</v>
      </c>
      <c r="D20" s="259">
        <v>405.668</v>
      </c>
      <c r="E20" s="259">
        <v>-73.46544</v>
      </c>
      <c r="F20" s="52"/>
      <c r="G20" s="17">
        <f t="shared" si="2"/>
        <v>-18.109744914560675</v>
      </c>
      <c r="H20" s="88"/>
    </row>
    <row r="21" spans="1:8" s="47" customFormat="1" ht="12">
      <c r="A21" s="45" t="s">
        <v>16</v>
      </c>
      <c r="B21" s="45" t="s">
        <v>17</v>
      </c>
      <c r="C21" s="165">
        <f>C22+C26+C28+C30+C32</f>
        <v>5791.5</v>
      </c>
      <c r="D21" s="254">
        <f>D22+D26+D28+D30+D32+D29+D31</f>
        <v>8271.3</v>
      </c>
      <c r="E21" s="254">
        <f>E22+E26+E28+E30+E32+E29+E31</f>
        <v>4078.20923</v>
      </c>
      <c r="F21" s="165">
        <v>4991.8</v>
      </c>
      <c r="G21" s="32">
        <f t="shared" si="2"/>
        <v>49.305541208758</v>
      </c>
      <c r="H21" s="33">
        <f t="shared" si="1"/>
        <v>-4193.090769999999</v>
      </c>
    </row>
    <row r="22" spans="1:8" s="47" customFormat="1" ht="23.25" customHeight="1">
      <c r="A22" s="48" t="s">
        <v>198</v>
      </c>
      <c r="B22" s="49" t="s">
        <v>195</v>
      </c>
      <c r="C22" s="50">
        <f>C23+C24</f>
        <v>2914.8</v>
      </c>
      <c r="D22" s="262">
        <f>D23+D24</f>
        <v>3014.8</v>
      </c>
      <c r="E22" s="262">
        <v>575.75532</v>
      </c>
      <c r="F22" s="51">
        <v>1514.7</v>
      </c>
      <c r="G22" s="52">
        <f t="shared" si="2"/>
        <v>19.09762903011808</v>
      </c>
      <c r="H22" s="33">
        <f t="shared" si="1"/>
        <v>-2439.04468</v>
      </c>
    </row>
    <row r="23" spans="1:8" s="47" customFormat="1" ht="24" customHeight="1">
      <c r="A23" s="48" t="s">
        <v>378</v>
      </c>
      <c r="B23" s="49" t="s">
        <v>196</v>
      </c>
      <c r="C23" s="49">
        <v>654.8</v>
      </c>
      <c r="D23" s="285">
        <v>754.8</v>
      </c>
      <c r="E23" s="262">
        <v>429.3773</v>
      </c>
      <c r="F23" s="50">
        <v>498.4</v>
      </c>
      <c r="G23" s="52">
        <f t="shared" si="2"/>
        <v>56.88623476417594</v>
      </c>
      <c r="H23" s="33">
        <f t="shared" si="1"/>
        <v>-325.42269999999996</v>
      </c>
    </row>
    <row r="24" spans="1:8" s="47" customFormat="1" ht="24">
      <c r="A24" s="48" t="s">
        <v>379</v>
      </c>
      <c r="B24" s="49" t="s">
        <v>197</v>
      </c>
      <c r="C24" s="49">
        <v>2260</v>
      </c>
      <c r="D24" s="285">
        <v>2260</v>
      </c>
      <c r="E24" s="262">
        <v>146.37802</v>
      </c>
      <c r="F24" s="50">
        <v>1034.2</v>
      </c>
      <c r="G24" s="52">
        <f t="shared" si="2"/>
        <v>6.476903539823009</v>
      </c>
      <c r="H24" s="33">
        <f t="shared" si="1"/>
        <v>-2113.62198</v>
      </c>
    </row>
    <row r="25" spans="1:8" s="47" customFormat="1" ht="36">
      <c r="A25" s="48" t="s">
        <v>380</v>
      </c>
      <c r="B25" s="49" t="s">
        <v>381</v>
      </c>
      <c r="C25" s="49"/>
      <c r="D25" s="285"/>
      <c r="E25" s="262">
        <v>-77.36549</v>
      </c>
      <c r="F25" s="50">
        <v>-17.86193</v>
      </c>
      <c r="G25" s="52"/>
      <c r="H25" s="24"/>
    </row>
    <row r="26" spans="1:8" ht="37.5" customHeight="1">
      <c r="A26" s="48" t="s">
        <v>201</v>
      </c>
      <c r="B26" s="54" t="s">
        <v>356</v>
      </c>
      <c r="C26" s="54"/>
      <c r="D26" s="286"/>
      <c r="E26" s="259"/>
      <c r="F26" s="48"/>
      <c r="G26" s="29"/>
      <c r="H26" s="30">
        <f t="shared" si="1"/>
        <v>0</v>
      </c>
    </row>
    <row r="27" spans="1:8" ht="12">
      <c r="A27" s="27" t="s">
        <v>18</v>
      </c>
      <c r="B27" s="27" t="s">
        <v>19</v>
      </c>
      <c r="C27" s="27"/>
      <c r="D27" s="261"/>
      <c r="E27" s="261"/>
      <c r="F27" s="28"/>
      <c r="G27" s="29"/>
      <c r="H27" s="30"/>
    </row>
    <row r="28" spans="1:8" ht="12">
      <c r="A28" s="13"/>
      <c r="B28" s="13" t="s">
        <v>20</v>
      </c>
      <c r="C28" s="13">
        <v>2353.2</v>
      </c>
      <c r="D28" s="263">
        <v>3453.2</v>
      </c>
      <c r="E28" s="263">
        <v>2637.0178</v>
      </c>
      <c r="F28" s="37">
        <v>2888.8</v>
      </c>
      <c r="G28" s="55">
        <f aca="true" t="shared" si="3" ref="G28:G38">E28*100/D28</f>
        <v>76.3644677400672</v>
      </c>
      <c r="H28" s="56">
        <f t="shared" si="1"/>
        <v>-816.1821999999997</v>
      </c>
    </row>
    <row r="29" spans="1:8" ht="24">
      <c r="A29" s="48" t="s">
        <v>382</v>
      </c>
      <c r="B29" s="54" t="s">
        <v>383</v>
      </c>
      <c r="C29" s="13"/>
      <c r="D29" s="263">
        <v>25</v>
      </c>
      <c r="E29" s="263">
        <v>-5.98323</v>
      </c>
      <c r="F29" s="37"/>
      <c r="G29" s="55">
        <f t="shared" si="3"/>
        <v>-23.93292</v>
      </c>
      <c r="H29" s="56"/>
    </row>
    <row r="30" spans="1:8" ht="12">
      <c r="A30" s="13" t="s">
        <v>21</v>
      </c>
      <c r="B30" s="13" t="s">
        <v>22</v>
      </c>
      <c r="C30" s="13">
        <v>523.5</v>
      </c>
      <c r="D30" s="263">
        <v>1247.3</v>
      </c>
      <c r="E30" s="264">
        <v>699.07642</v>
      </c>
      <c r="F30" s="38">
        <v>496.6</v>
      </c>
      <c r="G30" s="55">
        <f t="shared" si="3"/>
        <v>56.047175499078</v>
      </c>
      <c r="H30" s="56">
        <f t="shared" si="1"/>
        <v>-548.22358</v>
      </c>
    </row>
    <row r="31" spans="1:8" ht="12">
      <c r="A31" s="13" t="s">
        <v>384</v>
      </c>
      <c r="B31" s="13" t="s">
        <v>385</v>
      </c>
      <c r="C31" s="13"/>
      <c r="D31" s="263">
        <v>31</v>
      </c>
      <c r="E31" s="264">
        <v>31.16579</v>
      </c>
      <c r="F31" s="38">
        <v>9.06945</v>
      </c>
      <c r="G31" s="55"/>
      <c r="H31" s="56"/>
    </row>
    <row r="32" spans="1:8" ht="12">
      <c r="A32" s="13" t="s">
        <v>302</v>
      </c>
      <c r="B32" s="13" t="s">
        <v>303</v>
      </c>
      <c r="C32" s="13"/>
      <c r="D32" s="263">
        <v>500</v>
      </c>
      <c r="E32" s="264">
        <v>141.17713</v>
      </c>
      <c r="F32" s="38">
        <v>91.7</v>
      </c>
      <c r="G32" s="55">
        <f t="shared" si="3"/>
        <v>28.235426</v>
      </c>
      <c r="H32" s="56">
        <f t="shared" si="1"/>
        <v>-358.82286999999997</v>
      </c>
    </row>
    <row r="33" spans="1:8" ht="12">
      <c r="A33" s="15" t="s">
        <v>23</v>
      </c>
      <c r="B33" s="12" t="s">
        <v>24</v>
      </c>
      <c r="C33" s="57">
        <f>C34+C35</f>
        <v>7681.08</v>
      </c>
      <c r="D33" s="255">
        <f>D34+D35</f>
        <v>8244.163</v>
      </c>
      <c r="E33" s="255">
        <f>E34+E35</f>
        <v>3263.7435299999997</v>
      </c>
      <c r="F33" s="57">
        <f>F34+F35+F36</f>
        <v>2380.1</v>
      </c>
      <c r="G33" s="17">
        <f t="shared" si="3"/>
        <v>39.588537126206745</v>
      </c>
      <c r="H33" s="33">
        <f t="shared" si="1"/>
        <v>-4980.419470000001</v>
      </c>
    </row>
    <row r="34" spans="1:9" ht="12">
      <c r="A34" s="34" t="s">
        <v>386</v>
      </c>
      <c r="B34" s="34" t="s">
        <v>26</v>
      </c>
      <c r="C34" s="34">
        <v>803</v>
      </c>
      <c r="D34" s="260">
        <v>987</v>
      </c>
      <c r="E34" s="121">
        <v>319.90942</v>
      </c>
      <c r="F34" s="39">
        <v>292.4</v>
      </c>
      <c r="G34" s="52">
        <f t="shared" si="3"/>
        <v>32.41230192502533</v>
      </c>
      <c r="H34" s="56">
        <f t="shared" si="1"/>
        <v>-667.09058</v>
      </c>
      <c r="I34" s="47"/>
    </row>
    <row r="35" spans="1:8" ht="12">
      <c r="A35" s="58" t="s">
        <v>29</v>
      </c>
      <c r="B35" s="58" t="s">
        <v>30</v>
      </c>
      <c r="C35" s="58">
        <v>6878.08</v>
      </c>
      <c r="D35" s="264">
        <v>7257.163</v>
      </c>
      <c r="E35" s="259">
        <v>2943.83411</v>
      </c>
      <c r="F35" s="52">
        <v>2087.7</v>
      </c>
      <c r="G35" s="52">
        <f t="shared" si="3"/>
        <v>40.56453065750349</v>
      </c>
      <c r="H35" s="56">
        <f t="shared" si="1"/>
        <v>-4313.32889</v>
      </c>
    </row>
    <row r="36" spans="1:8" ht="12">
      <c r="A36" s="26" t="s">
        <v>371</v>
      </c>
      <c r="B36" s="6" t="s">
        <v>372</v>
      </c>
      <c r="C36" s="81">
        <f>C37</f>
        <v>0</v>
      </c>
      <c r="D36" s="255">
        <f>D37</f>
        <v>0</v>
      </c>
      <c r="E36" s="259"/>
      <c r="F36" s="52"/>
      <c r="G36" s="39"/>
      <c r="H36" s="60"/>
    </row>
    <row r="37" spans="1:8" ht="12">
      <c r="A37" s="27" t="s">
        <v>373</v>
      </c>
      <c r="B37" s="27" t="s">
        <v>374</v>
      </c>
      <c r="C37" s="58"/>
      <c r="D37" s="264"/>
      <c r="E37" s="259"/>
      <c r="F37" s="52"/>
      <c r="G37" s="39"/>
      <c r="H37" s="60"/>
    </row>
    <row r="38" spans="1:8" ht="12">
      <c r="A38" s="26" t="s">
        <v>31</v>
      </c>
      <c r="B38" s="6" t="s">
        <v>32</v>
      </c>
      <c r="C38" s="59">
        <f>C40+C42+C43</f>
        <v>882.65</v>
      </c>
      <c r="D38" s="253">
        <f>D40+D42+D43</f>
        <v>3243.75</v>
      </c>
      <c r="E38" s="253">
        <f>E40+E42+E43</f>
        <v>855.84925</v>
      </c>
      <c r="F38" s="59">
        <f>F40+F42+F43</f>
        <v>729.3000000000001</v>
      </c>
      <c r="G38" s="29">
        <f t="shared" si="3"/>
        <v>26.384562620423893</v>
      </c>
      <c r="H38" s="24">
        <f t="shared" si="1"/>
        <v>-2387.90075</v>
      </c>
    </row>
    <row r="39" spans="1:8" ht="12">
      <c r="A39" s="27" t="s">
        <v>33</v>
      </c>
      <c r="B39" s="27" t="s">
        <v>34</v>
      </c>
      <c r="C39" s="27"/>
      <c r="D39" s="261"/>
      <c r="E39" s="261"/>
      <c r="F39" s="28"/>
      <c r="G39" s="29"/>
      <c r="H39" s="30">
        <f t="shared" si="1"/>
        <v>0</v>
      </c>
    </row>
    <row r="40" spans="2:8" ht="12">
      <c r="B40" s="34" t="s">
        <v>35</v>
      </c>
      <c r="C40" s="35">
        <f>C41</f>
        <v>882.65</v>
      </c>
      <c r="D40" s="260">
        <f>D41</f>
        <v>3182.65</v>
      </c>
      <c r="E40" s="260">
        <v>785.30925</v>
      </c>
      <c r="F40" s="35">
        <f>F41</f>
        <v>636.6</v>
      </c>
      <c r="G40" s="55">
        <f>E40*100/D40</f>
        <v>24.674697186307007</v>
      </c>
      <c r="H40" s="56">
        <f t="shared" si="1"/>
        <v>-2397.3407500000003</v>
      </c>
    </row>
    <row r="41" spans="1:8" ht="12">
      <c r="A41" s="27" t="s">
        <v>36</v>
      </c>
      <c r="B41" s="58" t="s">
        <v>37</v>
      </c>
      <c r="C41" s="58">
        <v>882.65</v>
      </c>
      <c r="D41" s="264">
        <v>3182.65</v>
      </c>
      <c r="E41" s="121">
        <v>785.30925</v>
      </c>
      <c r="F41" s="39">
        <v>636.6</v>
      </c>
      <c r="G41" s="55">
        <f>E41*100/D41</f>
        <v>24.674697186307007</v>
      </c>
      <c r="H41" s="56">
        <f t="shared" si="1"/>
        <v>-2397.3407500000003</v>
      </c>
    </row>
    <row r="42" spans="1:8" ht="12">
      <c r="A42" s="27" t="s">
        <v>38</v>
      </c>
      <c r="B42" s="27" t="s">
        <v>39</v>
      </c>
      <c r="C42" s="27"/>
      <c r="D42" s="261">
        <v>61.1</v>
      </c>
      <c r="E42" s="264">
        <v>70.54</v>
      </c>
      <c r="F42" s="38">
        <v>74.7</v>
      </c>
      <c r="G42" s="39">
        <f>E42*100/D42</f>
        <v>115.45008183306057</v>
      </c>
      <c r="H42" s="60">
        <f t="shared" si="1"/>
        <v>9.440000000000005</v>
      </c>
    </row>
    <row r="43" spans="1:8" ht="12">
      <c r="A43" s="27"/>
      <c r="B43" s="27" t="s">
        <v>314</v>
      </c>
      <c r="C43" s="27"/>
      <c r="D43" s="261"/>
      <c r="E43" s="261"/>
      <c r="F43" s="28">
        <v>18</v>
      </c>
      <c r="G43" s="39"/>
      <c r="H43" s="60"/>
    </row>
    <row r="44" spans="1:9" ht="12">
      <c r="A44" s="26" t="s">
        <v>40</v>
      </c>
      <c r="B44" s="14" t="s">
        <v>41</v>
      </c>
      <c r="C44" s="64"/>
      <c r="D44" s="287"/>
      <c r="E44" s="265"/>
      <c r="F44" s="65"/>
      <c r="G44" s="29"/>
      <c r="H44" s="30"/>
      <c r="I44" s="9"/>
    </row>
    <row r="45" spans="1:9" ht="12">
      <c r="A45" s="15"/>
      <c r="B45" s="308" t="s">
        <v>42</v>
      </c>
      <c r="C45" s="46"/>
      <c r="D45" s="254"/>
      <c r="E45" s="257">
        <f>E50+E52+E46+E49+E47+E48</f>
        <v>0</v>
      </c>
      <c r="F45" s="66"/>
      <c r="G45" s="32"/>
      <c r="H45" s="33">
        <f t="shared" si="1"/>
        <v>0</v>
      </c>
      <c r="I45" s="9"/>
    </row>
    <row r="46" spans="1:8" s="9" customFormat="1" ht="12">
      <c r="A46" s="13" t="s">
        <v>43</v>
      </c>
      <c r="B46" s="67" t="s">
        <v>44</v>
      </c>
      <c r="C46" s="68"/>
      <c r="D46" s="269"/>
      <c r="E46" s="263"/>
      <c r="F46" s="66"/>
      <c r="G46" s="32"/>
      <c r="H46" s="33">
        <f t="shared" si="1"/>
        <v>0</v>
      </c>
    </row>
    <row r="47" spans="1:8" s="9" customFormat="1" ht="12">
      <c r="A47" s="13" t="s">
        <v>45</v>
      </c>
      <c r="B47" s="67" t="s">
        <v>46</v>
      </c>
      <c r="C47" s="68"/>
      <c r="D47" s="269"/>
      <c r="E47" s="263"/>
      <c r="F47" s="37"/>
      <c r="G47" s="17"/>
      <c r="H47" s="33">
        <f t="shared" si="1"/>
        <v>0</v>
      </c>
    </row>
    <row r="48" spans="1:8" s="9" customFormat="1" ht="12">
      <c r="A48" s="13" t="s">
        <v>47</v>
      </c>
      <c r="B48" s="67" t="s">
        <v>48</v>
      </c>
      <c r="C48" s="68"/>
      <c r="D48" s="269"/>
      <c r="E48" s="263"/>
      <c r="F48" s="37"/>
      <c r="G48" s="17"/>
      <c r="H48" s="33">
        <f t="shared" si="1"/>
        <v>0</v>
      </c>
    </row>
    <row r="49" spans="1:8" s="9" customFormat="1" ht="12">
      <c r="A49" s="13" t="s">
        <v>49</v>
      </c>
      <c r="B49" s="67" t="s">
        <v>50</v>
      </c>
      <c r="C49" s="68"/>
      <c r="D49" s="269"/>
      <c r="E49" s="263"/>
      <c r="F49" s="69"/>
      <c r="G49" s="17"/>
      <c r="H49" s="33">
        <f t="shared" si="1"/>
        <v>0</v>
      </c>
    </row>
    <row r="50" spans="1:9" s="9" customFormat="1" ht="12">
      <c r="A50" s="13" t="s">
        <v>51</v>
      </c>
      <c r="B50" s="58" t="s">
        <v>52</v>
      </c>
      <c r="C50" s="13"/>
      <c r="D50" s="263"/>
      <c r="E50" s="263"/>
      <c r="F50" s="37"/>
      <c r="G50" s="17"/>
      <c r="H50" s="33">
        <f t="shared" si="1"/>
        <v>0</v>
      </c>
      <c r="I50" s="47"/>
    </row>
    <row r="51" spans="1:9" s="9" customFormat="1" ht="12">
      <c r="A51" s="58" t="s">
        <v>53</v>
      </c>
      <c r="B51" s="58" t="s">
        <v>54</v>
      </c>
      <c r="C51" s="58"/>
      <c r="D51" s="264"/>
      <c r="E51" s="259"/>
      <c r="F51" s="52"/>
      <c r="G51" s="17"/>
      <c r="H51" s="33">
        <f t="shared" si="1"/>
        <v>0</v>
      </c>
      <c r="I51" s="47"/>
    </row>
    <row r="52" spans="1:8" s="47" customFormat="1" ht="12">
      <c r="A52" s="27" t="s">
        <v>55</v>
      </c>
      <c r="B52" s="27" t="s">
        <v>56</v>
      </c>
      <c r="C52" s="28">
        <f>C58+C59</f>
        <v>0</v>
      </c>
      <c r="D52" s="261">
        <f>D58+D59</f>
        <v>0</v>
      </c>
      <c r="E52" s="261">
        <f>E58+E59</f>
        <v>0</v>
      </c>
      <c r="F52" s="28"/>
      <c r="G52" s="29"/>
      <c r="H52" s="24">
        <f t="shared" si="1"/>
        <v>0</v>
      </c>
    </row>
    <row r="53" spans="1:8" s="9" customFormat="1" ht="12.75" hidden="1" thickBot="1">
      <c r="A53" s="185" t="s">
        <v>4</v>
      </c>
      <c r="B53" s="178"/>
      <c r="C53" s="185" t="s">
        <v>238</v>
      </c>
      <c r="D53" s="185" t="s">
        <v>397</v>
      </c>
      <c r="E53" s="175" t="s">
        <v>5</v>
      </c>
      <c r="F53" s="175" t="s">
        <v>5</v>
      </c>
      <c r="G53" s="368" t="s">
        <v>194</v>
      </c>
      <c r="H53" s="369"/>
    </row>
    <row r="54" spans="1:8" s="9" customFormat="1" ht="12" hidden="1">
      <c r="A54" s="183" t="s">
        <v>6</v>
      </c>
      <c r="B54" s="176" t="s">
        <v>7</v>
      </c>
      <c r="C54" s="183" t="s">
        <v>239</v>
      </c>
      <c r="D54" s="183" t="s">
        <v>239</v>
      </c>
      <c r="E54" s="189" t="s">
        <v>316</v>
      </c>
      <c r="F54" s="189" t="s">
        <v>316</v>
      </c>
      <c r="G54" s="175"/>
      <c r="H54" s="178"/>
    </row>
    <row r="55" spans="1:8" ht="12.75" hidden="1" thickBot="1">
      <c r="A55" s="184" t="s">
        <v>9</v>
      </c>
      <c r="B55" s="179"/>
      <c r="C55" s="184" t="s">
        <v>8</v>
      </c>
      <c r="D55" s="184" t="s">
        <v>8</v>
      </c>
      <c r="E55" s="177" t="s">
        <v>375</v>
      </c>
      <c r="F55" s="184">
        <v>2013</v>
      </c>
      <c r="G55" s="177" t="s">
        <v>10</v>
      </c>
      <c r="H55" s="190" t="s">
        <v>11</v>
      </c>
    </row>
    <row r="56" spans="1:8" s="47" customFormat="1" ht="12">
      <c r="A56" s="34" t="s">
        <v>57</v>
      </c>
      <c r="B56" s="34" t="s">
        <v>58</v>
      </c>
      <c r="C56" s="34"/>
      <c r="D56" s="34"/>
      <c r="E56" s="71"/>
      <c r="F56" s="71"/>
      <c r="G56" s="23"/>
      <c r="H56" s="24"/>
    </row>
    <row r="57" spans="1:8" s="47" customFormat="1" ht="12">
      <c r="A57" s="34"/>
      <c r="B57" s="34" t="s">
        <v>59</v>
      </c>
      <c r="C57" s="34"/>
      <c r="D57" s="34"/>
      <c r="E57" s="71"/>
      <c r="F57" s="71"/>
      <c r="G57" s="23"/>
      <c r="H57" s="24"/>
    </row>
    <row r="58" spans="1:9" s="47" customFormat="1" ht="12" customHeight="1">
      <c r="A58" s="13"/>
      <c r="B58" s="13" t="s">
        <v>60</v>
      </c>
      <c r="C58" s="13"/>
      <c r="D58" s="13"/>
      <c r="E58" s="263"/>
      <c r="F58" s="37"/>
      <c r="G58" s="32"/>
      <c r="H58" s="33">
        <f t="shared" si="1"/>
        <v>0</v>
      </c>
      <c r="I58" s="4"/>
    </row>
    <row r="59" spans="1:9" s="47" customFormat="1" ht="19.5" customHeight="1" thickBot="1">
      <c r="A59" s="34" t="s">
        <v>61</v>
      </c>
      <c r="B59" s="34" t="s">
        <v>62</v>
      </c>
      <c r="C59" s="34"/>
      <c r="D59" s="34"/>
      <c r="E59" s="121"/>
      <c r="F59" s="39"/>
      <c r="G59" s="23"/>
      <c r="H59" s="24">
        <f t="shared" si="1"/>
        <v>0</v>
      </c>
      <c r="I59" s="4"/>
    </row>
    <row r="60" spans="1:8" ht="24.75" thickBot="1">
      <c r="A60" s="100" t="s">
        <v>63</v>
      </c>
      <c r="B60" s="325" t="s">
        <v>203</v>
      </c>
      <c r="C60" s="42">
        <f>C63+C67+C70</f>
        <v>3883.5</v>
      </c>
      <c r="D60" s="326">
        <f>D63+D67+D70</f>
        <v>18679</v>
      </c>
      <c r="E60" s="326">
        <f>E63+E67+E70</f>
        <v>4040.79308</v>
      </c>
      <c r="F60" s="42">
        <v>1754.89675</v>
      </c>
      <c r="G60" s="73">
        <f>E60*100/D60</f>
        <v>21.632812677338187</v>
      </c>
      <c r="H60" s="20">
        <f t="shared" si="1"/>
        <v>-14638.20692</v>
      </c>
    </row>
    <row r="61" spans="2:8" ht="0.75" customHeight="1">
      <c r="B61" s="74"/>
      <c r="C61" s="74"/>
      <c r="D61" s="288"/>
      <c r="E61" s="66">
        <f>E63+E70+E75+E65+E74</f>
        <v>7607.63775</v>
      </c>
      <c r="F61" s="66">
        <f>F63+F70+F75+F65+F74</f>
        <v>7198.6</v>
      </c>
      <c r="G61" s="23" t="e">
        <f>E61*100/D61</f>
        <v>#DIV/0!</v>
      </c>
      <c r="H61" s="24">
        <f t="shared" si="1"/>
        <v>7607.63775</v>
      </c>
    </row>
    <row r="62" spans="1:8" ht="12">
      <c r="A62" s="27" t="s">
        <v>64</v>
      </c>
      <c r="B62" s="27" t="s">
        <v>65</v>
      </c>
      <c r="C62" s="27"/>
      <c r="D62" s="261"/>
      <c r="E62" s="28"/>
      <c r="F62" s="28"/>
      <c r="G62" s="29"/>
      <c r="H62" s="30">
        <f t="shared" si="1"/>
        <v>0</v>
      </c>
    </row>
    <row r="63" spans="2:8" ht="13.5" customHeight="1">
      <c r="B63" s="34" t="s">
        <v>66</v>
      </c>
      <c r="C63" s="35">
        <f>C65</f>
        <v>3282.5</v>
      </c>
      <c r="D63" s="260">
        <f>D65</f>
        <v>16078</v>
      </c>
      <c r="E63" s="260">
        <f>E65</f>
        <v>3688.80211</v>
      </c>
      <c r="F63" s="35">
        <v>3442.8</v>
      </c>
      <c r="G63" s="63">
        <f>E63*100/D63</f>
        <v>22.943165256872746</v>
      </c>
      <c r="H63" s="60">
        <f t="shared" si="1"/>
        <v>-12389.19789</v>
      </c>
    </row>
    <row r="64" spans="1:8" ht="12">
      <c r="A64" s="27" t="s">
        <v>267</v>
      </c>
      <c r="B64" s="27" t="s">
        <v>65</v>
      </c>
      <c r="C64" s="27"/>
      <c r="D64" s="261"/>
      <c r="E64" s="261"/>
      <c r="F64" s="28"/>
      <c r="G64" s="39"/>
      <c r="H64" s="61">
        <f t="shared" si="1"/>
        <v>0</v>
      </c>
    </row>
    <row r="65" spans="2:8" ht="15" customHeight="1">
      <c r="B65" s="34" t="s">
        <v>67</v>
      </c>
      <c r="C65" s="34">
        <v>3282.5</v>
      </c>
      <c r="D65" s="260">
        <v>16078</v>
      </c>
      <c r="E65" s="260">
        <v>3688.80211</v>
      </c>
      <c r="F65" s="35">
        <v>3442.8</v>
      </c>
      <c r="G65" s="63">
        <f>E65*100/D65</f>
        <v>22.943165256872746</v>
      </c>
      <c r="H65" s="60">
        <f t="shared" si="1"/>
        <v>-12389.19789</v>
      </c>
    </row>
    <row r="66" spans="1:8" ht="12">
      <c r="A66" s="27" t="s">
        <v>277</v>
      </c>
      <c r="B66" s="27" t="s">
        <v>65</v>
      </c>
      <c r="C66" s="27"/>
      <c r="D66" s="261"/>
      <c r="E66" s="261"/>
      <c r="F66" s="28"/>
      <c r="G66" s="39"/>
      <c r="H66" s="61">
        <f>E66-D66</f>
        <v>0</v>
      </c>
    </row>
    <row r="67" spans="2:8" ht="15" customHeight="1">
      <c r="B67" s="34" t="s">
        <v>67</v>
      </c>
      <c r="C67" s="34">
        <v>294</v>
      </c>
      <c r="D67" s="260">
        <v>1294</v>
      </c>
      <c r="E67" s="260">
        <v>145.93668</v>
      </c>
      <c r="F67" s="35"/>
      <c r="G67" s="63"/>
      <c r="H67" s="60">
        <v>0</v>
      </c>
    </row>
    <row r="68" spans="1:9" ht="12">
      <c r="A68" s="27" t="s">
        <v>68</v>
      </c>
      <c r="B68" s="27" t="s">
        <v>69</v>
      </c>
      <c r="C68" s="27"/>
      <c r="D68" s="261"/>
      <c r="E68" s="266"/>
      <c r="F68" s="70"/>
      <c r="G68" s="39"/>
      <c r="H68" s="61">
        <f t="shared" si="1"/>
        <v>0</v>
      </c>
      <c r="I68" s="47"/>
    </row>
    <row r="69" spans="1:9" ht="12">
      <c r="A69" s="75"/>
      <c r="B69" s="34" t="s">
        <v>70</v>
      </c>
      <c r="C69" s="34"/>
      <c r="D69" s="260"/>
      <c r="E69" s="267"/>
      <c r="F69" s="76"/>
      <c r="G69" s="63"/>
      <c r="H69" s="60">
        <f t="shared" si="1"/>
        <v>0</v>
      </c>
      <c r="I69" s="77"/>
    </row>
    <row r="70" spans="1:9" s="47" customFormat="1" ht="12">
      <c r="A70" s="75"/>
      <c r="B70" s="34" t="s">
        <v>71</v>
      </c>
      <c r="C70" s="76">
        <f>C72+C74</f>
        <v>307</v>
      </c>
      <c r="D70" s="267">
        <f>D72+D74</f>
        <v>1307</v>
      </c>
      <c r="E70" s="267">
        <f>E72+E74</f>
        <v>206.05429</v>
      </c>
      <c r="F70" s="267">
        <v>276.8</v>
      </c>
      <c r="G70" s="55">
        <f>E70*100/D70</f>
        <v>15.765439173680184</v>
      </c>
      <c r="H70" s="56">
        <f t="shared" si="1"/>
        <v>-1100.94571</v>
      </c>
      <c r="I70" s="77"/>
    </row>
    <row r="71" spans="1:8" s="77" customFormat="1" ht="12">
      <c r="A71" s="27" t="s">
        <v>72</v>
      </c>
      <c r="B71" s="27" t="s">
        <v>73</v>
      </c>
      <c r="C71" s="27"/>
      <c r="D71" s="261"/>
      <c r="E71" s="268"/>
      <c r="F71" s="78"/>
      <c r="G71" s="39"/>
      <c r="H71" s="61">
        <f t="shared" si="1"/>
        <v>0</v>
      </c>
    </row>
    <row r="72" spans="1:8" s="77" customFormat="1" ht="15.75" customHeight="1">
      <c r="A72" s="68"/>
      <c r="B72" s="13" t="s">
        <v>74</v>
      </c>
      <c r="C72" s="34">
        <v>307</v>
      </c>
      <c r="D72" s="260">
        <v>1307</v>
      </c>
      <c r="E72" s="269">
        <v>182.07505</v>
      </c>
      <c r="F72" s="62">
        <v>240.6</v>
      </c>
      <c r="G72" s="55">
        <f>E72*100/D72</f>
        <v>13.930761285386382</v>
      </c>
      <c r="H72" s="56">
        <f t="shared" si="1"/>
        <v>-1124.92495</v>
      </c>
    </row>
    <row r="73" spans="1:8" s="77" customFormat="1" ht="12">
      <c r="A73" s="27" t="s">
        <v>75</v>
      </c>
      <c r="B73" s="27" t="s">
        <v>73</v>
      </c>
      <c r="C73" s="27"/>
      <c r="D73" s="261"/>
      <c r="E73" s="267"/>
      <c r="F73" s="76"/>
      <c r="G73" s="39"/>
      <c r="H73" s="61"/>
    </row>
    <row r="74" spans="1:8" s="77" customFormat="1" ht="14.25" customHeight="1">
      <c r="A74" s="68"/>
      <c r="B74" s="13" t="s">
        <v>76</v>
      </c>
      <c r="C74" s="13"/>
      <c r="D74" s="263"/>
      <c r="E74" s="267">
        <v>23.97924</v>
      </c>
      <c r="F74" s="76">
        <v>36.2</v>
      </c>
      <c r="G74" s="55"/>
      <c r="H74" s="56">
        <f t="shared" si="1"/>
        <v>23.97924</v>
      </c>
    </row>
    <row r="75" spans="1:8" s="77" customFormat="1" ht="17.25" customHeight="1" thickBot="1">
      <c r="A75" s="27" t="s">
        <v>77</v>
      </c>
      <c r="B75" s="27" t="s">
        <v>78</v>
      </c>
      <c r="C75" s="34"/>
      <c r="D75" s="260"/>
      <c r="E75" s="268"/>
      <c r="F75" s="78"/>
      <c r="G75" s="23"/>
      <c r="H75" s="24">
        <f t="shared" si="1"/>
        <v>0</v>
      </c>
    </row>
    <row r="76" spans="1:8" s="77" customFormat="1" ht="15" customHeight="1" thickBot="1">
      <c r="A76" s="72" t="s">
        <v>79</v>
      </c>
      <c r="B76" s="309" t="s">
        <v>80</v>
      </c>
      <c r="C76" s="43">
        <f>C78</f>
        <v>2667</v>
      </c>
      <c r="D76" s="326">
        <f>D78+D79+D81+D80</f>
        <v>5077</v>
      </c>
      <c r="E76" s="326">
        <f>E78+E79+E81+E80+E82+E83</f>
        <v>2820.39732</v>
      </c>
      <c r="F76" s="43">
        <v>2000.8</v>
      </c>
      <c r="G76" s="73">
        <f>E76*100/D76</f>
        <v>55.55243884183573</v>
      </c>
      <c r="H76" s="20">
        <f t="shared" si="1"/>
        <v>-2256.60268</v>
      </c>
    </row>
    <row r="77" spans="1:8" s="77" customFormat="1" ht="16.5" customHeight="1">
      <c r="A77" s="34" t="s">
        <v>389</v>
      </c>
      <c r="B77" s="34" t="s">
        <v>82</v>
      </c>
      <c r="C77" s="34"/>
      <c r="D77" s="260"/>
      <c r="E77" s="267"/>
      <c r="F77" s="75"/>
      <c r="G77" s="23"/>
      <c r="H77" s="24">
        <f t="shared" si="1"/>
        <v>0</v>
      </c>
    </row>
    <row r="78" spans="1:8" s="77" customFormat="1" ht="17.25" customHeight="1">
      <c r="A78" s="75"/>
      <c r="B78" s="34" t="s">
        <v>83</v>
      </c>
      <c r="C78" s="34">
        <v>2667</v>
      </c>
      <c r="D78" s="260">
        <v>4467</v>
      </c>
      <c r="E78" s="267">
        <v>2263.50271</v>
      </c>
      <c r="F78" s="76">
        <v>1744.7</v>
      </c>
      <c r="G78" s="23">
        <f>E78*100/D78</f>
        <v>50.67165233937766</v>
      </c>
      <c r="H78" s="24">
        <f t="shared" si="1"/>
        <v>-2203.49729</v>
      </c>
    </row>
    <row r="79" spans="1:8" s="77" customFormat="1" ht="30" customHeight="1">
      <c r="A79" s="27" t="s">
        <v>390</v>
      </c>
      <c r="B79" s="54" t="s">
        <v>392</v>
      </c>
      <c r="C79" s="48"/>
      <c r="D79" s="259">
        <v>60</v>
      </c>
      <c r="E79" s="262">
        <v>12.45131</v>
      </c>
      <c r="F79" s="50">
        <v>9.9</v>
      </c>
      <c r="G79" s="17"/>
      <c r="H79" s="88"/>
    </row>
    <row r="80" spans="1:8" s="77" customFormat="1" ht="30" customHeight="1">
      <c r="A80" s="27" t="s">
        <v>414</v>
      </c>
      <c r="B80" s="54" t="s">
        <v>415</v>
      </c>
      <c r="C80" s="48"/>
      <c r="D80" s="259"/>
      <c r="E80" s="262">
        <v>0.5952</v>
      </c>
      <c r="F80" s="50"/>
      <c r="G80" s="17"/>
      <c r="H80" s="88"/>
    </row>
    <row r="81" spans="1:8" s="77" customFormat="1" ht="20.25" customHeight="1">
      <c r="A81" s="27" t="s">
        <v>391</v>
      </c>
      <c r="B81" s="48" t="s">
        <v>393</v>
      </c>
      <c r="C81" s="48"/>
      <c r="D81" s="259">
        <v>550</v>
      </c>
      <c r="E81" s="262">
        <v>239.75915</v>
      </c>
      <c r="F81" s="50">
        <v>246.1</v>
      </c>
      <c r="G81" s="17"/>
      <c r="H81" s="88"/>
    </row>
    <row r="82" spans="1:8" s="77" customFormat="1" ht="20.25" customHeight="1">
      <c r="A82" s="48" t="s">
        <v>400</v>
      </c>
      <c r="B82" s="48" t="s">
        <v>401</v>
      </c>
      <c r="C82" s="48"/>
      <c r="D82" s="259"/>
      <c r="E82" s="262"/>
      <c r="F82" s="50"/>
      <c r="G82" s="17"/>
      <c r="H82" s="88"/>
    </row>
    <row r="83" spans="1:8" s="77" customFormat="1" ht="27.75" customHeight="1">
      <c r="A83" s="48" t="s">
        <v>418</v>
      </c>
      <c r="B83" s="353" t="s">
        <v>402</v>
      </c>
      <c r="C83" s="48"/>
      <c r="D83" s="259"/>
      <c r="E83" s="262">
        <v>304.08895</v>
      </c>
      <c r="F83" s="50"/>
      <c r="G83" s="17"/>
      <c r="H83" s="88"/>
    </row>
    <row r="84" spans="1:8" s="9" customFormat="1" ht="12.75" thickBot="1">
      <c r="A84" s="183" t="s">
        <v>4</v>
      </c>
      <c r="B84" s="349"/>
      <c r="C84" s="183" t="s">
        <v>238</v>
      </c>
      <c r="D84" s="317" t="s">
        <v>397</v>
      </c>
      <c r="E84" s="176" t="s">
        <v>5</v>
      </c>
      <c r="F84" s="350" t="s">
        <v>5</v>
      </c>
      <c r="G84" s="370" t="s">
        <v>194</v>
      </c>
      <c r="H84" s="371"/>
    </row>
    <row r="85" spans="1:8" s="9" customFormat="1" ht="12">
      <c r="A85" s="183" t="s">
        <v>6</v>
      </c>
      <c r="B85" s="176" t="s">
        <v>7</v>
      </c>
      <c r="C85" s="183" t="s">
        <v>239</v>
      </c>
      <c r="D85" s="317" t="s">
        <v>239</v>
      </c>
      <c r="E85" s="189" t="s">
        <v>340</v>
      </c>
      <c r="F85" s="189" t="s">
        <v>340</v>
      </c>
      <c r="G85" s="175"/>
      <c r="H85" s="178"/>
    </row>
    <row r="86" spans="1:8" ht="12.75" thickBot="1">
      <c r="A86" s="184" t="s">
        <v>9</v>
      </c>
      <c r="B86" s="179"/>
      <c r="C86" s="184" t="s">
        <v>8</v>
      </c>
      <c r="D86" s="318" t="s">
        <v>8</v>
      </c>
      <c r="E86" s="177" t="s">
        <v>375</v>
      </c>
      <c r="F86" s="188" t="s">
        <v>284</v>
      </c>
      <c r="G86" s="177" t="s">
        <v>10</v>
      </c>
      <c r="H86" s="190" t="s">
        <v>11</v>
      </c>
    </row>
    <row r="87" spans="1:9" s="77" customFormat="1" ht="12">
      <c r="A87" s="327" t="s">
        <v>84</v>
      </c>
      <c r="B87" s="321" t="s">
        <v>85</v>
      </c>
      <c r="C87" s="328"/>
      <c r="D87" s="329"/>
      <c r="E87" s="329"/>
      <c r="F87" s="330"/>
      <c r="G87" s="331"/>
      <c r="H87" s="332">
        <f t="shared" si="1"/>
        <v>0</v>
      </c>
      <c r="I87" s="47"/>
    </row>
    <row r="88" spans="1:8" s="77" customFormat="1" ht="12.75" thickBot="1">
      <c r="A88" s="333"/>
      <c r="B88" s="313" t="s">
        <v>86</v>
      </c>
      <c r="C88" s="250"/>
      <c r="D88" s="334"/>
      <c r="E88" s="335">
        <f>E89</f>
        <v>1.3</v>
      </c>
      <c r="F88" s="335"/>
      <c r="G88" s="251"/>
      <c r="H88" s="182">
        <f t="shared" si="1"/>
        <v>1.3</v>
      </c>
    </row>
    <row r="89" spans="1:9" s="47" customFormat="1" ht="12">
      <c r="A89" s="13" t="s">
        <v>87</v>
      </c>
      <c r="B89" s="75" t="s">
        <v>88</v>
      </c>
      <c r="C89" s="75"/>
      <c r="D89" s="267"/>
      <c r="E89" s="62">
        <f>E90</f>
        <v>1.3</v>
      </c>
      <c r="F89" s="62">
        <f>F90</f>
        <v>0</v>
      </c>
      <c r="G89" s="32"/>
      <c r="H89" s="33">
        <f t="shared" si="1"/>
        <v>1.3</v>
      </c>
      <c r="I89" s="77"/>
    </row>
    <row r="90" spans="1:8" s="77" customFormat="1" ht="12">
      <c r="A90" s="27" t="s">
        <v>411</v>
      </c>
      <c r="B90" s="27" t="s">
        <v>90</v>
      </c>
      <c r="C90" s="27"/>
      <c r="D90" s="261"/>
      <c r="E90" s="80">
        <f>E92</f>
        <v>1.3</v>
      </c>
      <c r="F90" s="80">
        <f>F92</f>
        <v>0</v>
      </c>
      <c r="G90" s="29"/>
      <c r="H90" s="24">
        <f t="shared" si="1"/>
        <v>1.3</v>
      </c>
    </row>
    <row r="91" spans="1:8" s="77" customFormat="1" ht="12">
      <c r="A91" s="27" t="s">
        <v>412</v>
      </c>
      <c r="B91" s="27" t="s">
        <v>92</v>
      </c>
      <c r="C91" s="27"/>
      <c r="D91" s="261"/>
      <c r="E91" s="65"/>
      <c r="F91" s="65"/>
      <c r="G91" s="29"/>
      <c r="H91" s="30"/>
    </row>
    <row r="92" spans="1:8" s="77" customFormat="1" ht="12.75" thickBot="1">
      <c r="A92" s="34"/>
      <c r="B92" s="34" t="s">
        <v>93</v>
      </c>
      <c r="C92" s="34"/>
      <c r="D92" s="260"/>
      <c r="E92" s="35">
        <v>1.3</v>
      </c>
      <c r="F92" s="35">
        <v>0</v>
      </c>
      <c r="G92" s="23"/>
      <c r="H92" s="24">
        <f aca="true" t="shared" si="4" ref="H92:H158">E92-D92</f>
        <v>1.3</v>
      </c>
    </row>
    <row r="93" spans="1:8" s="77" customFormat="1" ht="12.75" thickBot="1">
      <c r="A93" s="72" t="s">
        <v>348</v>
      </c>
      <c r="B93" s="336" t="s">
        <v>349</v>
      </c>
      <c r="C93" s="337"/>
      <c r="D93" s="274">
        <f>D95+D96+D94</f>
        <v>1942.2</v>
      </c>
      <c r="E93" s="338"/>
      <c r="F93" s="339"/>
      <c r="G93" s="73"/>
      <c r="H93" s="20"/>
    </row>
    <row r="94" spans="1:8" s="77" customFormat="1" ht="24.75" thickBot="1">
      <c r="A94" s="72" t="s">
        <v>416</v>
      </c>
      <c r="B94" s="336" t="s">
        <v>417</v>
      </c>
      <c r="C94" s="337"/>
      <c r="D94" s="338">
        <v>100</v>
      </c>
      <c r="E94" s="274"/>
      <c r="F94" s="339"/>
      <c r="G94" s="73"/>
      <c r="H94" s="20"/>
    </row>
    <row r="95" spans="1:9" s="77" customFormat="1" ht="35.25" customHeight="1" thickBot="1">
      <c r="A95" s="72" t="s">
        <v>304</v>
      </c>
      <c r="B95" s="325" t="s">
        <v>210</v>
      </c>
      <c r="C95" s="340"/>
      <c r="D95" s="341">
        <v>254</v>
      </c>
      <c r="E95" s="274"/>
      <c r="F95" s="97">
        <v>453.9</v>
      </c>
      <c r="G95" s="73"/>
      <c r="H95" s="20">
        <f t="shared" si="4"/>
        <v>-254</v>
      </c>
      <c r="I95" s="4"/>
    </row>
    <row r="96" spans="1:8" s="9" customFormat="1" ht="12.75" thickBot="1">
      <c r="A96" s="72" t="s">
        <v>289</v>
      </c>
      <c r="B96" s="336" t="s">
        <v>94</v>
      </c>
      <c r="C96" s="340">
        <v>639</v>
      </c>
      <c r="D96" s="341">
        <v>1588.2</v>
      </c>
      <c r="E96" s="274">
        <v>1094.77768</v>
      </c>
      <c r="F96" s="97">
        <v>665.3</v>
      </c>
      <c r="G96" s="73">
        <f>E96*100/D96</f>
        <v>68.9319783402594</v>
      </c>
      <c r="H96" s="20">
        <f t="shared" si="4"/>
        <v>-493.4223200000001</v>
      </c>
    </row>
    <row r="97" spans="1:8" ht="12.75" thickBot="1">
      <c r="A97" s="72" t="s">
        <v>95</v>
      </c>
      <c r="B97" s="309" t="s">
        <v>96</v>
      </c>
      <c r="C97" s="43">
        <f>C99+C102+C114+C119+C123+C112+C108+C111+C121+C107+C122+C120+C118</f>
        <v>1033.6</v>
      </c>
      <c r="D97" s="326">
        <f>D99+D102+D114+D119+D123+D112+D108+D111+D121+D107+D122+D120+D118+D100+D110+D127</f>
        <v>5487.6</v>
      </c>
      <c r="E97" s="326">
        <f>E99+E102+E110+E114+E119+E123+E112+E108+E111+E121+E107+E122+E120+E127+E100+E104</f>
        <v>828.08195</v>
      </c>
      <c r="F97" s="43">
        <v>1204.9</v>
      </c>
      <c r="G97" s="73">
        <f>E97*100/D97</f>
        <v>15.090056673226911</v>
      </c>
      <c r="H97" s="20">
        <f t="shared" si="4"/>
        <v>-4659.518050000001</v>
      </c>
    </row>
    <row r="98" spans="1:9" s="9" customFormat="1" ht="12">
      <c r="A98" s="34" t="s">
        <v>279</v>
      </c>
      <c r="B98" s="34" t="s">
        <v>97</v>
      </c>
      <c r="C98" s="34"/>
      <c r="D98" s="260"/>
      <c r="E98" s="342"/>
      <c r="F98" s="343"/>
      <c r="G98" s="23"/>
      <c r="H98" s="24"/>
      <c r="I98" s="4"/>
    </row>
    <row r="99" spans="2:8" ht="12">
      <c r="B99" s="34" t="s">
        <v>98</v>
      </c>
      <c r="C99" s="34">
        <v>94.8</v>
      </c>
      <c r="D99" s="260">
        <v>94.8</v>
      </c>
      <c r="E99" s="260">
        <v>21.74329</v>
      </c>
      <c r="F99" s="35">
        <v>57.1</v>
      </c>
      <c r="G99" s="63">
        <f>E99*100/D99</f>
        <v>22.93595991561181</v>
      </c>
      <c r="H99" s="24">
        <f t="shared" si="4"/>
        <v>-73.05671</v>
      </c>
    </row>
    <row r="100" spans="1:8" ht="24">
      <c r="A100" s="48" t="s">
        <v>394</v>
      </c>
      <c r="B100" s="54" t="s">
        <v>395</v>
      </c>
      <c r="C100" s="48"/>
      <c r="D100" s="259">
        <v>3</v>
      </c>
      <c r="E100" s="259">
        <v>1.608</v>
      </c>
      <c r="F100" s="52"/>
      <c r="G100" s="52"/>
      <c r="H100" s="88"/>
    </row>
    <row r="101" spans="1:8" ht="12">
      <c r="A101" s="27" t="s">
        <v>99</v>
      </c>
      <c r="B101" s="27" t="s">
        <v>100</v>
      </c>
      <c r="C101" s="27"/>
      <c r="D101" s="261"/>
      <c r="E101" s="261"/>
      <c r="F101" s="28"/>
      <c r="G101" s="39"/>
      <c r="H101" s="30"/>
    </row>
    <row r="102" spans="1:8" ht="12">
      <c r="A102" s="13"/>
      <c r="B102" s="13" t="s">
        <v>101</v>
      </c>
      <c r="C102" s="13">
        <v>33</v>
      </c>
      <c r="D102" s="263">
        <v>33</v>
      </c>
      <c r="E102" s="263">
        <v>3</v>
      </c>
      <c r="F102" s="37">
        <v>18.5</v>
      </c>
      <c r="G102" s="55">
        <f>E102*100/D102</f>
        <v>9.090909090909092</v>
      </c>
      <c r="H102" s="33">
        <f t="shared" si="4"/>
        <v>-30</v>
      </c>
    </row>
    <row r="103" spans="1:8" ht="12">
      <c r="A103" s="34" t="s">
        <v>423</v>
      </c>
      <c r="B103" s="34" t="s">
        <v>424</v>
      </c>
      <c r="C103" s="34"/>
      <c r="D103" s="260"/>
      <c r="E103" s="260"/>
      <c r="F103" s="35"/>
      <c r="G103" s="39"/>
      <c r="H103" s="30"/>
    </row>
    <row r="104" spans="2:8" ht="12">
      <c r="B104" s="13"/>
      <c r="C104" s="34"/>
      <c r="D104" s="260"/>
      <c r="E104" s="260">
        <v>10</v>
      </c>
      <c r="F104" s="35">
        <v>30.2</v>
      </c>
      <c r="G104" s="55"/>
      <c r="H104" s="33">
        <f t="shared" si="4"/>
        <v>10</v>
      </c>
    </row>
    <row r="105" spans="1:8" ht="12">
      <c r="A105" s="27" t="s">
        <v>105</v>
      </c>
      <c r="B105" s="27" t="s">
        <v>103</v>
      </c>
      <c r="C105" s="27"/>
      <c r="D105" s="261"/>
      <c r="E105" s="261"/>
      <c r="F105" s="28"/>
      <c r="G105" s="39"/>
      <c r="H105" s="30"/>
    </row>
    <row r="106" spans="2:8" ht="12">
      <c r="B106" s="34" t="s">
        <v>106</v>
      </c>
      <c r="C106" s="34"/>
      <c r="D106" s="260"/>
      <c r="E106" s="260"/>
      <c r="F106" s="35"/>
      <c r="G106" s="63"/>
      <c r="H106" s="24"/>
    </row>
    <row r="107" spans="2:8" ht="12">
      <c r="B107" s="34" t="s">
        <v>93</v>
      </c>
      <c r="C107" s="34"/>
      <c r="D107" s="260"/>
      <c r="E107" s="260"/>
      <c r="F107" s="35">
        <v>16.6</v>
      </c>
      <c r="G107" s="55"/>
      <c r="H107" s="33">
        <f t="shared" si="4"/>
        <v>0</v>
      </c>
    </row>
    <row r="108" spans="1:8" ht="12" customHeight="1">
      <c r="A108" s="27" t="s">
        <v>226</v>
      </c>
      <c r="B108" s="58" t="s">
        <v>227</v>
      </c>
      <c r="C108" s="58">
        <v>349.4</v>
      </c>
      <c r="D108" s="264">
        <v>324.4</v>
      </c>
      <c r="E108" s="259">
        <v>0.1</v>
      </c>
      <c r="F108" s="38"/>
      <c r="G108" s="52"/>
      <c r="H108" s="88">
        <f t="shared" si="4"/>
        <v>-324.29999999999995</v>
      </c>
    </row>
    <row r="109" spans="1:8" ht="12">
      <c r="A109" s="27" t="s">
        <v>107</v>
      </c>
      <c r="B109" s="27" t="s">
        <v>108</v>
      </c>
      <c r="C109" s="27"/>
      <c r="D109" s="261"/>
      <c r="E109" s="261"/>
      <c r="F109" s="28"/>
      <c r="G109" s="39"/>
      <c r="H109" s="30"/>
    </row>
    <row r="110" spans="1:8" ht="12">
      <c r="A110" s="13"/>
      <c r="B110" s="13" t="s">
        <v>109</v>
      </c>
      <c r="C110" s="37">
        <v>25</v>
      </c>
      <c r="D110" s="263">
        <v>385</v>
      </c>
      <c r="E110" s="263">
        <v>324</v>
      </c>
      <c r="F110" s="37">
        <v>6.5</v>
      </c>
      <c r="G110" s="55">
        <f>E110*100/D110</f>
        <v>84.15584415584415</v>
      </c>
      <c r="H110" s="33">
        <f t="shared" si="4"/>
        <v>-61</v>
      </c>
    </row>
    <row r="111" spans="1:8" ht="15.75" customHeight="1">
      <c r="A111" s="27" t="s">
        <v>110</v>
      </c>
      <c r="B111" s="27" t="s">
        <v>111</v>
      </c>
      <c r="C111" s="28"/>
      <c r="D111" s="261">
        <v>35</v>
      </c>
      <c r="E111" s="259">
        <v>113.4</v>
      </c>
      <c r="F111" s="52">
        <v>26.7</v>
      </c>
      <c r="G111" s="55">
        <f>E111*100/D111</f>
        <v>324</v>
      </c>
      <c r="H111" s="33">
        <f t="shared" si="4"/>
        <v>78.4</v>
      </c>
    </row>
    <row r="112" spans="1:8" ht="12.75" customHeight="1">
      <c r="A112" s="27" t="s">
        <v>112</v>
      </c>
      <c r="B112" s="27" t="s">
        <v>225</v>
      </c>
      <c r="C112" s="28"/>
      <c r="D112" s="261"/>
      <c r="E112" s="121"/>
      <c r="F112" s="39"/>
      <c r="G112" s="39"/>
      <c r="H112" s="24">
        <f t="shared" si="4"/>
        <v>0</v>
      </c>
    </row>
    <row r="113" spans="1:8" ht="12">
      <c r="A113" s="27" t="s">
        <v>113</v>
      </c>
      <c r="B113" s="27" t="s">
        <v>108</v>
      </c>
      <c r="C113" s="28"/>
      <c r="D113" s="261"/>
      <c r="E113" s="261"/>
      <c r="F113" s="28"/>
      <c r="G113" s="39"/>
      <c r="H113" s="30">
        <f t="shared" si="4"/>
        <v>0</v>
      </c>
    </row>
    <row r="114" spans="2:8" ht="12">
      <c r="B114" s="34" t="s">
        <v>114</v>
      </c>
      <c r="C114" s="35"/>
      <c r="D114" s="260"/>
      <c r="E114" s="260">
        <v>4</v>
      </c>
      <c r="F114" s="35"/>
      <c r="G114" s="23"/>
      <c r="H114" s="24">
        <f t="shared" si="4"/>
        <v>4</v>
      </c>
    </row>
    <row r="115" ht="12" hidden="1"/>
    <row r="116" ht="12" hidden="1"/>
    <row r="117" ht="12" hidden="1"/>
    <row r="118" spans="1:8" ht="12">
      <c r="A118" s="13" t="s">
        <v>115</v>
      </c>
      <c r="B118" s="13" t="s">
        <v>116</v>
      </c>
      <c r="C118" s="37">
        <v>60</v>
      </c>
      <c r="D118" s="263"/>
      <c r="E118" s="55"/>
      <c r="F118" s="55"/>
      <c r="G118" s="32"/>
      <c r="H118" s="33">
        <f t="shared" si="4"/>
        <v>0</v>
      </c>
    </row>
    <row r="119" spans="1:8" ht="12">
      <c r="A119" s="58"/>
      <c r="B119" s="58" t="s">
        <v>117</v>
      </c>
      <c r="C119" s="38"/>
      <c r="D119" s="264"/>
      <c r="E119" s="52"/>
      <c r="F119" s="52"/>
      <c r="G119" s="52"/>
      <c r="H119" s="56">
        <f t="shared" si="4"/>
        <v>0</v>
      </c>
    </row>
    <row r="120" spans="1:8" ht="12">
      <c r="A120" s="48" t="s">
        <v>312</v>
      </c>
      <c r="B120" s="48"/>
      <c r="C120" s="38"/>
      <c r="D120" s="264">
        <v>60</v>
      </c>
      <c r="E120" s="259">
        <v>20</v>
      </c>
      <c r="F120" s="52">
        <v>5</v>
      </c>
      <c r="G120" s="55">
        <f>E120*100/D120</f>
        <v>33.333333333333336</v>
      </c>
      <c r="H120" s="56"/>
    </row>
    <row r="121" spans="1:8" ht="24" customHeight="1">
      <c r="A121" s="48" t="s">
        <v>305</v>
      </c>
      <c r="B121" s="166" t="s">
        <v>307</v>
      </c>
      <c r="C121" s="48"/>
      <c r="D121" s="259">
        <v>4000</v>
      </c>
      <c r="E121" s="259"/>
      <c r="F121" s="52">
        <v>60</v>
      </c>
      <c r="G121" s="52"/>
      <c r="H121" s="89"/>
    </row>
    <row r="122" spans="1:8" ht="23.25" customHeight="1">
      <c r="A122" s="48" t="s">
        <v>306</v>
      </c>
      <c r="B122" s="167" t="s">
        <v>308</v>
      </c>
      <c r="C122" s="48"/>
      <c r="D122" s="259"/>
      <c r="E122" s="272">
        <v>6</v>
      </c>
      <c r="F122" s="152">
        <v>4</v>
      </c>
      <c r="G122" s="55"/>
      <c r="H122" s="89"/>
    </row>
    <row r="123" spans="1:8" ht="12">
      <c r="A123" s="34" t="s">
        <v>118</v>
      </c>
      <c r="B123" s="34" t="s">
        <v>119</v>
      </c>
      <c r="C123" s="55">
        <f>C125</f>
        <v>496.4</v>
      </c>
      <c r="D123" s="136">
        <f>D125</f>
        <v>496.4</v>
      </c>
      <c r="E123" s="273">
        <f>E125</f>
        <v>309.23066</v>
      </c>
      <c r="F123" s="90">
        <v>359.8</v>
      </c>
      <c r="G123" s="63">
        <f>E123*100/D123</f>
        <v>62.29465350523771</v>
      </c>
      <c r="H123" s="60">
        <f t="shared" si="4"/>
        <v>-187.16933999999998</v>
      </c>
    </row>
    <row r="124" spans="1:8" ht="12">
      <c r="A124" s="27" t="s">
        <v>325</v>
      </c>
      <c r="B124" s="27" t="s">
        <v>121</v>
      </c>
      <c r="C124" s="27"/>
      <c r="D124" s="261"/>
      <c r="E124" s="261"/>
      <c r="F124" s="28"/>
      <c r="G124" s="28"/>
      <c r="H124" s="61">
        <f t="shared" si="4"/>
        <v>0</v>
      </c>
    </row>
    <row r="125" spans="2:8" ht="12">
      <c r="B125" s="34" t="s">
        <v>122</v>
      </c>
      <c r="C125" s="34">
        <v>496.4</v>
      </c>
      <c r="D125" s="260">
        <v>496.4</v>
      </c>
      <c r="E125" s="260">
        <v>309.23066</v>
      </c>
      <c r="F125" s="35">
        <v>356.2</v>
      </c>
      <c r="G125" s="37">
        <f>E125*100/D125</f>
        <v>62.29465350523771</v>
      </c>
      <c r="H125" s="56">
        <f t="shared" si="4"/>
        <v>-187.16933999999998</v>
      </c>
    </row>
    <row r="126" spans="1:8" ht="12">
      <c r="A126" s="27" t="s">
        <v>123</v>
      </c>
      <c r="B126" s="27" t="s">
        <v>97</v>
      </c>
      <c r="C126" s="27"/>
      <c r="D126" s="261"/>
      <c r="E126" s="261"/>
      <c r="F126" s="28"/>
      <c r="G126" s="55"/>
      <c r="H126" s="56">
        <f t="shared" si="4"/>
        <v>0</v>
      </c>
    </row>
    <row r="127" spans="2:8" ht="12.75" thickBot="1">
      <c r="B127" s="34" t="s">
        <v>124</v>
      </c>
      <c r="C127" s="34"/>
      <c r="D127" s="260">
        <v>56</v>
      </c>
      <c r="E127" s="260">
        <v>15</v>
      </c>
      <c r="F127" s="35"/>
      <c r="G127" s="39">
        <f>E127*100/D127</f>
        <v>26.785714285714285</v>
      </c>
      <c r="H127" s="60">
        <f t="shared" si="4"/>
        <v>-41</v>
      </c>
    </row>
    <row r="128" spans="1:8" ht="12.75" thickBot="1">
      <c r="A128" s="72" t="s">
        <v>125</v>
      </c>
      <c r="B128" s="309" t="s">
        <v>126</v>
      </c>
      <c r="C128" s="42">
        <f>C131+C132</f>
        <v>0</v>
      </c>
      <c r="D128" s="326">
        <f>D131+D132</f>
        <v>3830</v>
      </c>
      <c r="E128" s="344">
        <f>E129+E130+E131+E132</f>
        <v>1779.78709</v>
      </c>
      <c r="F128" s="345">
        <v>5162.6</v>
      </c>
      <c r="G128" s="346">
        <f>E128*100/D128</f>
        <v>46.46963681462141</v>
      </c>
      <c r="H128" s="20">
        <f t="shared" si="4"/>
        <v>-2050.21291</v>
      </c>
    </row>
    <row r="129" spans="1:8" ht="12">
      <c r="A129" s="34" t="s">
        <v>127</v>
      </c>
      <c r="B129" s="34" t="s">
        <v>128</v>
      </c>
      <c r="C129" s="34"/>
      <c r="D129" s="260"/>
      <c r="E129" s="263">
        <v>-19.27674</v>
      </c>
      <c r="F129" s="37">
        <v>499.8</v>
      </c>
      <c r="G129" s="55"/>
      <c r="H129" s="33">
        <f t="shared" si="4"/>
        <v>-19.27674</v>
      </c>
    </row>
    <row r="130" spans="1:8" ht="12">
      <c r="A130" s="27" t="s">
        <v>309</v>
      </c>
      <c r="B130" s="58" t="s">
        <v>128</v>
      </c>
      <c r="C130" s="58"/>
      <c r="D130" s="264"/>
      <c r="E130" s="264">
        <v>90.2756</v>
      </c>
      <c r="F130" s="38">
        <v>38.3</v>
      </c>
      <c r="G130" s="17"/>
      <c r="H130" s="33">
        <f t="shared" si="4"/>
        <v>90.2756</v>
      </c>
    </row>
    <row r="131" spans="1:8" ht="12">
      <c r="A131" s="27" t="s">
        <v>280</v>
      </c>
      <c r="B131" s="58" t="s">
        <v>129</v>
      </c>
      <c r="C131" s="58"/>
      <c r="D131" s="264"/>
      <c r="E131" s="259"/>
      <c r="F131" s="52"/>
      <c r="G131" s="17"/>
      <c r="H131" s="33">
        <f t="shared" si="4"/>
        <v>0</v>
      </c>
    </row>
    <row r="132" spans="1:8" ht="21" customHeight="1" thickBot="1">
      <c r="A132" s="27" t="s">
        <v>319</v>
      </c>
      <c r="B132" s="27" t="s">
        <v>126</v>
      </c>
      <c r="C132" s="27"/>
      <c r="D132" s="261">
        <v>3830</v>
      </c>
      <c r="E132" s="121">
        <v>1708.78823</v>
      </c>
      <c r="F132" s="39">
        <v>4662.9</v>
      </c>
      <c r="G132" s="39">
        <f aca="true" t="shared" si="5" ref="G132:G138">E132*100/D132</f>
        <v>44.61588067885118</v>
      </c>
      <c r="H132" s="24">
        <f t="shared" si="4"/>
        <v>-2121.21177</v>
      </c>
    </row>
    <row r="133" spans="1:8" ht="12.75" thickBot="1">
      <c r="A133" s="72" t="s">
        <v>134</v>
      </c>
      <c r="B133" s="309" t="s">
        <v>135</v>
      </c>
      <c r="C133" s="96">
        <f>C134</f>
        <v>258515.19999999998</v>
      </c>
      <c r="D133" s="274">
        <f>D134+D195+D199+D197</f>
        <v>442694.685</v>
      </c>
      <c r="E133" s="274">
        <f>E134+E195+E199+E197</f>
        <v>340816.81616</v>
      </c>
      <c r="F133" s="96">
        <v>417720.9</v>
      </c>
      <c r="G133" s="98">
        <f t="shared" si="5"/>
        <v>76.98687779818273</v>
      </c>
      <c r="H133" s="99">
        <f t="shared" si="4"/>
        <v>-101877.86884000001</v>
      </c>
    </row>
    <row r="134" spans="1:8" ht="12.75" thickBot="1">
      <c r="A134" s="100" t="s">
        <v>232</v>
      </c>
      <c r="B134" s="309" t="s">
        <v>233</v>
      </c>
      <c r="C134" s="73">
        <f>C135+C138+C158+C183</f>
        <v>258515.19999999998</v>
      </c>
      <c r="D134" s="245">
        <f>D135+D138+D158+D183+D181</f>
        <v>436981.685</v>
      </c>
      <c r="E134" s="245">
        <f>E135+E138+E158+E183</f>
        <v>336185.04012</v>
      </c>
      <c r="F134" s="101">
        <v>413961.9</v>
      </c>
      <c r="G134" s="98">
        <f t="shared" si="5"/>
        <v>76.93343946897912</v>
      </c>
      <c r="H134" s="99">
        <f t="shared" si="4"/>
        <v>-100796.64487999998</v>
      </c>
    </row>
    <row r="135" spans="1:8" ht="12.75" thickBot="1">
      <c r="A135" s="72" t="s">
        <v>136</v>
      </c>
      <c r="B135" s="309" t="s">
        <v>137</v>
      </c>
      <c r="C135" s="102">
        <f>C136+C137</f>
        <v>100951</v>
      </c>
      <c r="D135" s="245">
        <f>D136+D137</f>
        <v>102887</v>
      </c>
      <c r="E135" s="245">
        <f>E136+E137</f>
        <v>80640</v>
      </c>
      <c r="F135" s="102">
        <v>55576</v>
      </c>
      <c r="G135" s="73">
        <f t="shared" si="5"/>
        <v>78.37724882638234</v>
      </c>
      <c r="H135" s="20">
        <f t="shared" si="4"/>
        <v>-22247</v>
      </c>
    </row>
    <row r="136" spans="1:8" ht="12">
      <c r="A136" s="34" t="s">
        <v>138</v>
      </c>
      <c r="B136" s="68" t="s">
        <v>139</v>
      </c>
      <c r="C136" s="68">
        <v>100951</v>
      </c>
      <c r="D136" s="269">
        <v>100951</v>
      </c>
      <c r="E136" s="136">
        <v>78704</v>
      </c>
      <c r="F136" s="92">
        <v>85138</v>
      </c>
      <c r="G136" s="63">
        <f t="shared" si="5"/>
        <v>77.96257590316094</v>
      </c>
      <c r="H136" s="60">
        <f t="shared" si="4"/>
        <v>-22247</v>
      </c>
    </row>
    <row r="137" spans="1:8" ht="24.75" customHeight="1" thickBot="1">
      <c r="A137" s="91" t="s">
        <v>218</v>
      </c>
      <c r="B137" s="103" t="s">
        <v>219</v>
      </c>
      <c r="C137" s="103"/>
      <c r="D137" s="289">
        <v>1936</v>
      </c>
      <c r="E137" s="258">
        <v>1936</v>
      </c>
      <c r="F137" s="104">
        <v>4622</v>
      </c>
      <c r="G137" s="63">
        <f t="shared" si="5"/>
        <v>100</v>
      </c>
      <c r="H137" s="60">
        <f t="shared" si="4"/>
        <v>0</v>
      </c>
    </row>
    <row r="138" spans="1:9" ht="12.75" thickBot="1">
      <c r="A138" s="72" t="s">
        <v>140</v>
      </c>
      <c r="B138" s="310" t="s">
        <v>141</v>
      </c>
      <c r="C138" s="106">
        <f>C141+C142+C145+C139+C140+C143+C144</f>
        <v>17900</v>
      </c>
      <c r="D138" s="106">
        <f>D141+D142+D145+D139+D140+D143+D144</f>
        <v>117132.58499999999</v>
      </c>
      <c r="E138" s="106">
        <f>E141+E142+E145+E139+E140+E143+E144</f>
        <v>82260.4155</v>
      </c>
      <c r="F138" s="96">
        <v>117198.5</v>
      </c>
      <c r="G138" s="98">
        <f t="shared" si="5"/>
        <v>70.22846418014254</v>
      </c>
      <c r="H138" s="99">
        <f t="shared" si="4"/>
        <v>-34872.16949999999</v>
      </c>
      <c r="I138" s="9"/>
    </row>
    <row r="139" spans="1:9" ht="12">
      <c r="A139" s="13" t="s">
        <v>248</v>
      </c>
      <c r="B139" s="68" t="s">
        <v>249</v>
      </c>
      <c r="C139" s="109"/>
      <c r="D139" s="290">
        <v>7319.906</v>
      </c>
      <c r="E139" s="275">
        <v>7319.906</v>
      </c>
      <c r="F139" s="111">
        <v>4958</v>
      </c>
      <c r="G139" s="32"/>
      <c r="H139" s="33">
        <f t="shared" si="4"/>
        <v>0</v>
      </c>
      <c r="I139" s="9"/>
    </row>
    <row r="140" spans="1:9" ht="12">
      <c r="A140" s="13" t="s">
        <v>142</v>
      </c>
      <c r="B140" s="68" t="s">
        <v>143</v>
      </c>
      <c r="C140" s="68"/>
      <c r="D140" s="269">
        <v>17848.48</v>
      </c>
      <c r="E140" s="259">
        <v>10411.382</v>
      </c>
      <c r="F140" s="112">
        <v>12293.2</v>
      </c>
      <c r="G140" s="17"/>
      <c r="H140" s="33">
        <f t="shared" si="4"/>
        <v>-7437.098</v>
      </c>
      <c r="I140" s="9"/>
    </row>
    <row r="141" spans="1:9" ht="12">
      <c r="A141" s="34" t="s">
        <v>144</v>
      </c>
      <c r="B141" s="75" t="s">
        <v>145</v>
      </c>
      <c r="C141" s="75"/>
      <c r="D141" s="267">
        <v>63750</v>
      </c>
      <c r="E141" s="258">
        <v>46466</v>
      </c>
      <c r="F141" s="113">
        <v>34432.4</v>
      </c>
      <c r="G141" s="17"/>
      <c r="H141" s="33">
        <f t="shared" si="4"/>
        <v>-17284</v>
      </c>
      <c r="I141" s="9"/>
    </row>
    <row r="142" spans="1:8" ht="12">
      <c r="A142" s="58" t="s">
        <v>148</v>
      </c>
      <c r="B142" s="67" t="s">
        <v>149</v>
      </c>
      <c r="C142" s="67">
        <v>2332.4</v>
      </c>
      <c r="D142" s="270">
        <v>2332.4</v>
      </c>
      <c r="E142" s="259">
        <v>1547.144</v>
      </c>
      <c r="F142" s="112">
        <v>1820.9</v>
      </c>
      <c r="G142" s="52">
        <f>E142*100/D142</f>
        <v>66.33270451037558</v>
      </c>
      <c r="H142" s="56">
        <f t="shared" si="4"/>
        <v>-785.2560000000001</v>
      </c>
    </row>
    <row r="143" spans="1:8" ht="12">
      <c r="A143" s="13" t="s">
        <v>241</v>
      </c>
      <c r="B143" s="68" t="s">
        <v>237</v>
      </c>
      <c r="C143" s="68"/>
      <c r="D143" s="269">
        <v>780.099</v>
      </c>
      <c r="E143" s="136">
        <v>780.099</v>
      </c>
      <c r="F143" s="92">
        <v>1760.958</v>
      </c>
      <c r="G143" s="17"/>
      <c r="H143" s="33">
        <f t="shared" si="4"/>
        <v>0</v>
      </c>
    </row>
    <row r="144" spans="1:9" s="9" customFormat="1" ht="13.5" thickBot="1">
      <c r="A144" s="13" t="s">
        <v>369</v>
      </c>
      <c r="B144" s="304" t="s">
        <v>153</v>
      </c>
      <c r="C144" s="114">
        <v>4915.2</v>
      </c>
      <c r="D144" s="291">
        <v>4915.2</v>
      </c>
      <c r="E144" s="136">
        <v>2000</v>
      </c>
      <c r="F144" s="92"/>
      <c r="G144" s="29"/>
      <c r="H144" s="24">
        <f t="shared" si="4"/>
        <v>-2915.2</v>
      </c>
      <c r="I144" s="4"/>
    </row>
    <row r="145" spans="1:8" ht="12.75" thickBot="1">
      <c r="A145" s="72" t="s">
        <v>151</v>
      </c>
      <c r="B145" s="311" t="s">
        <v>152</v>
      </c>
      <c r="C145" s="116">
        <f>C147+C148+C149+C150+C151+C146+C152</f>
        <v>10652.4</v>
      </c>
      <c r="D145" s="116">
        <f>D147+D148+D149+D150+D151+D146+D152+D155</f>
        <v>20186.5</v>
      </c>
      <c r="E145" s="116">
        <f>E147+E148+E149+E150+E151+E146+E152+E155</f>
        <v>13735.8845</v>
      </c>
      <c r="F145" s="116">
        <v>21082</v>
      </c>
      <c r="G145" s="98">
        <f>E145*100/D145</f>
        <v>68.04490377232308</v>
      </c>
      <c r="H145" s="99">
        <f t="shared" si="4"/>
        <v>-6450.6155</v>
      </c>
    </row>
    <row r="146" spans="1:8" ht="12" hidden="1">
      <c r="A146" s="13" t="s">
        <v>151</v>
      </c>
      <c r="B146" s="68" t="s">
        <v>156</v>
      </c>
      <c r="C146" s="68"/>
      <c r="D146" s="269"/>
      <c r="E146" s="136"/>
      <c r="F146" s="55"/>
      <c r="G146" s="32"/>
      <c r="H146" s="33">
        <f t="shared" si="4"/>
        <v>0</v>
      </c>
    </row>
    <row r="147" spans="1:8" ht="12">
      <c r="A147" s="27" t="s">
        <v>151</v>
      </c>
      <c r="B147" s="79" t="s">
        <v>154</v>
      </c>
      <c r="C147" s="79">
        <v>10430.1</v>
      </c>
      <c r="D147" s="268">
        <v>9430.1</v>
      </c>
      <c r="E147" s="121">
        <v>4955.63</v>
      </c>
      <c r="F147" s="91">
        <v>5499</v>
      </c>
      <c r="G147" s="52">
        <f>E147*100/D147</f>
        <v>52.55119245819238</v>
      </c>
      <c r="H147" s="56">
        <f t="shared" si="4"/>
        <v>-4474.47</v>
      </c>
    </row>
    <row r="148" spans="1:8" ht="12">
      <c r="A148" s="27" t="s">
        <v>151</v>
      </c>
      <c r="B148" s="67" t="s">
        <v>155</v>
      </c>
      <c r="C148" s="67">
        <v>222.3</v>
      </c>
      <c r="D148" s="270">
        <v>180.7</v>
      </c>
      <c r="E148" s="259">
        <v>103.2</v>
      </c>
      <c r="F148" s="52">
        <v>94.1</v>
      </c>
      <c r="G148" s="52">
        <f>E148*100/D148</f>
        <v>57.11123408965136</v>
      </c>
      <c r="H148" s="56">
        <f t="shared" si="4"/>
        <v>-77.49999999999999</v>
      </c>
    </row>
    <row r="149" spans="1:8" ht="12">
      <c r="A149" s="27" t="s">
        <v>151</v>
      </c>
      <c r="B149" s="79" t="s">
        <v>410</v>
      </c>
      <c r="C149" s="67"/>
      <c r="D149" s="270">
        <v>2700</v>
      </c>
      <c r="E149" s="259">
        <v>995</v>
      </c>
      <c r="F149" s="52"/>
      <c r="G149" s="52"/>
      <c r="H149" s="56">
        <f t="shared" si="4"/>
        <v>-1705</v>
      </c>
    </row>
    <row r="150" spans="1:8" ht="12" hidden="1">
      <c r="A150" s="27" t="s">
        <v>151</v>
      </c>
      <c r="B150" s="79" t="s">
        <v>251</v>
      </c>
      <c r="C150" s="79"/>
      <c r="D150" s="268"/>
      <c r="E150" s="121"/>
      <c r="F150" s="39"/>
      <c r="G150" s="52"/>
      <c r="H150" s="56">
        <f t="shared" si="4"/>
        <v>0</v>
      </c>
    </row>
    <row r="151" spans="1:8" ht="12">
      <c r="A151" s="27" t="s">
        <v>151</v>
      </c>
      <c r="B151" s="79" t="s">
        <v>290</v>
      </c>
      <c r="C151" s="67"/>
      <c r="D151" s="270">
        <v>2061.6</v>
      </c>
      <c r="E151" s="259">
        <v>2061.6</v>
      </c>
      <c r="F151" s="52">
        <v>2053.6</v>
      </c>
      <c r="G151" s="52"/>
      <c r="H151" s="56">
        <f t="shared" si="4"/>
        <v>0</v>
      </c>
    </row>
    <row r="152" spans="1:8" ht="12">
      <c r="A152" s="27" t="s">
        <v>151</v>
      </c>
      <c r="B152" s="79" t="s">
        <v>266</v>
      </c>
      <c r="C152" s="160"/>
      <c r="D152" s="291">
        <v>540</v>
      </c>
      <c r="E152" s="121">
        <v>346.3545</v>
      </c>
      <c r="F152" s="121">
        <v>83.98933</v>
      </c>
      <c r="G152" s="29"/>
      <c r="H152" s="122"/>
    </row>
    <row r="153" spans="1:8" ht="12" hidden="1">
      <c r="A153" s="27" t="s">
        <v>151</v>
      </c>
      <c r="B153" s="114" t="s">
        <v>331</v>
      </c>
      <c r="C153" s="123"/>
      <c r="D153" s="292"/>
      <c r="E153" s="121"/>
      <c r="F153" s="39"/>
      <c r="G153" s="29"/>
      <c r="H153" s="88"/>
    </row>
    <row r="154" spans="1:9" ht="12" hidden="1">
      <c r="A154" s="27" t="s">
        <v>151</v>
      </c>
      <c r="B154" s="114" t="s">
        <v>332</v>
      </c>
      <c r="C154" s="123"/>
      <c r="D154" s="292"/>
      <c r="E154" s="121"/>
      <c r="F154" s="39"/>
      <c r="G154" s="29"/>
      <c r="H154" s="88"/>
      <c r="I154" s="1"/>
    </row>
    <row r="155" spans="1:9" s="232" customFormat="1" ht="13.5" thickBot="1">
      <c r="A155" s="228" t="s">
        <v>151</v>
      </c>
      <c r="B155" s="229" t="s">
        <v>341</v>
      </c>
      <c r="C155" s="233"/>
      <c r="D155" s="293">
        <v>5274.1</v>
      </c>
      <c r="E155" s="276">
        <v>5274.1</v>
      </c>
      <c r="F155" s="234"/>
      <c r="G155" s="234"/>
      <c r="H155" s="234"/>
      <c r="I155" s="231"/>
    </row>
    <row r="156" spans="1:9" s="232" customFormat="1" ht="13.5" hidden="1" thickBot="1">
      <c r="A156" s="228" t="s">
        <v>151</v>
      </c>
      <c r="B156" s="164" t="s">
        <v>342</v>
      </c>
      <c r="C156" s="237"/>
      <c r="D156" s="277"/>
      <c r="E156" s="277"/>
      <c r="F156" s="238"/>
      <c r="G156" s="239"/>
      <c r="H156" s="239"/>
      <c r="I156" s="240"/>
    </row>
    <row r="157" spans="1:9" ht="12.75" hidden="1" thickBot="1">
      <c r="A157" s="27" t="s">
        <v>151</v>
      </c>
      <c r="B157" s="79" t="s">
        <v>333</v>
      </c>
      <c r="C157" s="114"/>
      <c r="D157" s="291"/>
      <c r="E157" s="121"/>
      <c r="F157" s="39"/>
      <c r="G157" s="29"/>
      <c r="H157" s="30"/>
      <c r="I157" s="1"/>
    </row>
    <row r="158" spans="1:9" ht="12.75" thickBot="1">
      <c r="A158" s="72" t="s">
        <v>157</v>
      </c>
      <c r="B158" s="312" t="s">
        <v>158</v>
      </c>
      <c r="C158" s="243">
        <f>C159+C163+C165+C178+C179+C180+C164+C177</f>
        <v>139664.19999999998</v>
      </c>
      <c r="D158" s="243">
        <f>D159+D163+D165+D178+D179+D180+D164+D177</f>
        <v>141027.19999999998</v>
      </c>
      <c r="E158" s="243">
        <f>E159+E163+E164+E165+E176+E177+E178+E179+E180+E181</f>
        <v>131241.53179</v>
      </c>
      <c r="F158" s="243">
        <v>178381.8</v>
      </c>
      <c r="G158" s="244">
        <f>E158*100/D158</f>
        <v>93.0611483387602</v>
      </c>
      <c r="H158" s="138">
        <f t="shared" si="4"/>
        <v>-9785.668209999974</v>
      </c>
      <c r="I158" s="1"/>
    </row>
    <row r="159" spans="1:8" ht="12">
      <c r="A159" s="58" t="s">
        <v>159</v>
      </c>
      <c r="B159" s="67" t="s">
        <v>160</v>
      </c>
      <c r="C159" s="67"/>
      <c r="D159" s="270">
        <v>654.2</v>
      </c>
      <c r="E159" s="264">
        <v>654.2</v>
      </c>
      <c r="F159" s="48">
        <v>743.4</v>
      </c>
      <c r="G159" s="152">
        <f>E159*100/D159</f>
        <v>100</v>
      </c>
      <c r="H159" s="89">
        <f>E159-D159</f>
        <v>0</v>
      </c>
    </row>
    <row r="160" spans="1:8" s="9" customFormat="1" ht="12" customHeight="1" hidden="1">
      <c r="A160" s="183" t="s">
        <v>4</v>
      </c>
      <c r="B160" s="349"/>
      <c r="C160" s="183" t="s">
        <v>238</v>
      </c>
      <c r="D160" s="319" t="s">
        <v>397</v>
      </c>
      <c r="E160" s="316" t="s">
        <v>5</v>
      </c>
      <c r="F160" s="323" t="s">
        <v>5</v>
      </c>
      <c r="G160" s="370" t="s">
        <v>194</v>
      </c>
      <c r="H160" s="371"/>
    </row>
    <row r="161" spans="1:8" s="9" customFormat="1" ht="12" customHeight="1" hidden="1">
      <c r="A161" s="183" t="s">
        <v>6</v>
      </c>
      <c r="B161" s="176" t="s">
        <v>7</v>
      </c>
      <c r="C161" s="183" t="s">
        <v>239</v>
      </c>
      <c r="D161" s="319" t="s">
        <v>239</v>
      </c>
      <c r="E161" s="187" t="s">
        <v>316</v>
      </c>
      <c r="F161" s="324" t="s">
        <v>316</v>
      </c>
      <c r="G161" s="315"/>
      <c r="H161" s="178"/>
    </row>
    <row r="162" spans="1:8" ht="12.75" customHeight="1" hidden="1">
      <c r="A162" s="184" t="s">
        <v>9</v>
      </c>
      <c r="B162" s="179"/>
      <c r="C162" s="184" t="s">
        <v>8</v>
      </c>
      <c r="D162" s="320" t="s">
        <v>8</v>
      </c>
      <c r="E162" s="188" t="s">
        <v>375</v>
      </c>
      <c r="F162" s="323" t="s">
        <v>284</v>
      </c>
      <c r="G162" s="322" t="s">
        <v>10</v>
      </c>
      <c r="H162" s="190" t="s">
        <v>11</v>
      </c>
    </row>
    <row r="163" spans="1:9" ht="12">
      <c r="A163" s="58" t="s">
        <v>162</v>
      </c>
      <c r="B163" s="67" t="s">
        <v>163</v>
      </c>
      <c r="C163" s="68"/>
      <c r="D163" s="269">
        <v>1329.1</v>
      </c>
      <c r="E163" s="259">
        <v>1329.1</v>
      </c>
      <c r="F163" s="48">
        <v>1220.6</v>
      </c>
      <c r="G163" s="52">
        <f aca="true" t="shared" si="6" ref="G163:G169">E163*100/D163</f>
        <v>100</v>
      </c>
      <c r="H163" s="89">
        <f>E163-D163</f>
        <v>0</v>
      </c>
      <c r="I163" s="9"/>
    </row>
    <row r="164" spans="1:9" ht="24.75" customHeight="1" thickBot="1">
      <c r="A164" s="58" t="s">
        <v>213</v>
      </c>
      <c r="B164" s="134" t="s">
        <v>387</v>
      </c>
      <c r="C164" s="132"/>
      <c r="D164" s="295">
        <v>221.2</v>
      </c>
      <c r="E164" s="259">
        <v>173.83619</v>
      </c>
      <c r="F164" s="48">
        <v>120.4</v>
      </c>
      <c r="G164" s="52">
        <f t="shared" si="6"/>
        <v>78.58778933092223</v>
      </c>
      <c r="H164" s="89">
        <f>E164-D164</f>
        <v>-47.36381</v>
      </c>
      <c r="I164" s="9"/>
    </row>
    <row r="165" spans="1:8" ht="12.75" thickBot="1">
      <c r="A165" s="100" t="s">
        <v>168</v>
      </c>
      <c r="B165" s="309" t="s">
        <v>169</v>
      </c>
      <c r="C165" s="128">
        <f>C166+C167+C168+C169+C171+C172+C173+C174+C170</f>
        <v>124649.99999999999</v>
      </c>
      <c r="D165" s="128">
        <f>D166+D167+D168+D169+D171+D172+D173+D174+D170+D175+D176</f>
        <v>123808.49999999999</v>
      </c>
      <c r="E165" s="128">
        <f>E166+E167+E168+E169+E171+E172+E173+E174+E170+E175</f>
        <v>92833.7426</v>
      </c>
      <c r="F165" s="128">
        <v>120292.2</v>
      </c>
      <c r="G165" s="98">
        <f t="shared" si="6"/>
        <v>74.98171983345247</v>
      </c>
      <c r="H165" s="99">
        <f aca="true" t="shared" si="7" ref="H165:H201">E165-D165</f>
        <v>-30974.757399999988</v>
      </c>
    </row>
    <row r="166" spans="1:8" ht="11.25" customHeight="1">
      <c r="A166" s="13" t="s">
        <v>168</v>
      </c>
      <c r="B166" s="132" t="s">
        <v>224</v>
      </c>
      <c r="C166" s="161">
        <v>36</v>
      </c>
      <c r="D166" s="295">
        <v>36</v>
      </c>
      <c r="E166" s="136"/>
      <c r="F166" s="131"/>
      <c r="G166" s="23">
        <f t="shared" si="6"/>
        <v>0</v>
      </c>
      <c r="H166" s="33">
        <f t="shared" si="7"/>
        <v>-36</v>
      </c>
    </row>
    <row r="167" spans="1:8" ht="24" customHeight="1">
      <c r="A167" s="13" t="s">
        <v>168</v>
      </c>
      <c r="B167" s="132" t="s">
        <v>212</v>
      </c>
      <c r="C167" s="132">
        <v>2266.6</v>
      </c>
      <c r="D167" s="295">
        <v>1453.8</v>
      </c>
      <c r="E167" s="136">
        <v>1453.8</v>
      </c>
      <c r="F167" s="4">
        <v>1857.387</v>
      </c>
      <c r="G167" s="17">
        <f t="shared" si="6"/>
        <v>100</v>
      </c>
      <c r="H167" s="33">
        <f t="shared" si="7"/>
        <v>0</v>
      </c>
    </row>
    <row r="168" spans="1:8" ht="12">
      <c r="A168" s="13" t="s">
        <v>168</v>
      </c>
      <c r="B168" s="68" t="s">
        <v>170</v>
      </c>
      <c r="C168" s="68">
        <v>10781</v>
      </c>
      <c r="D168" s="269">
        <v>9217.6</v>
      </c>
      <c r="E168" s="136">
        <v>7736.675</v>
      </c>
      <c r="F168" s="52">
        <v>4334.6194</v>
      </c>
      <c r="G168" s="55">
        <f t="shared" si="6"/>
        <v>83.93372461378233</v>
      </c>
      <c r="H168" s="56">
        <f t="shared" si="7"/>
        <v>-1480.9250000000002</v>
      </c>
    </row>
    <row r="169" spans="1:8" ht="12">
      <c r="A169" s="58" t="s">
        <v>168</v>
      </c>
      <c r="B169" s="67" t="s">
        <v>171</v>
      </c>
      <c r="C169" s="67">
        <v>97299.7</v>
      </c>
      <c r="D169" s="270">
        <v>97299.7</v>
      </c>
      <c r="E169" s="259">
        <v>72975</v>
      </c>
      <c r="F169" s="48">
        <v>57407</v>
      </c>
      <c r="G169" s="52">
        <f t="shared" si="6"/>
        <v>75.00023124428955</v>
      </c>
      <c r="H169" s="56">
        <f t="shared" si="7"/>
        <v>-24324.699999999997</v>
      </c>
    </row>
    <row r="170" spans="1:8" ht="12">
      <c r="A170" s="58" t="s">
        <v>168</v>
      </c>
      <c r="B170" s="67" t="s">
        <v>370</v>
      </c>
      <c r="C170" s="67">
        <v>11916.3</v>
      </c>
      <c r="D170" s="270">
        <v>11916.3</v>
      </c>
      <c r="E170" s="259">
        <v>8937</v>
      </c>
      <c r="F170" s="48"/>
      <c r="G170" s="52"/>
      <c r="H170" s="56"/>
    </row>
    <row r="171" spans="1:8" ht="12">
      <c r="A171" s="58" t="s">
        <v>168</v>
      </c>
      <c r="B171" s="67" t="s">
        <v>173</v>
      </c>
      <c r="C171" s="67">
        <v>419.4</v>
      </c>
      <c r="D171" s="270">
        <v>419.4</v>
      </c>
      <c r="E171" s="259">
        <v>314.55</v>
      </c>
      <c r="F171" s="48">
        <v>201.55</v>
      </c>
      <c r="G171" s="52">
        <f>E171*100/D171</f>
        <v>75</v>
      </c>
      <c r="H171" s="56">
        <f t="shared" si="7"/>
        <v>-104.84999999999997</v>
      </c>
    </row>
    <row r="172" spans="1:8" ht="12">
      <c r="A172" s="58" t="s">
        <v>168</v>
      </c>
      <c r="B172" s="67" t="s">
        <v>174</v>
      </c>
      <c r="C172" s="67">
        <v>1628.9</v>
      </c>
      <c r="D172" s="270">
        <v>1628.9</v>
      </c>
      <c r="E172" s="259">
        <v>948.1926</v>
      </c>
      <c r="F172" s="48"/>
      <c r="G172" s="52">
        <f>E172*100/D172</f>
        <v>58.210608386027374</v>
      </c>
      <c r="H172" s="56">
        <f t="shared" si="7"/>
        <v>-680.7074000000001</v>
      </c>
    </row>
    <row r="173" spans="1:10" ht="12">
      <c r="A173" s="58" t="s">
        <v>168</v>
      </c>
      <c r="B173" s="67" t="s">
        <v>376</v>
      </c>
      <c r="C173" s="67">
        <v>289.4</v>
      </c>
      <c r="D173" s="270">
        <v>289.4</v>
      </c>
      <c r="E173" s="259">
        <v>216</v>
      </c>
      <c r="F173" s="48">
        <v>165</v>
      </c>
      <c r="G173" s="52">
        <f>E173*100/D173</f>
        <v>74.63718037318591</v>
      </c>
      <c r="H173" s="56">
        <f t="shared" si="7"/>
        <v>-73.39999999999998</v>
      </c>
      <c r="J173" s="1"/>
    </row>
    <row r="174" spans="1:8" ht="12.75">
      <c r="A174" s="58" t="s">
        <v>168</v>
      </c>
      <c r="B174" s="162" t="s">
        <v>292</v>
      </c>
      <c r="C174" s="68">
        <v>12.7</v>
      </c>
      <c r="D174" s="269">
        <v>12.7</v>
      </c>
      <c r="E174" s="121">
        <v>9.525</v>
      </c>
      <c r="F174" s="39">
        <v>12.2</v>
      </c>
      <c r="G174" s="52">
        <f>E174*100/D174</f>
        <v>75</v>
      </c>
      <c r="H174" s="56"/>
    </row>
    <row r="175" spans="1:8" ht="25.5">
      <c r="A175" s="58" t="s">
        <v>168</v>
      </c>
      <c r="B175" s="314" t="s">
        <v>388</v>
      </c>
      <c r="C175" s="68"/>
      <c r="D175" s="269">
        <v>324.1</v>
      </c>
      <c r="E175" s="121">
        <v>243</v>
      </c>
      <c r="F175" s="39"/>
      <c r="G175" s="52">
        <f>E175*100/D175</f>
        <v>74.9768589941376</v>
      </c>
      <c r="H175" s="56"/>
    </row>
    <row r="176" spans="1:8" ht="48">
      <c r="A176" s="48" t="s">
        <v>317</v>
      </c>
      <c r="B176" s="132" t="s">
        <v>396</v>
      </c>
      <c r="C176" s="68"/>
      <c r="D176" s="269">
        <v>1210.6</v>
      </c>
      <c r="E176" s="121">
        <v>827.6</v>
      </c>
      <c r="F176" s="39"/>
      <c r="G176" s="52"/>
      <c r="H176" s="56"/>
    </row>
    <row r="177" spans="1:8" ht="48">
      <c r="A177" s="48" t="s">
        <v>317</v>
      </c>
      <c r="B177" s="132" t="s">
        <v>223</v>
      </c>
      <c r="C177" s="132">
        <v>2007.1</v>
      </c>
      <c r="D177" s="295">
        <v>2007.1</v>
      </c>
      <c r="E177" s="121">
        <v>2007.1</v>
      </c>
      <c r="F177" s="39"/>
      <c r="G177" s="52">
        <f>E177*100/D177</f>
        <v>100</v>
      </c>
      <c r="H177" s="89">
        <f t="shared" si="7"/>
        <v>0</v>
      </c>
    </row>
    <row r="178" spans="1:8" ht="12">
      <c r="A178" s="13" t="s">
        <v>177</v>
      </c>
      <c r="B178" s="68" t="s">
        <v>178</v>
      </c>
      <c r="C178" s="68">
        <v>7621.9</v>
      </c>
      <c r="D178" s="269">
        <v>7621.9</v>
      </c>
      <c r="E178" s="259">
        <v>5552</v>
      </c>
      <c r="F178" s="52">
        <v>3725</v>
      </c>
      <c r="G178" s="52">
        <f>E178*100/D178</f>
        <v>72.84272950314227</v>
      </c>
      <c r="H178" s="56">
        <f t="shared" si="7"/>
        <v>-2069.8999999999996</v>
      </c>
    </row>
    <row r="179" spans="1:8" ht="12">
      <c r="A179" s="13" t="s">
        <v>177</v>
      </c>
      <c r="B179" s="68" t="s">
        <v>179</v>
      </c>
      <c r="C179" s="68">
        <v>3724.8</v>
      </c>
      <c r="D179" s="269">
        <v>3724.8</v>
      </c>
      <c r="E179" s="259">
        <v>2759.953</v>
      </c>
      <c r="F179" s="52">
        <v>1886.846</v>
      </c>
      <c r="G179" s="52">
        <f>E179*100/D179</f>
        <v>74.09667633161511</v>
      </c>
      <c r="H179" s="56">
        <f t="shared" si="7"/>
        <v>-964.8470000000002</v>
      </c>
    </row>
    <row r="180" spans="1:8" ht="12.75" thickBot="1">
      <c r="A180" s="27" t="s">
        <v>180</v>
      </c>
      <c r="B180" s="79" t="s">
        <v>181</v>
      </c>
      <c r="C180" s="79">
        <v>1660.4</v>
      </c>
      <c r="D180" s="268">
        <v>1660.4</v>
      </c>
      <c r="E180" s="261">
        <v>850</v>
      </c>
      <c r="F180" s="28">
        <v>500</v>
      </c>
      <c r="G180" s="39">
        <f>E180*100/D180</f>
        <v>51.1924837388581</v>
      </c>
      <c r="H180" s="61">
        <f t="shared" si="7"/>
        <v>-810.4000000000001</v>
      </c>
    </row>
    <row r="181" spans="1:8" ht="15" customHeight="1" thickBot="1">
      <c r="A181" s="347" t="s">
        <v>182</v>
      </c>
      <c r="B181" s="309" t="s">
        <v>183</v>
      </c>
      <c r="C181" s="245">
        <f>C182</f>
        <v>32326</v>
      </c>
      <c r="D181" s="245">
        <f>D182</f>
        <v>32326</v>
      </c>
      <c r="E181" s="245">
        <f>E182</f>
        <v>24254</v>
      </c>
      <c r="F181" s="141">
        <v>17696</v>
      </c>
      <c r="G181" s="73"/>
      <c r="H181" s="20"/>
    </row>
    <row r="182" spans="1:8" ht="15" customHeight="1" thickBot="1">
      <c r="A182" s="139" t="s">
        <v>184</v>
      </c>
      <c r="B182" s="140" t="s">
        <v>399</v>
      </c>
      <c r="C182" s="193">
        <v>32326</v>
      </c>
      <c r="D182" s="348">
        <v>32326</v>
      </c>
      <c r="E182" s="258">
        <v>24254</v>
      </c>
      <c r="F182" s="104">
        <v>17696</v>
      </c>
      <c r="G182" s="39">
        <f>E182*100/D182</f>
        <v>75.0293881086432</v>
      </c>
      <c r="H182" s="24"/>
    </row>
    <row r="183" spans="1:8" ht="12.75" thickBot="1">
      <c r="A183" s="72" t="s">
        <v>186</v>
      </c>
      <c r="B183" s="309" t="s">
        <v>206</v>
      </c>
      <c r="C183" s="73">
        <f>C184+C190+C187+C188</f>
        <v>0</v>
      </c>
      <c r="D183" s="245">
        <f>D184+D190+D187+D188+D185+D186+D189</f>
        <v>43608.9</v>
      </c>
      <c r="E183" s="245">
        <f>E184+E190+E187+E188+E185+E186+E189</f>
        <v>42043.09283</v>
      </c>
      <c r="F183" s="73">
        <v>18333.32638</v>
      </c>
      <c r="G183" s="19"/>
      <c r="H183" s="20">
        <f t="shared" si="7"/>
        <v>-1565.80717</v>
      </c>
    </row>
    <row r="184" spans="1:8" ht="12">
      <c r="A184" s="34" t="s">
        <v>188</v>
      </c>
      <c r="B184" s="75" t="s">
        <v>419</v>
      </c>
      <c r="C184" s="75"/>
      <c r="D184" s="267"/>
      <c r="E184" s="258"/>
      <c r="F184" s="63">
        <v>913</v>
      </c>
      <c r="G184" s="23"/>
      <c r="H184" s="24">
        <f t="shared" si="7"/>
        <v>0</v>
      </c>
    </row>
    <row r="185" spans="1:8" ht="24">
      <c r="A185" s="48" t="s">
        <v>188</v>
      </c>
      <c r="B185" s="49" t="s">
        <v>398</v>
      </c>
      <c r="C185" s="53"/>
      <c r="D185" s="262">
        <v>1508</v>
      </c>
      <c r="E185" s="259">
        <v>58</v>
      </c>
      <c r="F185" s="52"/>
      <c r="G185" s="17"/>
      <c r="H185" s="88"/>
    </row>
    <row r="186" spans="1:8" ht="12">
      <c r="A186" s="48" t="s">
        <v>188</v>
      </c>
      <c r="B186" s="130" t="s">
        <v>413</v>
      </c>
      <c r="C186" s="130"/>
      <c r="D186" s="294">
        <v>1500</v>
      </c>
      <c r="E186" s="136">
        <v>1500</v>
      </c>
      <c r="F186" s="55">
        <v>17282.7</v>
      </c>
      <c r="G186" s="32"/>
      <c r="H186" s="33"/>
    </row>
    <row r="187" spans="1:8" ht="12">
      <c r="A187" s="34" t="s">
        <v>207</v>
      </c>
      <c r="B187" s="132" t="s">
        <v>321</v>
      </c>
      <c r="C187" s="103"/>
      <c r="D187" s="289"/>
      <c r="E187" s="258"/>
      <c r="F187" s="63">
        <v>137.03238</v>
      </c>
      <c r="G187" s="63"/>
      <c r="H187" s="24">
        <f t="shared" si="7"/>
        <v>0</v>
      </c>
    </row>
    <row r="188" spans="1:8" ht="12">
      <c r="A188" s="91" t="s">
        <v>235</v>
      </c>
      <c r="B188" s="143" t="s">
        <v>329</v>
      </c>
      <c r="C188" s="144"/>
      <c r="D188" s="297"/>
      <c r="E188" s="258"/>
      <c r="F188" s="63"/>
      <c r="G188" s="63"/>
      <c r="H188" s="24">
        <f t="shared" si="7"/>
        <v>0</v>
      </c>
    </row>
    <row r="189" spans="1:8" ht="12.75" thickBot="1">
      <c r="A189" s="48" t="s">
        <v>352</v>
      </c>
      <c r="B189" s="49" t="s">
        <v>354</v>
      </c>
      <c r="C189" s="49"/>
      <c r="D189" s="285">
        <v>200</v>
      </c>
      <c r="E189" s="259">
        <v>200</v>
      </c>
      <c r="F189" s="52"/>
      <c r="G189" s="52"/>
      <c r="H189" s="88"/>
    </row>
    <row r="190" spans="1:8" ht="12.75" thickBot="1">
      <c r="A190" s="100" t="s">
        <v>189</v>
      </c>
      <c r="B190" s="309" t="s">
        <v>346</v>
      </c>
      <c r="C190" s="73">
        <f>C192</f>
        <v>0</v>
      </c>
      <c r="D190" s="245">
        <f>D192+D193+D191</f>
        <v>40400.9</v>
      </c>
      <c r="E190" s="245">
        <f>E192+E193+E191</f>
        <v>40285.09283</v>
      </c>
      <c r="F190" s="73">
        <f>F192+F194+F191</f>
        <v>0</v>
      </c>
      <c r="G190" s="73"/>
      <c r="H190" s="20">
        <f t="shared" si="7"/>
        <v>-115.80717000000004</v>
      </c>
    </row>
    <row r="191" spans="1:8" ht="12">
      <c r="A191" s="48" t="s">
        <v>190</v>
      </c>
      <c r="B191" s="132" t="s">
        <v>420</v>
      </c>
      <c r="C191" s="132"/>
      <c r="D191" s="295">
        <v>285</v>
      </c>
      <c r="E191" s="55">
        <v>169.19283</v>
      </c>
      <c r="F191" s="55"/>
      <c r="G191" s="17"/>
      <c r="H191" s="33"/>
    </row>
    <row r="192" spans="1:8" ht="12">
      <c r="A192" s="13" t="s">
        <v>190</v>
      </c>
      <c r="B192" s="132" t="s">
        <v>408</v>
      </c>
      <c r="C192" s="132"/>
      <c r="D192" s="295">
        <v>40000</v>
      </c>
      <c r="E192" s="55">
        <v>40000</v>
      </c>
      <c r="F192" s="55"/>
      <c r="G192" s="52"/>
      <c r="H192" s="33">
        <f t="shared" si="7"/>
        <v>0</v>
      </c>
    </row>
    <row r="193" spans="1:8" ht="12.75">
      <c r="A193" s="13" t="s">
        <v>190</v>
      </c>
      <c r="B193" s="241" t="s">
        <v>422</v>
      </c>
      <c r="C193" s="132"/>
      <c r="D193" s="295">
        <v>115.9</v>
      </c>
      <c r="E193" s="136">
        <v>115.9</v>
      </c>
      <c r="F193" s="55"/>
      <c r="G193" s="52"/>
      <c r="H193" s="33"/>
    </row>
    <row r="194" spans="1:8" ht="12.75" thickBot="1">
      <c r="A194" s="34" t="s">
        <v>270</v>
      </c>
      <c r="B194" s="103" t="s">
        <v>271</v>
      </c>
      <c r="C194" s="103"/>
      <c r="D194" s="289"/>
      <c r="E194" s="258"/>
      <c r="F194" s="63"/>
      <c r="G194" s="39"/>
      <c r="H194" s="24"/>
    </row>
    <row r="195" spans="1:8" ht="12.75" thickBot="1">
      <c r="A195" s="72" t="s">
        <v>320</v>
      </c>
      <c r="B195" s="336" t="s">
        <v>256</v>
      </c>
      <c r="C195" s="41"/>
      <c r="D195" s="284">
        <v>5713</v>
      </c>
      <c r="E195" s="245">
        <v>4735.6</v>
      </c>
      <c r="F195" s="73">
        <v>1211.414</v>
      </c>
      <c r="G195" s="73"/>
      <c r="H195" s="20">
        <f t="shared" si="7"/>
        <v>-977.3999999999996</v>
      </c>
    </row>
    <row r="196" spans="1:8" ht="12.75" thickBot="1">
      <c r="A196" s="72" t="s">
        <v>320</v>
      </c>
      <c r="B196" s="336"/>
      <c r="C196" s="41"/>
      <c r="D196" s="284"/>
      <c r="E196" s="245"/>
      <c r="F196" s="73"/>
      <c r="G196" s="73"/>
      <c r="H196" s="20"/>
    </row>
    <row r="197" spans="1:8" ht="12.75" thickBot="1">
      <c r="A197" s="40" t="s">
        <v>228</v>
      </c>
      <c r="B197" s="309" t="s">
        <v>131</v>
      </c>
      <c r="C197" s="41"/>
      <c r="D197" s="284"/>
      <c r="E197" s="245">
        <f>E198</f>
        <v>366.70495</v>
      </c>
      <c r="F197" s="73"/>
      <c r="G197" s="73"/>
      <c r="H197" s="20"/>
    </row>
    <row r="198" spans="1:10" ht="12.75" thickBot="1">
      <c r="A198" s="34" t="s">
        <v>229</v>
      </c>
      <c r="B198" s="34" t="s">
        <v>211</v>
      </c>
      <c r="C198" s="34"/>
      <c r="D198" s="260"/>
      <c r="E198" s="258">
        <v>366.70495</v>
      </c>
      <c r="F198" s="63">
        <v>561.414</v>
      </c>
      <c r="G198" s="23"/>
      <c r="H198" s="24"/>
      <c r="J198" s="316"/>
    </row>
    <row r="199" spans="1:8" ht="12.75" thickBot="1">
      <c r="A199" s="40" t="s">
        <v>230</v>
      </c>
      <c r="B199" s="309" t="s">
        <v>132</v>
      </c>
      <c r="C199" s="41"/>
      <c r="D199" s="284"/>
      <c r="E199" s="245">
        <f>E200</f>
        <v>-470.52891</v>
      </c>
      <c r="F199" s="73">
        <f>F200</f>
        <v>-807.48048</v>
      </c>
      <c r="G199" s="73"/>
      <c r="H199" s="20">
        <f t="shared" si="7"/>
        <v>-470.52891</v>
      </c>
    </row>
    <row r="200" spans="1:8" ht="12.75" thickBot="1">
      <c r="A200" s="92" t="s">
        <v>231</v>
      </c>
      <c r="B200" s="92" t="s">
        <v>133</v>
      </c>
      <c r="C200" s="92"/>
      <c r="D200" s="136"/>
      <c r="E200" s="136">
        <v>-470.52891</v>
      </c>
      <c r="F200" s="55">
        <v>-807.48048</v>
      </c>
      <c r="G200" s="32"/>
      <c r="H200" s="33">
        <f t="shared" si="7"/>
        <v>-470.52891</v>
      </c>
    </row>
    <row r="201" spans="1:8" ht="12.75" thickBot="1">
      <c r="A201" s="72"/>
      <c r="B201" s="137" t="s">
        <v>191</v>
      </c>
      <c r="C201" s="305">
        <f>C134+C8+C195</f>
        <v>332516.87299999996</v>
      </c>
      <c r="D201" s="252">
        <f>D134+D8+D195</f>
        <v>551043.206</v>
      </c>
      <c r="E201" s="252">
        <v>392939.976</v>
      </c>
      <c r="F201" s="19">
        <v>472390.065</v>
      </c>
      <c r="G201" s="73">
        <f>E201*100/D201</f>
        <v>71.30837867548266</v>
      </c>
      <c r="H201" s="20">
        <f t="shared" si="7"/>
        <v>-158103.22999999998</v>
      </c>
    </row>
    <row r="202" spans="1:8" ht="12">
      <c r="A202" s="5"/>
      <c r="B202" s="5"/>
      <c r="C202" s="354"/>
      <c r="D202" s="355"/>
      <c r="E202" s="355"/>
      <c r="F202" s="356"/>
      <c r="G202" s="356"/>
      <c r="H202" s="148"/>
    </row>
    <row r="203" spans="1:8" ht="12.75">
      <c r="A203" s="240" t="s">
        <v>403</v>
      </c>
      <c r="B203" s="240"/>
      <c r="C203" s="358"/>
      <c r="D203" s="359"/>
      <c r="E203" s="359"/>
      <c r="F203" s="360"/>
      <c r="G203" s="356"/>
      <c r="H203" s="148"/>
    </row>
    <row r="204" spans="1:7" ht="12.75">
      <c r="A204" s="240" t="s">
        <v>404</v>
      </c>
      <c r="B204" s="361"/>
      <c r="C204" s="361"/>
      <c r="D204" s="361"/>
      <c r="E204" s="362" t="s">
        <v>405</v>
      </c>
      <c r="F204" s="362"/>
      <c r="G204" s="148"/>
    </row>
    <row r="205" spans="1:7" ht="12.75">
      <c r="A205" s="240"/>
      <c r="B205" s="361"/>
      <c r="C205" s="361"/>
      <c r="D205" s="361"/>
      <c r="E205" s="362"/>
      <c r="F205" s="362"/>
      <c r="G205" s="148"/>
    </row>
    <row r="206" spans="1:7" ht="12" hidden="1">
      <c r="A206" s="1"/>
      <c r="B206" s="146"/>
      <c r="C206" s="146"/>
      <c r="D206" s="146"/>
      <c r="E206" s="147"/>
      <c r="F206" s="147"/>
      <c r="G206" s="148"/>
    </row>
    <row r="207" spans="1:6" ht="12">
      <c r="A207" s="357" t="s">
        <v>406</v>
      </c>
      <c r="B207" s="5"/>
      <c r="C207" s="5"/>
      <c r="D207" s="5"/>
      <c r="E207" s="351"/>
      <c r="F207" s="9"/>
    </row>
    <row r="208" spans="1:7" ht="12">
      <c r="A208" s="357" t="s">
        <v>407</v>
      </c>
      <c r="C208" s="5"/>
      <c r="D208" s="5"/>
      <c r="E208" s="9"/>
      <c r="F208" s="9"/>
      <c r="G208" s="4"/>
    </row>
    <row r="209" ht="12">
      <c r="A209" s="1"/>
    </row>
    <row r="210" ht="12.75"/>
    <row r="211" ht="12.75">
      <c r="E211" s="352"/>
    </row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7" ht="12.75"/>
    <row r="1438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5" ht="12.75"/>
    <row r="1476" ht="12.75"/>
    <row r="1477" ht="12.75"/>
    <row r="1478" ht="12.75"/>
    <row r="1479" ht="12.75"/>
    <row r="1480" ht="12.75"/>
    <row r="1481" ht="12.75"/>
    <row r="1482" ht="12.75"/>
    <row r="1483" ht="12.75"/>
    <row r="1484" ht="12.75"/>
    <row r="1485" ht="12.75"/>
    <row r="1486" ht="12.75"/>
    <row r="1487" ht="12.75"/>
    <row r="1488" ht="12.75"/>
    <row r="1489" ht="12.75"/>
    <row r="1490" ht="12.75"/>
    <row r="1491" ht="12.75"/>
    <row r="1492" ht="12.75"/>
    <row r="1493" ht="12.75"/>
    <row r="1494" ht="12.75"/>
    <row r="1495" ht="12.75"/>
    <row r="1496" ht="12.75"/>
    <row r="1497" ht="12.75"/>
    <row r="1498" ht="12.75"/>
    <row r="1499" ht="12.75"/>
    <row r="1500" ht="12.75"/>
    <row r="1501" ht="12.75"/>
    <row r="1502" ht="12.75"/>
    <row r="1503" ht="12.75"/>
    <row r="1504" ht="12.75"/>
    <row r="1505" ht="12.75"/>
    <row r="1506" ht="12.75"/>
    <row r="1507" ht="12.75"/>
    <row r="1508" ht="12.75"/>
    <row r="1509" ht="12.75"/>
    <row r="1510" ht="12.75"/>
    <row r="1511" ht="12.75"/>
    <row r="1512" ht="12.75"/>
    <row r="1513" ht="12.75"/>
    <row r="1514" ht="12.75"/>
    <row r="1515" ht="12.75"/>
    <row r="1516" ht="12.75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  <row r="1527" ht="12.75"/>
    <row r="1528" ht="12.75"/>
    <row r="1529" ht="12.75"/>
    <row r="1530" ht="12.75"/>
    <row r="1531" ht="12.75"/>
    <row r="1532" ht="12.75"/>
    <row r="1533" ht="12.75"/>
    <row r="1534" ht="12.75"/>
    <row r="1535" ht="12.75"/>
    <row r="1536" ht="12.75"/>
    <row r="1537" ht="12.75"/>
    <row r="1538" ht="12.75"/>
    <row r="1539" ht="12.75"/>
    <row r="1540" ht="12.75"/>
    <row r="1541" ht="12.75"/>
    <row r="1542" ht="12.75"/>
    <row r="1543" ht="12.75"/>
    <row r="1544" ht="12.75"/>
    <row r="1545" ht="12.75"/>
    <row r="1546" ht="12.75"/>
    <row r="1547" ht="12.75"/>
    <row r="1548" ht="12.75"/>
    <row r="1549" ht="12.75"/>
    <row r="1550" ht="12.75"/>
    <row r="1551" ht="12.75"/>
    <row r="1552" ht="12.75"/>
    <row r="1553" ht="12.75"/>
    <row r="1554" ht="12.75"/>
    <row r="1555" ht="12.75"/>
    <row r="1556" ht="12.75"/>
    <row r="1557" ht="12.75"/>
    <row r="1558" ht="12.75"/>
    <row r="1559" ht="12.75"/>
    <row r="1560" ht="12.75"/>
    <row r="1561" ht="12.75"/>
    <row r="1562" ht="12.75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/>
    <row r="1576" ht="12.75"/>
    <row r="1577" ht="12.75"/>
    <row r="1578" ht="12.75"/>
    <row r="1579" ht="12.75"/>
    <row r="1580" ht="12.75"/>
    <row r="1581" ht="12.75"/>
    <row r="1582" ht="12.75"/>
    <row r="1583" ht="12.75"/>
    <row r="1584" ht="12.75"/>
    <row r="1585" ht="12.75"/>
    <row r="1586" ht="12.75"/>
    <row r="1587" ht="12.75"/>
    <row r="1588" ht="12.75"/>
    <row r="1589" ht="12.75"/>
    <row r="1590" ht="12.75"/>
    <row r="1591" ht="12.75"/>
    <row r="1592" ht="12.75"/>
    <row r="1593" ht="12.75"/>
    <row r="1594" ht="12.75"/>
    <row r="1595" ht="12.75"/>
    <row r="1596" ht="12.75"/>
    <row r="1597" ht="12.75"/>
    <row r="1598" ht="12.75"/>
    <row r="1599" ht="12.75"/>
    <row r="1600" ht="12.75"/>
    <row r="1601" ht="12.75"/>
    <row r="1602" ht="12.75"/>
    <row r="1603" ht="12.75"/>
    <row r="1604" ht="12.75"/>
    <row r="1605" ht="12.75"/>
    <row r="1606" ht="12.75"/>
    <row r="1607" ht="12.75"/>
    <row r="1608" ht="12.75"/>
    <row r="1609" ht="12.75"/>
    <row r="1610" ht="12.75"/>
    <row r="1611" ht="12.75"/>
    <row r="1612" ht="12.75"/>
    <row r="1613" ht="12.75"/>
    <row r="1614" ht="12.75"/>
    <row r="1615" ht="12.75"/>
    <row r="1616" ht="12.75"/>
    <row r="1617" ht="12.75"/>
    <row r="1618" ht="12.75"/>
    <row r="1619" ht="12.75"/>
    <row r="1620" ht="12.75"/>
    <row r="1621" ht="12.75"/>
    <row r="1622" ht="12.75"/>
    <row r="1623" ht="12.75"/>
    <row r="1624" ht="12.75"/>
    <row r="1625" ht="12.75"/>
    <row r="1626" ht="12.75"/>
    <row r="1627" ht="12.75"/>
    <row r="1628" ht="12.75"/>
    <row r="1629" ht="12.75"/>
    <row r="1630" ht="12.75"/>
    <row r="1631" ht="12.75"/>
    <row r="1632" ht="12.75"/>
    <row r="1633" ht="12.75"/>
    <row r="1634" ht="12.75"/>
    <row r="1635" ht="12.75"/>
    <row r="1636" ht="12.75"/>
    <row r="1637" ht="12.75"/>
    <row r="1638" ht="12.75"/>
    <row r="1639" ht="12.75"/>
    <row r="1640" ht="12.75"/>
    <row r="1641" ht="12.75"/>
    <row r="1642" ht="12.75"/>
    <row r="1643" ht="12.75"/>
    <row r="1644" ht="12.75"/>
    <row r="1645" ht="12.75"/>
    <row r="1646" ht="12.75"/>
    <row r="1647" ht="12.75"/>
    <row r="1648" ht="12.75"/>
    <row r="1649" ht="12.75"/>
    <row r="1650" ht="12.75"/>
    <row r="1651" ht="12.75"/>
    <row r="1652" ht="12.75"/>
    <row r="1653" ht="12.75"/>
    <row r="1654" ht="12.75"/>
    <row r="1655" ht="12.75"/>
    <row r="1656" ht="12.75"/>
    <row r="1657" ht="12.75"/>
    <row r="1658" ht="12.75"/>
    <row r="1659" ht="12.75"/>
    <row r="1660" ht="12.75"/>
    <row r="1661" ht="12.75"/>
    <row r="1662" ht="12.75"/>
    <row r="1663" ht="12.75"/>
    <row r="1664" ht="12.75"/>
    <row r="1665" ht="12.75"/>
    <row r="1666" ht="12.75"/>
    <row r="1667" ht="12.75"/>
    <row r="1668" ht="12.75"/>
    <row r="1669" ht="12.75"/>
    <row r="1670" ht="12.75"/>
    <row r="1671" ht="12.75"/>
    <row r="1672" ht="12.75"/>
    <row r="1673" ht="12.75"/>
    <row r="1674" ht="12.75"/>
    <row r="1675" ht="12.75"/>
    <row r="1676" ht="12.75"/>
    <row r="1677" ht="12.75"/>
    <row r="1678" ht="12.75"/>
    <row r="1679" ht="12.75"/>
    <row r="1680" ht="12.75"/>
    <row r="1681" ht="12.75"/>
    <row r="1682" ht="12.75"/>
    <row r="1683" ht="12.75"/>
    <row r="1684" ht="12.75"/>
    <row r="1685" ht="12.75"/>
    <row r="1686" ht="12.75"/>
    <row r="1687" ht="12.75"/>
    <row r="1688" ht="12.75"/>
    <row r="1689" ht="12.75"/>
    <row r="1690" ht="12.75"/>
    <row r="1691" ht="12.75"/>
    <row r="1692" ht="12.75"/>
    <row r="1693" ht="12.75"/>
    <row r="1694" ht="12.75"/>
    <row r="1695" ht="12.75"/>
    <row r="1696" ht="12.75"/>
    <row r="1697" ht="12.75"/>
    <row r="1698" ht="12.75"/>
    <row r="1699" ht="12.75"/>
    <row r="1700" ht="12.75"/>
    <row r="1701" ht="12.75"/>
    <row r="1702" ht="12.75"/>
    <row r="1703" ht="12.75"/>
    <row r="1704" ht="12.75"/>
    <row r="1705" ht="12.75"/>
    <row r="1706" ht="12.75"/>
    <row r="1707" ht="12.75"/>
    <row r="1708" ht="12.75"/>
    <row r="1709" ht="12.75"/>
    <row r="1710" ht="12.75"/>
    <row r="1711" ht="12.75"/>
    <row r="1712" ht="12.75"/>
    <row r="1713" ht="12.75"/>
    <row r="1714" ht="12.75"/>
    <row r="1715" ht="12.75"/>
    <row r="1716" ht="12.75"/>
    <row r="1717" ht="12.75"/>
    <row r="1718" ht="12.75"/>
    <row r="1719" ht="12.75"/>
    <row r="1720" ht="12.75"/>
    <row r="1721" ht="12.75"/>
    <row r="1722" ht="12.75"/>
    <row r="1723" ht="12.75"/>
    <row r="1724" ht="12.75"/>
    <row r="1725" ht="12.75"/>
    <row r="1726" ht="12.75"/>
    <row r="1727" ht="12.75"/>
    <row r="1728" ht="12.75"/>
    <row r="1729" ht="12.75"/>
    <row r="1730" ht="12.75"/>
    <row r="1731" ht="12.75"/>
    <row r="1732" ht="12.75"/>
    <row r="1733" ht="12.75"/>
    <row r="1734" ht="12.75"/>
    <row r="1735" ht="12.75"/>
    <row r="1736" ht="12.75"/>
    <row r="1737" ht="12.75"/>
    <row r="1738" ht="12.75"/>
    <row r="1739" ht="12.75"/>
    <row r="1740" ht="12.75"/>
    <row r="1741" ht="12.75"/>
    <row r="1742" ht="12.75"/>
    <row r="1743" ht="12.75"/>
    <row r="1744" ht="12.75"/>
    <row r="1745" ht="12.75"/>
    <row r="1746" ht="12.75"/>
    <row r="1747" ht="12.75"/>
    <row r="1748" ht="12.75"/>
    <row r="1749" ht="12.75"/>
    <row r="1750" ht="12.75"/>
    <row r="1751" ht="12.75"/>
    <row r="1752" ht="12.75"/>
    <row r="1753" ht="12.75"/>
    <row r="1754" ht="12.75"/>
    <row r="1755" ht="12.75"/>
    <row r="1756" ht="12.75"/>
    <row r="1757" ht="12.75"/>
    <row r="1758" ht="12.75"/>
    <row r="1759" ht="12.75"/>
    <row r="1760" ht="12.75"/>
    <row r="1761" ht="12.75"/>
    <row r="1762" ht="12.75"/>
    <row r="1763" ht="12.75"/>
    <row r="1764" ht="12.75"/>
    <row r="1765" ht="12.75"/>
    <row r="1766" ht="12.75"/>
    <row r="1767" ht="12.75"/>
    <row r="1768" ht="12.75"/>
    <row r="1769" ht="12.75"/>
    <row r="1770" ht="12.75"/>
    <row r="1771" ht="12.75"/>
    <row r="1772" ht="12.75"/>
    <row r="1773" ht="12.75"/>
    <row r="1774" ht="12.75"/>
    <row r="1775" ht="12.75"/>
    <row r="1776" ht="12.75"/>
    <row r="1777" ht="12.75"/>
    <row r="1778" ht="12.75"/>
    <row r="1779" ht="12.75"/>
    <row r="1780" ht="12.75"/>
    <row r="1781" ht="12.75"/>
    <row r="1782" ht="12.75"/>
    <row r="1783" ht="12.75"/>
    <row r="1784" ht="12.75"/>
    <row r="1785" ht="12.75"/>
    <row r="1786" ht="12.75"/>
    <row r="1787" ht="12.75"/>
    <row r="1788" ht="12.75"/>
    <row r="1789" ht="12.75"/>
    <row r="1790" ht="12.75"/>
    <row r="1791" ht="12.75"/>
    <row r="1792" ht="12.75"/>
    <row r="1793" ht="12.75"/>
    <row r="1794" ht="12.75"/>
    <row r="1795" ht="12.75"/>
    <row r="1796" ht="12.75"/>
    <row r="1797" ht="12.75"/>
    <row r="1798" ht="12.75"/>
    <row r="1799" ht="12.75"/>
    <row r="1800" ht="12.75"/>
    <row r="1801" ht="12.75"/>
    <row r="1802" ht="12.75"/>
    <row r="1803" ht="12.75"/>
    <row r="1804" ht="12.75"/>
    <row r="1805" ht="12.75"/>
    <row r="1806" ht="12.75"/>
    <row r="1807" ht="12.75"/>
    <row r="1808" ht="12.75"/>
    <row r="1809" ht="12.75"/>
    <row r="1810" ht="12.75"/>
    <row r="1811" ht="12.75"/>
    <row r="1812" ht="12.75"/>
    <row r="1813" ht="12.75"/>
    <row r="1814" ht="12.75"/>
    <row r="1815" ht="12.75"/>
    <row r="1816" ht="12.75"/>
    <row r="1817" ht="12.75"/>
    <row r="1818" ht="12.75"/>
    <row r="1819" ht="12.75"/>
    <row r="1820" ht="12.75"/>
    <row r="1821" ht="12.75"/>
    <row r="1822" ht="12.75"/>
    <row r="1823" ht="12.75"/>
    <row r="1824" ht="12.75"/>
    <row r="1825" ht="12.75"/>
    <row r="1826" ht="12.75"/>
    <row r="1827" ht="12.75"/>
    <row r="1828" ht="12.75"/>
    <row r="1829" ht="12.75"/>
    <row r="1830" ht="12.75"/>
    <row r="1831" ht="12.75"/>
    <row r="1832" ht="12.75"/>
    <row r="1833" ht="12.75"/>
    <row r="1834" ht="12.75"/>
    <row r="1835" ht="12.75"/>
    <row r="1836" ht="12.75"/>
    <row r="1837" ht="12.75"/>
    <row r="1838" ht="12.75"/>
    <row r="1839" ht="12.75"/>
    <row r="1840" ht="12.75"/>
    <row r="1841" ht="12.75"/>
    <row r="1842" ht="12.75"/>
    <row r="1843" ht="12.75"/>
    <row r="1844" ht="12.75"/>
    <row r="1845" ht="12.75"/>
    <row r="1846" ht="12.75"/>
    <row r="1847" ht="12.75"/>
    <row r="1848" ht="12.75"/>
    <row r="1849" ht="12.75"/>
    <row r="1850" ht="12.75"/>
    <row r="1851" ht="12.75"/>
    <row r="1852" ht="12.75"/>
    <row r="1853" ht="12.75"/>
    <row r="1854" ht="12.75"/>
    <row r="1855" ht="12.75"/>
    <row r="1856" ht="12.75"/>
    <row r="1857" ht="12.75"/>
    <row r="1858" ht="12.75"/>
    <row r="1859" ht="12.75"/>
    <row r="1860" ht="12.75"/>
    <row r="1861" ht="12.75"/>
    <row r="1862" ht="12.75"/>
    <row r="1863" ht="12.75"/>
    <row r="1864" ht="12.75"/>
    <row r="1865" ht="12.75"/>
    <row r="1866" ht="12.75"/>
    <row r="1867" ht="12.75"/>
    <row r="1868" ht="12.75"/>
    <row r="1869" ht="12.75"/>
    <row r="1870" ht="12.75"/>
    <row r="1871" ht="12.75"/>
    <row r="1872" ht="12.75"/>
    <row r="1873" ht="12.75"/>
    <row r="1874" ht="12.75"/>
    <row r="1875" ht="12.75"/>
    <row r="1876" ht="12.75"/>
    <row r="1877" ht="12.75"/>
    <row r="1878" ht="12.75"/>
    <row r="1879" ht="12.75"/>
    <row r="1880" ht="12.75"/>
    <row r="1881" ht="12.75"/>
    <row r="1882" ht="12.75"/>
    <row r="1883" ht="12.75"/>
    <row r="1884" ht="12.75"/>
    <row r="1885" ht="12.75"/>
    <row r="1886" ht="12.75"/>
    <row r="1887" ht="12.75"/>
    <row r="1888" ht="12.75"/>
    <row r="1889" ht="12.75"/>
    <row r="1890" ht="12.75"/>
    <row r="1891" ht="12.75"/>
    <row r="1892" ht="12.75"/>
    <row r="1893" ht="12.75"/>
    <row r="1894" ht="12.75"/>
    <row r="1895" ht="12.75"/>
    <row r="1896" ht="12.75"/>
    <row r="1897" ht="12.75"/>
    <row r="1898" ht="12.75"/>
    <row r="1899" ht="12.75"/>
    <row r="1900" ht="12.75"/>
    <row r="1901" ht="12.75"/>
    <row r="1902" ht="12.75"/>
    <row r="1903" ht="12.75"/>
    <row r="1904" ht="12.75"/>
    <row r="1905" ht="12.75"/>
    <row r="1906" ht="12.75"/>
    <row r="1907" ht="12.75"/>
    <row r="1908" ht="12.75"/>
    <row r="1909" ht="12.75"/>
    <row r="1910" ht="12.75"/>
    <row r="1911" ht="12.75"/>
    <row r="1912" ht="12.75"/>
    <row r="1913" ht="12.75"/>
    <row r="1914" ht="12.75"/>
    <row r="1915" ht="12.75"/>
    <row r="1916" ht="12.75"/>
    <row r="1917" ht="12.75"/>
    <row r="1918" ht="12.75"/>
    <row r="1919" ht="12.75"/>
    <row r="1920" ht="12.75"/>
    <row r="1921" ht="12.75"/>
    <row r="1922" ht="12.75"/>
    <row r="1923" ht="12.75"/>
    <row r="1924" ht="12.75"/>
    <row r="1925" ht="12.75"/>
    <row r="1926" ht="12.75"/>
    <row r="1927" ht="12.75"/>
    <row r="1928" ht="12.75"/>
    <row r="1929" ht="12.75"/>
    <row r="1930" ht="12.75"/>
    <row r="1931" ht="12.75"/>
    <row r="1932" ht="12.75"/>
    <row r="1933" ht="12.75"/>
    <row r="1934" ht="12.75"/>
    <row r="1935" ht="12.75"/>
    <row r="1936" ht="12.75"/>
    <row r="1937" ht="12.75"/>
    <row r="1938" ht="12.75"/>
    <row r="1939" ht="12.75"/>
    <row r="1940" ht="12.75"/>
    <row r="1941" ht="12.75"/>
    <row r="1942" ht="12.75"/>
    <row r="1943" ht="12.75"/>
    <row r="1944" ht="12.75"/>
    <row r="1945" ht="12.75"/>
    <row r="1946" ht="12.75"/>
    <row r="1947" ht="12.75"/>
    <row r="1948" ht="12.75"/>
    <row r="1949" ht="12.75"/>
    <row r="1950" ht="12.75"/>
    <row r="1951" ht="12.75"/>
    <row r="1952" ht="12.75"/>
    <row r="1953" ht="12.75"/>
    <row r="1954" ht="12.75"/>
    <row r="1955" ht="12.75"/>
    <row r="1956" ht="12.75"/>
    <row r="1957" ht="12.75"/>
    <row r="1958" ht="12.75"/>
    <row r="1959" ht="12.75"/>
    <row r="1960" ht="12.75"/>
    <row r="1961" ht="12.75"/>
    <row r="1962" ht="12.75"/>
    <row r="1963" ht="12.75"/>
    <row r="1964" ht="12.75"/>
    <row r="1965" ht="12.75"/>
    <row r="1966" ht="12.75"/>
    <row r="1967" ht="12.75"/>
    <row r="1968" ht="12.75"/>
    <row r="1969" ht="12.75"/>
    <row r="1970" ht="12.75"/>
    <row r="1971" ht="12.75"/>
    <row r="1972" ht="12.75"/>
    <row r="1973" ht="12.75"/>
    <row r="1974" ht="12.75"/>
    <row r="1975" ht="12.75"/>
    <row r="1976" ht="12.75"/>
    <row r="1977" ht="12.75"/>
    <row r="1978" ht="12.75"/>
    <row r="1979" ht="12.75"/>
    <row r="1980" ht="12.75"/>
    <row r="1981" ht="12.75"/>
    <row r="1982" ht="12.75"/>
    <row r="1983" ht="12.75"/>
    <row r="1984" ht="12.75"/>
    <row r="1985" ht="12.75"/>
    <row r="1986" ht="12.75"/>
    <row r="1987" ht="12.75"/>
    <row r="1988" ht="12.75"/>
    <row r="1989" ht="12.75"/>
    <row r="1990" ht="12.75"/>
    <row r="1991" ht="12.75"/>
    <row r="1992" ht="12.75"/>
    <row r="1993" ht="12.75"/>
    <row r="1994" ht="12.75"/>
    <row r="1995" ht="12.75"/>
    <row r="1996" ht="12.75"/>
    <row r="1997" ht="12.75"/>
    <row r="1998" ht="12.75"/>
    <row r="1999" ht="12.75"/>
    <row r="2000" ht="12.75"/>
    <row r="2001" ht="12.75"/>
    <row r="2002" ht="12.75"/>
    <row r="2003" ht="12.75"/>
    <row r="2004" ht="12.75"/>
    <row r="2005" ht="12.75"/>
    <row r="2006" ht="12.75"/>
    <row r="2007" ht="12.75"/>
    <row r="2008" ht="12.75"/>
    <row r="2009" ht="12.75"/>
    <row r="2010" ht="12.75"/>
    <row r="2011" ht="12.75"/>
    <row r="2012" ht="12.75"/>
    <row r="2013" ht="12.75"/>
    <row r="2014" ht="12.75"/>
    <row r="2015" ht="12.75"/>
    <row r="2016" ht="12.75"/>
    <row r="2017" ht="12.75"/>
    <row r="2018" ht="12.75"/>
    <row r="2019" ht="12.75"/>
    <row r="2020" ht="12.75"/>
    <row r="2021" ht="12.75"/>
    <row r="2022" ht="12.75"/>
    <row r="2023" ht="12.75"/>
    <row r="2024" ht="12.75"/>
    <row r="2025" ht="12.75"/>
    <row r="2026" ht="12.75"/>
    <row r="2027" ht="12.75"/>
    <row r="2028" ht="12.75"/>
    <row r="2029" ht="12.75"/>
    <row r="2030" ht="12.75"/>
    <row r="2031" ht="12.75"/>
    <row r="2032" ht="12.75"/>
    <row r="2033" ht="12.75"/>
    <row r="2034" ht="12.75"/>
    <row r="2035" ht="12.75"/>
    <row r="2036" ht="12.75"/>
    <row r="2037" ht="12.75"/>
    <row r="2038" ht="12.75"/>
    <row r="2039" ht="12.75"/>
    <row r="2040" ht="12.75"/>
    <row r="2041" ht="12.75"/>
    <row r="2042" ht="12.75"/>
    <row r="2043" ht="12.75"/>
    <row r="2044" ht="12.75"/>
    <row r="2045" ht="12.75"/>
    <row r="2046" ht="12.75"/>
  </sheetData>
  <sheetProtection/>
  <mergeCells count="4">
    <mergeCell ref="G5:H5"/>
    <mergeCell ref="G53:H53"/>
    <mergeCell ref="G84:H84"/>
    <mergeCell ref="G160:H1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0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310</v>
      </c>
      <c r="C4" s="2"/>
      <c r="D4" s="2"/>
      <c r="E4" s="3"/>
      <c r="F4" s="3"/>
      <c r="G4" s="5" t="s">
        <v>3</v>
      </c>
      <c r="H4" s="5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363" t="s">
        <v>194</v>
      </c>
      <c r="H5" s="364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311</v>
      </c>
      <c r="F6" s="11" t="s">
        <v>311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C9+C17+C29+C36+C64+C68+C76+C103+C48+C75+C26+C74</f>
        <v>65363.50000000001</v>
      </c>
      <c r="D8" s="17">
        <f>D9+D17+D29+D36+D64+D68+D76+D103+D48+D75+D26+D74</f>
        <v>65380.90000000001</v>
      </c>
      <c r="E8" s="17">
        <f>E9+E17+E29+E36+E64+E68+E76+E103+E48+E75+E26+E74</f>
        <v>9829.953000000001</v>
      </c>
      <c r="F8" s="17">
        <f>F9+F17+F29+F36+F64+F68+F76+F103+F48+F75+F26+F74+F73</f>
        <v>6287.449999999999</v>
      </c>
      <c r="G8" s="155">
        <f>E8*100/D8</f>
        <v>15.034900100793964</v>
      </c>
      <c r="H8" s="20">
        <f aca="true" t="shared" si="0" ref="H8:H70">E8-D8</f>
        <v>-55550.94700000001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42688</v>
      </c>
      <c r="E9" s="59">
        <f>E10</f>
        <v>6053.110000000001</v>
      </c>
      <c r="F9" s="59">
        <f>F10</f>
        <v>5724.45</v>
      </c>
      <c r="G9" s="17">
        <f>E9*100/D9</f>
        <v>14.179886619190405</v>
      </c>
      <c r="H9" s="24">
        <f t="shared" si="0"/>
        <v>-36634.89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42688</v>
      </c>
      <c r="E10" s="63">
        <f>E11+E12+E13+E14</f>
        <v>6053.110000000001</v>
      </c>
      <c r="F10" s="63">
        <f>F11+F12+F13+F14</f>
        <v>5724.45</v>
      </c>
      <c r="G10" s="23">
        <f>E10*100/D10</f>
        <v>14.179886619190405</v>
      </c>
      <c r="H10" s="30">
        <f t="shared" si="0"/>
        <v>-36634.89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41885</v>
      </c>
      <c r="E11" s="52">
        <v>6007.92</v>
      </c>
      <c r="F11" s="52">
        <v>5697.65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43.694</v>
      </c>
      <c r="F12" s="35">
        <v>26.8</v>
      </c>
      <c r="G12" s="32"/>
      <c r="H12" s="33">
        <f t="shared" si="0"/>
        <v>-647.306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1.496</v>
      </c>
      <c r="F13" s="28"/>
      <c r="G13" s="29"/>
      <c r="H13" s="30">
        <f t="shared" si="0"/>
        <v>-110.504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61.44</v>
      </c>
      <c r="F15" s="42">
        <v>67.97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/>
      <c r="F16" s="43"/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8243</v>
      </c>
      <c r="E17" s="165">
        <f>E18+E21+E23+E24+E25</f>
        <v>1432.0810000000001</v>
      </c>
      <c r="F17" s="165">
        <f>F18+F21+F23+F24+F25</f>
        <v>1192</v>
      </c>
      <c r="G17" s="32">
        <f>E17*100/D17</f>
        <v>17.373298556350843</v>
      </c>
      <c r="H17" s="33">
        <f t="shared" si="0"/>
        <v>-6810.919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424.35699999999997</v>
      </c>
      <c r="F18" s="51">
        <f>F19+F20</f>
        <v>101.7</v>
      </c>
      <c r="G18" s="52">
        <f>E18*100/D18</f>
        <v>18.91917075345519</v>
      </c>
      <c r="H18" s="33">
        <f t="shared" si="0"/>
        <v>-1818.643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224.357</v>
      </c>
      <c r="F19" s="50">
        <v>101.7</v>
      </c>
      <c r="G19" s="52">
        <f>E19*100/D19</f>
        <v>45.23326612903226</v>
      </c>
      <c r="H19" s="33">
        <f t="shared" si="0"/>
        <v>-271.64300000000003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200</v>
      </c>
      <c r="F20" s="50"/>
      <c r="G20" s="52">
        <f>E20*100/D20</f>
        <v>11.448196908986835</v>
      </c>
      <c r="H20" s="33">
        <f t="shared" si="0"/>
        <v>-1547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932.766</v>
      </c>
      <c r="F23" s="37">
        <v>976.8</v>
      </c>
      <c r="G23" s="55">
        <f aca="true" t="shared" si="1" ref="G23:G29">E23*100/D23</f>
        <v>18.09088440651668</v>
      </c>
      <c r="H23" s="56">
        <f t="shared" si="0"/>
        <v>-4223.234</v>
      </c>
    </row>
    <row r="24" spans="1:8" ht="12">
      <c r="A24" s="13" t="s">
        <v>21</v>
      </c>
      <c r="B24" s="13" t="s">
        <v>22</v>
      </c>
      <c r="C24" s="13">
        <v>844</v>
      </c>
      <c r="D24" s="13">
        <v>844</v>
      </c>
      <c r="E24" s="38">
        <v>59.958</v>
      </c>
      <c r="F24" s="38">
        <v>113.5</v>
      </c>
      <c r="G24" s="55">
        <f t="shared" si="1"/>
        <v>7.104028436018957</v>
      </c>
      <c r="H24" s="56">
        <f t="shared" si="0"/>
        <v>-784.042</v>
      </c>
    </row>
    <row r="25" spans="1:8" ht="12">
      <c r="A25" s="13" t="s">
        <v>302</v>
      </c>
      <c r="B25" s="13" t="s">
        <v>303</v>
      </c>
      <c r="C25" s="13"/>
      <c r="D25" s="13"/>
      <c r="E25" s="38">
        <v>15</v>
      </c>
      <c r="F25" s="38"/>
      <c r="G25" s="55"/>
      <c r="H25" s="56">
        <f t="shared" si="0"/>
        <v>15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7792.9</v>
      </c>
      <c r="E26" s="57">
        <f>E27+E28</f>
        <v>403.798</v>
      </c>
      <c r="F26" s="57">
        <f>F27+F28</f>
        <v>224.60000000000002</v>
      </c>
      <c r="G26" s="17">
        <f t="shared" si="1"/>
        <v>5.18161403328671</v>
      </c>
      <c r="H26" s="33">
        <f t="shared" si="0"/>
        <v>-7389.102</v>
      </c>
    </row>
    <row r="27" spans="1:9" ht="12">
      <c r="A27" s="34" t="s">
        <v>25</v>
      </c>
      <c r="B27" s="34" t="s">
        <v>26</v>
      </c>
      <c r="C27" s="34">
        <v>769</v>
      </c>
      <c r="D27" s="34">
        <v>769</v>
      </c>
      <c r="E27" s="39">
        <v>68.772</v>
      </c>
      <c r="F27" s="39">
        <v>0.3</v>
      </c>
      <c r="G27" s="52">
        <f t="shared" si="1"/>
        <v>8.943042912873864</v>
      </c>
      <c r="H27" s="56">
        <f t="shared" si="0"/>
        <v>-700.228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7023.9</v>
      </c>
      <c r="E28" s="52">
        <v>335.026</v>
      </c>
      <c r="F28" s="52">
        <v>224.3</v>
      </c>
      <c r="G28" s="52">
        <f t="shared" si="1"/>
        <v>4.769800253420464</v>
      </c>
      <c r="H28" s="56">
        <f t="shared" si="0"/>
        <v>-6688.874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795.4</v>
      </c>
      <c r="E29" s="59">
        <f>E31+E33+E34</f>
        <v>142.381</v>
      </c>
      <c r="F29" s="59">
        <f>F31+F33+F34</f>
        <v>78.5</v>
      </c>
      <c r="G29" s="29">
        <f t="shared" si="1"/>
        <v>17.90055318078954</v>
      </c>
      <c r="H29" s="24">
        <f t="shared" si="0"/>
        <v>-653.019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134.241</v>
      </c>
      <c r="F31" s="35">
        <f>F32</f>
        <v>77.6</v>
      </c>
      <c r="G31" s="55">
        <f>E31*100/D31</f>
        <v>16.877168720140812</v>
      </c>
      <c r="H31" s="56">
        <f t="shared" si="0"/>
        <v>-661.159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134.241</v>
      </c>
      <c r="F32" s="39">
        <v>77.6</v>
      </c>
      <c r="G32" s="55">
        <f>E32*100/D32</f>
        <v>16.877168720140812</v>
      </c>
      <c r="H32" s="56">
        <f t="shared" si="0"/>
        <v>-661.159</v>
      </c>
    </row>
    <row r="33" spans="1:8" ht="12">
      <c r="A33" s="27" t="s">
        <v>38</v>
      </c>
      <c r="B33" s="27" t="s">
        <v>39</v>
      </c>
      <c r="C33" s="27"/>
      <c r="D33" s="27"/>
      <c r="E33" s="38">
        <v>2.14</v>
      </c>
      <c r="F33" s="38">
        <v>0.9</v>
      </c>
      <c r="G33" s="39" t="e">
        <f>E33*100/D33</f>
        <v>#DIV/0!</v>
      </c>
      <c r="H33" s="60">
        <f t="shared" si="0"/>
        <v>2.14</v>
      </c>
    </row>
    <row r="34" spans="1:8" ht="12">
      <c r="A34" s="27" t="s">
        <v>313</v>
      </c>
      <c r="B34" s="27" t="s">
        <v>314</v>
      </c>
      <c r="C34" s="27"/>
      <c r="D34" s="27"/>
      <c r="E34" s="28">
        <v>6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C46+C47</f>
        <v>0</v>
      </c>
      <c r="D43" s="28">
        <f>D46+D47</f>
        <v>0</v>
      </c>
      <c r="E43" s="28">
        <f>E46+E47</f>
        <v>0</v>
      </c>
      <c r="F43" s="28">
        <f>F46+F47</f>
        <v>0</v>
      </c>
      <c r="G43" s="29"/>
      <c r="H43" s="24">
        <f t="shared" si="0"/>
        <v>0</v>
      </c>
    </row>
    <row r="44" spans="1:8" s="47" customFormat="1" ht="12">
      <c r="A44" s="27" t="s">
        <v>57</v>
      </c>
      <c r="B44" s="27" t="s">
        <v>58</v>
      </c>
      <c r="C44" s="27"/>
      <c r="D44" s="27"/>
      <c r="E44" s="70"/>
      <c r="F44" s="70"/>
      <c r="G44" s="29"/>
      <c r="H44" s="30"/>
    </row>
    <row r="45" spans="1:8" s="47" customFormat="1" ht="12">
      <c r="A45" s="34"/>
      <c r="B45" s="34" t="s">
        <v>59</v>
      </c>
      <c r="C45" s="34"/>
      <c r="D45" s="34"/>
      <c r="E45" s="71"/>
      <c r="F45" s="71"/>
      <c r="G45" s="23"/>
      <c r="H45" s="24"/>
    </row>
    <row r="46" spans="1:9" s="47" customFormat="1" ht="12" customHeight="1">
      <c r="A46" s="13"/>
      <c r="B46" s="13" t="s">
        <v>60</v>
      </c>
      <c r="C46" s="13"/>
      <c r="D46" s="13"/>
      <c r="E46" s="37"/>
      <c r="F46" s="37"/>
      <c r="G46" s="32"/>
      <c r="H46" s="33">
        <f t="shared" si="0"/>
        <v>0</v>
      </c>
      <c r="I46" s="4"/>
    </row>
    <row r="47" spans="1:9" s="47" customFormat="1" ht="12">
      <c r="A47" s="34" t="s">
        <v>61</v>
      </c>
      <c r="B47" s="34" t="s">
        <v>62</v>
      </c>
      <c r="C47" s="34"/>
      <c r="D47" s="34"/>
      <c r="E47" s="39"/>
      <c r="F47" s="39"/>
      <c r="G47" s="23"/>
      <c r="H47" s="24">
        <f t="shared" si="0"/>
        <v>0</v>
      </c>
      <c r="I47" s="4"/>
    </row>
    <row r="48" spans="1:8" ht="24">
      <c r="A48" s="7" t="s">
        <v>63</v>
      </c>
      <c r="B48" s="84" t="s">
        <v>203</v>
      </c>
      <c r="C48" s="153">
        <f>C51+C55+C58</f>
        <v>3229</v>
      </c>
      <c r="D48" s="153">
        <f>D51+D55+D58</f>
        <v>3229</v>
      </c>
      <c r="E48" s="153">
        <f>E51+E55+E58</f>
        <v>624.545</v>
      </c>
      <c r="F48" s="153">
        <f>F51+F58+F55</f>
        <v>58.4</v>
      </c>
      <c r="G48" s="17">
        <f>E48*100/D48</f>
        <v>19.34174667079591</v>
      </c>
      <c r="H48" s="88">
        <f t="shared" si="0"/>
        <v>-2604.455</v>
      </c>
    </row>
    <row r="49" spans="2:8" ht="0.75" customHeight="1">
      <c r="B49" s="74"/>
      <c r="C49" s="74"/>
      <c r="D49" s="74"/>
      <c r="E49" s="66">
        <f>E51+E58+E63+E53+E62</f>
        <v>1156.2129999999997</v>
      </c>
      <c r="F49" s="66">
        <f>F51+F58+F63+F53+F62</f>
        <v>89</v>
      </c>
      <c r="G49" s="23" t="e">
        <f>E49*100/D49</f>
        <v>#DIV/0!</v>
      </c>
      <c r="H49" s="24">
        <f t="shared" si="0"/>
        <v>1156.2129999999997</v>
      </c>
    </row>
    <row r="50" spans="1:8" ht="12">
      <c r="A50" s="27" t="s">
        <v>64</v>
      </c>
      <c r="B50" s="27" t="s">
        <v>65</v>
      </c>
      <c r="C50" s="27"/>
      <c r="D50" s="27"/>
      <c r="E50" s="28"/>
      <c r="F50" s="28"/>
      <c r="G50" s="29"/>
      <c r="H50" s="30">
        <f t="shared" si="0"/>
        <v>0</v>
      </c>
    </row>
    <row r="51" spans="2:8" ht="12">
      <c r="B51" s="34" t="s">
        <v>66</v>
      </c>
      <c r="C51" s="35">
        <f>C53</f>
        <v>2810</v>
      </c>
      <c r="D51" s="35">
        <f>D53</f>
        <v>2810</v>
      </c>
      <c r="E51" s="35">
        <f>E53</f>
        <v>517.501</v>
      </c>
      <c r="F51" s="35">
        <f>F53</f>
        <v>24.9</v>
      </c>
      <c r="G51" s="63">
        <f>E51*100/D51</f>
        <v>18.41640569395018</v>
      </c>
      <c r="H51" s="60">
        <f t="shared" si="0"/>
        <v>-2292.499</v>
      </c>
    </row>
    <row r="52" spans="1:8" ht="12">
      <c r="A52" s="27" t="s">
        <v>267</v>
      </c>
      <c r="B52" s="27" t="s">
        <v>65</v>
      </c>
      <c r="C52" s="27"/>
      <c r="D52" s="27"/>
      <c r="E52" s="28"/>
      <c r="F52" s="28"/>
      <c r="G52" s="39"/>
      <c r="H52" s="61">
        <f t="shared" si="0"/>
        <v>0</v>
      </c>
    </row>
    <row r="53" spans="2:8" ht="12">
      <c r="B53" s="34" t="s">
        <v>67</v>
      </c>
      <c r="C53" s="34">
        <v>2810</v>
      </c>
      <c r="D53" s="34">
        <v>2810</v>
      </c>
      <c r="E53" s="35">
        <v>517.501</v>
      </c>
      <c r="F53" s="35">
        <v>24.9</v>
      </c>
      <c r="G53" s="63">
        <f>E53*100/D53</f>
        <v>18.41640569395018</v>
      </c>
      <c r="H53" s="60">
        <f t="shared" si="0"/>
        <v>-2292.499</v>
      </c>
    </row>
    <row r="54" spans="1:8" ht="12">
      <c r="A54" s="27" t="s">
        <v>277</v>
      </c>
      <c r="B54" s="27" t="s">
        <v>65</v>
      </c>
      <c r="C54" s="27"/>
      <c r="D54" s="27"/>
      <c r="E54" s="28"/>
      <c r="F54" s="28"/>
      <c r="G54" s="39"/>
      <c r="H54" s="61">
        <f>E54-D54</f>
        <v>0</v>
      </c>
    </row>
    <row r="55" spans="2:8" ht="12">
      <c r="B55" s="34" t="s">
        <v>67</v>
      </c>
      <c r="C55" s="34">
        <v>126</v>
      </c>
      <c r="D55" s="34">
        <v>126</v>
      </c>
      <c r="E55" s="35"/>
      <c r="F55" s="35">
        <v>0</v>
      </c>
      <c r="G55" s="63"/>
      <c r="H55" s="60">
        <v>0</v>
      </c>
    </row>
    <row r="56" spans="1:9" ht="12">
      <c r="A56" s="27" t="s">
        <v>68</v>
      </c>
      <c r="B56" s="27" t="s">
        <v>69</v>
      </c>
      <c r="C56" s="27"/>
      <c r="D56" s="27"/>
      <c r="E56" s="70"/>
      <c r="F56" s="70"/>
      <c r="G56" s="39"/>
      <c r="H56" s="61">
        <f t="shared" si="0"/>
        <v>0</v>
      </c>
      <c r="I56" s="47"/>
    </row>
    <row r="57" spans="1:9" ht="12">
      <c r="A57" s="75"/>
      <c r="B57" s="34" t="s">
        <v>70</v>
      </c>
      <c r="C57" s="34"/>
      <c r="D57" s="34"/>
      <c r="E57" s="76"/>
      <c r="F57" s="76"/>
      <c r="G57" s="63"/>
      <c r="H57" s="60">
        <f t="shared" si="0"/>
        <v>0</v>
      </c>
      <c r="I57" s="77"/>
    </row>
    <row r="58" spans="1:9" s="47" customFormat="1" ht="12">
      <c r="A58" s="75"/>
      <c r="B58" s="34" t="s">
        <v>71</v>
      </c>
      <c r="C58" s="76">
        <f>C60+C62</f>
        <v>293</v>
      </c>
      <c r="D58" s="76">
        <f>D60+D62</f>
        <v>293</v>
      </c>
      <c r="E58" s="76">
        <f>E60+E62</f>
        <v>107.044</v>
      </c>
      <c r="F58" s="76">
        <f>F60+F62</f>
        <v>33.5</v>
      </c>
      <c r="G58" s="55">
        <f>E58*100/D58</f>
        <v>36.53378839590444</v>
      </c>
      <c r="H58" s="56">
        <f t="shared" si="0"/>
        <v>-185.95600000000002</v>
      </c>
      <c r="I58" s="77"/>
    </row>
    <row r="59" spans="1:8" s="77" customFormat="1" ht="12">
      <c r="A59" s="27" t="s">
        <v>72</v>
      </c>
      <c r="B59" s="27" t="s">
        <v>73</v>
      </c>
      <c r="C59" s="27"/>
      <c r="D59" s="27"/>
      <c r="E59" s="78"/>
      <c r="F59" s="78"/>
      <c r="G59" s="39"/>
      <c r="H59" s="61">
        <f t="shared" si="0"/>
        <v>0</v>
      </c>
    </row>
    <row r="60" spans="1:8" s="77" customFormat="1" ht="12">
      <c r="A60" s="68"/>
      <c r="B60" s="13" t="s">
        <v>74</v>
      </c>
      <c r="C60" s="34">
        <v>293</v>
      </c>
      <c r="D60" s="34">
        <v>293</v>
      </c>
      <c r="E60" s="62">
        <v>92.877</v>
      </c>
      <c r="F60" s="62">
        <v>27.8</v>
      </c>
      <c r="G60" s="55">
        <f>E60*100/D60</f>
        <v>31.698634812286684</v>
      </c>
      <c r="H60" s="56">
        <f t="shared" si="0"/>
        <v>-200.123</v>
      </c>
    </row>
    <row r="61" spans="1:8" s="77" customFormat="1" ht="12">
      <c r="A61" s="27" t="s">
        <v>75</v>
      </c>
      <c r="B61" s="27" t="s">
        <v>73</v>
      </c>
      <c r="C61" s="27"/>
      <c r="D61" s="27"/>
      <c r="E61" s="76"/>
      <c r="F61" s="76"/>
      <c r="G61" s="39"/>
      <c r="H61" s="61"/>
    </row>
    <row r="62" spans="1:8" s="77" customFormat="1" ht="12">
      <c r="A62" s="68"/>
      <c r="B62" s="13" t="s">
        <v>76</v>
      </c>
      <c r="C62" s="13"/>
      <c r="D62" s="13"/>
      <c r="E62" s="76">
        <v>14.167</v>
      </c>
      <c r="F62" s="76">
        <v>5.7</v>
      </c>
      <c r="G62" s="55" t="e">
        <f>E62*100/D62</f>
        <v>#DIV/0!</v>
      </c>
      <c r="H62" s="56">
        <f t="shared" si="0"/>
        <v>14.167</v>
      </c>
    </row>
    <row r="63" spans="1:8" s="77" customFormat="1" ht="12">
      <c r="A63" s="58" t="s">
        <v>77</v>
      </c>
      <c r="B63" s="58" t="s">
        <v>78</v>
      </c>
      <c r="C63" s="13"/>
      <c r="D63" s="13"/>
      <c r="E63" s="78"/>
      <c r="F63" s="78"/>
      <c r="G63" s="32"/>
      <c r="H63" s="33">
        <f t="shared" si="0"/>
        <v>0</v>
      </c>
    </row>
    <row r="64" spans="1:8" s="77" customFormat="1" ht="12">
      <c r="A64" s="31" t="s">
        <v>79</v>
      </c>
      <c r="B64" s="22" t="s">
        <v>80</v>
      </c>
      <c r="C64" s="59">
        <f>C66</f>
        <v>1292.8</v>
      </c>
      <c r="D64" s="59">
        <f>D66</f>
        <v>1292.8</v>
      </c>
      <c r="E64" s="59">
        <f>E66</f>
        <v>606.506</v>
      </c>
      <c r="F64" s="59">
        <f>F66</f>
        <v>71.2</v>
      </c>
      <c r="G64" s="29">
        <f>E64*100/D64</f>
        <v>46.914139851485146</v>
      </c>
      <c r="H64" s="24">
        <f t="shared" si="0"/>
        <v>-686.294</v>
      </c>
    </row>
    <row r="65" spans="1:8" s="77" customFormat="1" ht="12">
      <c r="A65" s="27" t="s">
        <v>81</v>
      </c>
      <c r="B65" s="27" t="s">
        <v>82</v>
      </c>
      <c r="C65" s="27"/>
      <c r="D65" s="27"/>
      <c r="E65" s="79"/>
      <c r="F65" s="79"/>
      <c r="G65" s="29"/>
      <c r="H65" s="30">
        <f t="shared" si="0"/>
        <v>0</v>
      </c>
    </row>
    <row r="66" spans="1:8" s="77" customFormat="1" ht="12">
      <c r="A66" s="75"/>
      <c r="B66" s="34" t="s">
        <v>83</v>
      </c>
      <c r="C66" s="34">
        <v>1292.8</v>
      </c>
      <c r="D66" s="34">
        <v>1292.8</v>
      </c>
      <c r="E66" s="76">
        <v>606.506</v>
      </c>
      <c r="F66" s="76">
        <v>71.2</v>
      </c>
      <c r="G66" s="23">
        <f>E66*100/D66</f>
        <v>46.914139851485146</v>
      </c>
      <c r="H66" s="24">
        <f t="shared" si="0"/>
        <v>-686.294</v>
      </c>
    </row>
    <row r="67" spans="1:9" s="77" customFormat="1" ht="12">
      <c r="A67" s="21" t="s">
        <v>84</v>
      </c>
      <c r="B67" s="21" t="s">
        <v>85</v>
      </c>
      <c r="C67" s="21"/>
      <c r="D67" s="21"/>
      <c r="E67" s="70"/>
      <c r="F67" s="70"/>
      <c r="G67" s="29"/>
      <c r="H67" s="30">
        <f t="shared" si="0"/>
        <v>0</v>
      </c>
      <c r="I67" s="47"/>
    </row>
    <row r="68" spans="1:8" s="77" customFormat="1" ht="12">
      <c r="A68" s="68"/>
      <c r="B68" s="45" t="s">
        <v>86</v>
      </c>
      <c r="C68" s="45"/>
      <c r="D68" s="45"/>
      <c r="E68" s="66">
        <f>E69</f>
        <v>0</v>
      </c>
      <c r="F68" s="66"/>
      <c r="G68" s="32"/>
      <c r="H68" s="33">
        <f t="shared" si="0"/>
        <v>0</v>
      </c>
    </row>
    <row r="69" spans="1:9" s="47" customFormat="1" ht="12">
      <c r="A69" s="13" t="s">
        <v>87</v>
      </c>
      <c r="B69" s="75" t="s">
        <v>88</v>
      </c>
      <c r="C69" s="75"/>
      <c r="D69" s="75"/>
      <c r="E69" s="80">
        <f>E70</f>
        <v>0</v>
      </c>
      <c r="F69" s="80">
        <f>F70</f>
        <v>0</v>
      </c>
      <c r="G69" s="32"/>
      <c r="H69" s="33">
        <f t="shared" si="0"/>
        <v>0</v>
      </c>
      <c r="I69" s="77"/>
    </row>
    <row r="70" spans="1:8" s="77" customFormat="1" ht="12">
      <c r="A70" s="27" t="s">
        <v>89</v>
      </c>
      <c r="B70" s="27" t="s">
        <v>90</v>
      </c>
      <c r="C70" s="27"/>
      <c r="D70" s="27"/>
      <c r="E70" s="80">
        <f>E72</f>
        <v>0</v>
      </c>
      <c r="F70" s="80">
        <f>F72</f>
        <v>0</v>
      </c>
      <c r="G70" s="29"/>
      <c r="H70" s="24">
        <f t="shared" si="0"/>
        <v>0</v>
      </c>
    </row>
    <row r="71" spans="1:8" s="77" customFormat="1" ht="12">
      <c r="A71" s="27" t="s">
        <v>91</v>
      </c>
      <c r="B71" s="27" t="s">
        <v>92</v>
      </c>
      <c r="C71" s="27"/>
      <c r="D71" s="27"/>
      <c r="E71" s="65"/>
      <c r="F71" s="65"/>
      <c r="G71" s="29"/>
      <c r="H71" s="30"/>
    </row>
    <row r="72" spans="1:8" s="77" customFormat="1" ht="12">
      <c r="A72" s="13"/>
      <c r="B72" s="13" t="s">
        <v>93</v>
      </c>
      <c r="C72" s="13"/>
      <c r="D72" s="13"/>
      <c r="E72" s="37">
        <v>0</v>
      </c>
      <c r="F72" s="37">
        <v>0</v>
      </c>
      <c r="G72" s="32"/>
      <c r="H72" s="33">
        <f aca="true" t="shared" si="2" ref="H72:H140">E72-D72</f>
        <v>0</v>
      </c>
    </row>
    <row r="73" spans="1:8" s="77" customFormat="1" ht="36">
      <c r="A73" s="81" t="s">
        <v>243</v>
      </c>
      <c r="B73" s="82" t="s">
        <v>244</v>
      </c>
      <c r="C73" s="13"/>
      <c r="D73" s="13"/>
      <c r="E73" s="83"/>
      <c r="F73" s="37"/>
      <c r="G73" s="32"/>
      <c r="H73" s="33"/>
    </row>
    <row r="74" spans="1:9" s="77" customFormat="1" ht="35.25" customHeight="1">
      <c r="A74" s="81" t="s">
        <v>304</v>
      </c>
      <c r="B74" s="84" t="s">
        <v>210</v>
      </c>
      <c r="C74" s="74"/>
      <c r="D74" s="74"/>
      <c r="E74" s="57">
        <v>111.9</v>
      </c>
      <c r="F74" s="57"/>
      <c r="G74" s="17"/>
      <c r="H74" s="33">
        <f t="shared" si="2"/>
        <v>111.9</v>
      </c>
      <c r="I74" s="4"/>
    </row>
    <row r="75" spans="1:8" s="9" customFormat="1" ht="12">
      <c r="A75" s="81" t="s">
        <v>289</v>
      </c>
      <c r="B75" s="74" t="s">
        <v>94</v>
      </c>
      <c r="C75" s="74">
        <v>622</v>
      </c>
      <c r="D75" s="74">
        <v>622</v>
      </c>
      <c r="E75" s="57">
        <v>21.136</v>
      </c>
      <c r="F75" s="57">
        <v>535.5</v>
      </c>
      <c r="G75" s="17">
        <f>E75*100/D75</f>
        <v>3.3980707395498393</v>
      </c>
      <c r="H75" s="33">
        <f t="shared" si="2"/>
        <v>-600.864</v>
      </c>
    </row>
    <row r="76" spans="1:8" ht="12">
      <c r="A76" s="81" t="s">
        <v>95</v>
      </c>
      <c r="B76" s="45" t="s">
        <v>96</v>
      </c>
      <c r="C76" s="59">
        <f>C78+C80+C88+C92+C94+C98+C90+C86+C89+C96+C85+C97+C95</f>
        <v>712.8000000000001</v>
      </c>
      <c r="D76" s="59">
        <f>D78+D80+D88+D92+D94+D98+D90+D86+D89+D96+D85+D97+D95</f>
        <v>717.8000000000001</v>
      </c>
      <c r="E76" s="59">
        <f>E78+E80+E88+E92+E94+E98+E90+E86+E89+E96+E85+E97+E95</f>
        <v>163.998</v>
      </c>
      <c r="F76" s="86">
        <f>F78+F80+F88+F92+F94+F98+F90+F86+F89+F96+F85+F97</f>
        <v>57.7</v>
      </c>
      <c r="G76" s="29">
        <f>E76*100/D76</f>
        <v>22.847311228754524</v>
      </c>
      <c r="H76" s="24">
        <f t="shared" si="2"/>
        <v>-553.8020000000001</v>
      </c>
    </row>
    <row r="77" spans="1:9" s="9" customFormat="1" ht="12">
      <c r="A77" s="34" t="s">
        <v>279</v>
      </c>
      <c r="B77" s="34" t="s">
        <v>97</v>
      </c>
      <c r="C77" s="34"/>
      <c r="D77" s="34"/>
      <c r="E77" s="87"/>
      <c r="F77" s="87"/>
      <c r="G77" s="29"/>
      <c r="H77" s="30"/>
      <c r="I77" s="4"/>
    </row>
    <row r="78" spans="2:8" ht="12">
      <c r="B78" s="34" t="s">
        <v>98</v>
      </c>
      <c r="C78" s="34">
        <v>80.1</v>
      </c>
      <c r="D78" s="34">
        <v>80.1</v>
      </c>
      <c r="E78" s="35">
        <v>29.26</v>
      </c>
      <c r="F78" s="35">
        <v>14.3</v>
      </c>
      <c r="G78" s="55">
        <f>E78*100/D78</f>
        <v>36.52933832709114</v>
      </c>
      <c r="H78" s="33">
        <f t="shared" si="2"/>
        <v>-50.83999999999999</v>
      </c>
    </row>
    <row r="79" spans="1:8" ht="12">
      <c r="A79" s="27" t="s">
        <v>99</v>
      </c>
      <c r="B79" s="27" t="s">
        <v>100</v>
      </c>
      <c r="C79" s="27"/>
      <c r="D79" s="27"/>
      <c r="E79" s="28"/>
      <c r="F79" s="28"/>
      <c r="G79" s="39"/>
      <c r="H79" s="30"/>
    </row>
    <row r="80" spans="1:8" ht="12">
      <c r="A80" s="13"/>
      <c r="B80" s="13" t="s">
        <v>101</v>
      </c>
      <c r="C80" s="13">
        <v>60</v>
      </c>
      <c r="D80" s="13">
        <v>60</v>
      </c>
      <c r="E80" s="37">
        <v>8</v>
      </c>
      <c r="F80" s="37">
        <v>6</v>
      </c>
      <c r="G80" s="55">
        <f>E80*100/D80</f>
        <v>13.333333333333334</v>
      </c>
      <c r="H80" s="33">
        <f t="shared" si="2"/>
        <v>-52</v>
      </c>
    </row>
    <row r="81" spans="1:8" ht="12">
      <c r="A81" s="34" t="s">
        <v>102</v>
      </c>
      <c r="B81" s="34" t="s">
        <v>103</v>
      </c>
      <c r="C81" s="34"/>
      <c r="D81" s="34"/>
      <c r="E81" s="35"/>
      <c r="F81" s="35"/>
      <c r="G81" s="39"/>
      <c r="H81" s="30"/>
    </row>
    <row r="82" spans="2:8" ht="12">
      <c r="B82" s="13" t="s">
        <v>104</v>
      </c>
      <c r="C82" s="34"/>
      <c r="D82" s="34"/>
      <c r="E82" s="35"/>
      <c r="F82" s="35"/>
      <c r="G82" s="55"/>
      <c r="H82" s="33">
        <f t="shared" si="2"/>
        <v>0</v>
      </c>
    </row>
    <row r="83" spans="1:8" ht="12">
      <c r="A83" s="27" t="s">
        <v>105</v>
      </c>
      <c r="B83" s="27" t="s">
        <v>103</v>
      </c>
      <c r="C83" s="27"/>
      <c r="D83" s="27"/>
      <c r="E83" s="28"/>
      <c r="F83" s="28"/>
      <c r="G83" s="39"/>
      <c r="H83" s="30"/>
    </row>
    <row r="84" spans="2:8" ht="12">
      <c r="B84" s="34" t="s">
        <v>106</v>
      </c>
      <c r="C84" s="34"/>
      <c r="D84" s="34"/>
      <c r="E84" s="35"/>
      <c r="F84" s="35"/>
      <c r="G84" s="63"/>
      <c r="H84" s="24"/>
    </row>
    <row r="85" spans="2:8" ht="12">
      <c r="B85" s="34" t="s">
        <v>93</v>
      </c>
      <c r="C85" s="34"/>
      <c r="D85" s="34"/>
      <c r="E85" s="35">
        <v>6.863</v>
      </c>
      <c r="F85" s="35"/>
      <c r="G85" s="55"/>
      <c r="H85" s="33">
        <f t="shared" si="2"/>
        <v>6.863</v>
      </c>
    </row>
    <row r="86" spans="1:8" ht="12">
      <c r="A86" s="27" t="s">
        <v>226</v>
      </c>
      <c r="B86" s="58" t="s">
        <v>227</v>
      </c>
      <c r="C86" s="58"/>
      <c r="D86" s="58"/>
      <c r="E86" s="52"/>
      <c r="F86" s="38"/>
      <c r="G86" s="52"/>
      <c r="H86" s="88">
        <f t="shared" si="2"/>
        <v>0</v>
      </c>
    </row>
    <row r="87" spans="1:8" ht="12">
      <c r="A87" s="27" t="s">
        <v>107</v>
      </c>
      <c r="B87" s="27" t="s">
        <v>108</v>
      </c>
      <c r="C87" s="27"/>
      <c r="D87" s="27"/>
      <c r="E87" s="28"/>
      <c r="F87" s="28"/>
      <c r="G87" s="39"/>
      <c r="H87" s="30"/>
    </row>
    <row r="88" spans="1:8" ht="12">
      <c r="A88" s="13"/>
      <c r="B88" s="13" t="s">
        <v>109</v>
      </c>
      <c r="C88" s="37">
        <v>4</v>
      </c>
      <c r="D88" s="37">
        <v>4</v>
      </c>
      <c r="E88" s="37"/>
      <c r="F88" s="37"/>
      <c r="G88" s="55">
        <f>E88*100/D88</f>
        <v>0</v>
      </c>
      <c r="H88" s="33">
        <f t="shared" si="2"/>
        <v>-4</v>
      </c>
    </row>
    <row r="89" spans="1:8" ht="12">
      <c r="A89" s="27" t="s">
        <v>110</v>
      </c>
      <c r="B89" s="27" t="s">
        <v>111</v>
      </c>
      <c r="C89" s="28"/>
      <c r="D89" s="28"/>
      <c r="E89" s="52"/>
      <c r="F89" s="52"/>
      <c r="G89" s="55"/>
      <c r="H89" s="33">
        <f t="shared" si="2"/>
        <v>0</v>
      </c>
    </row>
    <row r="90" spans="1:8" ht="12">
      <c r="A90" s="27" t="s">
        <v>112</v>
      </c>
      <c r="B90" s="27" t="s">
        <v>225</v>
      </c>
      <c r="C90" s="28"/>
      <c r="D90" s="28"/>
      <c r="E90" s="39"/>
      <c r="F90" s="39"/>
      <c r="G90" s="39"/>
      <c r="H90" s="24">
        <f t="shared" si="2"/>
        <v>0</v>
      </c>
    </row>
    <row r="91" spans="1:8" ht="12">
      <c r="A91" s="27" t="s">
        <v>113</v>
      </c>
      <c r="B91" s="27" t="s">
        <v>108</v>
      </c>
      <c r="C91" s="28"/>
      <c r="D91" s="28"/>
      <c r="E91" s="28"/>
      <c r="F91" s="28"/>
      <c r="G91" s="39"/>
      <c r="H91" s="30">
        <f t="shared" si="2"/>
        <v>0</v>
      </c>
    </row>
    <row r="92" spans="1:8" ht="12">
      <c r="A92" s="13"/>
      <c r="B92" s="13" t="s">
        <v>114</v>
      </c>
      <c r="C92" s="37"/>
      <c r="D92" s="37"/>
      <c r="E92" s="37"/>
      <c r="F92" s="37"/>
      <c r="G92" s="32"/>
      <c r="H92" s="33">
        <f t="shared" si="2"/>
        <v>0</v>
      </c>
    </row>
    <row r="93" spans="1:8" ht="12">
      <c r="A93" s="13" t="s">
        <v>115</v>
      </c>
      <c r="B93" s="58" t="s">
        <v>116</v>
      </c>
      <c r="C93" s="37"/>
      <c r="D93" s="37"/>
      <c r="E93" s="55"/>
      <c r="F93" s="55"/>
      <c r="G93" s="17"/>
      <c r="H93" s="33">
        <f t="shared" si="2"/>
        <v>0</v>
      </c>
    </row>
    <row r="94" spans="1:8" ht="12">
      <c r="A94" s="58"/>
      <c r="B94" s="58" t="s">
        <v>117</v>
      </c>
      <c r="C94" s="38"/>
      <c r="D94" s="38"/>
      <c r="E94" s="52"/>
      <c r="F94" s="52"/>
      <c r="G94" s="52"/>
      <c r="H94" s="56">
        <f t="shared" si="2"/>
        <v>0</v>
      </c>
    </row>
    <row r="95" spans="1:8" ht="12">
      <c r="A95" s="48" t="s">
        <v>312</v>
      </c>
      <c r="B95" s="48"/>
      <c r="C95" s="38"/>
      <c r="D95" s="38">
        <v>5</v>
      </c>
      <c r="E95" s="52">
        <v>5</v>
      </c>
      <c r="F95" s="52"/>
      <c r="G95" s="52"/>
      <c r="H95" s="56"/>
    </row>
    <row r="96" spans="1:8" ht="24" customHeight="1">
      <c r="A96" s="48" t="s">
        <v>305</v>
      </c>
      <c r="B96" s="166" t="s">
        <v>307</v>
      </c>
      <c r="C96" s="48"/>
      <c r="D96" s="48"/>
      <c r="E96" s="52">
        <v>60</v>
      </c>
      <c r="F96" s="52"/>
      <c r="G96" s="52"/>
      <c r="H96" s="89"/>
    </row>
    <row r="97" spans="1:8" ht="23.25" customHeight="1">
      <c r="A97" s="48" t="s">
        <v>306</v>
      </c>
      <c r="B97" s="167" t="s">
        <v>308</v>
      </c>
      <c r="C97" s="48"/>
      <c r="D97" s="48"/>
      <c r="E97" s="152">
        <v>3</v>
      </c>
      <c r="F97" s="152"/>
      <c r="G97" s="52"/>
      <c r="H97" s="89"/>
    </row>
    <row r="98" spans="1:8" ht="12">
      <c r="A98" s="34" t="s">
        <v>118</v>
      </c>
      <c r="B98" s="34" t="s">
        <v>119</v>
      </c>
      <c r="C98" s="55">
        <f>C100</f>
        <v>568.7</v>
      </c>
      <c r="D98" s="55">
        <f>D100</f>
        <v>568.7</v>
      </c>
      <c r="E98" s="90">
        <f>E100</f>
        <v>51.875</v>
      </c>
      <c r="F98" s="90">
        <f>F100</f>
        <v>37.4</v>
      </c>
      <c r="G98" s="63">
        <f>E98*100/D98</f>
        <v>9.121681026903463</v>
      </c>
      <c r="H98" s="60">
        <f t="shared" si="2"/>
        <v>-516.825</v>
      </c>
    </row>
    <row r="99" spans="1:8" ht="12">
      <c r="A99" s="27" t="s">
        <v>120</v>
      </c>
      <c r="B99" s="27" t="s">
        <v>121</v>
      </c>
      <c r="C99" s="27"/>
      <c r="D99" s="27"/>
      <c r="E99" s="28"/>
      <c r="F99" s="28"/>
      <c r="G99" s="28"/>
      <c r="H99" s="61">
        <f t="shared" si="2"/>
        <v>0</v>
      </c>
    </row>
    <row r="100" spans="2:8" ht="12">
      <c r="B100" s="34" t="s">
        <v>122</v>
      </c>
      <c r="C100" s="34">
        <v>568.7</v>
      </c>
      <c r="D100" s="34">
        <v>568.7</v>
      </c>
      <c r="E100" s="35">
        <v>51.875</v>
      </c>
      <c r="F100" s="35">
        <v>37.4</v>
      </c>
      <c r="G100" s="37">
        <f>E100*100/D100</f>
        <v>9.121681026903463</v>
      </c>
      <c r="H100" s="56">
        <f t="shared" si="2"/>
        <v>-516.825</v>
      </c>
    </row>
    <row r="101" spans="1:8" ht="12">
      <c r="A101" s="27" t="s">
        <v>123</v>
      </c>
      <c r="B101" s="27" t="s">
        <v>97</v>
      </c>
      <c r="C101" s="27"/>
      <c r="D101" s="27"/>
      <c r="E101" s="28"/>
      <c r="F101" s="28"/>
      <c r="G101" s="55"/>
      <c r="H101" s="56">
        <f t="shared" si="2"/>
        <v>0</v>
      </c>
    </row>
    <row r="102" spans="1:8" ht="12">
      <c r="A102" s="13"/>
      <c r="B102" s="13" t="s">
        <v>124</v>
      </c>
      <c r="C102" s="13"/>
      <c r="D102" s="13"/>
      <c r="E102" s="37"/>
      <c r="F102" s="37"/>
      <c r="G102" s="52" t="e">
        <f>E102*100/D102</f>
        <v>#DIV/0!</v>
      </c>
      <c r="H102" s="56">
        <f t="shared" si="2"/>
        <v>0</v>
      </c>
    </row>
    <row r="103" spans="1:8" ht="12">
      <c r="A103" s="15" t="s">
        <v>125</v>
      </c>
      <c r="B103" s="45" t="s">
        <v>126</v>
      </c>
      <c r="C103" s="45"/>
      <c r="D103" s="168"/>
      <c r="E103" s="93">
        <f>E104+E105+E106+E107</f>
        <v>270.498</v>
      </c>
      <c r="F103" s="93">
        <f>F104+F105+F106+F107</f>
        <v>-1654.9</v>
      </c>
      <c r="G103" s="52" t="e">
        <f>E103*100/D103</f>
        <v>#DIV/0!</v>
      </c>
      <c r="H103" s="33">
        <f t="shared" si="2"/>
        <v>270.498</v>
      </c>
    </row>
    <row r="104" spans="1:8" ht="12">
      <c r="A104" s="27" t="s">
        <v>127</v>
      </c>
      <c r="B104" s="34" t="s">
        <v>128</v>
      </c>
      <c r="C104" s="34"/>
      <c r="D104" s="34"/>
      <c r="E104" s="38">
        <v>142.051</v>
      </c>
      <c r="F104" s="38">
        <v>107.6</v>
      </c>
      <c r="G104" s="17"/>
      <c r="H104" s="33">
        <f t="shared" si="2"/>
        <v>142.051</v>
      </c>
    </row>
    <row r="105" spans="1:8" ht="12">
      <c r="A105" s="27" t="s">
        <v>309</v>
      </c>
      <c r="B105" s="58" t="s">
        <v>128</v>
      </c>
      <c r="C105" s="58"/>
      <c r="D105" s="58"/>
      <c r="E105" s="38">
        <v>28.8</v>
      </c>
      <c r="F105" s="38"/>
      <c r="G105" s="17"/>
      <c r="H105" s="33">
        <f t="shared" si="2"/>
        <v>28.8</v>
      </c>
    </row>
    <row r="106" spans="1:8" ht="12">
      <c r="A106" s="27" t="s">
        <v>280</v>
      </c>
      <c r="B106" s="58" t="s">
        <v>129</v>
      </c>
      <c r="C106" s="58"/>
      <c r="D106" s="58"/>
      <c r="E106" s="52"/>
      <c r="F106" s="52"/>
      <c r="G106" s="17"/>
      <c r="H106" s="33">
        <f t="shared" si="2"/>
        <v>0</v>
      </c>
    </row>
    <row r="107" spans="1:8" ht="12.75" thickBot="1">
      <c r="A107" s="27" t="s">
        <v>130</v>
      </c>
      <c r="B107" s="27" t="s">
        <v>126</v>
      </c>
      <c r="C107" s="27"/>
      <c r="D107" s="27"/>
      <c r="E107" s="39">
        <v>99.647</v>
      </c>
      <c r="F107" s="39">
        <v>-1762.5</v>
      </c>
      <c r="G107" s="39" t="e">
        <f>E107*100/D107</f>
        <v>#DIV/0!</v>
      </c>
      <c r="H107" s="24">
        <f t="shared" si="2"/>
        <v>99.647</v>
      </c>
    </row>
    <row r="108" spans="1:8" ht="12.75" thickBot="1">
      <c r="A108" s="72" t="s">
        <v>134</v>
      </c>
      <c r="B108" s="95" t="s">
        <v>135</v>
      </c>
      <c r="C108" s="96">
        <f>C109</f>
        <v>382644.24799999996</v>
      </c>
      <c r="D108" s="96">
        <f>D109</f>
        <v>383154.24799999996</v>
      </c>
      <c r="E108" s="96">
        <f>E109+E185+E188</f>
        <v>57429.45266</v>
      </c>
      <c r="F108" s="73">
        <f>F109+F188+F185</f>
        <v>56776.853</v>
      </c>
      <c r="G108" s="98">
        <f>E108*100/D108</f>
        <v>14.988598706597141</v>
      </c>
      <c r="H108" s="99">
        <f t="shared" si="2"/>
        <v>-325724.79533999995</v>
      </c>
    </row>
    <row r="109" spans="1:8" ht="12.75" thickBot="1">
      <c r="A109" s="100" t="s">
        <v>232</v>
      </c>
      <c r="B109" s="95" t="s">
        <v>233</v>
      </c>
      <c r="C109" s="73">
        <f>C110+C113+C138+C174</f>
        <v>382644.24799999996</v>
      </c>
      <c r="D109" s="73">
        <f>D110+D113+D138+D174</f>
        <v>383154.24799999996</v>
      </c>
      <c r="E109" s="101">
        <f>E110+E113+E138+E174</f>
        <v>58028.48866</v>
      </c>
      <c r="F109" s="97">
        <f>F110+F113+F138+F174</f>
        <v>56776.853</v>
      </c>
      <c r="G109" s="98">
        <f>E109*100/D109</f>
        <v>15.14494200779421</v>
      </c>
      <c r="H109" s="99">
        <f t="shared" si="2"/>
        <v>-325125.75934</v>
      </c>
    </row>
    <row r="110" spans="1:8" ht="12.75" thickBot="1">
      <c r="A110" s="72" t="s">
        <v>136</v>
      </c>
      <c r="B110" s="41" t="s">
        <v>137</v>
      </c>
      <c r="C110" s="102">
        <f>C111+C112</f>
        <v>118247</v>
      </c>
      <c r="D110" s="102">
        <f>D111+D112</f>
        <v>118247</v>
      </c>
      <c r="E110" s="102">
        <f>E111+E112</f>
        <v>17342</v>
      </c>
      <c r="F110" s="102">
        <f>F111+F112</f>
        <v>16788</v>
      </c>
      <c r="G110" s="73">
        <f>E110*100/D110</f>
        <v>14.665911185907465</v>
      </c>
      <c r="H110" s="20">
        <f t="shared" si="2"/>
        <v>-100905</v>
      </c>
    </row>
    <row r="111" spans="1:8" ht="12">
      <c r="A111" s="34" t="s">
        <v>138</v>
      </c>
      <c r="B111" s="68" t="s">
        <v>139</v>
      </c>
      <c r="C111" s="68">
        <v>118247</v>
      </c>
      <c r="D111" s="68">
        <v>118247</v>
      </c>
      <c r="E111" s="92">
        <v>17342</v>
      </c>
      <c r="F111" s="92">
        <v>16788</v>
      </c>
      <c r="G111" s="63">
        <f>E111*100/D111</f>
        <v>14.665911185907465</v>
      </c>
      <c r="H111" s="60">
        <f t="shared" si="2"/>
        <v>-100905</v>
      </c>
    </row>
    <row r="112" spans="1:8" ht="24.75" customHeight="1" thickBot="1">
      <c r="A112" s="91" t="s">
        <v>218</v>
      </c>
      <c r="B112" s="103" t="s">
        <v>219</v>
      </c>
      <c r="C112" s="103"/>
      <c r="D112" s="103"/>
      <c r="E112" s="104"/>
      <c r="F112" s="34"/>
      <c r="G112" s="17"/>
      <c r="H112" s="88"/>
    </row>
    <row r="113" spans="1:9" ht="12.75" thickBot="1">
      <c r="A113" s="72" t="s">
        <v>140</v>
      </c>
      <c r="B113" s="105" t="s">
        <v>141</v>
      </c>
      <c r="C113" s="106">
        <f>C116+C117+C118+C121+C122+C114+C115+C119</f>
        <v>19714.399999999998</v>
      </c>
      <c r="D113" s="106">
        <f>D116+D117+D118+D121+D122+D114+D115+D119</f>
        <v>19714.399999999998</v>
      </c>
      <c r="E113" s="102">
        <f>E114+E115+E116+E117+E118+E119+E120+E121+E122</f>
        <v>916.088</v>
      </c>
      <c r="F113" s="96">
        <f>F116+F117+F118+F121+F122+F114+F115+F120+F119</f>
        <v>2384.9320000000002</v>
      </c>
      <c r="G113" s="107">
        <f>E113*100/D113</f>
        <v>4.64679625045652</v>
      </c>
      <c r="H113" s="108">
        <f t="shared" si="2"/>
        <v>-18798.311999999998</v>
      </c>
      <c r="I113" s="9"/>
    </row>
    <row r="114" spans="1:9" ht="12">
      <c r="A114" s="13" t="s">
        <v>248</v>
      </c>
      <c r="B114" s="68" t="s">
        <v>249</v>
      </c>
      <c r="C114" s="109"/>
      <c r="D114" s="109"/>
      <c r="E114" s="111"/>
      <c r="F114" s="111"/>
      <c r="G114" s="32"/>
      <c r="H114" s="33">
        <f t="shared" si="2"/>
        <v>0</v>
      </c>
      <c r="I114" s="9"/>
    </row>
    <row r="115" spans="1:9" ht="12">
      <c r="A115" s="13" t="s">
        <v>142</v>
      </c>
      <c r="B115" s="68" t="s">
        <v>143</v>
      </c>
      <c r="C115" s="68"/>
      <c r="D115" s="68"/>
      <c r="E115" s="112"/>
      <c r="F115" s="52"/>
      <c r="G115" s="17"/>
      <c r="H115" s="33">
        <f t="shared" si="2"/>
        <v>0</v>
      </c>
      <c r="I115" s="9"/>
    </row>
    <row r="116" spans="1:9" ht="12">
      <c r="A116" s="34" t="s">
        <v>144</v>
      </c>
      <c r="B116" s="75" t="s">
        <v>145</v>
      </c>
      <c r="C116" s="75"/>
      <c r="D116" s="75"/>
      <c r="E116" s="113"/>
      <c r="F116" s="113"/>
      <c r="G116" s="17"/>
      <c r="H116" s="33">
        <f t="shared" si="2"/>
        <v>0</v>
      </c>
      <c r="I116" s="9"/>
    </row>
    <row r="117" spans="1:8" ht="12">
      <c r="A117" s="27" t="s">
        <v>146</v>
      </c>
      <c r="B117" s="67" t="s">
        <v>147</v>
      </c>
      <c r="C117" s="79"/>
      <c r="D117" s="79"/>
      <c r="E117" s="48"/>
      <c r="F117" s="48">
        <v>396.04</v>
      </c>
      <c r="G117" s="17"/>
      <c r="H117" s="33">
        <f t="shared" si="2"/>
        <v>0</v>
      </c>
    </row>
    <row r="118" spans="1:8" ht="12">
      <c r="A118" s="58" t="s">
        <v>148</v>
      </c>
      <c r="B118" s="67" t="s">
        <v>149</v>
      </c>
      <c r="C118" s="67">
        <v>2743.6</v>
      </c>
      <c r="D118" s="67">
        <v>2743.6</v>
      </c>
      <c r="E118" s="112">
        <v>587.448</v>
      </c>
      <c r="F118" s="52">
        <v>619.592</v>
      </c>
      <c r="G118" s="52">
        <f>E118*100/D118</f>
        <v>21.41157603149147</v>
      </c>
      <c r="H118" s="56">
        <f t="shared" si="2"/>
        <v>-2156.152</v>
      </c>
    </row>
    <row r="119" spans="1:8" ht="12">
      <c r="A119" s="13" t="s">
        <v>241</v>
      </c>
      <c r="B119" s="68" t="s">
        <v>237</v>
      </c>
      <c r="C119" s="68"/>
      <c r="D119" s="68"/>
      <c r="E119" s="92"/>
      <c r="F119" s="55"/>
      <c r="G119" s="17"/>
      <c r="H119" s="33">
        <f t="shared" si="2"/>
        <v>0</v>
      </c>
    </row>
    <row r="120" spans="1:8" ht="12">
      <c r="A120" s="13" t="s">
        <v>150</v>
      </c>
      <c r="B120" s="68" t="s">
        <v>247</v>
      </c>
      <c r="C120" s="75"/>
      <c r="D120" s="75"/>
      <c r="E120" s="92"/>
      <c r="F120" s="55"/>
      <c r="G120" s="29"/>
      <c r="H120" s="88"/>
    </row>
    <row r="121" spans="1:9" s="9" customFormat="1" ht="12.75" thickBot="1">
      <c r="A121" s="13" t="s">
        <v>245</v>
      </c>
      <c r="B121" s="68" t="s">
        <v>246</v>
      </c>
      <c r="C121" s="114"/>
      <c r="D121" s="114"/>
      <c r="E121" s="92"/>
      <c r="F121" s="92"/>
      <c r="G121" s="29"/>
      <c r="H121" s="24">
        <f t="shared" si="2"/>
        <v>0</v>
      </c>
      <c r="I121" s="4"/>
    </row>
    <row r="122" spans="1:8" ht="12.75" thickBot="1">
      <c r="A122" s="72" t="s">
        <v>151</v>
      </c>
      <c r="B122" s="115" t="s">
        <v>152</v>
      </c>
      <c r="C122" s="116">
        <f>C124+C125+C126+C127+C128+C130+C129+C131+C132+C123+C134+C133</f>
        <v>16970.8</v>
      </c>
      <c r="D122" s="116">
        <f>D124+D125+D126+D127+D128+D130+D129+D131+D132+D123+D134+D133</f>
        <v>16970.8</v>
      </c>
      <c r="E122" s="116">
        <f>E124+E125+E126+E127+E128+E130+E129+E131+E132+E123+E134+E133</f>
        <v>328.64</v>
      </c>
      <c r="F122" s="116">
        <f>F124+F125+F126+F127+F128+F130+F129+F131+F132+F123+F134+F133</f>
        <v>1369.3000000000002</v>
      </c>
      <c r="G122" s="98">
        <f>E122*100/D122</f>
        <v>1.9365026987531526</v>
      </c>
      <c r="H122" s="99">
        <f t="shared" si="2"/>
        <v>-16642.16</v>
      </c>
    </row>
    <row r="123" spans="1:8" ht="12">
      <c r="A123" s="13" t="s">
        <v>151</v>
      </c>
      <c r="B123" s="68" t="s">
        <v>156</v>
      </c>
      <c r="C123" s="68"/>
      <c r="D123" s="68"/>
      <c r="E123" s="55"/>
      <c r="F123" s="55"/>
      <c r="G123" s="32"/>
      <c r="H123" s="33">
        <f t="shared" si="2"/>
        <v>0</v>
      </c>
    </row>
    <row r="124" spans="1:8" ht="12">
      <c r="A124" s="58" t="s">
        <v>151</v>
      </c>
      <c r="B124" s="68" t="s">
        <v>153</v>
      </c>
      <c r="C124" s="68">
        <v>3268.9</v>
      </c>
      <c r="D124" s="68">
        <v>3268.9</v>
      </c>
      <c r="E124" s="92"/>
      <c r="F124" s="55"/>
      <c r="G124" s="52">
        <f>E124*100/D124</f>
        <v>0</v>
      </c>
      <c r="H124" s="56">
        <f t="shared" si="2"/>
        <v>-3268.9</v>
      </c>
    </row>
    <row r="125" spans="1:8" ht="12">
      <c r="A125" s="27" t="s">
        <v>151</v>
      </c>
      <c r="B125" s="79" t="s">
        <v>154</v>
      </c>
      <c r="C125" s="79">
        <v>8176.9</v>
      </c>
      <c r="D125" s="79">
        <v>8176.9</v>
      </c>
      <c r="E125" s="91">
        <v>314.64</v>
      </c>
      <c r="F125" s="91">
        <v>1335.4</v>
      </c>
      <c r="G125" s="52">
        <f>E125*100/D125</f>
        <v>3.8479130232728784</v>
      </c>
      <c r="H125" s="56">
        <f t="shared" si="2"/>
        <v>-7862.259999999999</v>
      </c>
    </row>
    <row r="126" spans="1:8" ht="12">
      <c r="A126" s="27" t="s">
        <v>151</v>
      </c>
      <c r="B126" s="67" t="s">
        <v>155</v>
      </c>
      <c r="C126" s="67">
        <v>568.3</v>
      </c>
      <c r="D126" s="67">
        <v>568.3</v>
      </c>
      <c r="E126" s="52">
        <v>14</v>
      </c>
      <c r="F126" s="52">
        <v>33.9</v>
      </c>
      <c r="G126" s="52">
        <f>E126*100/D126</f>
        <v>2.4634875945803274</v>
      </c>
      <c r="H126" s="56">
        <f t="shared" si="2"/>
        <v>-554.3</v>
      </c>
    </row>
    <row r="127" spans="1:8" ht="12">
      <c r="A127" s="27" t="s">
        <v>151</v>
      </c>
      <c r="B127" s="79" t="s">
        <v>215</v>
      </c>
      <c r="C127" s="67"/>
      <c r="D127" s="67"/>
      <c r="E127" s="52"/>
      <c r="F127" s="52"/>
      <c r="G127" s="52"/>
      <c r="H127" s="56">
        <f t="shared" si="2"/>
        <v>0</v>
      </c>
    </row>
    <row r="128" spans="1:8" ht="12">
      <c r="A128" s="27" t="s">
        <v>151</v>
      </c>
      <c r="B128" s="79" t="s">
        <v>251</v>
      </c>
      <c r="C128" s="79"/>
      <c r="D128" s="79"/>
      <c r="E128" s="39"/>
      <c r="F128" s="39"/>
      <c r="G128" s="52" t="e">
        <f aca="true" t="shared" si="3" ref="G128:G146">E128*100/D128</f>
        <v>#DIV/0!</v>
      </c>
      <c r="H128" s="56">
        <f t="shared" si="2"/>
        <v>0</v>
      </c>
    </row>
    <row r="129" spans="1:8" ht="12">
      <c r="A129" s="27" t="s">
        <v>151</v>
      </c>
      <c r="B129" s="79" t="s">
        <v>252</v>
      </c>
      <c r="C129" s="79"/>
      <c r="D129" s="79"/>
      <c r="E129" s="52"/>
      <c r="F129" s="52"/>
      <c r="G129" s="52" t="e">
        <f t="shared" si="3"/>
        <v>#DIV/0!</v>
      </c>
      <c r="H129" s="56">
        <f t="shared" si="2"/>
        <v>0</v>
      </c>
    </row>
    <row r="130" spans="1:8" ht="12">
      <c r="A130" s="27" t="s">
        <v>151</v>
      </c>
      <c r="B130" s="79" t="s">
        <v>253</v>
      </c>
      <c r="C130" s="79"/>
      <c r="D130" s="79"/>
      <c r="E130" s="39"/>
      <c r="F130" s="39"/>
      <c r="G130" s="52" t="e">
        <f t="shared" si="3"/>
        <v>#DIV/0!</v>
      </c>
      <c r="H130" s="56">
        <f t="shared" si="2"/>
        <v>0</v>
      </c>
    </row>
    <row r="131" spans="1:8" ht="12">
      <c r="A131" s="27" t="s">
        <v>151</v>
      </c>
      <c r="B131" s="79" t="s">
        <v>290</v>
      </c>
      <c r="C131" s="67">
        <v>2053.6</v>
      </c>
      <c r="D131" s="67">
        <v>2053.6</v>
      </c>
      <c r="E131" s="52"/>
      <c r="F131" s="52"/>
      <c r="G131" s="52">
        <f t="shared" si="3"/>
        <v>0</v>
      </c>
      <c r="H131" s="56">
        <f t="shared" si="2"/>
        <v>-2053.6</v>
      </c>
    </row>
    <row r="132" spans="1:8" ht="12">
      <c r="A132" s="27" t="s">
        <v>151</v>
      </c>
      <c r="B132" s="79" t="s">
        <v>254</v>
      </c>
      <c r="C132" s="79"/>
      <c r="D132" s="79"/>
      <c r="E132" s="39"/>
      <c r="F132" s="39"/>
      <c r="G132" s="29" t="e">
        <f t="shared" si="3"/>
        <v>#DIV/0!</v>
      </c>
      <c r="H132" s="24">
        <f t="shared" si="2"/>
        <v>0</v>
      </c>
    </row>
    <row r="133" spans="1:8" ht="12">
      <c r="A133" s="27" t="s">
        <v>151</v>
      </c>
      <c r="B133" s="79" t="s">
        <v>274</v>
      </c>
      <c r="C133" s="79">
        <v>2018.1</v>
      </c>
      <c r="D133" s="79">
        <v>2018.1</v>
      </c>
      <c r="E133" s="39"/>
      <c r="F133" s="118"/>
      <c r="G133" s="29"/>
      <c r="H133" s="119"/>
    </row>
    <row r="134" spans="1:8" ht="12">
      <c r="A134" s="27" t="s">
        <v>151</v>
      </c>
      <c r="B134" s="79" t="s">
        <v>266</v>
      </c>
      <c r="C134" s="160">
        <v>885</v>
      </c>
      <c r="D134" s="160">
        <v>885</v>
      </c>
      <c r="E134" s="121"/>
      <c r="F134" s="118"/>
      <c r="G134" s="29"/>
      <c r="H134" s="122"/>
    </row>
    <row r="135" spans="1:8" ht="12">
      <c r="A135" s="27" t="s">
        <v>151</v>
      </c>
      <c r="B135" s="114" t="s">
        <v>273</v>
      </c>
      <c r="C135" s="123"/>
      <c r="D135" s="123"/>
      <c r="E135" s="39"/>
      <c r="F135" s="39"/>
      <c r="G135" s="29"/>
      <c r="H135" s="30"/>
    </row>
    <row r="136" spans="1:8" ht="12">
      <c r="A136" s="27" t="s">
        <v>151</v>
      </c>
      <c r="B136" s="114" t="s">
        <v>275</v>
      </c>
      <c r="C136" s="123"/>
      <c r="D136" s="123"/>
      <c r="E136" s="39"/>
      <c r="F136" s="39"/>
      <c r="G136" s="29"/>
      <c r="H136" s="30"/>
    </row>
    <row r="137" spans="1:8" ht="12.75" thickBot="1">
      <c r="A137" s="27" t="s">
        <v>151</v>
      </c>
      <c r="B137" s="114" t="s">
        <v>278</v>
      </c>
      <c r="C137" s="124"/>
      <c r="D137" s="53"/>
      <c r="E137" s="125"/>
      <c r="F137" s="39"/>
      <c r="G137" s="126"/>
      <c r="H137" s="30"/>
    </row>
    <row r="138" spans="1:8" ht="12.75" thickBot="1">
      <c r="A138" s="72" t="s">
        <v>157</v>
      </c>
      <c r="B138" s="127" t="s">
        <v>158</v>
      </c>
      <c r="C138" s="128">
        <f>C141+C144+C146+C147+C148+C168+C169+C170+C172+C139+C145+C140+C143+C167+C142+C171</f>
        <v>244682.84799999997</v>
      </c>
      <c r="D138" s="169">
        <f>D141+D144+D146+D147+D148+D168+D169+D170+D172+D139+D145+D140+D143+D167+D142+D171</f>
        <v>245192.84799999997</v>
      </c>
      <c r="E138" s="129">
        <f>E139+E140+E141+E142+E143+E144+E145+E146+E147+E148+E167+E168+E169+E170+E172</f>
        <v>39770.40066</v>
      </c>
      <c r="F138" s="98">
        <f>F141+F144+F146+F147+F148+F168+F169+F170+F172+F139+F145+F140+F143+F167</f>
        <v>37603.921</v>
      </c>
      <c r="G138" s="98">
        <f t="shared" si="3"/>
        <v>16.220049232431123</v>
      </c>
      <c r="H138" s="99">
        <f t="shared" si="2"/>
        <v>-205422.44733999996</v>
      </c>
    </row>
    <row r="139" spans="1:8" ht="12">
      <c r="A139" s="13" t="s">
        <v>204</v>
      </c>
      <c r="B139" s="130" t="s">
        <v>205</v>
      </c>
      <c r="C139" s="130">
        <v>22180.3</v>
      </c>
      <c r="D139" s="130">
        <v>22180.3</v>
      </c>
      <c r="E139" s="131">
        <v>3800</v>
      </c>
      <c r="F139" s="36">
        <v>5450</v>
      </c>
      <c r="G139" s="55">
        <f t="shared" si="3"/>
        <v>17.132320121909984</v>
      </c>
      <c r="H139" s="56">
        <f t="shared" si="2"/>
        <v>-18380.3</v>
      </c>
    </row>
    <row r="140" spans="1:8" ht="36" customHeight="1">
      <c r="A140" s="13" t="s">
        <v>216</v>
      </c>
      <c r="B140" s="132" t="s">
        <v>217</v>
      </c>
      <c r="C140" s="132"/>
      <c r="D140" s="132"/>
      <c r="E140" s="112"/>
      <c r="F140" s="133"/>
      <c r="G140" s="52" t="e">
        <f t="shared" si="3"/>
        <v>#DIV/0!</v>
      </c>
      <c r="H140" s="89">
        <f t="shared" si="2"/>
        <v>0</v>
      </c>
    </row>
    <row r="141" spans="1:8" ht="12">
      <c r="A141" s="13" t="s">
        <v>159</v>
      </c>
      <c r="B141" s="68" t="s">
        <v>160</v>
      </c>
      <c r="C141" s="68">
        <v>636.5</v>
      </c>
      <c r="D141" s="68">
        <v>636.5</v>
      </c>
      <c r="E141" s="48">
        <v>636.5</v>
      </c>
      <c r="F141" s="58">
        <v>626.7</v>
      </c>
      <c r="G141" s="52">
        <f t="shared" si="3"/>
        <v>100</v>
      </c>
      <c r="H141" s="89">
        <f>E141-D141</f>
        <v>0</v>
      </c>
    </row>
    <row r="142" spans="1:8" ht="24">
      <c r="A142" s="13" t="s">
        <v>260</v>
      </c>
      <c r="B142" s="132" t="s">
        <v>261</v>
      </c>
      <c r="C142" s="68"/>
      <c r="D142" s="68"/>
      <c r="E142" s="104"/>
      <c r="F142" s="34"/>
      <c r="G142" s="52"/>
      <c r="H142" s="89"/>
    </row>
    <row r="143" spans="1:8" ht="39" customHeight="1">
      <c r="A143" s="58" t="s">
        <v>220</v>
      </c>
      <c r="B143" s="132" t="s">
        <v>221</v>
      </c>
      <c r="C143" s="132">
        <v>120.6</v>
      </c>
      <c r="D143" s="132">
        <v>120.6</v>
      </c>
      <c r="E143" s="48">
        <v>21.3</v>
      </c>
      <c r="F143" s="58">
        <v>23.3</v>
      </c>
      <c r="G143" s="52">
        <f t="shared" si="3"/>
        <v>17.66169154228856</v>
      </c>
      <c r="H143" s="89">
        <f>E143-D143</f>
        <v>-99.3</v>
      </c>
    </row>
    <row r="144" spans="1:9" ht="12">
      <c r="A144" s="58" t="s">
        <v>162</v>
      </c>
      <c r="B144" s="67" t="s">
        <v>163</v>
      </c>
      <c r="C144" s="68">
        <v>1220.6</v>
      </c>
      <c r="D144" s="68">
        <v>1220.6</v>
      </c>
      <c r="E144" s="48">
        <v>1220.6</v>
      </c>
      <c r="F144" s="58"/>
      <c r="G144" s="52">
        <f t="shared" si="3"/>
        <v>100</v>
      </c>
      <c r="H144" s="89">
        <f>E144-D144</f>
        <v>0</v>
      </c>
      <c r="I144" s="9"/>
    </row>
    <row r="145" spans="1:9" ht="24.75" customHeight="1">
      <c r="A145" s="58" t="s">
        <v>213</v>
      </c>
      <c r="B145" s="134" t="s">
        <v>214</v>
      </c>
      <c r="C145" s="132">
        <v>421.4</v>
      </c>
      <c r="D145" s="132">
        <v>421.4</v>
      </c>
      <c r="E145" s="52"/>
      <c r="F145" s="58"/>
      <c r="G145" s="52">
        <f t="shared" si="3"/>
        <v>0</v>
      </c>
      <c r="H145" s="89">
        <f>E145-D145</f>
        <v>-421.4</v>
      </c>
      <c r="I145" s="9"/>
    </row>
    <row r="146" spans="1:9" s="9" customFormat="1" ht="12">
      <c r="A146" s="58" t="s">
        <v>164</v>
      </c>
      <c r="B146" s="67" t="s">
        <v>165</v>
      </c>
      <c r="C146" s="68"/>
      <c r="D146" s="68">
        <v>510</v>
      </c>
      <c r="E146" s="48">
        <v>330</v>
      </c>
      <c r="F146" s="58">
        <v>340</v>
      </c>
      <c r="G146" s="52">
        <f t="shared" si="3"/>
        <v>64.70588235294117</v>
      </c>
      <c r="H146" s="89">
        <f aca="true" t="shared" si="4" ref="H146:H190">E146-D146</f>
        <v>-180</v>
      </c>
      <c r="I146" s="4"/>
    </row>
    <row r="147" spans="1:8" ht="12.75" thickBot="1">
      <c r="A147" s="27" t="s">
        <v>166</v>
      </c>
      <c r="B147" s="79" t="s">
        <v>167</v>
      </c>
      <c r="C147" s="75">
        <v>4340.3</v>
      </c>
      <c r="D147" s="75">
        <v>4340.3</v>
      </c>
      <c r="E147" s="91">
        <v>775</v>
      </c>
      <c r="F147" s="91">
        <v>643.667</v>
      </c>
      <c r="G147" s="63">
        <f>E147*100/D147</f>
        <v>17.85590857774808</v>
      </c>
      <c r="H147" s="60">
        <f t="shared" si="4"/>
        <v>-3565.3</v>
      </c>
    </row>
    <row r="148" spans="1:8" ht="12.75" thickBot="1">
      <c r="A148" s="100" t="s">
        <v>168</v>
      </c>
      <c r="B148" s="41" t="s">
        <v>169</v>
      </c>
      <c r="C148" s="128">
        <f>C149+C150+C151+C152+C153+C154+C155+C156+C157+C158+C159+C160+C161+C162+C163+C164+C165+C166</f>
        <v>159364.5</v>
      </c>
      <c r="D148" s="128">
        <f>D149+D150+D151+D152+D153+D154+D155+D156+D157+D158+D159+D160+D161+D162+D163+D164+D165+D166</f>
        <v>159364.5</v>
      </c>
      <c r="E148" s="128">
        <f>E149+E150+E151+E152+E153+E154+E155+E156+E157+E158+E159+E160+E161+E162+E163+E164+E165+E166</f>
        <v>25201.66666</v>
      </c>
      <c r="F148" s="128">
        <f>F149+F150+F151+F152+F153+F154+F155+F156+F157+F158+F159+F160+F161+F162+F163+F164+F165+F166</f>
        <v>22480.154</v>
      </c>
      <c r="G148" s="98">
        <f>E148*100/D148</f>
        <v>15.81385230713239</v>
      </c>
      <c r="H148" s="99">
        <f t="shared" si="4"/>
        <v>-134162.83334</v>
      </c>
    </row>
    <row r="149" spans="1:8" ht="12">
      <c r="A149" s="13" t="s">
        <v>168</v>
      </c>
      <c r="B149" s="67" t="s">
        <v>161</v>
      </c>
      <c r="C149" s="68">
        <v>13249.9</v>
      </c>
      <c r="D149" s="68">
        <v>13249.9</v>
      </c>
      <c r="E149" s="131">
        <v>2466.603</v>
      </c>
      <c r="F149" s="36">
        <v>2336.42</v>
      </c>
      <c r="G149" s="32">
        <f>E149*100/D149</f>
        <v>18.616012196318465</v>
      </c>
      <c r="H149" s="135">
        <f t="shared" si="4"/>
        <v>-10783.296999999999</v>
      </c>
    </row>
    <row r="150" spans="1:8" ht="24" customHeight="1">
      <c r="A150" s="13" t="s">
        <v>168</v>
      </c>
      <c r="B150" s="132" t="s">
        <v>224</v>
      </c>
      <c r="C150" s="161">
        <v>93</v>
      </c>
      <c r="D150" s="161">
        <v>93</v>
      </c>
      <c r="E150" s="131"/>
      <c r="F150" s="131"/>
      <c r="G150" s="23">
        <f>E150*100/D150</f>
        <v>0</v>
      </c>
      <c r="H150" s="33">
        <f t="shared" si="4"/>
        <v>-93</v>
      </c>
    </row>
    <row r="151" spans="1:8" ht="24" customHeight="1">
      <c r="A151" s="13" t="s">
        <v>168</v>
      </c>
      <c r="B151" s="132" t="s">
        <v>212</v>
      </c>
      <c r="C151" s="132">
        <v>2076.2</v>
      </c>
      <c r="D151" s="132">
        <v>2076.2</v>
      </c>
      <c r="E151" s="136"/>
      <c r="F151" s="36"/>
      <c r="G151" s="17">
        <f>E151*100/D151</f>
        <v>0</v>
      </c>
      <c r="H151" s="33">
        <f t="shared" si="4"/>
        <v>-2076.2</v>
      </c>
    </row>
    <row r="152" spans="1:8" ht="12">
      <c r="A152" s="13" t="s">
        <v>168</v>
      </c>
      <c r="B152" s="68" t="s">
        <v>170</v>
      </c>
      <c r="C152" s="68">
        <v>10356.3</v>
      </c>
      <c r="D152" s="68">
        <v>10356.3</v>
      </c>
      <c r="E152" s="55">
        <v>558</v>
      </c>
      <c r="F152" s="55">
        <v>540.9</v>
      </c>
      <c r="G152" s="55">
        <f aca="true" t="shared" si="5" ref="G152:G170">E152*100/D152</f>
        <v>5.388024680629183</v>
      </c>
      <c r="H152" s="56">
        <f t="shared" si="4"/>
        <v>-9798.3</v>
      </c>
    </row>
    <row r="153" spans="1:8" ht="12">
      <c r="A153" s="58" t="s">
        <v>168</v>
      </c>
      <c r="B153" s="67" t="s">
        <v>171</v>
      </c>
      <c r="C153" s="67">
        <v>97299.7</v>
      </c>
      <c r="D153" s="67">
        <v>97299.7</v>
      </c>
      <c r="E153" s="48">
        <v>16200</v>
      </c>
      <c r="F153" s="48">
        <v>13806</v>
      </c>
      <c r="G153" s="52">
        <f t="shared" si="5"/>
        <v>16.64958884765318</v>
      </c>
      <c r="H153" s="56">
        <f t="shared" si="4"/>
        <v>-81099.7</v>
      </c>
    </row>
    <row r="154" spans="1:8" ht="12">
      <c r="A154" s="58" t="s">
        <v>168</v>
      </c>
      <c r="B154" s="67" t="s">
        <v>262</v>
      </c>
      <c r="C154" s="67">
        <v>285.8</v>
      </c>
      <c r="D154" s="67">
        <v>285.8</v>
      </c>
      <c r="E154" s="48">
        <v>47.6</v>
      </c>
      <c r="F154" s="48">
        <v>45</v>
      </c>
      <c r="G154" s="52">
        <f t="shared" si="5"/>
        <v>16.655003498950315</v>
      </c>
      <c r="H154" s="56">
        <f t="shared" si="4"/>
        <v>-238.20000000000002</v>
      </c>
    </row>
    <row r="155" spans="1:8" ht="24">
      <c r="A155" s="58" t="s">
        <v>168</v>
      </c>
      <c r="B155" s="134" t="s">
        <v>263</v>
      </c>
      <c r="C155" s="67">
        <v>4354.2</v>
      </c>
      <c r="D155" s="67">
        <v>4354.2</v>
      </c>
      <c r="E155" s="48">
        <v>733.2</v>
      </c>
      <c r="F155" s="48"/>
      <c r="G155" s="52"/>
      <c r="H155" s="56"/>
    </row>
    <row r="156" spans="1:8" ht="12">
      <c r="A156" s="58" t="s">
        <v>168</v>
      </c>
      <c r="B156" s="67" t="s">
        <v>172</v>
      </c>
      <c r="C156" s="67">
        <v>14772.4</v>
      </c>
      <c r="D156" s="67">
        <v>14772.4</v>
      </c>
      <c r="E156" s="52">
        <v>2462.066</v>
      </c>
      <c r="F156" s="48">
        <v>3056.634</v>
      </c>
      <c r="G156" s="52">
        <f t="shared" si="5"/>
        <v>16.666662153746174</v>
      </c>
      <c r="H156" s="56">
        <f t="shared" si="4"/>
        <v>-12310.333999999999</v>
      </c>
    </row>
    <row r="157" spans="1:8" ht="12">
      <c r="A157" s="58" t="s">
        <v>168</v>
      </c>
      <c r="B157" s="67" t="s">
        <v>173</v>
      </c>
      <c r="C157" s="67">
        <v>403.1</v>
      </c>
      <c r="D157" s="67">
        <v>403.1</v>
      </c>
      <c r="E157" s="48">
        <v>100.775</v>
      </c>
      <c r="F157" s="48">
        <v>95.2</v>
      </c>
      <c r="G157" s="52">
        <f t="shared" si="5"/>
        <v>25</v>
      </c>
      <c r="H157" s="56">
        <f t="shared" si="4"/>
        <v>-302.32500000000005</v>
      </c>
    </row>
    <row r="158" spans="1:8" ht="12">
      <c r="A158" s="58" t="s">
        <v>168</v>
      </c>
      <c r="B158" s="67" t="s">
        <v>174</v>
      </c>
      <c r="C158" s="67">
        <v>823.2</v>
      </c>
      <c r="D158" s="67">
        <v>823.2</v>
      </c>
      <c r="E158" s="48"/>
      <c r="F158" s="48"/>
      <c r="G158" s="52">
        <f t="shared" si="5"/>
        <v>0</v>
      </c>
      <c r="H158" s="56">
        <f t="shared" si="4"/>
        <v>-823.2</v>
      </c>
    </row>
    <row r="159" spans="1:8" ht="12">
      <c r="A159" s="58" t="s">
        <v>168</v>
      </c>
      <c r="B159" s="67" t="s">
        <v>175</v>
      </c>
      <c r="C159" s="67">
        <v>200.7</v>
      </c>
      <c r="D159" s="67">
        <v>200.7</v>
      </c>
      <c r="E159" s="52">
        <v>29.224</v>
      </c>
      <c r="F159" s="52">
        <v>32.3</v>
      </c>
      <c r="G159" s="52">
        <f t="shared" si="5"/>
        <v>14.561036372695566</v>
      </c>
      <c r="H159" s="56">
        <f t="shared" si="4"/>
        <v>-171.476</v>
      </c>
    </row>
    <row r="160" spans="1:10" ht="12">
      <c r="A160" s="58" t="s">
        <v>168</v>
      </c>
      <c r="B160" s="67" t="s">
        <v>176</v>
      </c>
      <c r="C160" s="67">
        <v>278</v>
      </c>
      <c r="D160" s="67">
        <v>278</v>
      </c>
      <c r="E160" s="48">
        <v>46</v>
      </c>
      <c r="F160" s="48">
        <v>44</v>
      </c>
      <c r="G160" s="52">
        <f t="shared" si="5"/>
        <v>16.546762589928058</v>
      </c>
      <c r="H160" s="56">
        <f t="shared" si="4"/>
        <v>-232</v>
      </c>
      <c r="J160" s="1"/>
    </row>
    <row r="161" spans="1:9" ht="12">
      <c r="A161" s="58" t="s">
        <v>168</v>
      </c>
      <c r="B161" s="67" t="s">
        <v>242</v>
      </c>
      <c r="C161" s="67">
        <v>14100.4</v>
      </c>
      <c r="D161" s="67">
        <v>14100.4</v>
      </c>
      <c r="E161" s="52">
        <v>2542</v>
      </c>
      <c r="F161" s="52">
        <v>2523.7</v>
      </c>
      <c r="G161" s="52">
        <f t="shared" si="5"/>
        <v>18.02785736574849</v>
      </c>
      <c r="H161" s="56">
        <f t="shared" si="4"/>
        <v>-11558.4</v>
      </c>
      <c r="I161" s="4" t="s">
        <v>209</v>
      </c>
    </row>
    <row r="162" spans="1:8" ht="12.75">
      <c r="A162" s="58" t="s">
        <v>168</v>
      </c>
      <c r="B162" s="162" t="s">
        <v>291</v>
      </c>
      <c r="C162" s="68">
        <v>72.8</v>
      </c>
      <c r="D162" s="68">
        <v>72.8</v>
      </c>
      <c r="E162" s="39">
        <v>12.132</v>
      </c>
      <c r="F162" s="39"/>
      <c r="G162" s="52"/>
      <c r="H162" s="56"/>
    </row>
    <row r="163" spans="1:8" ht="12.75">
      <c r="A163" s="58" t="s">
        <v>168</v>
      </c>
      <c r="B163" s="162" t="s">
        <v>292</v>
      </c>
      <c r="C163" s="68">
        <v>24.4</v>
      </c>
      <c r="D163" s="68">
        <v>24.4</v>
      </c>
      <c r="E163" s="39">
        <v>4.06666</v>
      </c>
      <c r="F163" s="39"/>
      <c r="G163" s="52"/>
      <c r="H163" s="56"/>
    </row>
    <row r="164" spans="1:8" ht="12.75">
      <c r="A164" s="58" t="s">
        <v>168</v>
      </c>
      <c r="B164" s="162" t="s">
        <v>293</v>
      </c>
      <c r="C164" s="68">
        <v>51.5</v>
      </c>
      <c r="D164" s="68">
        <v>51.5</v>
      </c>
      <c r="E164" s="39"/>
      <c r="F164" s="39"/>
      <c r="G164" s="52"/>
      <c r="H164" s="56"/>
    </row>
    <row r="165" spans="1:8" ht="12.75">
      <c r="A165" s="58" t="s">
        <v>168</v>
      </c>
      <c r="B165" s="163" t="s">
        <v>296</v>
      </c>
      <c r="C165" s="68">
        <v>922.9</v>
      </c>
      <c r="D165" s="68">
        <v>922.9</v>
      </c>
      <c r="E165" s="39"/>
      <c r="F165" s="39"/>
      <c r="G165" s="52"/>
      <c r="H165" s="56"/>
    </row>
    <row r="166" spans="1:8" ht="12.75">
      <c r="A166" s="58" t="s">
        <v>168</v>
      </c>
      <c r="B166" s="163" t="s">
        <v>294</v>
      </c>
      <c r="C166" s="68"/>
      <c r="D166" s="68"/>
      <c r="E166" s="39"/>
      <c r="F166" s="39"/>
      <c r="G166" s="52"/>
      <c r="H166" s="56"/>
    </row>
    <row r="167" spans="1:8" ht="48">
      <c r="A167" s="48" t="s">
        <v>222</v>
      </c>
      <c r="B167" s="132" t="s">
        <v>223</v>
      </c>
      <c r="C167" s="132">
        <v>3145.1</v>
      </c>
      <c r="D167" s="132">
        <v>3145.1</v>
      </c>
      <c r="E167" s="39"/>
      <c r="F167" s="39"/>
      <c r="G167" s="52">
        <f t="shared" si="5"/>
        <v>0</v>
      </c>
      <c r="H167" s="89">
        <f t="shared" si="4"/>
        <v>-3145.1</v>
      </c>
    </row>
    <row r="168" spans="1:8" ht="12">
      <c r="A168" s="13" t="s">
        <v>177</v>
      </c>
      <c r="B168" s="68" t="s">
        <v>178</v>
      </c>
      <c r="C168" s="68">
        <v>7835.3</v>
      </c>
      <c r="D168" s="68">
        <v>7835.3</v>
      </c>
      <c r="E168" s="52">
        <v>1245</v>
      </c>
      <c r="F168" s="52">
        <v>1250</v>
      </c>
      <c r="G168" s="52">
        <f t="shared" si="5"/>
        <v>15.889627710489707</v>
      </c>
      <c r="H168" s="56">
        <f t="shared" si="4"/>
        <v>-6590.3</v>
      </c>
    </row>
    <row r="169" spans="1:8" ht="12">
      <c r="A169" s="13" t="s">
        <v>177</v>
      </c>
      <c r="B169" s="68" t="s">
        <v>179</v>
      </c>
      <c r="C169" s="68">
        <v>3541.6</v>
      </c>
      <c r="D169" s="68">
        <v>3541.6</v>
      </c>
      <c r="E169" s="52">
        <v>614.334</v>
      </c>
      <c r="F169" s="52">
        <v>493.1</v>
      </c>
      <c r="G169" s="52">
        <f t="shared" si="5"/>
        <v>17.346227693697763</v>
      </c>
      <c r="H169" s="56">
        <f t="shared" si="4"/>
        <v>-2927.266</v>
      </c>
    </row>
    <row r="170" spans="1:8" ht="12">
      <c r="A170" s="27" t="s">
        <v>180</v>
      </c>
      <c r="B170" s="79" t="s">
        <v>181</v>
      </c>
      <c r="C170" s="79">
        <v>1633.3</v>
      </c>
      <c r="D170" s="79">
        <v>1633.3</v>
      </c>
      <c r="E170" s="28"/>
      <c r="F170" s="28"/>
      <c r="G170" s="39">
        <f t="shared" si="5"/>
        <v>0</v>
      </c>
      <c r="H170" s="61">
        <f t="shared" si="4"/>
        <v>-1633.3</v>
      </c>
    </row>
    <row r="171" spans="1:8" ht="13.5" thickBot="1">
      <c r="A171" s="91" t="s">
        <v>295</v>
      </c>
      <c r="B171" s="164" t="s">
        <v>297</v>
      </c>
      <c r="C171" s="114">
        <v>76.348</v>
      </c>
      <c r="D171" s="114">
        <v>76.348</v>
      </c>
      <c r="E171" s="39"/>
      <c r="F171" s="39"/>
      <c r="G171" s="39"/>
      <c r="H171" s="61"/>
    </row>
    <row r="172" spans="1:8" ht="12.75" thickBot="1">
      <c r="A172" s="137" t="s">
        <v>182</v>
      </c>
      <c r="B172" s="40" t="s">
        <v>183</v>
      </c>
      <c r="C172" s="73">
        <f>C173</f>
        <v>40167</v>
      </c>
      <c r="D172" s="73">
        <f>D173</f>
        <v>40167</v>
      </c>
      <c r="E172" s="117">
        <f>E173</f>
        <v>5926</v>
      </c>
      <c r="F172" s="117">
        <f>F173</f>
        <v>6297</v>
      </c>
      <c r="G172" s="98">
        <f>E172*100/D172</f>
        <v>14.753404536061941</v>
      </c>
      <c r="H172" s="138">
        <f t="shared" si="4"/>
        <v>-34241</v>
      </c>
    </row>
    <row r="173" spans="1:8" ht="12.75" thickBot="1">
      <c r="A173" s="139" t="s">
        <v>184</v>
      </c>
      <c r="B173" s="140" t="s">
        <v>185</v>
      </c>
      <c r="C173" s="75">
        <v>40167</v>
      </c>
      <c r="D173" s="75">
        <v>40167</v>
      </c>
      <c r="E173" s="142">
        <v>5926</v>
      </c>
      <c r="F173" s="1">
        <v>6297</v>
      </c>
      <c r="G173" s="19">
        <f>E173*100/D173</f>
        <v>14.753404536061941</v>
      </c>
      <c r="H173" s="20">
        <f t="shared" si="4"/>
        <v>-34241</v>
      </c>
    </row>
    <row r="174" spans="1:8" ht="12.75" thickBot="1">
      <c r="A174" s="72" t="s">
        <v>186</v>
      </c>
      <c r="B174" s="41" t="s">
        <v>206</v>
      </c>
      <c r="C174" s="73">
        <f>C175+C179+C176+C178</f>
        <v>0</v>
      </c>
      <c r="D174" s="73">
        <f>D175+D179+D176+D178</f>
        <v>0</v>
      </c>
      <c r="E174" s="73">
        <f>E175+E179+E176+E178+E177</f>
        <v>0</v>
      </c>
      <c r="F174" s="73">
        <f>F175+F179+F176+F178</f>
        <v>0</v>
      </c>
      <c r="G174" s="19" t="e">
        <f>E174*100/D174</f>
        <v>#DIV/0!</v>
      </c>
      <c r="H174" s="33">
        <f t="shared" si="4"/>
        <v>0</v>
      </c>
    </row>
    <row r="175" spans="1:8" ht="12">
      <c r="A175" s="13" t="s">
        <v>188</v>
      </c>
      <c r="B175" s="140" t="s">
        <v>187</v>
      </c>
      <c r="C175" s="75"/>
      <c r="D175" s="75"/>
      <c r="E175" s="55"/>
      <c r="F175" s="55"/>
      <c r="G175" s="17"/>
      <c r="H175" s="33">
        <f t="shared" si="4"/>
        <v>0</v>
      </c>
    </row>
    <row r="176" spans="1:8" ht="24">
      <c r="A176" s="34" t="s">
        <v>207</v>
      </c>
      <c r="B176" s="134" t="s">
        <v>208</v>
      </c>
      <c r="C176" s="150"/>
      <c r="D176" s="150"/>
      <c r="E176" s="63"/>
      <c r="F176" s="63"/>
      <c r="G176" s="39" t="e">
        <f>E176*100/D176</f>
        <v>#DIV/0!</v>
      </c>
      <c r="H176" s="24">
        <f t="shared" si="4"/>
        <v>0</v>
      </c>
    </row>
    <row r="177" spans="1:8" ht="24">
      <c r="A177" s="48" t="s">
        <v>281</v>
      </c>
      <c r="B177" s="150" t="s">
        <v>282</v>
      </c>
      <c r="C177" s="134"/>
      <c r="D177" s="134"/>
      <c r="E177" s="52"/>
      <c r="F177" s="52"/>
      <c r="G177" s="52"/>
      <c r="H177" s="88"/>
    </row>
    <row r="178" spans="1:8" ht="24.75" thickBot="1">
      <c r="A178" s="91" t="s">
        <v>235</v>
      </c>
      <c r="B178" s="143" t="s">
        <v>236</v>
      </c>
      <c r="C178" s="144"/>
      <c r="D178" s="144"/>
      <c r="E178" s="63"/>
      <c r="F178" s="63"/>
      <c r="G178" s="63" t="e">
        <f>E178*100/D178</f>
        <v>#DIV/0!</v>
      </c>
      <c r="H178" s="24">
        <f t="shared" si="4"/>
        <v>0</v>
      </c>
    </row>
    <row r="179" spans="1:8" ht="12.75" thickBot="1">
      <c r="A179" s="100" t="s">
        <v>189</v>
      </c>
      <c r="B179" s="41" t="s">
        <v>183</v>
      </c>
      <c r="C179" s="73">
        <f>C183+C181</f>
        <v>0</v>
      </c>
      <c r="D179" s="73">
        <f>D183+D181</f>
        <v>0</v>
      </c>
      <c r="E179" s="73">
        <f>E183+E181+E182</f>
        <v>0</v>
      </c>
      <c r="F179" s="73">
        <f>F183+F181+F180+F184+F182</f>
        <v>0</v>
      </c>
      <c r="G179" s="73"/>
      <c r="H179" s="20">
        <f t="shared" si="4"/>
        <v>0</v>
      </c>
    </row>
    <row r="180" spans="1:8" ht="12">
      <c r="A180" s="92" t="s">
        <v>190</v>
      </c>
      <c r="B180" s="130" t="s">
        <v>257</v>
      </c>
      <c r="C180" s="32"/>
      <c r="D180" s="32"/>
      <c r="E180" s="32"/>
      <c r="F180" s="55"/>
      <c r="G180" s="32"/>
      <c r="H180" s="33"/>
    </row>
    <row r="181" spans="1:8" ht="24">
      <c r="A181" s="48" t="s">
        <v>190</v>
      </c>
      <c r="B181" s="49" t="s">
        <v>255</v>
      </c>
      <c r="C181" s="49"/>
      <c r="D181" s="49"/>
      <c r="E181" s="52"/>
      <c r="F181" s="52"/>
      <c r="G181" s="17"/>
      <c r="H181" s="33">
        <f t="shared" si="4"/>
        <v>0</v>
      </c>
    </row>
    <row r="182" spans="1:8" ht="12">
      <c r="A182" s="48" t="s">
        <v>190</v>
      </c>
      <c r="B182" s="132" t="s">
        <v>250</v>
      </c>
      <c r="C182" s="132"/>
      <c r="D182" s="132"/>
      <c r="E182" s="55"/>
      <c r="F182" s="55"/>
      <c r="G182" s="17"/>
      <c r="H182" s="33"/>
    </row>
    <row r="183" spans="1:8" ht="12">
      <c r="A183" s="13" t="s">
        <v>190</v>
      </c>
      <c r="B183" s="132" t="s">
        <v>276</v>
      </c>
      <c r="C183" s="132"/>
      <c r="D183" s="132"/>
      <c r="E183" s="55"/>
      <c r="F183" s="55"/>
      <c r="G183" s="52" t="e">
        <f>E183*100/D183</f>
        <v>#DIV/0!</v>
      </c>
      <c r="H183" s="33">
        <f t="shared" si="4"/>
        <v>0</v>
      </c>
    </row>
    <row r="184" spans="1:8" ht="24">
      <c r="A184" s="13" t="s">
        <v>270</v>
      </c>
      <c r="B184" s="132" t="s">
        <v>271</v>
      </c>
      <c r="C184" s="132"/>
      <c r="D184" s="132"/>
      <c r="E184" s="55"/>
      <c r="F184" s="55"/>
      <c r="G184" s="52"/>
      <c r="H184" s="33"/>
    </row>
    <row r="185" spans="1:8" ht="12">
      <c r="A185" s="15" t="s">
        <v>234</v>
      </c>
      <c r="B185" s="74" t="s">
        <v>256</v>
      </c>
      <c r="C185" s="45"/>
      <c r="D185" s="45">
        <v>506.414</v>
      </c>
      <c r="E185" s="32">
        <v>506.414</v>
      </c>
      <c r="F185" s="32"/>
      <c r="G185" s="17"/>
      <c r="H185" s="33">
        <f t="shared" si="4"/>
        <v>0</v>
      </c>
    </row>
    <row r="186" spans="1:8" ht="12">
      <c r="A186" s="145" t="s">
        <v>228</v>
      </c>
      <c r="B186" s="21" t="s">
        <v>131</v>
      </c>
      <c r="C186" s="21"/>
      <c r="D186" s="21"/>
      <c r="E186" s="17">
        <f>E187</f>
        <v>0</v>
      </c>
      <c r="F186" s="17">
        <f>F187</f>
        <v>0</v>
      </c>
      <c r="G186" s="17"/>
      <c r="H186" s="33"/>
    </row>
    <row r="187" spans="1:8" ht="12">
      <c r="A187" s="27" t="s">
        <v>229</v>
      </c>
      <c r="B187" s="27" t="s">
        <v>211</v>
      </c>
      <c r="C187" s="27"/>
      <c r="D187" s="27"/>
      <c r="E187" s="52"/>
      <c r="F187" s="52"/>
      <c r="G187" s="17"/>
      <c r="H187" s="33"/>
    </row>
    <row r="188" spans="1:8" ht="12">
      <c r="A188" s="145" t="s">
        <v>230</v>
      </c>
      <c r="B188" s="21" t="s">
        <v>132</v>
      </c>
      <c r="C188" s="21"/>
      <c r="D188" s="21"/>
      <c r="E188" s="17">
        <f>E189</f>
        <v>-1105.45</v>
      </c>
      <c r="F188" s="17">
        <f>F189</f>
        <v>0</v>
      </c>
      <c r="G188" s="17"/>
      <c r="H188" s="33">
        <f t="shared" si="4"/>
        <v>-1105.45</v>
      </c>
    </row>
    <row r="189" spans="1:8" ht="12.75" thickBot="1">
      <c r="A189" s="48" t="s">
        <v>231</v>
      </c>
      <c r="B189" s="48" t="s">
        <v>133</v>
      </c>
      <c r="C189" s="48"/>
      <c r="D189" s="48"/>
      <c r="E189" s="52">
        <v>-1105.45</v>
      </c>
      <c r="F189" s="52"/>
      <c r="G189" s="17"/>
      <c r="H189" s="33">
        <f t="shared" si="4"/>
        <v>-1105.45</v>
      </c>
    </row>
    <row r="190" spans="1:8" ht="12.75" thickBot="1">
      <c r="A190" s="72"/>
      <c r="B190" s="137" t="s">
        <v>191</v>
      </c>
      <c r="C190" s="19">
        <f>C109+C8+C185</f>
        <v>448007.74799999996</v>
      </c>
      <c r="D190" s="19">
        <f>D109+D8+D185</f>
        <v>449041.562</v>
      </c>
      <c r="E190" s="19">
        <f>E109+E8+E185+E188</f>
        <v>67259.40566000002</v>
      </c>
      <c r="F190" s="19">
        <f>F109+F8+F185</f>
        <v>63064.303</v>
      </c>
      <c r="G190" s="73">
        <f>E190*100/D190</f>
        <v>14.9784365973678</v>
      </c>
      <c r="H190" s="20">
        <f t="shared" si="4"/>
        <v>-381782.15634</v>
      </c>
    </row>
    <row r="191" spans="1:7" ht="12">
      <c r="A191" s="1"/>
      <c r="B191" s="146"/>
      <c r="C191" s="146"/>
      <c r="D191" s="146"/>
      <c r="E191" s="147"/>
      <c r="F191" s="147"/>
      <c r="G191" s="148"/>
    </row>
    <row r="192" spans="1:6" ht="12">
      <c r="A192" s="149" t="s">
        <v>192</v>
      </c>
      <c r="B192" s="5"/>
      <c r="C192" s="5"/>
      <c r="D192" s="5"/>
      <c r="E192" s="9"/>
      <c r="F192" s="9"/>
    </row>
    <row r="193" spans="1:6" ht="12">
      <c r="A193" s="149" t="s">
        <v>193</v>
      </c>
      <c r="B193" s="5"/>
      <c r="C193" s="5"/>
      <c r="D193" s="5" t="s">
        <v>272</v>
      </c>
      <c r="E193" s="9"/>
      <c r="F193" s="9"/>
    </row>
    <row r="194" ht="12">
      <c r="A194" s="1"/>
    </row>
    <row r="195" ht="12">
      <c r="A195" s="1"/>
    </row>
    <row r="196" ht="12">
      <c r="A196" s="1"/>
    </row>
    <row r="197" ht="12">
      <c r="A197" s="1"/>
    </row>
    <row r="198" ht="12">
      <c r="A198" s="1"/>
    </row>
    <row r="199" ht="12">
      <c r="A199" s="1"/>
    </row>
    <row r="200" ht="12">
      <c r="A200" s="1"/>
    </row>
    <row r="201" ht="12">
      <c r="A201" s="1"/>
    </row>
    <row r="202" ht="12">
      <c r="A202" s="1"/>
    </row>
    <row r="203" ht="12">
      <c r="A203" s="1"/>
    </row>
  </sheetData>
  <sheetProtection/>
  <mergeCells count="1">
    <mergeCell ref="G5:H5"/>
  </mergeCells>
  <printOptions/>
  <pageMargins left="0" right="0" top="0" bottom="0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0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315</v>
      </c>
      <c r="C4" s="2"/>
      <c r="D4" s="2"/>
      <c r="E4" s="3"/>
      <c r="F4" s="3"/>
      <c r="G4" s="5" t="s">
        <v>3</v>
      </c>
      <c r="H4" s="5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363" t="s">
        <v>194</v>
      </c>
      <c r="H5" s="364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316</v>
      </c>
      <c r="F6" s="11" t="s">
        <v>316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C9+C17+C29+C36+C64+C68+C76+C103+C48+C75+C26+C74</f>
        <v>65363.50000000001</v>
      </c>
      <c r="D8" s="18">
        <f>D9+D17+D29+D36+D64+D68+D76+D103+D48+D75+D26+D74</f>
        <v>66056.62800000001</v>
      </c>
      <c r="E8" s="17">
        <f>E9+E17+E29+E36+E64+E68+E76+E103+E48+E75+E26+E74</f>
        <v>15036.261999999997</v>
      </c>
      <c r="F8" s="17">
        <f>F9+F17+F29+F36+F64+F68+F76+F103+F48+F75+F26+F74+F73</f>
        <v>11481.750000000002</v>
      </c>
      <c r="G8" s="155">
        <f>E8*100/D8</f>
        <v>22.76268476798421</v>
      </c>
      <c r="H8" s="20">
        <f aca="true" t="shared" si="0" ref="H8:H70">E8-D8</f>
        <v>-51020.366000000016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42688</v>
      </c>
      <c r="E9" s="59">
        <f>E10</f>
        <v>9596.466999999999</v>
      </c>
      <c r="F9" s="59">
        <f>F10</f>
        <v>9777.2</v>
      </c>
      <c r="G9" s="17">
        <f>E9*100/D9</f>
        <v>22.480479291604194</v>
      </c>
      <c r="H9" s="24">
        <f t="shared" si="0"/>
        <v>-33091.533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42688</v>
      </c>
      <c r="E10" s="63">
        <f>E11+E12+E13+E14</f>
        <v>9596.466999999999</v>
      </c>
      <c r="F10" s="63">
        <f>F11+F12+F13+F14</f>
        <v>9777.2</v>
      </c>
      <c r="G10" s="23">
        <f>E10*100/D10</f>
        <v>22.480479291604194</v>
      </c>
      <c r="H10" s="30">
        <f t="shared" si="0"/>
        <v>-33091.533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41885</v>
      </c>
      <c r="E11" s="52">
        <v>9551.3</v>
      </c>
      <c r="F11" s="52">
        <v>9735.1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46.927</v>
      </c>
      <c r="F12" s="35">
        <v>42.1</v>
      </c>
      <c r="G12" s="32"/>
      <c r="H12" s="33">
        <f t="shared" si="0"/>
        <v>-644.073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-1.76</v>
      </c>
      <c r="F13" s="28"/>
      <c r="G13" s="29"/>
      <c r="H13" s="30">
        <f t="shared" si="0"/>
        <v>-113.76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4029.8713605823064</v>
      </c>
      <c r="F16" s="43">
        <f>F10*30/77.97</f>
        <v>3761.9084263178147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8297</v>
      </c>
      <c r="E17" s="165">
        <f>E18+E21+E23+E24+E25</f>
        <v>2425.4159999999997</v>
      </c>
      <c r="F17" s="165">
        <f>F18+F21+F23+F24+F25</f>
        <v>1562.75</v>
      </c>
      <c r="G17" s="32">
        <f>E17*100/D17</f>
        <v>29.232445462215257</v>
      </c>
      <c r="H17" s="33">
        <f t="shared" si="0"/>
        <v>-5871.584000000001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1061.6109999999999</v>
      </c>
      <c r="F18" s="51">
        <f>F19+F20</f>
        <v>404.85</v>
      </c>
      <c r="G18" s="52">
        <f>E18*100/D18</f>
        <v>47.329959875167184</v>
      </c>
      <c r="H18" s="33">
        <f t="shared" si="0"/>
        <v>-1181.3890000000001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239.364</v>
      </c>
      <c r="F19" s="50">
        <v>83.15</v>
      </c>
      <c r="G19" s="52">
        <f>E19*100/D19</f>
        <v>48.25887096774194</v>
      </c>
      <c r="H19" s="33">
        <f t="shared" si="0"/>
        <v>-256.63599999999997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822.247</v>
      </c>
      <c r="F20" s="50">
        <v>321.7</v>
      </c>
      <c r="G20" s="52">
        <f>E20*100/D20</f>
        <v>47.06622781911849</v>
      </c>
      <c r="H20" s="33">
        <f t="shared" si="0"/>
        <v>-924.753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1072.972</v>
      </c>
      <c r="F23" s="37">
        <v>1005.4</v>
      </c>
      <c r="G23" s="55">
        <f aca="true" t="shared" si="1" ref="G23:G29">E23*100/D23</f>
        <v>20.810162916989913</v>
      </c>
      <c r="H23" s="56">
        <f t="shared" si="0"/>
        <v>-4083.0280000000002</v>
      </c>
    </row>
    <row r="24" spans="1:8" ht="12">
      <c r="A24" s="13" t="s">
        <v>21</v>
      </c>
      <c r="B24" s="13" t="s">
        <v>22</v>
      </c>
      <c r="C24" s="13">
        <v>844</v>
      </c>
      <c r="D24" s="13">
        <v>848</v>
      </c>
      <c r="E24" s="38">
        <v>268</v>
      </c>
      <c r="F24" s="38">
        <v>152.5</v>
      </c>
      <c r="G24" s="55">
        <f t="shared" si="1"/>
        <v>31.60377358490566</v>
      </c>
      <c r="H24" s="56">
        <f t="shared" si="0"/>
        <v>-580</v>
      </c>
    </row>
    <row r="25" spans="1:8" ht="12">
      <c r="A25" s="13" t="s">
        <v>302</v>
      </c>
      <c r="B25" s="13" t="s">
        <v>303</v>
      </c>
      <c r="C25" s="13"/>
      <c r="D25" s="13">
        <v>50</v>
      </c>
      <c r="E25" s="38">
        <v>22.833</v>
      </c>
      <c r="F25" s="38"/>
      <c r="G25" s="55"/>
      <c r="H25" s="56">
        <f t="shared" si="0"/>
        <v>-27.167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7848.628</v>
      </c>
      <c r="E26" s="57">
        <f>E27+E28</f>
        <v>568.416</v>
      </c>
      <c r="F26" s="57">
        <f>F27+F28</f>
        <v>278.1</v>
      </c>
      <c r="G26" s="17">
        <f t="shared" si="1"/>
        <v>7.24223392929312</v>
      </c>
      <c r="H26" s="33">
        <f t="shared" si="0"/>
        <v>-7280.2119999999995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75.116</v>
      </c>
      <c r="F27" s="39">
        <v>4.1</v>
      </c>
      <c r="G27" s="52">
        <f t="shared" si="1"/>
        <v>9.642618741976895</v>
      </c>
      <c r="H27" s="56">
        <f t="shared" si="0"/>
        <v>-703.884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7069.628</v>
      </c>
      <c r="E28" s="52">
        <v>493.3</v>
      </c>
      <c r="F28" s="52">
        <v>274</v>
      </c>
      <c r="G28" s="52">
        <f t="shared" si="1"/>
        <v>6.977736310878027</v>
      </c>
      <c r="H28" s="56">
        <f t="shared" si="0"/>
        <v>-6576.3279999999995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801.4</v>
      </c>
      <c r="E29" s="59">
        <f>E31+E33+E34</f>
        <v>217.286</v>
      </c>
      <c r="F29" s="59">
        <f>F31+F33+F34</f>
        <v>143.1</v>
      </c>
      <c r="G29" s="29">
        <f t="shared" si="1"/>
        <v>27.113301721986524</v>
      </c>
      <c r="H29" s="24">
        <f t="shared" si="0"/>
        <v>-584.114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203.626</v>
      </c>
      <c r="F31" s="35">
        <f>F32</f>
        <v>139.7</v>
      </c>
      <c r="G31" s="55">
        <f>E31*100/D31</f>
        <v>25.600452602464173</v>
      </c>
      <c r="H31" s="56">
        <f t="shared" si="0"/>
        <v>-591.774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203.626</v>
      </c>
      <c r="F32" s="39">
        <v>139.7</v>
      </c>
      <c r="G32" s="55">
        <f>E32*100/D32</f>
        <v>25.600452602464173</v>
      </c>
      <c r="H32" s="56">
        <f t="shared" si="0"/>
        <v>-591.774</v>
      </c>
    </row>
    <row r="33" spans="1:8" ht="12">
      <c r="A33" s="27" t="s">
        <v>38</v>
      </c>
      <c r="B33" s="27" t="s">
        <v>39</v>
      </c>
      <c r="C33" s="27"/>
      <c r="D33" s="27">
        <v>6</v>
      </c>
      <c r="E33" s="38">
        <v>7.66</v>
      </c>
      <c r="F33" s="38">
        <v>3.4</v>
      </c>
      <c r="G33" s="39">
        <f>E33*100/D33</f>
        <v>127.66666666666667</v>
      </c>
      <c r="H33" s="60">
        <f t="shared" si="0"/>
        <v>1.6600000000000001</v>
      </c>
    </row>
    <row r="34" spans="1:8" ht="12">
      <c r="A34" s="27" t="s">
        <v>313</v>
      </c>
      <c r="B34" s="27" t="s">
        <v>314</v>
      </c>
      <c r="C34" s="27"/>
      <c r="D34" s="27"/>
      <c r="E34" s="28">
        <v>6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C46+C47</f>
        <v>0</v>
      </c>
      <c r="D43" s="28">
        <f>D46+D47</f>
        <v>0</v>
      </c>
      <c r="E43" s="28">
        <f>E46+E47</f>
        <v>0</v>
      </c>
      <c r="F43" s="28">
        <f>F46+F47</f>
        <v>0</v>
      </c>
      <c r="G43" s="29"/>
      <c r="H43" s="24">
        <f t="shared" si="0"/>
        <v>0</v>
      </c>
    </row>
    <row r="44" spans="1:8" s="47" customFormat="1" ht="12">
      <c r="A44" s="27" t="s">
        <v>57</v>
      </c>
      <c r="B44" s="27" t="s">
        <v>58</v>
      </c>
      <c r="C44" s="27"/>
      <c r="D44" s="27"/>
      <c r="E44" s="70"/>
      <c r="F44" s="70"/>
      <c r="G44" s="29"/>
      <c r="H44" s="30"/>
    </row>
    <row r="45" spans="1:8" s="47" customFormat="1" ht="12">
      <c r="A45" s="34"/>
      <c r="B45" s="34" t="s">
        <v>59</v>
      </c>
      <c r="C45" s="34"/>
      <c r="D45" s="34"/>
      <c r="E45" s="71"/>
      <c r="F45" s="71"/>
      <c r="G45" s="23"/>
      <c r="H45" s="24"/>
    </row>
    <row r="46" spans="1:9" s="47" customFormat="1" ht="12" customHeight="1">
      <c r="A46" s="13"/>
      <c r="B46" s="13" t="s">
        <v>60</v>
      </c>
      <c r="C46" s="13"/>
      <c r="D46" s="13"/>
      <c r="E46" s="37"/>
      <c r="F46" s="37"/>
      <c r="G46" s="32"/>
      <c r="H46" s="33">
        <f t="shared" si="0"/>
        <v>0</v>
      </c>
      <c r="I46" s="4"/>
    </row>
    <row r="47" spans="1:9" s="47" customFormat="1" ht="12">
      <c r="A47" s="34" t="s">
        <v>61</v>
      </c>
      <c r="B47" s="34" t="s">
        <v>62</v>
      </c>
      <c r="C47" s="34"/>
      <c r="D47" s="34"/>
      <c r="E47" s="39"/>
      <c r="F47" s="39"/>
      <c r="G47" s="23"/>
      <c r="H47" s="24">
        <f t="shared" si="0"/>
        <v>0</v>
      </c>
      <c r="I47" s="4"/>
    </row>
    <row r="48" spans="1:8" ht="24">
      <c r="A48" s="7" t="s">
        <v>63</v>
      </c>
      <c r="B48" s="84" t="s">
        <v>203</v>
      </c>
      <c r="C48" s="153">
        <f>C51+C55+C58</f>
        <v>3229</v>
      </c>
      <c r="D48" s="153">
        <f>D51+D55+D58</f>
        <v>3239</v>
      </c>
      <c r="E48" s="153">
        <f>E51+E55+E58</f>
        <v>844.784</v>
      </c>
      <c r="F48" s="153">
        <f>F51+F58+F55</f>
        <v>340.5</v>
      </c>
      <c r="G48" s="17">
        <f>E48*100/D48</f>
        <v>26.081630132757024</v>
      </c>
      <c r="H48" s="88">
        <f t="shared" si="0"/>
        <v>-2394.216</v>
      </c>
    </row>
    <row r="49" spans="2:8" ht="0.75" customHeight="1">
      <c r="B49" s="74"/>
      <c r="C49" s="74"/>
      <c r="D49" s="74"/>
      <c r="E49" s="66">
        <f>E51+E58+E63+E53+E62</f>
        <v>1568.0059999999999</v>
      </c>
      <c r="F49" s="66">
        <f>F51+F58+F63+F53+F62</f>
        <v>627.8</v>
      </c>
      <c r="G49" s="23" t="e">
        <f>E49*100/D49</f>
        <v>#DIV/0!</v>
      </c>
      <c r="H49" s="24">
        <f t="shared" si="0"/>
        <v>1568.0059999999999</v>
      </c>
    </row>
    <row r="50" spans="1:8" ht="12">
      <c r="A50" s="27" t="s">
        <v>64</v>
      </c>
      <c r="B50" s="27" t="s">
        <v>65</v>
      </c>
      <c r="C50" s="27"/>
      <c r="D50" s="27"/>
      <c r="E50" s="28"/>
      <c r="F50" s="28"/>
      <c r="G50" s="29"/>
      <c r="H50" s="30">
        <f t="shared" si="0"/>
        <v>0</v>
      </c>
    </row>
    <row r="51" spans="2:8" ht="12">
      <c r="B51" s="34" t="s">
        <v>66</v>
      </c>
      <c r="C51" s="35">
        <f>C53</f>
        <v>2810</v>
      </c>
      <c r="D51" s="35">
        <f>D53</f>
        <v>2820</v>
      </c>
      <c r="E51" s="35">
        <f>E53</f>
        <v>704.586</v>
      </c>
      <c r="F51" s="35">
        <f>F53</f>
        <v>278.8</v>
      </c>
      <c r="G51" s="63">
        <f>E51*100/D51</f>
        <v>24.98531914893617</v>
      </c>
      <c r="H51" s="60">
        <f t="shared" si="0"/>
        <v>-2115.4139999999998</v>
      </c>
    </row>
    <row r="52" spans="1:8" ht="12">
      <c r="A52" s="27" t="s">
        <v>267</v>
      </c>
      <c r="B52" s="27" t="s">
        <v>65</v>
      </c>
      <c r="C52" s="27"/>
      <c r="D52" s="27"/>
      <c r="E52" s="28"/>
      <c r="F52" s="28"/>
      <c r="G52" s="39"/>
      <c r="H52" s="61">
        <f t="shared" si="0"/>
        <v>0</v>
      </c>
    </row>
    <row r="53" spans="2:8" ht="12">
      <c r="B53" s="34" t="s">
        <v>67</v>
      </c>
      <c r="C53" s="34">
        <v>2810</v>
      </c>
      <c r="D53" s="34">
        <v>2820</v>
      </c>
      <c r="E53" s="35">
        <v>704.586</v>
      </c>
      <c r="F53" s="35">
        <v>278.8</v>
      </c>
      <c r="G53" s="63">
        <f>E53*100/D53</f>
        <v>24.98531914893617</v>
      </c>
      <c r="H53" s="60">
        <f t="shared" si="0"/>
        <v>-2115.4139999999998</v>
      </c>
    </row>
    <row r="54" spans="1:8" ht="12">
      <c r="A54" s="27" t="s">
        <v>277</v>
      </c>
      <c r="B54" s="27" t="s">
        <v>65</v>
      </c>
      <c r="C54" s="27"/>
      <c r="D54" s="27"/>
      <c r="E54" s="28"/>
      <c r="F54" s="28"/>
      <c r="G54" s="39"/>
      <c r="H54" s="61">
        <f>E54-D54</f>
        <v>0</v>
      </c>
    </row>
    <row r="55" spans="2:8" ht="12">
      <c r="B55" s="34" t="s">
        <v>67</v>
      </c>
      <c r="C55" s="34">
        <v>126</v>
      </c>
      <c r="D55" s="34">
        <v>126</v>
      </c>
      <c r="E55" s="35"/>
      <c r="F55" s="35">
        <v>0</v>
      </c>
      <c r="G55" s="63"/>
      <c r="H55" s="60">
        <v>0</v>
      </c>
    </row>
    <row r="56" spans="1:9" ht="12">
      <c r="A56" s="27" t="s">
        <v>68</v>
      </c>
      <c r="B56" s="27" t="s">
        <v>69</v>
      </c>
      <c r="C56" s="27"/>
      <c r="D56" s="27"/>
      <c r="E56" s="70"/>
      <c r="F56" s="70"/>
      <c r="G56" s="39"/>
      <c r="H56" s="61">
        <f t="shared" si="0"/>
        <v>0</v>
      </c>
      <c r="I56" s="47"/>
    </row>
    <row r="57" spans="1:9" ht="12">
      <c r="A57" s="75"/>
      <c r="B57" s="34" t="s">
        <v>70</v>
      </c>
      <c r="C57" s="34"/>
      <c r="D57" s="34"/>
      <c r="E57" s="76"/>
      <c r="F57" s="76"/>
      <c r="G57" s="63"/>
      <c r="H57" s="60">
        <f t="shared" si="0"/>
        <v>0</v>
      </c>
      <c r="I57" s="77"/>
    </row>
    <row r="58" spans="1:9" s="47" customFormat="1" ht="12">
      <c r="A58" s="75"/>
      <c r="B58" s="34" t="s">
        <v>71</v>
      </c>
      <c r="C58" s="76">
        <f>C60+C62</f>
        <v>293</v>
      </c>
      <c r="D58" s="76">
        <f>D60+D62</f>
        <v>293</v>
      </c>
      <c r="E58" s="76">
        <f>E60+E62</f>
        <v>140.198</v>
      </c>
      <c r="F58" s="76">
        <f>F60+F62</f>
        <v>61.7</v>
      </c>
      <c r="G58" s="55">
        <f>E58*100/D58</f>
        <v>47.849146757679186</v>
      </c>
      <c r="H58" s="56">
        <f t="shared" si="0"/>
        <v>-152.802</v>
      </c>
      <c r="I58" s="77"/>
    </row>
    <row r="59" spans="1:8" s="77" customFormat="1" ht="12">
      <c r="A59" s="27" t="s">
        <v>72</v>
      </c>
      <c r="B59" s="27" t="s">
        <v>73</v>
      </c>
      <c r="C59" s="27"/>
      <c r="D59" s="27"/>
      <c r="E59" s="78"/>
      <c r="F59" s="78"/>
      <c r="G59" s="39"/>
      <c r="H59" s="61">
        <f t="shared" si="0"/>
        <v>0</v>
      </c>
    </row>
    <row r="60" spans="1:8" s="77" customFormat="1" ht="12">
      <c r="A60" s="68"/>
      <c r="B60" s="13" t="s">
        <v>74</v>
      </c>
      <c r="C60" s="34">
        <v>293</v>
      </c>
      <c r="D60" s="34">
        <v>293</v>
      </c>
      <c r="E60" s="62">
        <v>121.562</v>
      </c>
      <c r="F60" s="62">
        <v>53.2</v>
      </c>
      <c r="G60" s="55">
        <f>E60*100/D60</f>
        <v>41.48873720136518</v>
      </c>
      <c r="H60" s="56">
        <f t="shared" si="0"/>
        <v>-171.438</v>
      </c>
    </row>
    <row r="61" spans="1:8" s="77" customFormat="1" ht="12">
      <c r="A61" s="27" t="s">
        <v>75</v>
      </c>
      <c r="B61" s="27" t="s">
        <v>73</v>
      </c>
      <c r="C61" s="27"/>
      <c r="D61" s="27"/>
      <c r="E61" s="76"/>
      <c r="F61" s="76"/>
      <c r="G61" s="39"/>
      <c r="H61" s="61"/>
    </row>
    <row r="62" spans="1:8" s="77" customFormat="1" ht="12">
      <c r="A62" s="68"/>
      <c r="B62" s="13" t="s">
        <v>76</v>
      </c>
      <c r="C62" s="13"/>
      <c r="D62" s="13"/>
      <c r="E62" s="76">
        <v>18.636</v>
      </c>
      <c r="F62" s="76">
        <v>8.5</v>
      </c>
      <c r="G62" s="55" t="e">
        <f>E62*100/D62</f>
        <v>#DIV/0!</v>
      </c>
      <c r="H62" s="56">
        <f t="shared" si="0"/>
        <v>18.636</v>
      </c>
    </row>
    <row r="63" spans="1:8" s="77" customFormat="1" ht="12">
      <c r="A63" s="58" t="s">
        <v>77</v>
      </c>
      <c r="B63" s="58" t="s">
        <v>78</v>
      </c>
      <c r="C63" s="13"/>
      <c r="D63" s="13"/>
      <c r="E63" s="78"/>
      <c r="F63" s="78"/>
      <c r="G63" s="32"/>
      <c r="H63" s="33">
        <f t="shared" si="0"/>
        <v>0</v>
      </c>
    </row>
    <row r="64" spans="1:8" s="77" customFormat="1" ht="12">
      <c r="A64" s="31" t="s">
        <v>79</v>
      </c>
      <c r="B64" s="22" t="s">
        <v>80</v>
      </c>
      <c r="C64" s="59">
        <f>C66</f>
        <v>1292.8</v>
      </c>
      <c r="D64" s="59">
        <f>D66</f>
        <v>1842.8</v>
      </c>
      <c r="E64" s="59">
        <f>E66</f>
        <v>606.84</v>
      </c>
      <c r="F64" s="59">
        <f>F66</f>
        <v>112.6</v>
      </c>
      <c r="G64" s="29">
        <f>E64*100/D64</f>
        <v>32.930323420881265</v>
      </c>
      <c r="H64" s="24">
        <f t="shared" si="0"/>
        <v>-1235.96</v>
      </c>
    </row>
    <row r="65" spans="1:8" s="77" customFormat="1" ht="12">
      <c r="A65" s="27" t="s">
        <v>81</v>
      </c>
      <c r="B65" s="27" t="s">
        <v>82</v>
      </c>
      <c r="C65" s="27"/>
      <c r="D65" s="27"/>
      <c r="E65" s="79"/>
      <c r="F65" s="79"/>
      <c r="G65" s="29"/>
      <c r="H65" s="30">
        <f t="shared" si="0"/>
        <v>0</v>
      </c>
    </row>
    <row r="66" spans="1:8" s="77" customFormat="1" ht="12">
      <c r="A66" s="75"/>
      <c r="B66" s="34" t="s">
        <v>83</v>
      </c>
      <c r="C66" s="34">
        <v>1292.8</v>
      </c>
      <c r="D66" s="34">
        <v>1842.8</v>
      </c>
      <c r="E66" s="76">
        <v>606.84</v>
      </c>
      <c r="F66" s="76">
        <v>112.6</v>
      </c>
      <c r="G66" s="23">
        <f>E66*100/D66</f>
        <v>32.930323420881265</v>
      </c>
      <c r="H66" s="24">
        <f t="shared" si="0"/>
        <v>-1235.96</v>
      </c>
    </row>
    <row r="67" spans="1:9" s="77" customFormat="1" ht="12">
      <c r="A67" s="21" t="s">
        <v>84</v>
      </c>
      <c r="B67" s="21" t="s">
        <v>85</v>
      </c>
      <c r="C67" s="21"/>
      <c r="D67" s="21"/>
      <c r="E67" s="70"/>
      <c r="F67" s="70"/>
      <c r="G67" s="29"/>
      <c r="H67" s="30">
        <f t="shared" si="0"/>
        <v>0</v>
      </c>
      <c r="I67" s="47"/>
    </row>
    <row r="68" spans="1:8" s="77" customFormat="1" ht="12">
      <c r="A68" s="68"/>
      <c r="B68" s="45" t="s">
        <v>86</v>
      </c>
      <c r="C68" s="45"/>
      <c r="D68" s="45"/>
      <c r="E68" s="66">
        <f>E69</f>
        <v>0</v>
      </c>
      <c r="F68" s="66"/>
      <c r="G68" s="32"/>
      <c r="H68" s="33">
        <f t="shared" si="0"/>
        <v>0</v>
      </c>
    </row>
    <row r="69" spans="1:9" s="47" customFormat="1" ht="12">
      <c r="A69" s="13" t="s">
        <v>87</v>
      </c>
      <c r="B69" s="75" t="s">
        <v>88</v>
      </c>
      <c r="C69" s="75"/>
      <c r="D69" s="75"/>
      <c r="E69" s="80">
        <f>E70</f>
        <v>0</v>
      </c>
      <c r="F69" s="80">
        <f>F70</f>
        <v>0</v>
      </c>
      <c r="G69" s="32"/>
      <c r="H69" s="33">
        <f t="shared" si="0"/>
        <v>0</v>
      </c>
      <c r="I69" s="77"/>
    </row>
    <row r="70" spans="1:8" s="77" customFormat="1" ht="12">
      <c r="A70" s="27" t="s">
        <v>89</v>
      </c>
      <c r="B70" s="27" t="s">
        <v>90</v>
      </c>
      <c r="C70" s="27"/>
      <c r="D70" s="27"/>
      <c r="E70" s="80">
        <f>E72</f>
        <v>0</v>
      </c>
      <c r="F70" s="80">
        <f>F72</f>
        <v>0</v>
      </c>
      <c r="G70" s="29"/>
      <c r="H70" s="24">
        <f t="shared" si="0"/>
        <v>0</v>
      </c>
    </row>
    <row r="71" spans="1:8" s="77" customFormat="1" ht="12">
      <c r="A71" s="27" t="s">
        <v>91</v>
      </c>
      <c r="B71" s="27" t="s">
        <v>92</v>
      </c>
      <c r="C71" s="27"/>
      <c r="D71" s="27"/>
      <c r="E71" s="65"/>
      <c r="F71" s="65"/>
      <c r="G71" s="29"/>
      <c r="H71" s="30"/>
    </row>
    <row r="72" spans="1:8" s="77" customFormat="1" ht="12">
      <c r="A72" s="13"/>
      <c r="B72" s="13" t="s">
        <v>93</v>
      </c>
      <c r="C72" s="13"/>
      <c r="D72" s="13"/>
      <c r="E72" s="37">
        <v>0</v>
      </c>
      <c r="F72" s="37">
        <v>0</v>
      </c>
      <c r="G72" s="32"/>
      <c r="H72" s="33">
        <f aca="true" t="shared" si="2" ref="H72:H140">E72-D72</f>
        <v>0</v>
      </c>
    </row>
    <row r="73" spans="1:8" s="77" customFormat="1" ht="36">
      <c r="A73" s="81" t="s">
        <v>243</v>
      </c>
      <c r="B73" s="82" t="s">
        <v>244</v>
      </c>
      <c r="C73" s="13"/>
      <c r="D73" s="13"/>
      <c r="E73" s="83"/>
      <c r="F73" s="37"/>
      <c r="G73" s="32"/>
      <c r="H73" s="33"/>
    </row>
    <row r="74" spans="1:9" s="77" customFormat="1" ht="35.25" customHeight="1">
      <c r="A74" s="81" t="s">
        <v>304</v>
      </c>
      <c r="B74" s="84" t="s">
        <v>210</v>
      </c>
      <c r="C74" s="74"/>
      <c r="D74" s="74"/>
      <c r="E74" s="57">
        <v>255.716</v>
      </c>
      <c r="F74" s="57"/>
      <c r="G74" s="17"/>
      <c r="H74" s="33">
        <f t="shared" si="2"/>
        <v>255.716</v>
      </c>
      <c r="I74" s="4"/>
    </row>
    <row r="75" spans="1:8" s="9" customFormat="1" ht="12">
      <c r="A75" s="81" t="s">
        <v>289</v>
      </c>
      <c r="B75" s="74" t="s">
        <v>94</v>
      </c>
      <c r="C75" s="74">
        <v>622</v>
      </c>
      <c r="D75" s="74">
        <v>622</v>
      </c>
      <c r="E75" s="57">
        <v>24.193</v>
      </c>
      <c r="F75" s="57">
        <v>536</v>
      </c>
      <c r="G75" s="17">
        <f>E75*100/D75</f>
        <v>3.889549839228296</v>
      </c>
      <c r="H75" s="33">
        <f t="shared" si="2"/>
        <v>-597.807</v>
      </c>
    </row>
    <row r="76" spans="1:8" ht="12">
      <c r="A76" s="81" t="s">
        <v>95</v>
      </c>
      <c r="B76" s="45" t="s">
        <v>96</v>
      </c>
      <c r="C76" s="59">
        <f>C78+C80+C88+C92+C94+C98+C90+C86+C89+C96+C85+C97+C95</f>
        <v>712.8000000000001</v>
      </c>
      <c r="D76" s="59">
        <f>D78+D80+D88+D92+D94+D98+D90+D86+D89+D96+D85+D97+D95</f>
        <v>717.8000000000001</v>
      </c>
      <c r="E76" s="59">
        <f>E78+E80+E88+E92+E94+E98+E90+E86+E89+E96+E85+E97+E95</f>
        <v>227.331</v>
      </c>
      <c r="F76" s="86">
        <f>F78+F80+F88+F92+F94+F98+F90+F86+F89+F96+F85+F97</f>
        <v>107.8</v>
      </c>
      <c r="G76" s="29">
        <f>E76*100/D76</f>
        <v>31.670521036500414</v>
      </c>
      <c r="H76" s="24">
        <f t="shared" si="2"/>
        <v>-490.46900000000005</v>
      </c>
    </row>
    <row r="77" spans="1:9" s="9" customFormat="1" ht="12">
      <c r="A77" s="34" t="s">
        <v>279</v>
      </c>
      <c r="B77" s="34" t="s">
        <v>97</v>
      </c>
      <c r="C77" s="34"/>
      <c r="D77" s="34"/>
      <c r="E77" s="87"/>
      <c r="F77" s="87"/>
      <c r="G77" s="29"/>
      <c r="H77" s="30"/>
      <c r="I77" s="4"/>
    </row>
    <row r="78" spans="2:8" ht="12">
      <c r="B78" s="34" t="s">
        <v>98</v>
      </c>
      <c r="C78" s="34">
        <v>80.1</v>
      </c>
      <c r="D78" s="34">
        <v>80.1</v>
      </c>
      <c r="E78" s="35">
        <v>37.16</v>
      </c>
      <c r="F78" s="35">
        <v>25.7</v>
      </c>
      <c r="G78" s="55">
        <f>E78*100/D78</f>
        <v>46.3920099875156</v>
      </c>
      <c r="H78" s="33">
        <f t="shared" si="2"/>
        <v>-42.94</v>
      </c>
    </row>
    <row r="79" spans="1:8" ht="12">
      <c r="A79" s="27" t="s">
        <v>99</v>
      </c>
      <c r="B79" s="27" t="s">
        <v>100</v>
      </c>
      <c r="C79" s="27"/>
      <c r="D79" s="27"/>
      <c r="E79" s="28"/>
      <c r="F79" s="28"/>
      <c r="G79" s="39"/>
      <c r="H79" s="30"/>
    </row>
    <row r="80" spans="1:8" ht="12">
      <c r="A80" s="13"/>
      <c r="B80" s="13" t="s">
        <v>101</v>
      </c>
      <c r="C80" s="13">
        <v>60</v>
      </c>
      <c r="D80" s="13">
        <v>60</v>
      </c>
      <c r="E80" s="37">
        <v>8</v>
      </c>
      <c r="F80" s="37">
        <v>12</v>
      </c>
      <c r="G80" s="55">
        <f>E80*100/D80</f>
        <v>13.333333333333334</v>
      </c>
      <c r="H80" s="33">
        <f t="shared" si="2"/>
        <v>-52</v>
      </c>
    </row>
    <row r="81" spans="1:8" ht="12">
      <c r="A81" s="34" t="s">
        <v>102</v>
      </c>
      <c r="B81" s="34" t="s">
        <v>103</v>
      </c>
      <c r="C81" s="34"/>
      <c r="D81" s="34"/>
      <c r="E81" s="35"/>
      <c r="F81" s="35"/>
      <c r="G81" s="39"/>
      <c r="H81" s="30"/>
    </row>
    <row r="82" spans="2:8" ht="12">
      <c r="B82" s="13" t="s">
        <v>104</v>
      </c>
      <c r="C82" s="34"/>
      <c r="D82" s="34"/>
      <c r="E82" s="35"/>
      <c r="F82" s="35"/>
      <c r="G82" s="55"/>
      <c r="H82" s="33">
        <f t="shared" si="2"/>
        <v>0</v>
      </c>
    </row>
    <row r="83" spans="1:8" ht="12">
      <c r="A83" s="27" t="s">
        <v>105</v>
      </c>
      <c r="B83" s="27" t="s">
        <v>103</v>
      </c>
      <c r="C83" s="27"/>
      <c r="D83" s="27"/>
      <c r="E83" s="28"/>
      <c r="F83" s="28"/>
      <c r="G83" s="39"/>
      <c r="H83" s="30"/>
    </row>
    <row r="84" spans="2:8" ht="12">
      <c r="B84" s="34" t="s">
        <v>106</v>
      </c>
      <c r="C84" s="34"/>
      <c r="D84" s="34"/>
      <c r="E84" s="35"/>
      <c r="F84" s="35"/>
      <c r="G84" s="63"/>
      <c r="H84" s="24"/>
    </row>
    <row r="85" spans="2:8" ht="12">
      <c r="B85" s="34" t="s">
        <v>93</v>
      </c>
      <c r="C85" s="34"/>
      <c r="D85" s="34"/>
      <c r="E85" s="35">
        <v>16.696</v>
      </c>
      <c r="F85" s="35"/>
      <c r="G85" s="55"/>
      <c r="H85" s="33">
        <f t="shared" si="2"/>
        <v>16.696</v>
      </c>
    </row>
    <row r="86" spans="1:8" ht="12">
      <c r="A86" s="27" t="s">
        <v>226</v>
      </c>
      <c r="B86" s="58" t="s">
        <v>227</v>
      </c>
      <c r="C86" s="58"/>
      <c r="D86" s="58"/>
      <c r="E86" s="52"/>
      <c r="F86" s="38"/>
      <c r="G86" s="52"/>
      <c r="H86" s="88">
        <f t="shared" si="2"/>
        <v>0</v>
      </c>
    </row>
    <row r="87" spans="1:8" ht="12">
      <c r="A87" s="27" t="s">
        <v>107</v>
      </c>
      <c r="B87" s="27" t="s">
        <v>108</v>
      </c>
      <c r="C87" s="27"/>
      <c r="D87" s="27"/>
      <c r="E87" s="28"/>
      <c r="F87" s="28"/>
      <c r="G87" s="39"/>
      <c r="H87" s="30"/>
    </row>
    <row r="88" spans="1:8" ht="12">
      <c r="A88" s="13"/>
      <c r="B88" s="13" t="s">
        <v>109</v>
      </c>
      <c r="C88" s="37">
        <v>4</v>
      </c>
      <c r="D88" s="37">
        <v>4</v>
      </c>
      <c r="E88" s="37"/>
      <c r="F88" s="37"/>
      <c r="G88" s="55">
        <f>E88*100/D88</f>
        <v>0</v>
      </c>
      <c r="H88" s="33">
        <f t="shared" si="2"/>
        <v>-4</v>
      </c>
    </row>
    <row r="89" spans="1:8" ht="12">
      <c r="A89" s="27" t="s">
        <v>110</v>
      </c>
      <c r="B89" s="27" t="s">
        <v>111</v>
      </c>
      <c r="C89" s="28"/>
      <c r="D89" s="28"/>
      <c r="E89" s="52">
        <v>1</v>
      </c>
      <c r="F89" s="52"/>
      <c r="G89" s="55"/>
      <c r="H89" s="33">
        <f t="shared" si="2"/>
        <v>1</v>
      </c>
    </row>
    <row r="90" spans="1:8" ht="12">
      <c r="A90" s="27" t="s">
        <v>112</v>
      </c>
      <c r="B90" s="27" t="s">
        <v>225</v>
      </c>
      <c r="C90" s="28"/>
      <c r="D90" s="28"/>
      <c r="E90" s="39"/>
      <c r="F90" s="39"/>
      <c r="G90" s="39"/>
      <c r="H90" s="24">
        <f t="shared" si="2"/>
        <v>0</v>
      </c>
    </row>
    <row r="91" spans="1:8" ht="12">
      <c r="A91" s="27" t="s">
        <v>113</v>
      </c>
      <c r="B91" s="27" t="s">
        <v>108</v>
      </c>
      <c r="C91" s="28"/>
      <c r="D91" s="28"/>
      <c r="E91" s="28"/>
      <c r="F91" s="28"/>
      <c r="G91" s="39"/>
      <c r="H91" s="30">
        <f t="shared" si="2"/>
        <v>0</v>
      </c>
    </row>
    <row r="92" spans="1:8" ht="12">
      <c r="A92" s="13"/>
      <c r="B92" s="13" t="s">
        <v>114</v>
      </c>
      <c r="C92" s="37"/>
      <c r="D92" s="37"/>
      <c r="E92" s="37"/>
      <c r="F92" s="37"/>
      <c r="G92" s="32"/>
      <c r="H92" s="33">
        <f t="shared" si="2"/>
        <v>0</v>
      </c>
    </row>
    <row r="93" spans="1:8" ht="12">
      <c r="A93" s="13" t="s">
        <v>115</v>
      </c>
      <c r="B93" s="58" t="s">
        <v>116</v>
      </c>
      <c r="C93" s="37"/>
      <c r="D93" s="37"/>
      <c r="E93" s="55"/>
      <c r="F93" s="55"/>
      <c r="G93" s="17"/>
      <c r="H93" s="33">
        <f t="shared" si="2"/>
        <v>0</v>
      </c>
    </row>
    <row r="94" spans="1:8" ht="12">
      <c r="A94" s="58"/>
      <c r="B94" s="58" t="s">
        <v>117</v>
      </c>
      <c r="C94" s="38"/>
      <c r="D94" s="38"/>
      <c r="E94" s="52"/>
      <c r="F94" s="52"/>
      <c r="G94" s="52"/>
      <c r="H94" s="56">
        <f t="shared" si="2"/>
        <v>0</v>
      </c>
    </row>
    <row r="95" spans="1:8" ht="12">
      <c r="A95" s="48" t="s">
        <v>312</v>
      </c>
      <c r="B95" s="48"/>
      <c r="C95" s="38"/>
      <c r="D95" s="38">
        <v>5</v>
      </c>
      <c r="E95" s="52">
        <v>5</v>
      </c>
      <c r="F95" s="52"/>
      <c r="G95" s="52"/>
      <c r="H95" s="56"/>
    </row>
    <row r="96" spans="1:8" ht="24" customHeight="1">
      <c r="A96" s="48" t="s">
        <v>305</v>
      </c>
      <c r="B96" s="166" t="s">
        <v>307</v>
      </c>
      <c r="C96" s="48"/>
      <c r="D96" s="48"/>
      <c r="E96" s="52">
        <v>60</v>
      </c>
      <c r="F96" s="52"/>
      <c r="G96" s="52"/>
      <c r="H96" s="89"/>
    </row>
    <row r="97" spans="1:8" ht="23.25" customHeight="1">
      <c r="A97" s="48" t="s">
        <v>306</v>
      </c>
      <c r="B97" s="167" t="s">
        <v>308</v>
      </c>
      <c r="C97" s="48"/>
      <c r="D97" s="48"/>
      <c r="E97" s="152">
        <v>4</v>
      </c>
      <c r="F97" s="152"/>
      <c r="G97" s="52"/>
      <c r="H97" s="89"/>
    </row>
    <row r="98" spans="1:8" ht="12">
      <c r="A98" s="34" t="s">
        <v>118</v>
      </c>
      <c r="B98" s="34" t="s">
        <v>119</v>
      </c>
      <c r="C98" s="55">
        <f>C100</f>
        <v>568.7</v>
      </c>
      <c r="D98" s="55">
        <f>D100</f>
        <v>568.7</v>
      </c>
      <c r="E98" s="90">
        <f>E100</f>
        <v>95.475</v>
      </c>
      <c r="F98" s="90">
        <f>F100</f>
        <v>70.1</v>
      </c>
      <c r="G98" s="63">
        <f>E98*100/D98</f>
        <v>16.788289080358712</v>
      </c>
      <c r="H98" s="60">
        <f t="shared" si="2"/>
        <v>-473.225</v>
      </c>
    </row>
    <row r="99" spans="1:8" ht="12">
      <c r="A99" s="27" t="s">
        <v>120</v>
      </c>
      <c r="B99" s="27" t="s">
        <v>121</v>
      </c>
      <c r="C99" s="27"/>
      <c r="D99" s="27"/>
      <c r="E99" s="28"/>
      <c r="F99" s="28"/>
      <c r="G99" s="28"/>
      <c r="H99" s="61">
        <f t="shared" si="2"/>
        <v>0</v>
      </c>
    </row>
    <row r="100" spans="2:8" ht="12">
      <c r="B100" s="34" t="s">
        <v>122</v>
      </c>
      <c r="C100" s="34">
        <v>568.7</v>
      </c>
      <c r="D100" s="34">
        <v>568.7</v>
      </c>
      <c r="E100" s="35">
        <v>95.475</v>
      </c>
      <c r="F100" s="35">
        <v>70.1</v>
      </c>
      <c r="G100" s="37">
        <f>E100*100/D100</f>
        <v>16.788289080358712</v>
      </c>
      <c r="H100" s="56">
        <f t="shared" si="2"/>
        <v>-473.225</v>
      </c>
    </row>
    <row r="101" spans="1:8" ht="12">
      <c r="A101" s="27" t="s">
        <v>123</v>
      </c>
      <c r="B101" s="27" t="s">
        <v>97</v>
      </c>
      <c r="C101" s="27"/>
      <c r="D101" s="27"/>
      <c r="E101" s="28"/>
      <c r="F101" s="28"/>
      <c r="G101" s="55"/>
      <c r="H101" s="56">
        <f t="shared" si="2"/>
        <v>0</v>
      </c>
    </row>
    <row r="102" spans="1:8" ht="12">
      <c r="A102" s="13"/>
      <c r="B102" s="13" t="s">
        <v>124</v>
      </c>
      <c r="C102" s="13"/>
      <c r="D102" s="13"/>
      <c r="E102" s="37"/>
      <c r="F102" s="37"/>
      <c r="G102" s="52" t="e">
        <f>E102*100/D102</f>
        <v>#DIV/0!</v>
      </c>
      <c r="H102" s="56">
        <f t="shared" si="2"/>
        <v>0</v>
      </c>
    </row>
    <row r="103" spans="1:8" ht="12">
      <c r="A103" s="15" t="s">
        <v>125</v>
      </c>
      <c r="B103" s="45" t="s">
        <v>126</v>
      </c>
      <c r="C103" s="45"/>
      <c r="D103" s="168"/>
      <c r="E103" s="93">
        <f>E104+E105+E106+E107</f>
        <v>269.813</v>
      </c>
      <c r="F103" s="93">
        <f>F104+F105+F106+F107</f>
        <v>-1376.3000000000002</v>
      </c>
      <c r="G103" s="52" t="e">
        <f>E103*100/D103</f>
        <v>#DIV/0!</v>
      </c>
      <c r="H103" s="33">
        <f t="shared" si="2"/>
        <v>269.813</v>
      </c>
    </row>
    <row r="104" spans="1:8" ht="12">
      <c r="A104" s="27" t="s">
        <v>127</v>
      </c>
      <c r="B104" s="34" t="s">
        <v>128</v>
      </c>
      <c r="C104" s="34"/>
      <c r="D104" s="34"/>
      <c r="E104" s="38">
        <v>161.913</v>
      </c>
      <c r="F104" s="38">
        <v>131.1</v>
      </c>
      <c r="G104" s="17"/>
      <c r="H104" s="33">
        <f t="shared" si="2"/>
        <v>161.913</v>
      </c>
    </row>
    <row r="105" spans="1:8" ht="12">
      <c r="A105" s="27" t="s">
        <v>309</v>
      </c>
      <c r="B105" s="58" t="s">
        <v>128</v>
      </c>
      <c r="C105" s="58"/>
      <c r="D105" s="58"/>
      <c r="E105" s="38">
        <v>0</v>
      </c>
      <c r="F105" s="38"/>
      <c r="G105" s="17"/>
      <c r="H105" s="33">
        <f t="shared" si="2"/>
        <v>0</v>
      </c>
    </row>
    <row r="106" spans="1:8" ht="12">
      <c r="A106" s="27" t="s">
        <v>280</v>
      </c>
      <c r="B106" s="58" t="s">
        <v>129</v>
      </c>
      <c r="C106" s="58"/>
      <c r="D106" s="58"/>
      <c r="E106" s="52"/>
      <c r="F106" s="52"/>
      <c r="G106" s="17"/>
      <c r="H106" s="33">
        <f t="shared" si="2"/>
        <v>0</v>
      </c>
    </row>
    <row r="107" spans="1:8" ht="12.75" thickBot="1">
      <c r="A107" s="27" t="s">
        <v>130</v>
      </c>
      <c r="B107" s="27" t="s">
        <v>126</v>
      </c>
      <c r="C107" s="27"/>
      <c r="D107" s="27"/>
      <c r="E107" s="39">
        <v>107.9</v>
      </c>
      <c r="F107" s="39">
        <v>-1507.4</v>
      </c>
      <c r="G107" s="39" t="e">
        <f>E107*100/D107</f>
        <v>#DIV/0!</v>
      </c>
      <c r="H107" s="24">
        <f t="shared" si="2"/>
        <v>107.9</v>
      </c>
    </row>
    <row r="108" spans="1:8" ht="12.75" thickBot="1">
      <c r="A108" s="72" t="s">
        <v>134</v>
      </c>
      <c r="B108" s="95" t="s">
        <v>135</v>
      </c>
      <c r="C108" s="96">
        <f>C109</f>
        <v>382644.24799999996</v>
      </c>
      <c r="D108" s="96">
        <f>D109</f>
        <v>435586.19999999995</v>
      </c>
      <c r="E108" s="96">
        <f>E109+E185+E188</f>
        <v>86392.55226000001</v>
      </c>
      <c r="F108" s="73">
        <f>F109+F188+F185</f>
        <v>85813.21449999999</v>
      </c>
      <c r="G108" s="98">
        <f>E108*100/D108</f>
        <v>19.833629316080266</v>
      </c>
      <c r="H108" s="99">
        <f t="shared" si="2"/>
        <v>-349193.6477399999</v>
      </c>
    </row>
    <row r="109" spans="1:8" ht="12.75" thickBot="1">
      <c r="A109" s="100" t="s">
        <v>232</v>
      </c>
      <c r="B109" s="95" t="s">
        <v>233</v>
      </c>
      <c r="C109" s="73">
        <f>C110+C113+C138+C174</f>
        <v>382644.24799999996</v>
      </c>
      <c r="D109" s="73">
        <f>D110+D113+D138+D174</f>
        <v>435586.19999999995</v>
      </c>
      <c r="E109" s="101">
        <f>E110+E113+E138+E174</f>
        <v>86991.36826</v>
      </c>
      <c r="F109" s="97">
        <f>F110+F113+F138+F174</f>
        <v>85812.69399999999</v>
      </c>
      <c r="G109" s="98">
        <f>E109*100/D109</f>
        <v>19.97110290913716</v>
      </c>
      <c r="H109" s="99">
        <f t="shared" si="2"/>
        <v>-348594.83173999994</v>
      </c>
    </row>
    <row r="110" spans="1:8" ht="12.75" thickBot="1">
      <c r="A110" s="72" t="s">
        <v>136</v>
      </c>
      <c r="B110" s="41" t="s">
        <v>137</v>
      </c>
      <c r="C110" s="102">
        <f>C111+C112</f>
        <v>118247</v>
      </c>
      <c r="D110" s="102">
        <f>D111+D112</f>
        <v>118247</v>
      </c>
      <c r="E110" s="102">
        <f>E111+E112</f>
        <v>26014</v>
      </c>
      <c r="F110" s="102">
        <f>F111+F112</f>
        <v>23788</v>
      </c>
      <c r="G110" s="73">
        <f>E110*100/D110</f>
        <v>21.999712466278215</v>
      </c>
      <c r="H110" s="20">
        <f t="shared" si="2"/>
        <v>-92233</v>
      </c>
    </row>
    <row r="111" spans="1:8" ht="12">
      <c r="A111" s="34" t="s">
        <v>138</v>
      </c>
      <c r="B111" s="68" t="s">
        <v>139</v>
      </c>
      <c r="C111" s="68">
        <v>118247</v>
      </c>
      <c r="D111" s="68">
        <v>118247</v>
      </c>
      <c r="E111" s="92">
        <v>26014</v>
      </c>
      <c r="F111" s="92">
        <v>23788</v>
      </c>
      <c r="G111" s="63">
        <f>E111*100/D111</f>
        <v>21.999712466278215</v>
      </c>
      <c r="H111" s="60">
        <f t="shared" si="2"/>
        <v>-92233</v>
      </c>
    </row>
    <row r="112" spans="1:8" ht="24.75" customHeight="1" thickBot="1">
      <c r="A112" s="91" t="s">
        <v>218</v>
      </c>
      <c r="B112" s="103" t="s">
        <v>219</v>
      </c>
      <c r="C112" s="103"/>
      <c r="D112" s="103"/>
      <c r="E112" s="104"/>
      <c r="F112" s="34"/>
      <c r="G112" s="17"/>
      <c r="H112" s="88"/>
    </row>
    <row r="113" spans="1:9" ht="12.75" thickBot="1">
      <c r="A113" s="72" t="s">
        <v>140</v>
      </c>
      <c r="B113" s="105" t="s">
        <v>141</v>
      </c>
      <c r="C113" s="106">
        <f>C116+C117+C118+C121+C122+C114+C115+C119</f>
        <v>19714.399999999998</v>
      </c>
      <c r="D113" s="106">
        <f>D116+D117+D118+D121+D122+D114+D115+D119</f>
        <v>70952.4</v>
      </c>
      <c r="E113" s="102">
        <f>E114+E115+E116+E117+E118+E119+E120+E121+E122</f>
        <v>1506.459</v>
      </c>
      <c r="F113" s="96">
        <f>F116+F117+F118+F121+F122+F114+F115+F120+F119</f>
        <v>4258.244000000001</v>
      </c>
      <c r="G113" s="107">
        <f>E113*100/D113</f>
        <v>2.123196678336462</v>
      </c>
      <c r="H113" s="108">
        <f t="shared" si="2"/>
        <v>-69445.94099999999</v>
      </c>
      <c r="I113" s="9"/>
    </row>
    <row r="114" spans="1:9" ht="12">
      <c r="A114" s="13" t="s">
        <v>248</v>
      </c>
      <c r="B114" s="68" t="s">
        <v>249</v>
      </c>
      <c r="C114" s="109"/>
      <c r="D114" s="109"/>
      <c r="E114" s="111"/>
      <c r="F114" s="111"/>
      <c r="G114" s="32"/>
      <c r="H114" s="33">
        <f t="shared" si="2"/>
        <v>0</v>
      </c>
      <c r="I114" s="9"/>
    </row>
    <row r="115" spans="1:9" ht="12">
      <c r="A115" s="13" t="s">
        <v>142</v>
      </c>
      <c r="B115" s="68" t="s">
        <v>143</v>
      </c>
      <c r="C115" s="68"/>
      <c r="D115" s="68"/>
      <c r="E115" s="112"/>
      <c r="F115" s="52"/>
      <c r="G115" s="17"/>
      <c r="H115" s="33">
        <f t="shared" si="2"/>
        <v>0</v>
      </c>
      <c r="I115" s="9"/>
    </row>
    <row r="116" spans="1:9" ht="12">
      <c r="A116" s="34" t="s">
        <v>144</v>
      </c>
      <c r="B116" s="75" t="s">
        <v>145</v>
      </c>
      <c r="C116" s="75"/>
      <c r="D116" s="75">
        <v>51238</v>
      </c>
      <c r="E116" s="113"/>
      <c r="F116" s="113"/>
      <c r="G116" s="17"/>
      <c r="H116" s="33">
        <f t="shared" si="2"/>
        <v>-51238</v>
      </c>
      <c r="I116" s="9"/>
    </row>
    <row r="117" spans="1:8" ht="12">
      <c r="A117" s="27" t="s">
        <v>146</v>
      </c>
      <c r="B117" s="67" t="s">
        <v>147</v>
      </c>
      <c r="C117" s="79"/>
      <c r="D117" s="79"/>
      <c r="E117" s="48"/>
      <c r="F117" s="48">
        <v>594.06</v>
      </c>
      <c r="G117" s="17"/>
      <c r="H117" s="33">
        <f t="shared" si="2"/>
        <v>0</v>
      </c>
    </row>
    <row r="118" spans="1:8" ht="12">
      <c r="A118" s="58" t="s">
        <v>148</v>
      </c>
      <c r="B118" s="67" t="s">
        <v>149</v>
      </c>
      <c r="C118" s="67">
        <v>2743.6</v>
      </c>
      <c r="D118" s="67">
        <v>2743.6</v>
      </c>
      <c r="E118" s="112">
        <v>816.696</v>
      </c>
      <c r="F118" s="52">
        <v>861.384</v>
      </c>
      <c r="G118" s="52">
        <f>E118*100/D118</f>
        <v>29.767313019390585</v>
      </c>
      <c r="H118" s="56">
        <f t="shared" si="2"/>
        <v>-1926.904</v>
      </c>
    </row>
    <row r="119" spans="1:8" ht="12">
      <c r="A119" s="13" t="s">
        <v>241</v>
      </c>
      <c r="B119" s="68" t="s">
        <v>237</v>
      </c>
      <c r="C119" s="68"/>
      <c r="D119" s="68"/>
      <c r="E119" s="92"/>
      <c r="F119" s="55"/>
      <c r="G119" s="17"/>
      <c r="H119" s="33">
        <f t="shared" si="2"/>
        <v>0</v>
      </c>
    </row>
    <row r="120" spans="1:8" ht="12">
      <c r="A120" s="13" t="s">
        <v>150</v>
      </c>
      <c r="B120" s="68" t="s">
        <v>247</v>
      </c>
      <c r="C120" s="75"/>
      <c r="D120" s="75"/>
      <c r="E120" s="92"/>
      <c r="F120" s="55"/>
      <c r="G120" s="29"/>
      <c r="H120" s="88"/>
    </row>
    <row r="121" spans="1:9" s="9" customFormat="1" ht="12.75" thickBot="1">
      <c r="A121" s="13" t="s">
        <v>245</v>
      </c>
      <c r="B121" s="68" t="s">
        <v>246</v>
      </c>
      <c r="C121" s="114"/>
      <c r="D121" s="114"/>
      <c r="E121" s="92"/>
      <c r="F121" s="92"/>
      <c r="G121" s="29"/>
      <c r="H121" s="24">
        <f t="shared" si="2"/>
        <v>0</v>
      </c>
      <c r="I121" s="4"/>
    </row>
    <row r="122" spans="1:8" ht="12.75" thickBot="1">
      <c r="A122" s="72" t="s">
        <v>151</v>
      </c>
      <c r="B122" s="115" t="s">
        <v>152</v>
      </c>
      <c r="C122" s="116">
        <f>C124+C125+C126+C127+C128+C130+C129+C131+C132+C123+C134+C133</f>
        <v>16970.8</v>
      </c>
      <c r="D122" s="116">
        <f>D124+D125+D126+D127+D128+D130+D129+D131+D132+D123+D134+D133</f>
        <v>16970.8</v>
      </c>
      <c r="E122" s="116">
        <f>E124+E125+E126+E127+E128+E130+E129+E131+E132+E123+E134+E133</f>
        <v>689.763</v>
      </c>
      <c r="F122" s="116">
        <f>F124+F125+F126+F127+F128+F130+F129+F131+F132+F123+F134+F133</f>
        <v>2802.8</v>
      </c>
      <c r="G122" s="98">
        <f>E122*100/D122</f>
        <v>4.064410634737314</v>
      </c>
      <c r="H122" s="99">
        <f t="shared" si="2"/>
        <v>-16281.036999999998</v>
      </c>
    </row>
    <row r="123" spans="1:8" ht="12">
      <c r="A123" s="13" t="s">
        <v>151</v>
      </c>
      <c r="B123" s="68" t="s">
        <v>156</v>
      </c>
      <c r="C123" s="68"/>
      <c r="D123" s="68"/>
      <c r="E123" s="55"/>
      <c r="F123" s="55"/>
      <c r="G123" s="32"/>
      <c r="H123" s="33">
        <f t="shared" si="2"/>
        <v>0</v>
      </c>
    </row>
    <row r="124" spans="1:8" ht="12">
      <c r="A124" s="58" t="s">
        <v>151</v>
      </c>
      <c r="B124" s="68" t="s">
        <v>153</v>
      </c>
      <c r="C124" s="68">
        <v>3268.9</v>
      </c>
      <c r="D124" s="68">
        <v>3268.9</v>
      </c>
      <c r="E124" s="92"/>
      <c r="F124" s="55"/>
      <c r="G124" s="52">
        <f>E124*100/D124</f>
        <v>0</v>
      </c>
      <c r="H124" s="56">
        <f t="shared" si="2"/>
        <v>-3268.9</v>
      </c>
    </row>
    <row r="125" spans="1:8" ht="12">
      <c r="A125" s="27" t="s">
        <v>151</v>
      </c>
      <c r="B125" s="79" t="s">
        <v>154</v>
      </c>
      <c r="C125" s="79">
        <v>8176.9</v>
      </c>
      <c r="D125" s="79">
        <v>8176.9</v>
      </c>
      <c r="E125" s="91">
        <v>662.663</v>
      </c>
      <c r="F125" s="91">
        <v>2735.4</v>
      </c>
      <c r="G125" s="52">
        <f>E125*100/D125</f>
        <v>8.10408590052465</v>
      </c>
      <c r="H125" s="56">
        <f t="shared" si="2"/>
        <v>-7514.236999999999</v>
      </c>
    </row>
    <row r="126" spans="1:8" ht="12">
      <c r="A126" s="27" t="s">
        <v>151</v>
      </c>
      <c r="B126" s="67" t="s">
        <v>155</v>
      </c>
      <c r="C126" s="67">
        <v>568.3</v>
      </c>
      <c r="D126" s="67">
        <v>568.3</v>
      </c>
      <c r="E126" s="52">
        <v>27.1</v>
      </c>
      <c r="F126" s="52">
        <v>67.4</v>
      </c>
      <c r="G126" s="52">
        <f>E126*100/D126</f>
        <v>4.7686081295090625</v>
      </c>
      <c r="H126" s="56">
        <f t="shared" si="2"/>
        <v>-541.1999999999999</v>
      </c>
    </row>
    <row r="127" spans="1:8" ht="12">
      <c r="A127" s="27" t="s">
        <v>151</v>
      </c>
      <c r="B127" s="79" t="s">
        <v>215</v>
      </c>
      <c r="C127" s="67"/>
      <c r="D127" s="67"/>
      <c r="E127" s="52"/>
      <c r="F127" s="52"/>
      <c r="G127" s="52"/>
      <c r="H127" s="56">
        <f t="shared" si="2"/>
        <v>0</v>
      </c>
    </row>
    <row r="128" spans="1:8" ht="12">
      <c r="A128" s="27" t="s">
        <v>151</v>
      </c>
      <c r="B128" s="79" t="s">
        <v>251</v>
      </c>
      <c r="C128" s="79"/>
      <c r="D128" s="79"/>
      <c r="E128" s="39"/>
      <c r="F128" s="39"/>
      <c r="G128" s="52" t="e">
        <f aca="true" t="shared" si="3" ref="G128:G146">E128*100/D128</f>
        <v>#DIV/0!</v>
      </c>
      <c r="H128" s="56">
        <f t="shared" si="2"/>
        <v>0</v>
      </c>
    </row>
    <row r="129" spans="1:8" ht="12">
      <c r="A129" s="27" t="s">
        <v>151</v>
      </c>
      <c r="B129" s="79" t="s">
        <v>252</v>
      </c>
      <c r="C129" s="79"/>
      <c r="D129" s="79"/>
      <c r="E129" s="52"/>
      <c r="F129" s="52"/>
      <c r="G129" s="52" t="e">
        <f t="shared" si="3"/>
        <v>#DIV/0!</v>
      </c>
      <c r="H129" s="56">
        <f t="shared" si="2"/>
        <v>0</v>
      </c>
    </row>
    <row r="130" spans="1:8" ht="12">
      <c r="A130" s="27" t="s">
        <v>151</v>
      </c>
      <c r="B130" s="79" t="s">
        <v>253</v>
      </c>
      <c r="C130" s="79"/>
      <c r="D130" s="79"/>
      <c r="E130" s="39"/>
      <c r="F130" s="39"/>
      <c r="G130" s="52" t="e">
        <f t="shared" si="3"/>
        <v>#DIV/0!</v>
      </c>
      <c r="H130" s="56">
        <f t="shared" si="2"/>
        <v>0</v>
      </c>
    </row>
    <row r="131" spans="1:8" ht="12">
      <c r="A131" s="27" t="s">
        <v>151</v>
      </c>
      <c r="B131" s="79" t="s">
        <v>290</v>
      </c>
      <c r="C131" s="67">
        <v>2053.6</v>
      </c>
      <c r="D131" s="67">
        <v>2053.6</v>
      </c>
      <c r="E131" s="52"/>
      <c r="F131" s="52"/>
      <c r="G131" s="52">
        <f t="shared" si="3"/>
        <v>0</v>
      </c>
      <c r="H131" s="56">
        <f t="shared" si="2"/>
        <v>-2053.6</v>
      </c>
    </row>
    <row r="132" spans="1:8" ht="12">
      <c r="A132" s="27" t="s">
        <v>151</v>
      </c>
      <c r="B132" s="79" t="s">
        <v>254</v>
      </c>
      <c r="C132" s="79"/>
      <c r="D132" s="79"/>
      <c r="E132" s="39"/>
      <c r="F132" s="39"/>
      <c r="G132" s="29" t="e">
        <f t="shared" si="3"/>
        <v>#DIV/0!</v>
      </c>
      <c r="H132" s="24">
        <f t="shared" si="2"/>
        <v>0</v>
      </c>
    </row>
    <row r="133" spans="1:8" ht="12">
      <c r="A133" s="27" t="s">
        <v>151</v>
      </c>
      <c r="B133" s="79" t="s">
        <v>274</v>
      </c>
      <c r="C133" s="79">
        <v>2018.1</v>
      </c>
      <c r="D133" s="79">
        <v>2018.1</v>
      </c>
      <c r="E133" s="39"/>
      <c r="F133" s="118"/>
      <c r="G133" s="29"/>
      <c r="H133" s="119"/>
    </row>
    <row r="134" spans="1:8" ht="12">
      <c r="A134" s="27" t="s">
        <v>151</v>
      </c>
      <c r="B134" s="79" t="s">
        <v>266</v>
      </c>
      <c r="C134" s="160">
        <v>885</v>
      </c>
      <c r="D134" s="160">
        <v>885</v>
      </c>
      <c r="E134" s="121"/>
      <c r="F134" s="118"/>
      <c r="G134" s="29"/>
      <c r="H134" s="122"/>
    </row>
    <row r="135" spans="1:8" ht="12">
      <c r="A135" s="27" t="s">
        <v>151</v>
      </c>
      <c r="B135" s="114" t="s">
        <v>273</v>
      </c>
      <c r="C135" s="123"/>
      <c r="D135" s="123"/>
      <c r="E135" s="39"/>
      <c r="F135" s="39"/>
      <c r="G135" s="29"/>
      <c r="H135" s="30"/>
    </row>
    <row r="136" spans="1:8" ht="12">
      <c r="A136" s="27" t="s">
        <v>151</v>
      </c>
      <c r="B136" s="114" t="s">
        <v>275</v>
      </c>
      <c r="C136" s="123"/>
      <c r="D136" s="123"/>
      <c r="E136" s="39"/>
      <c r="F136" s="39"/>
      <c r="G136" s="29"/>
      <c r="H136" s="30"/>
    </row>
    <row r="137" spans="1:8" ht="12.75" thickBot="1">
      <c r="A137" s="27" t="s">
        <v>151</v>
      </c>
      <c r="B137" s="114" t="s">
        <v>278</v>
      </c>
      <c r="C137" s="124"/>
      <c r="D137" s="53"/>
      <c r="E137" s="125"/>
      <c r="F137" s="39"/>
      <c r="G137" s="126"/>
      <c r="H137" s="30"/>
    </row>
    <row r="138" spans="1:8" ht="12.75" thickBot="1">
      <c r="A138" s="72" t="s">
        <v>157</v>
      </c>
      <c r="B138" s="127" t="s">
        <v>158</v>
      </c>
      <c r="C138" s="128">
        <f>C141+C144+C146+C147+C148+C168+C169+C170+C172+C139+C145+C140+C143+C167+C142+C171</f>
        <v>244682.84799999997</v>
      </c>
      <c r="D138" s="169">
        <f>D141+D144+D146+D147+D148+D168+D169+D170+D172+D139+D145+D140+D143+D167+D142+D171</f>
        <v>246386.79999999996</v>
      </c>
      <c r="E138" s="169">
        <f>E141+E144+E146+E147+E148+E168+E169+E170+E172+E139+E145+E140+E143+E167+E142+E171</f>
        <v>59470.90926</v>
      </c>
      <c r="F138" s="98">
        <f>F141+F144+F146+F147+F148+F168+F169+F170+F172+F139+F145+F140+F143+F167</f>
        <v>57766.45</v>
      </c>
      <c r="G138" s="98">
        <f t="shared" si="3"/>
        <v>24.137214030946467</v>
      </c>
      <c r="H138" s="99">
        <f t="shared" si="2"/>
        <v>-186915.89073999994</v>
      </c>
    </row>
    <row r="139" spans="1:8" ht="12">
      <c r="A139" s="13" t="s">
        <v>204</v>
      </c>
      <c r="B139" s="130" t="s">
        <v>205</v>
      </c>
      <c r="C139" s="130">
        <v>22180.3</v>
      </c>
      <c r="D139" s="130">
        <v>22180.3</v>
      </c>
      <c r="E139" s="131">
        <v>6076</v>
      </c>
      <c r="F139" s="36">
        <v>5450</v>
      </c>
      <c r="G139" s="55">
        <f t="shared" si="3"/>
        <v>27.393678173875017</v>
      </c>
      <c r="H139" s="56">
        <f t="shared" si="2"/>
        <v>-16104.3</v>
      </c>
    </row>
    <row r="140" spans="1:8" ht="36" customHeight="1">
      <c r="A140" s="13" t="s">
        <v>216</v>
      </c>
      <c r="B140" s="132" t="s">
        <v>217</v>
      </c>
      <c r="C140" s="132"/>
      <c r="D140" s="132"/>
      <c r="E140" s="112"/>
      <c r="F140" s="133"/>
      <c r="G140" s="52" t="e">
        <f t="shared" si="3"/>
        <v>#DIV/0!</v>
      </c>
      <c r="H140" s="89">
        <f t="shared" si="2"/>
        <v>0</v>
      </c>
    </row>
    <row r="141" spans="1:8" ht="12">
      <c r="A141" s="13" t="s">
        <v>159</v>
      </c>
      <c r="B141" s="68" t="s">
        <v>160</v>
      </c>
      <c r="C141" s="68">
        <v>636.5</v>
      </c>
      <c r="D141" s="68">
        <v>636.5</v>
      </c>
      <c r="E141" s="48">
        <v>636.5</v>
      </c>
      <c r="F141" s="58">
        <v>626.7</v>
      </c>
      <c r="G141" s="52">
        <f t="shared" si="3"/>
        <v>100</v>
      </c>
      <c r="H141" s="89">
        <f>E141-D141</f>
        <v>0</v>
      </c>
    </row>
    <row r="142" spans="1:8" ht="24">
      <c r="A142" s="13" t="s">
        <v>260</v>
      </c>
      <c r="B142" s="132" t="s">
        <v>261</v>
      </c>
      <c r="C142" s="68"/>
      <c r="D142" s="68"/>
      <c r="E142" s="104"/>
      <c r="F142" s="34"/>
      <c r="G142" s="52"/>
      <c r="H142" s="89"/>
    </row>
    <row r="143" spans="1:8" ht="39" customHeight="1">
      <c r="A143" s="58" t="s">
        <v>220</v>
      </c>
      <c r="B143" s="132" t="s">
        <v>221</v>
      </c>
      <c r="C143" s="132">
        <v>120.6</v>
      </c>
      <c r="D143" s="132">
        <v>120.6</v>
      </c>
      <c r="E143" s="48">
        <v>34.8</v>
      </c>
      <c r="F143" s="58">
        <v>31.283</v>
      </c>
      <c r="G143" s="52">
        <f t="shared" si="3"/>
        <v>28.855721393034823</v>
      </c>
      <c r="H143" s="89">
        <f>E143-D143</f>
        <v>-85.8</v>
      </c>
    </row>
    <row r="144" spans="1:9" ht="12">
      <c r="A144" s="58" t="s">
        <v>162</v>
      </c>
      <c r="B144" s="67" t="s">
        <v>163</v>
      </c>
      <c r="C144" s="68">
        <v>1220.6</v>
      </c>
      <c r="D144" s="68">
        <v>1220.6</v>
      </c>
      <c r="E144" s="48">
        <v>1220.6</v>
      </c>
      <c r="F144" s="58">
        <v>1171.6</v>
      </c>
      <c r="G144" s="52">
        <f t="shared" si="3"/>
        <v>100</v>
      </c>
      <c r="H144" s="89">
        <f>E144-D144</f>
        <v>0</v>
      </c>
      <c r="I144" s="9"/>
    </row>
    <row r="145" spans="1:9" ht="24.75" customHeight="1">
      <c r="A145" s="58" t="s">
        <v>213</v>
      </c>
      <c r="B145" s="134" t="s">
        <v>214</v>
      </c>
      <c r="C145" s="132">
        <v>421.4</v>
      </c>
      <c r="D145" s="132">
        <v>421.4</v>
      </c>
      <c r="E145" s="52">
        <v>30.1015</v>
      </c>
      <c r="F145" s="58"/>
      <c r="G145" s="52">
        <f t="shared" si="3"/>
        <v>7.143213099193166</v>
      </c>
      <c r="H145" s="89">
        <f>E145-D145</f>
        <v>-391.2985</v>
      </c>
      <c r="I145" s="9"/>
    </row>
    <row r="146" spans="1:9" s="9" customFormat="1" ht="12">
      <c r="A146" s="58" t="s">
        <v>164</v>
      </c>
      <c r="B146" s="67" t="s">
        <v>165</v>
      </c>
      <c r="C146" s="68"/>
      <c r="D146" s="68">
        <v>510</v>
      </c>
      <c r="E146" s="48">
        <v>510</v>
      </c>
      <c r="F146" s="58">
        <v>510</v>
      </c>
      <c r="G146" s="52">
        <f t="shared" si="3"/>
        <v>100</v>
      </c>
      <c r="H146" s="89">
        <f aca="true" t="shared" si="4" ref="H146:H190">E146-D146</f>
        <v>0</v>
      </c>
      <c r="I146" s="4"/>
    </row>
    <row r="147" spans="1:8" ht="12.75" thickBot="1">
      <c r="A147" s="27" t="s">
        <v>166</v>
      </c>
      <c r="B147" s="79" t="s">
        <v>167</v>
      </c>
      <c r="C147" s="75">
        <v>4340.3</v>
      </c>
      <c r="D147" s="75">
        <v>4340.3</v>
      </c>
      <c r="E147" s="91">
        <v>1175</v>
      </c>
      <c r="F147" s="91">
        <v>843.667</v>
      </c>
      <c r="G147" s="63">
        <f>E147*100/D147</f>
        <v>27.07186139206967</v>
      </c>
      <c r="H147" s="60">
        <f t="shared" si="4"/>
        <v>-3165.3</v>
      </c>
    </row>
    <row r="148" spans="1:8" ht="12.75" thickBot="1">
      <c r="A148" s="100" t="s">
        <v>168</v>
      </c>
      <c r="B148" s="41" t="s">
        <v>169</v>
      </c>
      <c r="C148" s="128">
        <f>C149+C150+C151+C152+C153+C154+C155+C156+C157+C158+C159+C160+C161+C162+C163+C164+C165+C166</f>
        <v>159364.5</v>
      </c>
      <c r="D148" s="128">
        <f>D149+D150+D151+D152+D153+D154+D155+D156+D157+D158+D159+D160+D161+D162+D163+D164+D165+D166</f>
        <v>158853.9</v>
      </c>
      <c r="E148" s="128">
        <f>E149+E150+E151+E152+E153+E154+E155+E156+E157+E158+E159+E160+E161+E162+E163+E164+E165+E166</f>
        <v>37985.49776</v>
      </c>
      <c r="F148" s="128">
        <f>F149+F150+F151+F152+F153+F154+F155+F156+F157+F158+F159+F160+F161+F162+F163+F164+F165+F166</f>
        <v>35555.5</v>
      </c>
      <c r="G148" s="98">
        <f>E148*100/D148</f>
        <v>23.91222233763225</v>
      </c>
      <c r="H148" s="99">
        <f t="shared" si="4"/>
        <v>-120868.40224</v>
      </c>
    </row>
    <row r="149" spans="1:8" ht="12">
      <c r="A149" s="13" t="s">
        <v>168</v>
      </c>
      <c r="B149" s="67" t="s">
        <v>161</v>
      </c>
      <c r="C149" s="68">
        <v>13249.9</v>
      </c>
      <c r="D149" s="68">
        <v>13249.9</v>
      </c>
      <c r="E149" s="131">
        <v>3683.383</v>
      </c>
      <c r="F149" s="36">
        <v>3561.64</v>
      </c>
      <c r="G149" s="32">
        <f>E149*100/D149</f>
        <v>27.79932678737198</v>
      </c>
      <c r="H149" s="135">
        <f t="shared" si="4"/>
        <v>-9566.517</v>
      </c>
    </row>
    <row r="150" spans="1:8" ht="24" customHeight="1">
      <c r="A150" s="13" t="s">
        <v>168</v>
      </c>
      <c r="B150" s="132" t="s">
        <v>224</v>
      </c>
      <c r="C150" s="161">
        <v>93</v>
      </c>
      <c r="D150" s="161">
        <v>93</v>
      </c>
      <c r="E150" s="131"/>
      <c r="F150" s="131"/>
      <c r="G150" s="23">
        <f>E150*100/D150</f>
        <v>0</v>
      </c>
      <c r="H150" s="33">
        <f t="shared" si="4"/>
        <v>-93</v>
      </c>
    </row>
    <row r="151" spans="1:8" ht="24" customHeight="1">
      <c r="A151" s="13" t="s">
        <v>168</v>
      </c>
      <c r="B151" s="132" t="s">
        <v>212</v>
      </c>
      <c r="C151" s="132">
        <v>2076.2</v>
      </c>
      <c r="D151" s="132">
        <v>2076.2</v>
      </c>
      <c r="E151" s="136"/>
      <c r="F151" s="36">
        <v>272.01</v>
      </c>
      <c r="G151" s="17">
        <f>E151*100/D151</f>
        <v>0</v>
      </c>
      <c r="H151" s="33">
        <f t="shared" si="4"/>
        <v>-2076.2</v>
      </c>
    </row>
    <row r="152" spans="1:8" ht="12">
      <c r="A152" s="13" t="s">
        <v>168</v>
      </c>
      <c r="B152" s="68" t="s">
        <v>170</v>
      </c>
      <c r="C152" s="68">
        <v>10356.3</v>
      </c>
      <c r="D152" s="68">
        <v>10356.3</v>
      </c>
      <c r="E152" s="55">
        <v>837</v>
      </c>
      <c r="F152" s="55">
        <v>1887.6</v>
      </c>
      <c r="G152" s="55">
        <f aca="true" t="shared" si="5" ref="G152:G171">E152*100/D152</f>
        <v>8.082037020943774</v>
      </c>
      <c r="H152" s="56">
        <f t="shared" si="4"/>
        <v>-9519.3</v>
      </c>
    </row>
    <row r="153" spans="1:8" ht="12">
      <c r="A153" s="58" t="s">
        <v>168</v>
      </c>
      <c r="B153" s="67" t="s">
        <v>171</v>
      </c>
      <c r="C153" s="67">
        <v>97299.7</v>
      </c>
      <c r="D153" s="67">
        <v>97299.7</v>
      </c>
      <c r="E153" s="48">
        <v>24325</v>
      </c>
      <c r="F153" s="48">
        <v>20730</v>
      </c>
      <c r="G153" s="52">
        <f t="shared" si="5"/>
        <v>25.00007708142985</v>
      </c>
      <c r="H153" s="56">
        <f t="shared" si="4"/>
        <v>-72974.7</v>
      </c>
    </row>
    <row r="154" spans="1:8" ht="12">
      <c r="A154" s="58" t="s">
        <v>168</v>
      </c>
      <c r="B154" s="67" t="s">
        <v>262</v>
      </c>
      <c r="C154" s="67">
        <v>285.8</v>
      </c>
      <c r="D154" s="67">
        <v>285.8</v>
      </c>
      <c r="E154" s="48">
        <v>71.45</v>
      </c>
      <c r="F154" s="48">
        <v>67.5</v>
      </c>
      <c r="G154" s="52">
        <f t="shared" si="5"/>
        <v>25</v>
      </c>
      <c r="H154" s="56">
        <f t="shared" si="4"/>
        <v>-214.35000000000002</v>
      </c>
    </row>
    <row r="155" spans="1:8" ht="24">
      <c r="A155" s="58" t="s">
        <v>168</v>
      </c>
      <c r="B155" s="134" t="s">
        <v>263</v>
      </c>
      <c r="C155" s="67">
        <v>4354.2</v>
      </c>
      <c r="D155" s="67">
        <v>4354.2</v>
      </c>
      <c r="E155" s="48">
        <v>1100</v>
      </c>
      <c r="F155" s="48"/>
      <c r="G155" s="52"/>
      <c r="H155" s="56"/>
    </row>
    <row r="156" spans="1:8" ht="12">
      <c r="A156" s="58" t="s">
        <v>168</v>
      </c>
      <c r="B156" s="67" t="s">
        <v>172</v>
      </c>
      <c r="C156" s="67">
        <v>14772.4</v>
      </c>
      <c r="D156" s="67">
        <v>14772.4</v>
      </c>
      <c r="E156" s="52">
        <v>3693.1</v>
      </c>
      <c r="F156" s="48">
        <v>4584.95</v>
      </c>
      <c r="G156" s="52">
        <f t="shared" si="5"/>
        <v>25</v>
      </c>
      <c r="H156" s="56">
        <f t="shared" si="4"/>
        <v>-11079.3</v>
      </c>
    </row>
    <row r="157" spans="1:8" ht="12">
      <c r="A157" s="58" t="s">
        <v>168</v>
      </c>
      <c r="B157" s="67" t="s">
        <v>173</v>
      </c>
      <c r="C157" s="67">
        <v>403.1</v>
      </c>
      <c r="D157" s="67">
        <v>403.1</v>
      </c>
      <c r="E157" s="48">
        <v>100.775</v>
      </c>
      <c r="F157" s="48">
        <v>95.2</v>
      </c>
      <c r="G157" s="52">
        <f t="shared" si="5"/>
        <v>25</v>
      </c>
      <c r="H157" s="56">
        <f t="shared" si="4"/>
        <v>-302.32500000000005</v>
      </c>
    </row>
    <row r="158" spans="1:8" ht="12">
      <c r="A158" s="58" t="s">
        <v>168</v>
      </c>
      <c r="B158" s="67" t="s">
        <v>174</v>
      </c>
      <c r="C158" s="67">
        <v>823.2</v>
      </c>
      <c r="D158" s="67">
        <v>823.2</v>
      </c>
      <c r="E158" s="48"/>
      <c r="F158" s="48">
        <v>679.4</v>
      </c>
      <c r="G158" s="52">
        <f t="shared" si="5"/>
        <v>0</v>
      </c>
      <c r="H158" s="56">
        <f t="shared" si="4"/>
        <v>-823.2</v>
      </c>
    </row>
    <row r="159" spans="1:8" ht="12">
      <c r="A159" s="58" t="s">
        <v>168</v>
      </c>
      <c r="B159" s="67" t="s">
        <v>175</v>
      </c>
      <c r="C159" s="67">
        <v>200.7</v>
      </c>
      <c r="D159" s="67">
        <v>200.7</v>
      </c>
      <c r="E159" s="52">
        <v>29.224</v>
      </c>
      <c r="F159" s="52">
        <v>41.2</v>
      </c>
      <c r="G159" s="52">
        <f t="shared" si="5"/>
        <v>14.561036372695566</v>
      </c>
      <c r="H159" s="56">
        <f t="shared" si="4"/>
        <v>-171.476</v>
      </c>
    </row>
    <row r="160" spans="1:10" ht="12">
      <c r="A160" s="58" t="s">
        <v>168</v>
      </c>
      <c r="B160" s="67" t="s">
        <v>176</v>
      </c>
      <c r="C160" s="67">
        <v>278</v>
      </c>
      <c r="D160" s="67">
        <v>278</v>
      </c>
      <c r="E160" s="48">
        <v>69</v>
      </c>
      <c r="F160" s="48">
        <v>66</v>
      </c>
      <c r="G160" s="52">
        <f t="shared" si="5"/>
        <v>24.820143884892087</v>
      </c>
      <c r="H160" s="56">
        <f t="shared" si="4"/>
        <v>-209</v>
      </c>
      <c r="J160" s="1"/>
    </row>
    <row r="161" spans="1:9" ht="12">
      <c r="A161" s="58" t="s">
        <v>168</v>
      </c>
      <c r="B161" s="67" t="s">
        <v>242</v>
      </c>
      <c r="C161" s="67">
        <v>14100.4</v>
      </c>
      <c r="D161" s="67">
        <v>14100.4</v>
      </c>
      <c r="E161" s="52">
        <v>3940.74</v>
      </c>
      <c r="F161" s="52">
        <v>3570</v>
      </c>
      <c r="G161" s="52">
        <f t="shared" si="5"/>
        <v>27.947717795239853</v>
      </c>
      <c r="H161" s="56">
        <f t="shared" si="4"/>
        <v>-10159.66</v>
      </c>
      <c r="I161" s="4" t="s">
        <v>209</v>
      </c>
    </row>
    <row r="162" spans="1:8" ht="12.75">
      <c r="A162" s="58" t="s">
        <v>168</v>
      </c>
      <c r="B162" s="162" t="s">
        <v>291</v>
      </c>
      <c r="C162" s="68">
        <v>72.8</v>
      </c>
      <c r="D162" s="68">
        <v>72.8</v>
      </c>
      <c r="E162" s="39">
        <v>18.2</v>
      </c>
      <c r="F162" s="39"/>
      <c r="G162" s="52"/>
      <c r="H162" s="56"/>
    </row>
    <row r="163" spans="1:8" ht="12.75">
      <c r="A163" s="58" t="s">
        <v>168</v>
      </c>
      <c r="B163" s="162" t="s">
        <v>292</v>
      </c>
      <c r="C163" s="68">
        <v>24.4</v>
      </c>
      <c r="D163" s="68">
        <v>24.4</v>
      </c>
      <c r="E163" s="39">
        <v>6.1</v>
      </c>
      <c r="F163" s="39"/>
      <c r="G163" s="52"/>
      <c r="H163" s="56"/>
    </row>
    <row r="164" spans="1:8" ht="12.75">
      <c r="A164" s="58" t="s">
        <v>168</v>
      </c>
      <c r="B164" s="162" t="s">
        <v>293</v>
      </c>
      <c r="C164" s="68">
        <v>51.5</v>
      </c>
      <c r="D164" s="68">
        <v>51.5</v>
      </c>
      <c r="E164" s="39">
        <v>51.5</v>
      </c>
      <c r="F164" s="39"/>
      <c r="G164" s="52"/>
      <c r="H164" s="56"/>
    </row>
    <row r="165" spans="1:8" ht="12.75">
      <c r="A165" s="58" t="s">
        <v>168</v>
      </c>
      <c r="B165" s="163" t="s">
        <v>296</v>
      </c>
      <c r="C165" s="68">
        <v>922.9</v>
      </c>
      <c r="D165" s="68">
        <v>412.3</v>
      </c>
      <c r="E165" s="39">
        <v>60.02576</v>
      </c>
      <c r="F165" s="39"/>
      <c r="G165" s="52"/>
      <c r="H165" s="56"/>
    </row>
    <row r="166" spans="1:8" ht="12.75">
      <c r="A166" s="58" t="s">
        <v>168</v>
      </c>
      <c r="B166" s="163" t="s">
        <v>294</v>
      </c>
      <c r="C166" s="68"/>
      <c r="D166" s="68"/>
      <c r="E166" s="39"/>
      <c r="F166" s="39"/>
      <c r="G166" s="52"/>
      <c r="H166" s="56"/>
    </row>
    <row r="167" spans="1:8" ht="48">
      <c r="A167" s="48" t="s">
        <v>317</v>
      </c>
      <c r="B167" s="132" t="s">
        <v>223</v>
      </c>
      <c r="C167" s="132">
        <v>3145.1</v>
      </c>
      <c r="D167" s="132">
        <v>4415.4</v>
      </c>
      <c r="E167" s="39"/>
      <c r="F167" s="39">
        <v>3038.6</v>
      </c>
      <c r="G167" s="52">
        <f t="shared" si="5"/>
        <v>0</v>
      </c>
      <c r="H167" s="89">
        <f t="shared" si="4"/>
        <v>-4415.4</v>
      </c>
    </row>
    <row r="168" spans="1:8" ht="12">
      <c r="A168" s="13" t="s">
        <v>177</v>
      </c>
      <c r="B168" s="68" t="s">
        <v>178</v>
      </c>
      <c r="C168" s="68">
        <v>7835.3</v>
      </c>
      <c r="D168" s="68">
        <v>7835.3</v>
      </c>
      <c r="E168" s="52">
        <v>1865</v>
      </c>
      <c r="F168" s="52">
        <v>1875</v>
      </c>
      <c r="G168" s="52">
        <f t="shared" si="5"/>
        <v>23.80253468278177</v>
      </c>
      <c r="H168" s="56">
        <f t="shared" si="4"/>
        <v>-5970.3</v>
      </c>
    </row>
    <row r="169" spans="1:8" ht="12">
      <c r="A169" s="13" t="s">
        <v>177</v>
      </c>
      <c r="B169" s="68" t="s">
        <v>179</v>
      </c>
      <c r="C169" s="68">
        <v>3541.6</v>
      </c>
      <c r="D169" s="68">
        <v>3541.6</v>
      </c>
      <c r="E169" s="52">
        <v>964.012</v>
      </c>
      <c r="F169" s="52">
        <v>763.1</v>
      </c>
      <c r="G169" s="52">
        <f t="shared" si="5"/>
        <v>27.219674723288907</v>
      </c>
      <c r="H169" s="56">
        <f t="shared" si="4"/>
        <v>-2577.5879999999997</v>
      </c>
    </row>
    <row r="170" spans="1:8" ht="12">
      <c r="A170" s="27" t="s">
        <v>180</v>
      </c>
      <c r="B170" s="79" t="s">
        <v>181</v>
      </c>
      <c r="C170" s="79">
        <v>1633.3</v>
      </c>
      <c r="D170" s="79">
        <v>1633.3</v>
      </c>
      <c r="E170" s="28">
        <v>100</v>
      </c>
      <c r="F170" s="28">
        <v>350</v>
      </c>
      <c r="G170" s="39">
        <f t="shared" si="5"/>
        <v>6.122573930080206</v>
      </c>
      <c r="H170" s="61">
        <f t="shared" si="4"/>
        <v>-1533.3</v>
      </c>
    </row>
    <row r="171" spans="1:8" ht="13.5" thickBot="1">
      <c r="A171" s="91" t="s">
        <v>295</v>
      </c>
      <c r="B171" s="164" t="s">
        <v>297</v>
      </c>
      <c r="C171" s="114">
        <v>76.348</v>
      </c>
      <c r="D171" s="114">
        <v>510.6</v>
      </c>
      <c r="E171" s="39">
        <v>5.398</v>
      </c>
      <c r="F171" s="39"/>
      <c r="G171" s="39">
        <f t="shared" si="5"/>
        <v>1.0571876224050136</v>
      </c>
      <c r="H171" s="61">
        <f t="shared" si="4"/>
        <v>-505.202</v>
      </c>
    </row>
    <row r="172" spans="1:8" ht="12.75" thickBot="1">
      <c r="A172" s="137" t="s">
        <v>182</v>
      </c>
      <c r="B172" s="40" t="s">
        <v>183</v>
      </c>
      <c r="C172" s="73">
        <f>C173</f>
        <v>40167</v>
      </c>
      <c r="D172" s="73">
        <f>D173</f>
        <v>40167</v>
      </c>
      <c r="E172" s="117">
        <f>E173</f>
        <v>8868</v>
      </c>
      <c r="F172" s="117">
        <f>F173</f>
        <v>7551</v>
      </c>
      <c r="G172" s="98">
        <f>E172*100/D172</f>
        <v>22.07782508028979</v>
      </c>
      <c r="H172" s="138">
        <f t="shared" si="4"/>
        <v>-31299</v>
      </c>
    </row>
    <row r="173" spans="1:8" ht="12.75" thickBot="1">
      <c r="A173" s="139" t="s">
        <v>184</v>
      </c>
      <c r="B173" s="140" t="s">
        <v>185</v>
      </c>
      <c r="C173" s="75">
        <v>40167</v>
      </c>
      <c r="D173" s="75">
        <v>40167</v>
      </c>
      <c r="E173" s="142">
        <v>8868</v>
      </c>
      <c r="F173" s="1">
        <v>7551</v>
      </c>
      <c r="G173" s="19">
        <f>E173*100/D173</f>
        <v>22.07782508028979</v>
      </c>
      <c r="H173" s="20">
        <f t="shared" si="4"/>
        <v>-31299</v>
      </c>
    </row>
    <row r="174" spans="1:8" ht="12.75" thickBot="1">
      <c r="A174" s="72" t="s">
        <v>186</v>
      </c>
      <c r="B174" s="41" t="s">
        <v>206</v>
      </c>
      <c r="C174" s="73">
        <f>C175+C179+C176+C178</f>
        <v>0</v>
      </c>
      <c r="D174" s="73">
        <f>D175+D179+D176+D178</f>
        <v>0</v>
      </c>
      <c r="E174" s="73">
        <f>E175+E179+E176+E178+E177</f>
        <v>0</v>
      </c>
      <c r="F174" s="73">
        <f>F175+F179+F176+F178</f>
        <v>0</v>
      </c>
      <c r="G174" s="19" t="e">
        <f>E174*100/D174</f>
        <v>#DIV/0!</v>
      </c>
      <c r="H174" s="33">
        <f t="shared" si="4"/>
        <v>0</v>
      </c>
    </row>
    <row r="175" spans="1:8" ht="12">
      <c r="A175" s="13" t="s">
        <v>188</v>
      </c>
      <c r="B175" s="140" t="s">
        <v>187</v>
      </c>
      <c r="C175" s="75"/>
      <c r="D175" s="75"/>
      <c r="E175" s="55"/>
      <c r="F175" s="55"/>
      <c r="G175" s="17"/>
      <c r="H175" s="33">
        <f t="shared" si="4"/>
        <v>0</v>
      </c>
    </row>
    <row r="176" spans="1:8" ht="24">
      <c r="A176" s="34" t="s">
        <v>207</v>
      </c>
      <c r="B176" s="134" t="s">
        <v>208</v>
      </c>
      <c r="C176" s="150"/>
      <c r="D176" s="150"/>
      <c r="E176" s="63"/>
      <c r="F176" s="63"/>
      <c r="G176" s="39" t="e">
        <f>E176*100/D176</f>
        <v>#DIV/0!</v>
      </c>
      <c r="H176" s="24">
        <f t="shared" si="4"/>
        <v>0</v>
      </c>
    </row>
    <row r="177" spans="1:8" ht="24">
      <c r="A177" s="48" t="s">
        <v>281</v>
      </c>
      <c r="B177" s="150" t="s">
        <v>282</v>
      </c>
      <c r="C177" s="134"/>
      <c r="D177" s="134"/>
      <c r="E177" s="52"/>
      <c r="F177" s="52"/>
      <c r="G177" s="52"/>
      <c r="H177" s="88"/>
    </row>
    <row r="178" spans="1:8" ht="24.75" thickBot="1">
      <c r="A178" s="91" t="s">
        <v>235</v>
      </c>
      <c r="B178" s="143" t="s">
        <v>236</v>
      </c>
      <c r="C178" s="144"/>
      <c r="D178" s="144"/>
      <c r="E178" s="63"/>
      <c r="F178" s="63"/>
      <c r="G178" s="63" t="e">
        <f>E178*100/D178</f>
        <v>#DIV/0!</v>
      </c>
      <c r="H178" s="24">
        <f t="shared" si="4"/>
        <v>0</v>
      </c>
    </row>
    <row r="179" spans="1:8" ht="12.75" thickBot="1">
      <c r="A179" s="100" t="s">
        <v>189</v>
      </c>
      <c r="B179" s="41" t="s">
        <v>183</v>
      </c>
      <c r="C179" s="73">
        <f>C183+C181</f>
        <v>0</v>
      </c>
      <c r="D179" s="73">
        <f>D183+D181</f>
        <v>0</v>
      </c>
      <c r="E179" s="73">
        <f>E183+E181+E182</f>
        <v>0</v>
      </c>
      <c r="F179" s="73">
        <f>F183+F181+F180+F184+F182</f>
        <v>0</v>
      </c>
      <c r="G179" s="73"/>
      <c r="H179" s="20">
        <f t="shared" si="4"/>
        <v>0</v>
      </c>
    </row>
    <row r="180" spans="1:8" ht="12">
      <c r="A180" s="92" t="s">
        <v>190</v>
      </c>
      <c r="B180" s="130" t="s">
        <v>257</v>
      </c>
      <c r="C180" s="32"/>
      <c r="D180" s="32"/>
      <c r="E180" s="32"/>
      <c r="F180" s="55"/>
      <c r="G180" s="32"/>
      <c r="H180" s="33"/>
    </row>
    <row r="181" spans="1:8" ht="24">
      <c r="A181" s="48" t="s">
        <v>190</v>
      </c>
      <c r="B181" s="49" t="s">
        <v>255</v>
      </c>
      <c r="C181" s="49"/>
      <c r="D181" s="49"/>
      <c r="E181" s="52"/>
      <c r="F181" s="52"/>
      <c r="G181" s="17"/>
      <c r="H181" s="33">
        <f t="shared" si="4"/>
        <v>0</v>
      </c>
    </row>
    <row r="182" spans="1:8" ht="12">
      <c r="A182" s="48" t="s">
        <v>190</v>
      </c>
      <c r="B182" s="132" t="s">
        <v>250</v>
      </c>
      <c r="C182" s="132"/>
      <c r="D182" s="132"/>
      <c r="E182" s="55"/>
      <c r="F182" s="55"/>
      <c r="G182" s="17"/>
      <c r="H182" s="33"/>
    </row>
    <row r="183" spans="1:8" ht="12">
      <c r="A183" s="13" t="s">
        <v>190</v>
      </c>
      <c r="B183" s="132" t="s">
        <v>276</v>
      </c>
      <c r="C183" s="132"/>
      <c r="D183" s="132"/>
      <c r="E183" s="55"/>
      <c r="F183" s="55"/>
      <c r="G183" s="52" t="e">
        <f>E183*100/D183</f>
        <v>#DIV/0!</v>
      </c>
      <c r="H183" s="33">
        <f t="shared" si="4"/>
        <v>0</v>
      </c>
    </row>
    <row r="184" spans="1:8" ht="24">
      <c r="A184" s="13" t="s">
        <v>270</v>
      </c>
      <c r="B184" s="132" t="s">
        <v>271</v>
      </c>
      <c r="C184" s="132"/>
      <c r="D184" s="132"/>
      <c r="E184" s="55"/>
      <c r="F184" s="55"/>
      <c r="G184" s="52"/>
      <c r="H184" s="33"/>
    </row>
    <row r="185" spans="1:8" ht="12">
      <c r="A185" s="15" t="s">
        <v>234</v>
      </c>
      <c r="B185" s="74" t="s">
        <v>256</v>
      </c>
      <c r="C185" s="45"/>
      <c r="D185" s="45">
        <v>506.414</v>
      </c>
      <c r="E185" s="32">
        <v>506.414</v>
      </c>
      <c r="F185" s="32">
        <v>0.9</v>
      </c>
      <c r="G185" s="17"/>
      <c r="H185" s="33">
        <f t="shared" si="4"/>
        <v>0</v>
      </c>
    </row>
    <row r="186" spans="1:8" ht="12">
      <c r="A186" s="145" t="s">
        <v>228</v>
      </c>
      <c r="B186" s="21" t="s">
        <v>131</v>
      </c>
      <c r="C186" s="21"/>
      <c r="D186" s="21"/>
      <c r="E186" s="17">
        <f>E187</f>
        <v>0</v>
      </c>
      <c r="F186" s="17">
        <f>F187</f>
        <v>0</v>
      </c>
      <c r="G186" s="17"/>
      <c r="H186" s="33"/>
    </row>
    <row r="187" spans="1:8" ht="12">
      <c r="A187" s="27" t="s">
        <v>229</v>
      </c>
      <c r="B187" s="27" t="s">
        <v>211</v>
      </c>
      <c r="C187" s="27"/>
      <c r="D187" s="27"/>
      <c r="E187" s="52"/>
      <c r="F187" s="52"/>
      <c r="G187" s="17"/>
      <c r="H187" s="33"/>
    </row>
    <row r="188" spans="1:8" ht="12">
      <c r="A188" s="145" t="s">
        <v>230</v>
      </c>
      <c r="B188" s="21" t="s">
        <v>132</v>
      </c>
      <c r="C188" s="21"/>
      <c r="D188" s="21"/>
      <c r="E188" s="17">
        <f>E189</f>
        <v>-1105.23</v>
      </c>
      <c r="F188" s="17">
        <f>F189</f>
        <v>-0.3795</v>
      </c>
      <c r="G188" s="17"/>
      <c r="H188" s="33">
        <f t="shared" si="4"/>
        <v>-1105.23</v>
      </c>
    </row>
    <row r="189" spans="1:8" ht="12.75" thickBot="1">
      <c r="A189" s="48" t="s">
        <v>231</v>
      </c>
      <c r="B189" s="48" t="s">
        <v>133</v>
      </c>
      <c r="C189" s="48"/>
      <c r="D189" s="48"/>
      <c r="E189" s="52">
        <v>-1105.23</v>
      </c>
      <c r="F189" s="52">
        <v>-0.3795</v>
      </c>
      <c r="G189" s="17"/>
      <c r="H189" s="33">
        <f t="shared" si="4"/>
        <v>-1105.23</v>
      </c>
    </row>
    <row r="190" spans="1:8" ht="12.75" thickBot="1">
      <c r="A190" s="72"/>
      <c r="B190" s="137" t="s">
        <v>191</v>
      </c>
      <c r="C190" s="19">
        <f>C109+C8+C185</f>
        <v>448007.74799999996</v>
      </c>
      <c r="D190" s="19">
        <f>D109+D8+D185</f>
        <v>502149.24199999997</v>
      </c>
      <c r="E190" s="19">
        <f>E109+E8+E185+E188</f>
        <v>101428.81426000001</v>
      </c>
      <c r="F190" s="170">
        <f>F109+F8+F185</f>
        <v>97295.34399999998</v>
      </c>
      <c r="G190" s="73">
        <f>E190*100/D190</f>
        <v>20.198938040017996</v>
      </c>
      <c r="H190" s="20">
        <f t="shared" si="4"/>
        <v>-400720.42773999996</v>
      </c>
    </row>
    <row r="191" spans="1:7" ht="12">
      <c r="A191" s="1"/>
      <c r="B191" s="146"/>
      <c r="C191" s="146"/>
      <c r="D191" s="146"/>
      <c r="E191" s="147"/>
      <c r="F191" s="147"/>
      <c r="G191" s="148"/>
    </row>
    <row r="192" spans="1:6" ht="12">
      <c r="A192" s="149" t="s">
        <v>192</v>
      </c>
      <c r="B192" s="5"/>
      <c r="C192" s="5"/>
      <c r="D192" s="5"/>
      <c r="E192" s="9"/>
      <c r="F192" s="9"/>
    </row>
    <row r="193" spans="1:6" ht="12">
      <c r="A193" s="149" t="s">
        <v>193</v>
      </c>
      <c r="B193" s="5"/>
      <c r="C193" s="5"/>
      <c r="D193" s="5" t="s">
        <v>272</v>
      </c>
      <c r="E193" s="9"/>
      <c r="F193" s="9"/>
    </row>
    <row r="194" ht="12">
      <c r="A194" s="1"/>
    </row>
    <row r="195" ht="12">
      <c r="A195" s="1"/>
    </row>
    <row r="196" ht="12">
      <c r="A196" s="1"/>
    </row>
    <row r="197" ht="12">
      <c r="A197" s="1"/>
    </row>
    <row r="198" ht="12">
      <c r="A198" s="1"/>
    </row>
    <row r="199" ht="12">
      <c r="A199" s="1"/>
    </row>
    <row r="200" ht="12">
      <c r="A200" s="1"/>
    </row>
    <row r="201" ht="12">
      <c r="A201" s="1"/>
    </row>
    <row r="202" ht="12">
      <c r="A202" s="1"/>
    </row>
    <row r="203" ht="12">
      <c r="A203" s="1"/>
    </row>
  </sheetData>
  <sheetProtection/>
  <mergeCells count="1">
    <mergeCell ref="G5:H5"/>
  </mergeCells>
  <printOptions/>
  <pageMargins left="0" right="0" top="0" bottom="0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318</v>
      </c>
      <c r="C4" s="2"/>
      <c r="D4" s="2"/>
      <c r="E4" s="3"/>
      <c r="F4" s="3"/>
      <c r="G4" s="172"/>
      <c r="H4" s="172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363" t="s">
        <v>194</v>
      </c>
      <c r="H5" s="364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316</v>
      </c>
      <c r="F6" s="11" t="s">
        <v>316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C9+C17+C29+C36+C67+C71+C79+C109+C51+C78+C26+C77</f>
        <v>65363.50000000001</v>
      </c>
      <c r="D8" s="18">
        <f>D9+D17+D29+D36+D67+D71+D79+D109+D51+D78+D26+D77</f>
        <v>66056.62800000001</v>
      </c>
      <c r="E8" s="17">
        <f>E9+E17+E29+E36+E67+E71+E79+E109+E51+E78+E26+E77</f>
        <v>23195.365999999998</v>
      </c>
      <c r="F8" s="17">
        <f>F9+F17+F29+F36+F67+F71+F79+F109+F51+F78+F26+F77+F76</f>
        <v>18054.090000000004</v>
      </c>
      <c r="G8" s="155">
        <f>E8*100/D8</f>
        <v>35.11436581352592</v>
      </c>
      <c r="H8" s="20">
        <f aca="true" t="shared" si="0" ref="H8:H73">E8-D8</f>
        <v>-42861.26200000002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42688</v>
      </c>
      <c r="E9" s="59">
        <f>E10</f>
        <v>14123.483</v>
      </c>
      <c r="F9" s="59">
        <f>F10</f>
        <v>13494.800000000001</v>
      </c>
      <c r="G9" s="17">
        <f>E9*100/D9</f>
        <v>33.08537059595203</v>
      </c>
      <c r="H9" s="24">
        <f t="shared" si="0"/>
        <v>-28564.517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42688</v>
      </c>
      <c r="E10" s="63">
        <f>E11+E12+E13+E14</f>
        <v>14123.483</v>
      </c>
      <c r="F10" s="63">
        <f>F11+F12+F13+F14</f>
        <v>13494.800000000001</v>
      </c>
      <c r="G10" s="23">
        <f>E10*100/D10</f>
        <v>33.08537059595203</v>
      </c>
      <c r="H10" s="30">
        <f t="shared" si="0"/>
        <v>-28564.517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41885</v>
      </c>
      <c r="E11" s="52">
        <v>13959.681</v>
      </c>
      <c r="F11" s="52">
        <v>13429.7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54.519</v>
      </c>
      <c r="F12" s="35">
        <v>54.2</v>
      </c>
      <c r="G12" s="32"/>
      <c r="H12" s="33">
        <f t="shared" si="0"/>
        <v>-636.481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109.283</v>
      </c>
      <c r="F13" s="28">
        <v>10.9</v>
      </c>
      <c r="G13" s="29"/>
      <c r="H13" s="30">
        <f t="shared" si="0"/>
        <v>-2.7169999999999987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5930.913913773797</v>
      </c>
      <c r="F16" s="43">
        <f>F10*30/77.97</f>
        <v>5192.304732589459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8297</v>
      </c>
      <c r="E17" s="165">
        <f>E18+E21+E23+E24+E25</f>
        <v>3317.0339999999997</v>
      </c>
      <c r="F17" s="165">
        <f>F18+F21+F23+F24+F25</f>
        <v>3054.55</v>
      </c>
      <c r="G17" s="32">
        <f>E17*100/D17</f>
        <v>39.97871519826443</v>
      </c>
      <c r="H17" s="33">
        <f t="shared" si="0"/>
        <v>-4979.966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932.6669999999999</v>
      </c>
      <c r="F18" s="51">
        <f>F19+F20</f>
        <v>508.75</v>
      </c>
      <c r="G18" s="52">
        <f>E18*100/D18</f>
        <v>41.58123049487293</v>
      </c>
      <c r="H18" s="33">
        <f t="shared" si="0"/>
        <v>-1310.333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286.686</v>
      </c>
      <c r="F19" s="50">
        <v>137.75</v>
      </c>
      <c r="G19" s="52">
        <f>E19*100/D19</f>
        <v>57.799596774193546</v>
      </c>
      <c r="H19" s="33">
        <f t="shared" si="0"/>
        <v>-209.31400000000002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645.981</v>
      </c>
      <c r="F20" s="50">
        <v>371</v>
      </c>
      <c r="G20" s="52">
        <f>E20*100/D20</f>
        <v>36.97658843732112</v>
      </c>
      <c r="H20" s="33">
        <f t="shared" si="0"/>
        <v>-1101.019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1889.712</v>
      </c>
      <c r="F23" s="37">
        <v>1957</v>
      </c>
      <c r="G23" s="55">
        <f aca="true" t="shared" si="1" ref="G23:G29">E23*100/D23</f>
        <v>36.65073700543057</v>
      </c>
      <c r="H23" s="56">
        <f t="shared" si="0"/>
        <v>-3266.288</v>
      </c>
    </row>
    <row r="24" spans="1:8" ht="12">
      <c r="A24" s="13" t="s">
        <v>21</v>
      </c>
      <c r="B24" s="13" t="s">
        <v>22</v>
      </c>
      <c r="C24" s="13">
        <v>844</v>
      </c>
      <c r="D24" s="13">
        <v>848</v>
      </c>
      <c r="E24" s="38">
        <v>432.917</v>
      </c>
      <c r="F24" s="38">
        <v>588.8</v>
      </c>
      <c r="G24" s="55">
        <f t="shared" si="1"/>
        <v>51.05153301886792</v>
      </c>
      <c r="H24" s="56">
        <f t="shared" si="0"/>
        <v>-415.083</v>
      </c>
    </row>
    <row r="25" spans="1:8" ht="12">
      <c r="A25" s="13" t="s">
        <v>302</v>
      </c>
      <c r="B25" s="13" t="s">
        <v>303</v>
      </c>
      <c r="C25" s="13"/>
      <c r="D25" s="13">
        <v>50</v>
      </c>
      <c r="E25" s="38">
        <v>61.738</v>
      </c>
      <c r="F25" s="38"/>
      <c r="G25" s="55"/>
      <c r="H25" s="56">
        <f t="shared" si="0"/>
        <v>11.738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7848.628</v>
      </c>
      <c r="E26" s="57">
        <f>E27+E28</f>
        <v>896.251</v>
      </c>
      <c r="F26" s="57">
        <f>F27+F28</f>
        <v>368.5</v>
      </c>
      <c r="G26" s="17">
        <f t="shared" si="1"/>
        <v>11.419206006451063</v>
      </c>
      <c r="H26" s="33">
        <f t="shared" si="0"/>
        <v>-6952.3769999999995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79.953</v>
      </c>
      <c r="F27" s="39">
        <v>6.3</v>
      </c>
      <c r="G27" s="52">
        <f t="shared" si="1"/>
        <v>10.263543003851092</v>
      </c>
      <c r="H27" s="56">
        <f t="shared" si="0"/>
        <v>-699.047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7069.628</v>
      </c>
      <c r="E28" s="52">
        <v>816.298</v>
      </c>
      <c r="F28" s="52">
        <v>362.2</v>
      </c>
      <c r="G28" s="52">
        <f t="shared" si="1"/>
        <v>11.546548135205983</v>
      </c>
      <c r="H28" s="56">
        <f t="shared" si="0"/>
        <v>-6253.33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801.4</v>
      </c>
      <c r="E29" s="59">
        <f>E31+E33+E34</f>
        <v>349.268</v>
      </c>
      <c r="F29" s="59">
        <f>F31+F33+F34</f>
        <v>213.89999999999998</v>
      </c>
      <c r="G29" s="29">
        <f t="shared" si="1"/>
        <v>43.58223109558273</v>
      </c>
      <c r="H29" s="24">
        <f t="shared" si="0"/>
        <v>-452.132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291.578</v>
      </c>
      <c r="F31" s="35">
        <f>F32</f>
        <v>204.7</v>
      </c>
      <c r="G31" s="55">
        <f>E31*100/D31</f>
        <v>36.65803369373899</v>
      </c>
      <c r="H31" s="56">
        <f t="shared" si="0"/>
        <v>-503.822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291.578</v>
      </c>
      <c r="F32" s="39">
        <v>204.7</v>
      </c>
      <c r="G32" s="55">
        <f>E32*100/D32</f>
        <v>36.65803369373899</v>
      </c>
      <c r="H32" s="56">
        <f t="shared" si="0"/>
        <v>-503.822</v>
      </c>
    </row>
    <row r="33" spans="1:8" ht="12">
      <c r="A33" s="27" t="s">
        <v>38</v>
      </c>
      <c r="B33" s="27" t="s">
        <v>39</v>
      </c>
      <c r="C33" s="27"/>
      <c r="D33" s="27">
        <v>6</v>
      </c>
      <c r="E33" s="38">
        <v>48.69</v>
      </c>
      <c r="F33" s="38">
        <v>9.2</v>
      </c>
      <c r="G33" s="39">
        <f>E33*100/D33</f>
        <v>811.5</v>
      </c>
      <c r="H33" s="60">
        <f t="shared" si="0"/>
        <v>42.69</v>
      </c>
    </row>
    <row r="34" spans="1:8" ht="12">
      <c r="A34" s="27" t="s">
        <v>313</v>
      </c>
      <c r="B34" s="27" t="s">
        <v>314</v>
      </c>
      <c r="C34" s="27"/>
      <c r="D34" s="27"/>
      <c r="E34" s="28">
        <v>9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">
      <c r="A44" s="6" t="s">
        <v>4</v>
      </c>
      <c r="B44" s="7"/>
      <c r="C44" s="8" t="s">
        <v>238</v>
      </c>
      <c r="D44" s="8" t="s">
        <v>240</v>
      </c>
      <c r="E44" s="6" t="s">
        <v>5</v>
      </c>
      <c r="F44" s="6" t="s">
        <v>5</v>
      </c>
      <c r="G44" s="363" t="s">
        <v>194</v>
      </c>
      <c r="H44" s="364"/>
    </row>
    <row r="45" spans="1:8" s="9" customFormat="1" ht="12">
      <c r="A45" s="10" t="s">
        <v>6</v>
      </c>
      <c r="B45" s="10" t="s">
        <v>7</v>
      </c>
      <c r="C45" s="10" t="s">
        <v>239</v>
      </c>
      <c r="D45" s="10" t="s">
        <v>239</v>
      </c>
      <c r="E45" s="11" t="s">
        <v>316</v>
      </c>
      <c r="F45" s="11" t="s">
        <v>316</v>
      </c>
      <c r="G45" s="6"/>
      <c r="H45" s="8"/>
    </row>
    <row r="46" spans="1:8" ht="12">
      <c r="A46" s="12" t="s">
        <v>9</v>
      </c>
      <c r="B46" s="13"/>
      <c r="C46" s="12" t="s">
        <v>8</v>
      </c>
      <c r="D46" s="12" t="s">
        <v>8</v>
      </c>
      <c r="E46" s="12" t="s">
        <v>284</v>
      </c>
      <c r="F46" s="12" t="s">
        <v>259</v>
      </c>
      <c r="G46" s="14" t="s">
        <v>10</v>
      </c>
      <c r="H46" s="8" t="s">
        <v>11</v>
      </c>
    </row>
    <row r="47" spans="1:8" s="47" customFormat="1" ht="12">
      <c r="A47" s="27" t="s">
        <v>57</v>
      </c>
      <c r="B47" s="27" t="s">
        <v>58</v>
      </c>
      <c r="C47" s="27"/>
      <c r="D47" s="27"/>
      <c r="E47" s="70"/>
      <c r="F47" s="70"/>
      <c r="G47" s="29"/>
      <c r="H47" s="30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3239</v>
      </c>
      <c r="E51" s="153">
        <f>E54+E58+E61</f>
        <v>1040.27</v>
      </c>
      <c r="F51" s="153">
        <f>F54+F61+F58</f>
        <v>452.03999999999996</v>
      </c>
      <c r="G51" s="17">
        <f>E51*100/D51</f>
        <v>32.11701142327879</v>
      </c>
      <c r="H51" s="88">
        <f t="shared" si="0"/>
        <v>-2198.73</v>
      </c>
    </row>
    <row r="52" spans="2:8" ht="0.75" customHeight="1">
      <c r="B52" s="74"/>
      <c r="C52" s="74"/>
      <c r="D52" s="74"/>
      <c r="E52" s="66">
        <f>E54+E61+E66+E56+E65</f>
        <v>1937.08</v>
      </c>
      <c r="F52" s="66">
        <f>F54+F61+F66+F56+F65</f>
        <v>814.89</v>
      </c>
      <c r="G52" s="23" t="e">
        <f>E52*100/D52</f>
        <v>#DIV/0!</v>
      </c>
      <c r="H52" s="24">
        <f t="shared" si="0"/>
        <v>1937.08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2820</v>
      </c>
      <c r="E54" s="35">
        <f>E56</f>
        <v>873.704</v>
      </c>
      <c r="F54" s="35">
        <f>F56</f>
        <v>351.45</v>
      </c>
      <c r="G54" s="63">
        <f>E54*100/D54</f>
        <v>30.98241134751773</v>
      </c>
      <c r="H54" s="60">
        <f t="shared" si="0"/>
        <v>-1946.296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2820</v>
      </c>
      <c r="E56" s="35">
        <v>873.704</v>
      </c>
      <c r="F56" s="35">
        <v>351.45</v>
      </c>
      <c r="G56" s="63">
        <f>E56*100/D56</f>
        <v>30.98241134751773</v>
      </c>
      <c r="H56" s="60">
        <f t="shared" si="0"/>
        <v>-1946.296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f>E63+E65</f>
        <v>166.566</v>
      </c>
      <c r="F61" s="76">
        <f>F63+F65</f>
        <v>100.59</v>
      </c>
      <c r="G61" s="55">
        <f>E61*100/D61</f>
        <v>56.84846416382252</v>
      </c>
      <c r="H61" s="56">
        <f t="shared" si="0"/>
        <v>-126.434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143.46</v>
      </c>
      <c r="F63" s="62">
        <v>89.19</v>
      </c>
      <c r="G63" s="55">
        <f>E63*100/D63</f>
        <v>48.96245733788396</v>
      </c>
      <c r="H63" s="56">
        <f t="shared" si="0"/>
        <v>-149.54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23.106</v>
      </c>
      <c r="F65" s="76">
        <v>11.4</v>
      </c>
      <c r="G65" s="55" t="e">
        <f>E65*100/D65</f>
        <v>#DIV/0!</v>
      </c>
      <c r="H65" s="56">
        <f t="shared" si="0"/>
        <v>23.106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1842.8</v>
      </c>
      <c r="E67" s="59">
        <f>E69</f>
        <v>1510.466</v>
      </c>
      <c r="F67" s="59">
        <f>F69</f>
        <v>439.7</v>
      </c>
      <c r="G67" s="29">
        <f>E67*100/D67</f>
        <v>81.96581289342303</v>
      </c>
      <c r="H67" s="24">
        <f t="shared" si="0"/>
        <v>-332.33400000000006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1842.8</v>
      </c>
      <c r="E69" s="76">
        <v>1510.466</v>
      </c>
      <c r="F69" s="76">
        <v>439.7</v>
      </c>
      <c r="G69" s="23">
        <f>E69*100/D69</f>
        <v>81.96581289342303</v>
      </c>
      <c r="H69" s="24">
        <f t="shared" si="0"/>
        <v>-332.33400000000006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/>
      <c r="E77" s="57">
        <v>453.87</v>
      </c>
      <c r="F77" s="57"/>
      <c r="G77" s="17"/>
      <c r="H77" s="33">
        <f t="shared" si="2"/>
        <v>453.87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622</v>
      </c>
      <c r="E78" s="57">
        <v>422.368</v>
      </c>
      <c r="F78" s="57">
        <v>957.5</v>
      </c>
      <c r="G78" s="17">
        <f>E78*100/D78</f>
        <v>67.90482315112541</v>
      </c>
      <c r="H78" s="33">
        <f t="shared" si="2"/>
        <v>-199.632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717.8000000000001</v>
      </c>
      <c r="E79" s="59">
        <f>E81+E83+E91+E95+E100+E104+E93+E89+E92+E102+E88+E103+E101</f>
        <v>618.3420000000001</v>
      </c>
      <c r="F79" s="86">
        <f>F81+F83+F91+F95+F100+F104+F93+F89+F92+F102+F88+F103</f>
        <v>161.1</v>
      </c>
      <c r="G79" s="29">
        <f>E79*100/D79</f>
        <v>86.14405126776262</v>
      </c>
      <c r="H79" s="24">
        <f t="shared" si="2"/>
        <v>-99.45799999999997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80.1</v>
      </c>
      <c r="E81" s="35">
        <v>41.56</v>
      </c>
      <c r="F81" s="35">
        <v>34.6</v>
      </c>
      <c r="G81" s="55">
        <f>E81*100/D81</f>
        <v>51.88514357053683</v>
      </c>
      <c r="H81" s="33">
        <f t="shared" si="2"/>
        <v>-38.53999999999999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37">
        <v>21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/>
      <c r="E88" s="35">
        <v>16.696</v>
      </c>
      <c r="F88" s="35"/>
      <c r="G88" s="55"/>
      <c r="H88" s="33">
        <f t="shared" si="2"/>
        <v>16.696</v>
      </c>
    </row>
    <row r="89" spans="1:8" ht="15.75" customHeight="1">
      <c r="A89" s="27" t="s">
        <v>226</v>
      </c>
      <c r="B89" s="58" t="s">
        <v>227</v>
      </c>
      <c r="C89" s="58"/>
      <c r="D89" s="58"/>
      <c r="E89" s="52">
        <v>320</v>
      </c>
      <c r="F89" s="38"/>
      <c r="G89" s="52"/>
      <c r="H89" s="88">
        <f t="shared" si="2"/>
        <v>320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/>
      <c r="F91" s="37"/>
      <c r="G91" s="55">
        <f>E91*100/D91</f>
        <v>0</v>
      </c>
      <c r="H91" s="33">
        <f t="shared" si="2"/>
        <v>-4</v>
      </c>
    </row>
    <row r="92" spans="1:8" ht="15.75" customHeight="1">
      <c r="A92" s="27" t="s">
        <v>110</v>
      </c>
      <c r="B92" s="27" t="s">
        <v>111</v>
      </c>
      <c r="C92" s="28"/>
      <c r="D92" s="28"/>
      <c r="E92" s="52">
        <v>3.1</v>
      </c>
      <c r="F92" s="52"/>
      <c r="G92" s="55"/>
      <c r="H92" s="33">
        <f t="shared" si="2"/>
        <v>3.1</v>
      </c>
    </row>
    <row r="93" spans="1:8" ht="18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1:8" ht="12">
      <c r="A95" s="13"/>
      <c r="B95" s="13" t="s">
        <v>114</v>
      </c>
      <c r="C95" s="37"/>
      <c r="D95" s="37"/>
      <c r="E95" s="37"/>
      <c r="F95" s="37"/>
      <c r="G95" s="32"/>
      <c r="H95" s="33">
        <f t="shared" si="2"/>
        <v>0</v>
      </c>
    </row>
    <row r="96" spans="1:8" s="9" customFormat="1" ht="12">
      <c r="A96" s="6" t="s">
        <v>4</v>
      </c>
      <c r="B96" s="7"/>
      <c r="C96" s="8" t="s">
        <v>238</v>
      </c>
      <c r="D96" s="8" t="s">
        <v>240</v>
      </c>
      <c r="E96" s="6" t="s">
        <v>5</v>
      </c>
      <c r="F96" s="6" t="s">
        <v>5</v>
      </c>
      <c r="G96" s="363" t="s">
        <v>194</v>
      </c>
      <c r="H96" s="364"/>
    </row>
    <row r="97" spans="1:8" s="9" customFormat="1" ht="12">
      <c r="A97" s="10" t="s">
        <v>6</v>
      </c>
      <c r="B97" s="10" t="s">
        <v>7</v>
      </c>
      <c r="C97" s="10" t="s">
        <v>239</v>
      </c>
      <c r="D97" s="10" t="s">
        <v>239</v>
      </c>
      <c r="E97" s="11" t="s">
        <v>316</v>
      </c>
      <c r="F97" s="11" t="s">
        <v>316</v>
      </c>
      <c r="G97" s="6"/>
      <c r="H97" s="8"/>
    </row>
    <row r="98" spans="1:8" ht="12">
      <c r="A98" s="12" t="s">
        <v>9</v>
      </c>
      <c r="B98" s="13"/>
      <c r="C98" s="12" t="s">
        <v>8</v>
      </c>
      <c r="D98" s="12" t="s">
        <v>8</v>
      </c>
      <c r="E98" s="12" t="s">
        <v>284</v>
      </c>
      <c r="F98" s="12" t="s">
        <v>259</v>
      </c>
      <c r="G98" s="14" t="s">
        <v>10</v>
      </c>
      <c r="H98" s="8" t="s">
        <v>11</v>
      </c>
    </row>
    <row r="99" spans="1:8" ht="12">
      <c r="A99" s="13" t="s">
        <v>115</v>
      </c>
      <c r="B99" s="58" t="s">
        <v>116</v>
      </c>
      <c r="C99" s="37"/>
      <c r="D99" s="37"/>
      <c r="E99" s="55"/>
      <c r="F99" s="55"/>
      <c r="G99" s="17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/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/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158.986</v>
      </c>
      <c r="F104" s="90">
        <f>F106</f>
        <v>105.5</v>
      </c>
      <c r="G104" s="63">
        <f>E104*100/D104</f>
        <v>27.956040091436606</v>
      </c>
      <c r="H104" s="60">
        <f t="shared" si="2"/>
        <v>-409.71400000000006</v>
      </c>
    </row>
    <row r="105" spans="1:8" ht="12">
      <c r="A105" s="27" t="s">
        <v>120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158.986</v>
      </c>
      <c r="F106" s="35">
        <v>105.5</v>
      </c>
      <c r="G106" s="37">
        <f>E106*100/D106</f>
        <v>27.956040091436606</v>
      </c>
      <c r="H106" s="56">
        <f t="shared" si="2"/>
        <v>-409.71400000000006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/>
      <c r="F108" s="37"/>
      <c r="G108" s="52" t="e">
        <f>E108*100/D108</f>
        <v>#DIV/0!</v>
      </c>
      <c r="H108" s="56">
        <f t="shared" si="2"/>
        <v>0</v>
      </c>
    </row>
    <row r="109" spans="1:8" ht="12">
      <c r="A109" s="15" t="s">
        <v>125</v>
      </c>
      <c r="B109" s="45" t="s">
        <v>126</v>
      </c>
      <c r="C109" s="45"/>
      <c r="D109" s="168"/>
      <c r="E109" s="93">
        <f>E110+E111+E112+E113</f>
        <v>464.014</v>
      </c>
      <c r="F109" s="93">
        <f>F110+F111+F112+F113</f>
        <v>-1088</v>
      </c>
      <c r="G109" s="52" t="e">
        <f>E109*100/D109</f>
        <v>#DIV/0!</v>
      </c>
      <c r="H109" s="33">
        <f t="shared" si="2"/>
        <v>464.014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314.254</v>
      </c>
      <c r="F110" s="38">
        <v>180.9</v>
      </c>
      <c r="G110" s="17"/>
      <c r="H110" s="33">
        <f t="shared" si="2"/>
        <v>314.254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0</v>
      </c>
      <c r="F111" s="38"/>
      <c r="G111" s="17"/>
      <c r="H111" s="33">
        <f t="shared" si="2"/>
        <v>0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52"/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27"/>
      <c r="E113" s="39">
        <v>149.76</v>
      </c>
      <c r="F113" s="39">
        <v>-1268.9</v>
      </c>
      <c r="G113" s="39" t="e">
        <f>E113*100/D113</f>
        <v>#DIV/0!</v>
      </c>
      <c r="H113" s="24">
        <f t="shared" si="2"/>
        <v>149.76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D115+D197+D200</f>
        <v>446039.2139999999</v>
      </c>
      <c r="E114" s="96">
        <f>E115+E197+E200</f>
        <v>125526.54277</v>
      </c>
      <c r="F114" s="73">
        <f>F115+F200+F197</f>
        <v>115340.94850000001</v>
      </c>
      <c r="G114" s="98">
        <f>E114*100/D114</f>
        <v>28.142490352877367</v>
      </c>
      <c r="H114" s="99">
        <f t="shared" si="2"/>
        <v>-320512.6712299999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445532.79999999993</v>
      </c>
      <c r="E115" s="101">
        <f>E116+E119+E144+E183</f>
        <v>125875.35876999999</v>
      </c>
      <c r="F115" s="97">
        <f>F116+F119+F144+F183</f>
        <v>115339.92800000001</v>
      </c>
      <c r="G115" s="98">
        <f>E115*100/D115</f>
        <v>28.252770339243263</v>
      </c>
      <c r="H115" s="99">
        <f t="shared" si="2"/>
        <v>-319657.44122999994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118247</v>
      </c>
      <c r="E116" s="102">
        <f>E117+E118</f>
        <v>35868</v>
      </c>
      <c r="F116" s="102">
        <f>F117+F118</f>
        <v>32182</v>
      </c>
      <c r="G116" s="73">
        <f>E116*100/D116</f>
        <v>30.333116273562965</v>
      </c>
      <c r="H116" s="20">
        <f t="shared" si="2"/>
        <v>-82379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35868</v>
      </c>
      <c r="F117" s="92">
        <v>32182</v>
      </c>
      <c r="G117" s="63">
        <f>E117*100/D117</f>
        <v>30.333116273562965</v>
      </c>
      <c r="H117" s="60">
        <f t="shared" si="2"/>
        <v>-82379</v>
      </c>
    </row>
    <row r="118" spans="1:8" ht="24.75" customHeight="1" thickBot="1">
      <c r="A118" s="91" t="s">
        <v>218</v>
      </c>
      <c r="B118" s="103" t="s">
        <v>219</v>
      </c>
      <c r="C118" s="103"/>
      <c r="D118" s="103"/>
      <c r="E118" s="104"/>
      <c r="F118" s="34"/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78571.7</v>
      </c>
      <c r="E119" s="102">
        <f>E120+E121+E122+E123+E124+E125+E126+E127+E128</f>
        <v>4610.705</v>
      </c>
      <c r="F119" s="96">
        <f>F122+F123+F124+F127+F128+F120+F121+F126+F125</f>
        <v>8783.521</v>
      </c>
      <c r="G119" s="107">
        <f>E119*100/D119</f>
        <v>5.86814972821003</v>
      </c>
      <c r="H119" s="108">
        <f t="shared" si="2"/>
        <v>-73960.995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/>
      <c r="E121" s="112"/>
      <c r="F121" s="52"/>
      <c r="G121" s="17"/>
      <c r="H121" s="33">
        <f t="shared" si="2"/>
        <v>0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/>
      <c r="F122" s="113"/>
      <c r="G122" s="17"/>
      <c r="H122" s="33">
        <f t="shared" si="2"/>
        <v>-51238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48">
        <v>792.08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1189.224</v>
      </c>
      <c r="F124" s="52">
        <v>1254.3</v>
      </c>
      <c r="G124" s="52">
        <f>E124*100/D124</f>
        <v>43.34538562472664</v>
      </c>
      <c r="H124" s="56">
        <f t="shared" si="2"/>
        <v>-1554.376</v>
      </c>
    </row>
    <row r="125" spans="1:8" ht="12">
      <c r="A125" s="13" t="s">
        <v>241</v>
      </c>
      <c r="B125" s="68" t="s">
        <v>237</v>
      </c>
      <c r="C125" s="68"/>
      <c r="D125" s="68"/>
      <c r="E125" s="92"/>
      <c r="F125" s="55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8070</v>
      </c>
      <c r="E127" s="92"/>
      <c r="F127" s="92"/>
      <c r="G127" s="29"/>
      <c r="H127" s="24">
        <f t="shared" si="2"/>
        <v>-8070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</f>
        <v>16520.1</v>
      </c>
      <c r="E128" s="116">
        <f>E130+E131+E132+E133+E134+E136+E135+E137+E138+E129+E140+E139</f>
        <v>3421.481</v>
      </c>
      <c r="F128" s="116">
        <f>F130+F131+F132+F133+F134+F136+F135+F137+F138+F129+F140+F139</f>
        <v>4793.5</v>
      </c>
      <c r="G128" s="98">
        <f>E128*100/D128</f>
        <v>20.71101869843403</v>
      </c>
      <c r="H128" s="99">
        <f t="shared" si="2"/>
        <v>-13098.618999999999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91">
        <v>3371.581</v>
      </c>
      <c r="F131" s="91">
        <v>4690.4</v>
      </c>
      <c r="G131" s="52">
        <f>E131*100/D131</f>
        <v>41.23299783536549</v>
      </c>
      <c r="H131" s="56">
        <f t="shared" si="2"/>
        <v>-4805.3189999999995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49.9</v>
      </c>
      <c r="F132" s="52">
        <v>103.1</v>
      </c>
      <c r="G132" s="52">
        <f>E132*100/D132</f>
        <v>14.78080568720379</v>
      </c>
      <c r="H132" s="56">
        <f t="shared" si="2"/>
        <v>-287.70000000000005</v>
      </c>
    </row>
    <row r="133" spans="1:8" ht="12">
      <c r="A133" s="27" t="s">
        <v>151</v>
      </c>
      <c r="B133" s="79" t="s">
        <v>215</v>
      </c>
      <c r="C133" s="67"/>
      <c r="D133" s="67"/>
      <c r="E133" s="52"/>
      <c r="F133" s="52"/>
      <c r="G133" s="52"/>
      <c r="H133" s="56">
        <f t="shared" si="2"/>
        <v>0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/>
      <c r="F137" s="52"/>
      <c r="G137" s="52">
        <f t="shared" si="3"/>
        <v>0</v>
      </c>
      <c r="H137" s="56">
        <f t="shared" si="2"/>
        <v>-2053.6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21"/>
      <c r="F140" s="118"/>
      <c r="G140" s="29"/>
      <c r="H140" s="122"/>
    </row>
    <row r="141" spans="1:8" ht="12">
      <c r="A141" s="27" t="s">
        <v>151</v>
      </c>
      <c r="B141" s="114" t="s">
        <v>273</v>
      </c>
      <c r="C141" s="123"/>
      <c r="D141" s="123"/>
      <c r="E141" s="39"/>
      <c r="F141" s="39"/>
      <c r="G141" s="29"/>
      <c r="H141" s="30"/>
    </row>
    <row r="142" spans="1:8" ht="12">
      <c r="A142" s="27" t="s">
        <v>151</v>
      </c>
      <c r="B142" s="114" t="s">
        <v>275</v>
      </c>
      <c r="C142" s="123"/>
      <c r="D142" s="123"/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278</v>
      </c>
      <c r="C143" s="124"/>
      <c r="D143" s="114"/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246338.09999999995</v>
      </c>
      <c r="E144" s="128">
        <f>E147+E153+E155+E156+E157+E177+E178+E179+E181+E145+E154+E146+E152+E176+E151+E180</f>
        <v>84483.05976999999</v>
      </c>
      <c r="F144" s="98">
        <f>F147+F153+F155+F156+F157+F177+F178+F179+F181+F145+F154+F146+F152+F176</f>
        <v>74374.407</v>
      </c>
      <c r="G144" s="98">
        <f t="shared" si="3"/>
        <v>34.295571724390186</v>
      </c>
      <c r="H144" s="99">
        <f t="shared" si="2"/>
        <v>-161855.04022999996</v>
      </c>
    </row>
    <row r="145" spans="1:8" ht="12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8416</v>
      </c>
      <c r="F145" s="36">
        <v>5520</v>
      </c>
      <c r="G145" s="55">
        <f t="shared" si="3"/>
        <v>37.94358056473538</v>
      </c>
      <c r="H145" s="56">
        <f t="shared" si="2"/>
        <v>-13764.3</v>
      </c>
    </row>
    <row r="146" spans="1:8" ht="36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">
      <c r="A147" s="13" t="s">
        <v>159</v>
      </c>
      <c r="B147" s="68" t="s">
        <v>160</v>
      </c>
      <c r="C147" s="68">
        <v>636.5</v>
      </c>
      <c r="D147" s="68">
        <v>661.5</v>
      </c>
      <c r="E147" s="48">
        <v>636.5</v>
      </c>
      <c r="F147" s="58">
        <v>626.7</v>
      </c>
      <c r="G147" s="52">
        <f t="shared" si="3"/>
        <v>96.2207105064248</v>
      </c>
      <c r="H147" s="89">
        <f>E147-D147</f>
        <v>-25</v>
      </c>
    </row>
    <row r="148" spans="1:8" s="9" customFormat="1" ht="12">
      <c r="A148" s="6" t="s">
        <v>4</v>
      </c>
      <c r="B148" s="7"/>
      <c r="C148" s="8" t="s">
        <v>238</v>
      </c>
      <c r="D148" s="8" t="s">
        <v>240</v>
      </c>
      <c r="E148" s="6" t="s">
        <v>5</v>
      </c>
      <c r="F148" s="6" t="s">
        <v>5</v>
      </c>
      <c r="G148" s="363" t="s">
        <v>194</v>
      </c>
      <c r="H148" s="364"/>
    </row>
    <row r="149" spans="1:8" s="9" customFormat="1" ht="12">
      <c r="A149" s="10" t="s">
        <v>6</v>
      </c>
      <c r="B149" s="10" t="s">
        <v>7</v>
      </c>
      <c r="C149" s="10" t="s">
        <v>239</v>
      </c>
      <c r="D149" s="10" t="s">
        <v>239</v>
      </c>
      <c r="E149" s="11" t="s">
        <v>316</v>
      </c>
      <c r="F149" s="11" t="s">
        <v>316</v>
      </c>
      <c r="G149" s="6"/>
      <c r="H149" s="8"/>
    </row>
    <row r="150" spans="1:8" ht="12">
      <c r="A150" s="12" t="s">
        <v>9</v>
      </c>
      <c r="B150" s="13"/>
      <c r="C150" s="12" t="s">
        <v>8</v>
      </c>
      <c r="D150" s="12" t="s">
        <v>8</v>
      </c>
      <c r="E150" s="12" t="s">
        <v>284</v>
      </c>
      <c r="F150" s="12" t="s">
        <v>259</v>
      </c>
      <c r="G150" s="14" t="s">
        <v>10</v>
      </c>
      <c r="H150" s="8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2"/>
      <c r="H151" s="89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46.65</v>
      </c>
      <c r="F152" s="58">
        <v>32.4</v>
      </c>
      <c r="G152" s="52">
        <f t="shared" si="3"/>
        <v>38.681592039801</v>
      </c>
      <c r="H152" s="89">
        <f>E152-D152</f>
        <v>-73.94999999999999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58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60.203</v>
      </c>
      <c r="F154" s="58">
        <v>14.3</v>
      </c>
      <c r="G154" s="52">
        <f t="shared" si="3"/>
        <v>14.286426198386332</v>
      </c>
      <c r="H154" s="89">
        <f>E154-D154</f>
        <v>-361.197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510</v>
      </c>
      <c r="F155" s="58">
        <v>680</v>
      </c>
      <c r="G155" s="52">
        <f t="shared" si="3"/>
        <v>23.842917251051894</v>
      </c>
      <c r="H155" s="89">
        <f aca="true" t="shared" si="4" ref="H155:H202">E155-D155</f>
        <v>-1629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1434.008</v>
      </c>
      <c r="F156" s="91">
        <v>1233.667</v>
      </c>
      <c r="G156" s="63">
        <f>E156*100/D156</f>
        <v>33.03937515839919</v>
      </c>
      <c r="H156" s="60">
        <f t="shared" si="4"/>
        <v>-2906.2920000000004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157920.8</v>
      </c>
      <c r="E157" s="128">
        <f>E158+E159+E160+E161+E162+E163+E164+E165+E166+E167+E168+E169+E170+E171+E172+E173+E174+E175</f>
        <v>56423.51477</v>
      </c>
      <c r="F157" s="128">
        <f>F158+F159+F160+F161+F162+F163+F164+F165+F166+F167+F168+F169+F170+F171+F172+F173+F174+F175</f>
        <v>48121.240000000005</v>
      </c>
      <c r="G157" s="98">
        <f>E157*100/D157</f>
        <v>35.728995021555114</v>
      </c>
      <c r="H157" s="99">
        <f t="shared" si="4"/>
        <v>-101497.28522999998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6050.239</v>
      </c>
      <c r="F158" s="36">
        <v>4851.03</v>
      </c>
      <c r="G158" s="32">
        <f>E158*100/D158</f>
        <v>45.66252575491135</v>
      </c>
      <c r="H158" s="135">
        <f t="shared" si="4"/>
        <v>-7199.661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/>
      <c r="F160" s="36">
        <v>272.01</v>
      </c>
      <c r="G160" s="17">
        <f>E160*100/D160</f>
        <v>0</v>
      </c>
      <c r="H160" s="33">
        <f t="shared" si="4"/>
        <v>-2076.2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10356.3</v>
      </c>
      <c r="E161" s="55">
        <v>1993.4404</v>
      </c>
      <c r="F161" s="55">
        <v>2582.3</v>
      </c>
      <c r="G161" s="55">
        <f aca="true" t="shared" si="5" ref="G161:G180">E161*100/D161</f>
        <v>19.248577194557903</v>
      </c>
      <c r="H161" s="56">
        <f t="shared" si="4"/>
        <v>-8362.8596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32959</v>
      </c>
      <c r="F162" s="48">
        <v>28395</v>
      </c>
      <c r="G162" s="52">
        <f t="shared" si="5"/>
        <v>33.873691285790194</v>
      </c>
      <c r="H162" s="56">
        <f t="shared" si="4"/>
        <v>-64340.7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119.084</v>
      </c>
      <c r="F163" s="48">
        <v>90</v>
      </c>
      <c r="G163" s="52">
        <f t="shared" si="5"/>
        <v>41.66689993002099</v>
      </c>
      <c r="H163" s="56">
        <f t="shared" si="4"/>
        <v>-166.716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1890</v>
      </c>
      <c r="F164" s="48"/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6155.166</v>
      </c>
      <c r="F165" s="48">
        <v>6113.3</v>
      </c>
      <c r="G165" s="52">
        <f t="shared" si="5"/>
        <v>41.666662153746174</v>
      </c>
      <c r="H165" s="56">
        <f t="shared" si="4"/>
        <v>-8617.234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201.55</v>
      </c>
      <c r="F166" s="48">
        <v>190.4</v>
      </c>
      <c r="G166" s="52">
        <f t="shared" si="5"/>
        <v>50</v>
      </c>
      <c r="H166" s="56">
        <f t="shared" si="4"/>
        <v>-201.55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48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54.003</v>
      </c>
      <c r="F168" s="52">
        <v>59.8</v>
      </c>
      <c r="G168" s="52">
        <f t="shared" si="5"/>
        <v>26.907324364723472</v>
      </c>
      <c r="H168" s="56">
        <f t="shared" si="4"/>
        <v>-146.697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92</v>
      </c>
      <c r="F169" s="48">
        <v>88</v>
      </c>
      <c r="G169" s="52">
        <f t="shared" si="5"/>
        <v>33.093525179856115</v>
      </c>
      <c r="H169" s="56">
        <f t="shared" si="4"/>
        <v>-186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6639.01</v>
      </c>
      <c r="F170" s="52">
        <v>4800</v>
      </c>
      <c r="G170" s="52">
        <f t="shared" si="5"/>
        <v>47.083841593146296</v>
      </c>
      <c r="H170" s="56">
        <f t="shared" si="4"/>
        <v>-7461.389999999999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24.266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8.13333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186.12304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39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2485</v>
      </c>
      <c r="F177" s="52">
        <v>2495</v>
      </c>
      <c r="G177" s="52">
        <f t="shared" si="5"/>
        <v>31.715441655073832</v>
      </c>
      <c r="H177" s="56">
        <f t="shared" si="4"/>
        <v>-5350.3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1264.012</v>
      </c>
      <c r="F178" s="52">
        <v>1033.9</v>
      </c>
      <c r="G178" s="52">
        <f t="shared" si="5"/>
        <v>35.69042240795121</v>
      </c>
      <c r="H178" s="56">
        <f t="shared" si="4"/>
        <v>-2277.5879999999997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100</v>
      </c>
      <c r="F179" s="28">
        <v>350</v>
      </c>
      <c r="G179" s="39">
        <f t="shared" si="5"/>
        <v>6.122573930080206</v>
      </c>
      <c r="H179" s="61">
        <f t="shared" si="4"/>
        <v>-1533.3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75.572</v>
      </c>
      <c r="F180" s="39"/>
      <c r="G180" s="39">
        <f t="shared" si="5"/>
        <v>14.800626713670193</v>
      </c>
      <c r="H180" s="61">
        <f t="shared" si="4"/>
        <v>-435.028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11811</v>
      </c>
      <c r="F181" s="117">
        <f>F182</f>
        <v>10057</v>
      </c>
      <c r="G181" s="98">
        <f>E181*100/D181</f>
        <v>29.404735230413024</v>
      </c>
      <c r="H181" s="138">
        <f t="shared" si="4"/>
        <v>-28356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11811</v>
      </c>
      <c r="F182" s="1">
        <v>10057</v>
      </c>
      <c r="G182" s="19">
        <f>E182*100/D182</f>
        <v>29.404735230413024</v>
      </c>
      <c r="H182" s="20">
        <f t="shared" si="4"/>
        <v>-28356</v>
      </c>
    </row>
    <row r="183" spans="1:8" ht="12.75" thickBot="1">
      <c r="A183" s="72" t="s">
        <v>186</v>
      </c>
      <c r="B183" s="41" t="s">
        <v>206</v>
      </c>
      <c r="C183" s="73">
        <f>C184+C188+C185+C187</f>
        <v>0</v>
      </c>
      <c r="D183" s="73">
        <f>D184+D188+D185+D187</f>
        <v>2376</v>
      </c>
      <c r="E183" s="73">
        <f>E184+E188+E185+E187+E186</f>
        <v>913.594</v>
      </c>
      <c r="F183" s="73">
        <f>F184+F188+F185+F187</f>
        <v>0</v>
      </c>
      <c r="G183" s="19">
        <f>E183*100/D183</f>
        <v>38.45092592592593</v>
      </c>
      <c r="H183" s="33">
        <f t="shared" si="4"/>
        <v>-1462.406</v>
      </c>
    </row>
    <row r="184" spans="1:8" ht="12">
      <c r="A184" s="13" t="s">
        <v>188</v>
      </c>
      <c r="B184" s="140" t="s">
        <v>187</v>
      </c>
      <c r="C184" s="75"/>
      <c r="D184" s="75">
        <v>1826</v>
      </c>
      <c r="E184" s="55">
        <v>913.594</v>
      </c>
      <c r="F184" s="55"/>
      <c r="G184" s="17"/>
      <c r="H184" s="33">
        <f t="shared" si="4"/>
        <v>-912.406</v>
      </c>
    </row>
    <row r="185" spans="1:8" ht="12">
      <c r="A185" s="34" t="s">
        <v>207</v>
      </c>
      <c r="B185" s="134" t="s">
        <v>321</v>
      </c>
      <c r="C185" s="150"/>
      <c r="D185" s="150">
        <v>550</v>
      </c>
      <c r="E185" s="63"/>
      <c r="F185" s="63"/>
      <c r="G185" s="39">
        <f>E185*100/D185</f>
        <v>0</v>
      </c>
      <c r="H185" s="24">
        <f t="shared" si="4"/>
        <v>-550</v>
      </c>
    </row>
    <row r="186" spans="1:8" ht="24">
      <c r="A186" s="48" t="s">
        <v>281</v>
      </c>
      <c r="B186" s="150" t="s">
        <v>282</v>
      </c>
      <c r="C186" s="134"/>
      <c r="D186" s="134"/>
      <c r="E186" s="52"/>
      <c r="F186" s="52"/>
      <c r="G186" s="52"/>
      <c r="H186" s="88"/>
    </row>
    <row r="187" spans="1:8" ht="24.75" thickBot="1">
      <c r="A187" s="91" t="s">
        <v>235</v>
      </c>
      <c r="B187" s="143" t="s">
        <v>236</v>
      </c>
      <c r="C187" s="144"/>
      <c r="D187" s="144"/>
      <c r="E187" s="63"/>
      <c r="F187" s="63"/>
      <c r="G187" s="63" t="e">
        <f>E187*100/D187</f>
        <v>#DIV/0!</v>
      </c>
      <c r="H187" s="24">
        <f t="shared" si="4"/>
        <v>0</v>
      </c>
    </row>
    <row r="188" spans="1:8" ht="12.75" thickBot="1">
      <c r="A188" s="100" t="s">
        <v>189</v>
      </c>
      <c r="B188" s="41" t="s">
        <v>183</v>
      </c>
      <c r="C188" s="73">
        <f>C195+C190</f>
        <v>0</v>
      </c>
      <c r="D188" s="73">
        <f>D195+D190</f>
        <v>0</v>
      </c>
      <c r="E188" s="73">
        <f>E195+E190+E194</f>
        <v>0</v>
      </c>
      <c r="F188" s="73">
        <f>F195+F190+F189+F196+F194</f>
        <v>0</v>
      </c>
      <c r="G188" s="73"/>
      <c r="H188" s="20">
        <f t="shared" si="4"/>
        <v>0</v>
      </c>
    </row>
    <row r="189" spans="1:8" ht="12">
      <c r="A189" s="92" t="s">
        <v>190</v>
      </c>
      <c r="B189" s="130" t="s">
        <v>257</v>
      </c>
      <c r="C189" s="32"/>
      <c r="D189" s="32"/>
      <c r="E189" s="32"/>
      <c r="F189" s="55"/>
      <c r="G189" s="32"/>
      <c r="H189" s="33"/>
    </row>
    <row r="190" spans="1:8" ht="24">
      <c r="A190" s="48" t="s">
        <v>190</v>
      </c>
      <c r="B190" s="49" t="s">
        <v>255</v>
      </c>
      <c r="C190" s="49"/>
      <c r="D190" s="49"/>
      <c r="E190" s="52"/>
      <c r="F190" s="52"/>
      <c r="G190" s="17"/>
      <c r="H190" s="33">
        <f t="shared" si="4"/>
        <v>0</v>
      </c>
    </row>
    <row r="191" spans="1:8" s="9" customFormat="1" ht="12">
      <c r="A191" s="6" t="s">
        <v>4</v>
      </c>
      <c r="B191" s="7"/>
      <c r="C191" s="8" t="s">
        <v>238</v>
      </c>
      <c r="D191" s="8" t="s">
        <v>240</v>
      </c>
      <c r="E191" s="6" t="s">
        <v>5</v>
      </c>
      <c r="F191" s="6" t="s">
        <v>5</v>
      </c>
      <c r="G191" s="363" t="s">
        <v>194</v>
      </c>
      <c r="H191" s="364"/>
    </row>
    <row r="192" spans="1:8" s="9" customFormat="1" ht="12">
      <c r="A192" s="10" t="s">
        <v>6</v>
      </c>
      <c r="B192" s="10" t="s">
        <v>7</v>
      </c>
      <c r="C192" s="10" t="s">
        <v>239</v>
      </c>
      <c r="D192" s="10" t="s">
        <v>239</v>
      </c>
      <c r="E192" s="11" t="s">
        <v>316</v>
      </c>
      <c r="F192" s="11" t="s">
        <v>316</v>
      </c>
      <c r="G192" s="6"/>
      <c r="H192" s="8"/>
    </row>
    <row r="193" spans="1:8" ht="12">
      <c r="A193" s="12" t="s">
        <v>9</v>
      </c>
      <c r="B193" s="13"/>
      <c r="C193" s="12" t="s">
        <v>8</v>
      </c>
      <c r="D193" s="12" t="s">
        <v>8</v>
      </c>
      <c r="E193" s="12" t="s">
        <v>284</v>
      </c>
      <c r="F193" s="12" t="s">
        <v>259</v>
      </c>
      <c r="G193" s="14" t="s">
        <v>10</v>
      </c>
      <c r="H193" s="8" t="s">
        <v>11</v>
      </c>
    </row>
    <row r="194" spans="1:8" ht="12">
      <c r="A194" s="48" t="s">
        <v>190</v>
      </c>
      <c r="B194" s="132" t="s">
        <v>250</v>
      </c>
      <c r="C194" s="132"/>
      <c r="D194" s="132"/>
      <c r="E194" s="55"/>
      <c r="F194" s="55"/>
      <c r="G194" s="17"/>
      <c r="H194" s="33"/>
    </row>
    <row r="195" spans="1:8" ht="12">
      <c r="A195" s="13" t="s">
        <v>190</v>
      </c>
      <c r="B195" s="132" t="s">
        <v>276</v>
      </c>
      <c r="C195" s="132"/>
      <c r="D195" s="132"/>
      <c r="E195" s="55"/>
      <c r="F195" s="55"/>
      <c r="G195" s="52" t="e">
        <f>E195*100/D195</f>
        <v>#DIV/0!</v>
      </c>
      <c r="H195" s="33">
        <f t="shared" si="4"/>
        <v>0</v>
      </c>
    </row>
    <row r="196" spans="1:8" ht="24">
      <c r="A196" s="13" t="s">
        <v>270</v>
      </c>
      <c r="B196" s="132" t="s">
        <v>271</v>
      </c>
      <c r="C196" s="132"/>
      <c r="D196" s="132"/>
      <c r="E196" s="55"/>
      <c r="F196" s="55"/>
      <c r="G196" s="52"/>
      <c r="H196" s="33"/>
    </row>
    <row r="197" spans="1:8" ht="12">
      <c r="A197" s="15" t="s">
        <v>320</v>
      </c>
      <c r="B197" s="74" t="s">
        <v>256</v>
      </c>
      <c r="C197" s="45"/>
      <c r="D197" s="45">
        <v>506.414</v>
      </c>
      <c r="E197" s="32">
        <v>756.414</v>
      </c>
      <c r="F197" s="32">
        <v>1.4</v>
      </c>
      <c r="G197" s="17"/>
      <c r="H197" s="33">
        <f t="shared" si="4"/>
        <v>250</v>
      </c>
    </row>
    <row r="198" spans="1:8" ht="12">
      <c r="A198" s="145" t="s">
        <v>228</v>
      </c>
      <c r="B198" s="21" t="s">
        <v>131</v>
      </c>
      <c r="C198" s="21"/>
      <c r="D198" s="21"/>
      <c r="E198" s="17">
        <f>E199</f>
        <v>0</v>
      </c>
      <c r="F198" s="17">
        <f>F199</f>
        <v>0</v>
      </c>
      <c r="G198" s="17"/>
      <c r="H198" s="33"/>
    </row>
    <row r="199" spans="1:8" ht="12">
      <c r="A199" s="27" t="s">
        <v>229</v>
      </c>
      <c r="B199" s="27" t="s">
        <v>211</v>
      </c>
      <c r="C199" s="27"/>
      <c r="D199" s="27"/>
      <c r="E199" s="52"/>
      <c r="F199" s="52"/>
      <c r="G199" s="17"/>
      <c r="H199" s="33"/>
    </row>
    <row r="200" spans="1:8" ht="12">
      <c r="A200" s="145" t="s">
        <v>230</v>
      </c>
      <c r="B200" s="21" t="s">
        <v>132</v>
      </c>
      <c r="C200" s="21"/>
      <c r="D200" s="21"/>
      <c r="E200" s="17">
        <f>E201</f>
        <v>-1105.23</v>
      </c>
      <c r="F200" s="17">
        <f>F201</f>
        <v>-0.3795</v>
      </c>
      <c r="G200" s="17"/>
      <c r="H200" s="33">
        <f t="shared" si="4"/>
        <v>-1105.23</v>
      </c>
    </row>
    <row r="201" spans="1:8" ht="12.75" thickBot="1">
      <c r="A201" s="48" t="s">
        <v>231</v>
      </c>
      <c r="B201" s="48" t="s">
        <v>133</v>
      </c>
      <c r="C201" s="48"/>
      <c r="D201" s="48"/>
      <c r="E201" s="52">
        <v>-1105.23</v>
      </c>
      <c r="F201" s="52">
        <v>-0.3795</v>
      </c>
      <c r="G201" s="17"/>
      <c r="H201" s="33">
        <f t="shared" si="4"/>
        <v>-1105.23</v>
      </c>
    </row>
    <row r="202" spans="1:8" ht="12.75" thickBot="1">
      <c r="A202" s="72"/>
      <c r="B202" s="137" t="s">
        <v>191</v>
      </c>
      <c r="C202" s="19">
        <f>C115+C8+C197</f>
        <v>448007.74799999996</v>
      </c>
      <c r="D202" s="19">
        <f>D115+D8+D197</f>
        <v>512095.84199999995</v>
      </c>
      <c r="E202" s="19">
        <f>E115+E8+E197+E200</f>
        <v>148721.90876999998</v>
      </c>
      <c r="F202" s="170">
        <f>F115+F8+F197</f>
        <v>133395.418</v>
      </c>
      <c r="G202" s="73">
        <f>E202*100/D202</f>
        <v>29.04181142911916</v>
      </c>
      <c r="H202" s="20">
        <f t="shared" si="4"/>
        <v>-363373.93322999997</v>
      </c>
    </row>
    <row r="203" spans="1:7" ht="12">
      <c r="A203" s="1"/>
      <c r="B203" s="146"/>
      <c r="C203" s="146"/>
      <c r="D203" s="146"/>
      <c r="E203" s="147"/>
      <c r="F203" s="147"/>
      <c r="G203" s="148"/>
    </row>
    <row r="204" spans="1:6" ht="12">
      <c r="A204" s="149" t="s">
        <v>192</v>
      </c>
      <c r="B204" s="5"/>
      <c r="C204" s="5"/>
      <c r="D204" s="5"/>
      <c r="E204" s="9"/>
      <c r="F204" s="9"/>
    </row>
    <row r="205" spans="1:6" ht="12">
      <c r="A205" s="149" t="s">
        <v>193</v>
      </c>
      <c r="B205" s="5"/>
      <c r="C205" s="5"/>
      <c r="D205" s="5" t="s">
        <v>272</v>
      </c>
      <c r="E205" s="9"/>
      <c r="F205" s="9"/>
    </row>
    <row r="206" ht="12">
      <c r="A206" s="1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323</v>
      </c>
      <c r="C4" s="2"/>
      <c r="D4" s="2"/>
      <c r="E4" s="3"/>
      <c r="F4" s="3"/>
      <c r="G4" s="172"/>
      <c r="H4" s="172"/>
    </row>
    <row r="5" spans="1:8" s="9" customFormat="1" ht="12">
      <c r="A5" s="6" t="s">
        <v>4</v>
      </c>
      <c r="B5" s="7"/>
      <c r="C5" s="14" t="s">
        <v>238</v>
      </c>
      <c r="D5" s="14" t="s">
        <v>240</v>
      </c>
      <c r="E5" s="6" t="s">
        <v>5</v>
      </c>
      <c r="F5" s="6" t="s">
        <v>5</v>
      </c>
      <c r="G5" s="363" t="s">
        <v>194</v>
      </c>
      <c r="H5" s="364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324</v>
      </c>
      <c r="F6" s="11" t="s">
        <v>324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C9+C17+C29+C36+C67+C71+C79+C109+C51+C78+C26+C77</f>
        <v>65363.50000000001</v>
      </c>
      <c r="D8" s="18">
        <f>D9+D17+D29+D36+D67+D71+D79+D109+D51+D78+D26+D77</f>
        <v>67213.698</v>
      </c>
      <c r="E8" s="17">
        <f>E9+E17+E29+E36+E67+E71+E79+E109+E51+E78+E26+E77</f>
        <v>27153.028999999995</v>
      </c>
      <c r="F8" s="17">
        <f>F9+F17+F29+F36+F67+F71+F79+F109+F51+F78+F26+F77+F76</f>
        <v>22620.199999999997</v>
      </c>
      <c r="G8" s="155">
        <f>E8*100/D8</f>
        <v>40.39805844338455</v>
      </c>
      <c r="H8" s="20">
        <f aca="true" t="shared" si="0" ref="H8:H73">E8-D8</f>
        <v>-40060.66900000001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42953</v>
      </c>
      <c r="E9" s="59">
        <f>E10</f>
        <v>17104.856</v>
      </c>
      <c r="F9" s="59">
        <f>F10</f>
        <v>16793.399999999998</v>
      </c>
      <c r="G9" s="17">
        <f>E9*100/D9</f>
        <v>39.8222615416851</v>
      </c>
      <c r="H9" s="24">
        <f t="shared" si="0"/>
        <v>-25848.144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42953</v>
      </c>
      <c r="E10" s="63">
        <f>E11+E12+E13+E14</f>
        <v>17104.856</v>
      </c>
      <c r="F10" s="63">
        <f>F11+F12+F13+F14</f>
        <v>16793.399999999998</v>
      </c>
      <c r="G10" s="23">
        <f>E10*100/D10</f>
        <v>39.8222615416851</v>
      </c>
      <c r="H10" s="30">
        <f t="shared" si="0"/>
        <v>-25848.144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42150</v>
      </c>
      <c r="E11" s="52">
        <v>16940.707</v>
      </c>
      <c r="F11" s="52">
        <v>16642.3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58.962</v>
      </c>
      <c r="F12" s="35">
        <v>123.3</v>
      </c>
      <c r="G12" s="32"/>
      <c r="H12" s="33">
        <f t="shared" si="0"/>
        <v>-632.038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105.187</v>
      </c>
      <c r="F13" s="28">
        <v>27.8</v>
      </c>
      <c r="G13" s="29"/>
      <c r="H13" s="30">
        <f t="shared" si="0"/>
        <v>-6.813000000000002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7182.890257558791</v>
      </c>
      <c r="F16" s="43">
        <f>F10*30/77.97</f>
        <v>6461.485186610234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8300</v>
      </c>
      <c r="E17" s="165">
        <f>E18+E21+E23+E24+E25</f>
        <v>3476.598</v>
      </c>
      <c r="F17" s="165">
        <f>F18+F21+F23+F24+F25</f>
        <v>3444.8</v>
      </c>
      <c r="G17" s="32">
        <f>E17*100/D17</f>
        <v>41.886722891566265</v>
      </c>
      <c r="H17" s="33">
        <f t="shared" si="0"/>
        <v>-4823.402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975.0360000000001</v>
      </c>
      <c r="F18" s="51">
        <f>F19+F20</f>
        <v>613.5</v>
      </c>
      <c r="G18" s="52">
        <f>E18*100/D18</f>
        <v>43.470173874275524</v>
      </c>
      <c r="H18" s="33">
        <f t="shared" si="0"/>
        <v>-1267.964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294.281</v>
      </c>
      <c r="F19" s="50">
        <v>166.4</v>
      </c>
      <c r="G19" s="52">
        <f>E19*100/D19</f>
        <v>59.33084677419355</v>
      </c>
      <c r="H19" s="33">
        <f t="shared" si="0"/>
        <v>-201.719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680.755</v>
      </c>
      <c r="F20" s="50">
        <v>447.1</v>
      </c>
      <c r="G20" s="52">
        <f>E20*100/D20</f>
        <v>38.967086433886664</v>
      </c>
      <c r="H20" s="33">
        <f t="shared" si="0"/>
        <v>-1066.245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1964.933</v>
      </c>
      <c r="F23" s="37">
        <v>2234.3</v>
      </c>
      <c r="G23" s="55">
        <f aca="true" t="shared" si="1" ref="G23:G29">E23*100/D23</f>
        <v>38.109639255236615</v>
      </c>
      <c r="H23" s="56">
        <f t="shared" si="0"/>
        <v>-3191.067</v>
      </c>
    </row>
    <row r="24" spans="1:8" ht="12">
      <c r="A24" s="13" t="s">
        <v>21</v>
      </c>
      <c r="B24" s="13" t="s">
        <v>22</v>
      </c>
      <c r="C24" s="13">
        <v>844</v>
      </c>
      <c r="D24" s="13">
        <v>851</v>
      </c>
      <c r="E24" s="38">
        <v>467.691</v>
      </c>
      <c r="F24" s="38">
        <v>597</v>
      </c>
      <c r="G24" s="55">
        <f t="shared" si="1"/>
        <v>54.9578143360752</v>
      </c>
      <c r="H24" s="56">
        <f t="shared" si="0"/>
        <v>-383.309</v>
      </c>
    </row>
    <row r="25" spans="1:8" ht="12">
      <c r="A25" s="13" t="s">
        <v>302</v>
      </c>
      <c r="B25" s="13" t="s">
        <v>303</v>
      </c>
      <c r="C25" s="13"/>
      <c r="D25" s="13">
        <v>50</v>
      </c>
      <c r="E25" s="38">
        <v>68.938</v>
      </c>
      <c r="F25" s="38"/>
      <c r="G25" s="55"/>
      <c r="H25" s="56">
        <f t="shared" si="0"/>
        <v>18.938000000000002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7983.828</v>
      </c>
      <c r="E26" s="57">
        <f>E27+E28</f>
        <v>989.641</v>
      </c>
      <c r="F26" s="57">
        <f>F27+F28</f>
        <v>520.9000000000001</v>
      </c>
      <c r="G26" s="17">
        <f t="shared" si="1"/>
        <v>12.395570145048213</v>
      </c>
      <c r="H26" s="33">
        <f t="shared" si="0"/>
        <v>-6994.187000000001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80.577</v>
      </c>
      <c r="F27" s="39">
        <v>6.7</v>
      </c>
      <c r="G27" s="52">
        <f t="shared" si="1"/>
        <v>10.34364569961489</v>
      </c>
      <c r="H27" s="56">
        <f t="shared" si="0"/>
        <v>-698.423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7204.828</v>
      </c>
      <c r="E28" s="52">
        <v>909.064</v>
      </c>
      <c r="F28" s="52">
        <v>514.2</v>
      </c>
      <c r="G28" s="52">
        <f t="shared" si="1"/>
        <v>12.617428202311004</v>
      </c>
      <c r="H28" s="56">
        <f t="shared" si="0"/>
        <v>-6295.764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901.4</v>
      </c>
      <c r="E29" s="59">
        <f>E31+E33+E34</f>
        <v>410.65999999999997</v>
      </c>
      <c r="F29" s="59">
        <f>F31+F33+F34</f>
        <v>296.5</v>
      </c>
      <c r="G29" s="29">
        <f t="shared" si="1"/>
        <v>45.55802085644553</v>
      </c>
      <c r="H29" s="24">
        <f t="shared" si="0"/>
        <v>-490.74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344.08</v>
      </c>
      <c r="F31" s="35">
        <f>F32</f>
        <v>276.4</v>
      </c>
      <c r="G31" s="55">
        <f>E31*100/D31</f>
        <v>43.2587377420166</v>
      </c>
      <c r="H31" s="56">
        <f t="shared" si="0"/>
        <v>-451.32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344.08</v>
      </c>
      <c r="F32" s="39">
        <v>276.4</v>
      </c>
      <c r="G32" s="55">
        <f>E32*100/D32</f>
        <v>43.2587377420166</v>
      </c>
      <c r="H32" s="56">
        <f t="shared" si="0"/>
        <v>-451.32</v>
      </c>
    </row>
    <row r="33" spans="1:8" ht="12">
      <c r="A33" s="27" t="s">
        <v>38</v>
      </c>
      <c r="B33" s="27" t="s">
        <v>39</v>
      </c>
      <c r="C33" s="27"/>
      <c r="D33" s="27">
        <v>106</v>
      </c>
      <c r="E33" s="38">
        <v>54.58</v>
      </c>
      <c r="F33" s="38">
        <v>20.1</v>
      </c>
      <c r="G33" s="39">
        <f>E33*100/D33</f>
        <v>51.490566037735846</v>
      </c>
      <c r="H33" s="60">
        <f t="shared" si="0"/>
        <v>-51.42</v>
      </c>
    </row>
    <row r="34" spans="1:8" ht="12">
      <c r="A34" s="27" t="s">
        <v>313</v>
      </c>
      <c r="B34" s="27" t="s">
        <v>314</v>
      </c>
      <c r="C34" s="27"/>
      <c r="D34" s="27"/>
      <c r="E34" s="28">
        <v>12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">
      <c r="A44" s="6" t="s">
        <v>4</v>
      </c>
      <c r="B44" s="7"/>
      <c r="C44" s="8" t="s">
        <v>238</v>
      </c>
      <c r="D44" s="8" t="s">
        <v>240</v>
      </c>
      <c r="E44" s="6" t="s">
        <v>5</v>
      </c>
      <c r="F44" s="6" t="s">
        <v>5</v>
      </c>
      <c r="G44" s="363" t="s">
        <v>194</v>
      </c>
      <c r="H44" s="364"/>
    </row>
    <row r="45" spans="1:8" s="9" customFormat="1" ht="12">
      <c r="A45" s="10" t="s">
        <v>6</v>
      </c>
      <c r="B45" s="10" t="s">
        <v>7</v>
      </c>
      <c r="C45" s="10" t="s">
        <v>239</v>
      </c>
      <c r="D45" s="10" t="s">
        <v>239</v>
      </c>
      <c r="E45" s="11" t="s">
        <v>324</v>
      </c>
      <c r="F45" s="11" t="s">
        <v>324</v>
      </c>
      <c r="G45" s="6"/>
      <c r="H45" s="8"/>
    </row>
    <row r="46" spans="1:8" ht="12">
      <c r="A46" s="12" t="s">
        <v>9</v>
      </c>
      <c r="B46" s="13"/>
      <c r="C46" s="12" t="s">
        <v>8</v>
      </c>
      <c r="D46" s="12" t="s">
        <v>8</v>
      </c>
      <c r="E46" s="12" t="s">
        <v>284</v>
      </c>
      <c r="F46" s="12" t="s">
        <v>259</v>
      </c>
      <c r="G46" s="14" t="s">
        <v>10</v>
      </c>
      <c r="H46" s="8" t="s">
        <v>11</v>
      </c>
    </row>
    <row r="47" spans="1:8" s="47" customFormat="1" ht="12">
      <c r="A47" s="27" t="s">
        <v>57</v>
      </c>
      <c r="B47" s="27" t="s">
        <v>58</v>
      </c>
      <c r="C47" s="27"/>
      <c r="D47" s="27"/>
      <c r="E47" s="70"/>
      <c r="F47" s="70"/>
      <c r="G47" s="29"/>
      <c r="H47" s="30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3439</v>
      </c>
      <c r="E51" s="153">
        <f>E54+E58+E61</f>
        <v>1578.493</v>
      </c>
      <c r="F51" s="153">
        <f>F54+F61+F58</f>
        <v>793.3</v>
      </c>
      <c r="G51" s="17">
        <f>E51*100/D51</f>
        <v>45.899767374236696</v>
      </c>
      <c r="H51" s="88">
        <f t="shared" si="0"/>
        <v>-1860.507</v>
      </c>
    </row>
    <row r="52" spans="2:8" ht="0.75" customHeight="1">
      <c r="B52" s="74"/>
      <c r="C52" s="74"/>
      <c r="D52" s="74"/>
      <c r="E52" s="66">
        <f>E54+E61+E66+E56+E65</f>
        <v>3000.807</v>
      </c>
      <c r="F52" s="66">
        <f>F54+F61+F66+F56+F65</f>
        <v>1470</v>
      </c>
      <c r="G52" s="23" t="e">
        <f>E52*100/D52</f>
        <v>#DIV/0!</v>
      </c>
      <c r="H52" s="24">
        <f t="shared" si="0"/>
        <v>3000.807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3020</v>
      </c>
      <c r="E54" s="35">
        <f>E56</f>
        <v>1396.366</v>
      </c>
      <c r="F54" s="35">
        <f>F56</f>
        <v>662.5</v>
      </c>
      <c r="G54" s="63">
        <f>E54*100/D54</f>
        <v>46.23728476821192</v>
      </c>
      <c r="H54" s="60">
        <f t="shared" si="0"/>
        <v>-1623.634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3020</v>
      </c>
      <c r="E56" s="35">
        <v>1396.366</v>
      </c>
      <c r="F56" s="35">
        <v>662.5</v>
      </c>
      <c r="G56" s="63">
        <f>E56*100/D56</f>
        <v>46.23728476821192</v>
      </c>
      <c r="H56" s="60">
        <f t="shared" si="0"/>
        <v>-1623.634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f>E63+E65</f>
        <v>182.127</v>
      </c>
      <c r="F61" s="76">
        <f>F63+F65</f>
        <v>130.79999999999998</v>
      </c>
      <c r="G61" s="55">
        <f>E61*100/D61</f>
        <v>62.159385665529015</v>
      </c>
      <c r="H61" s="56">
        <f t="shared" si="0"/>
        <v>-110.87299999999999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156.179</v>
      </c>
      <c r="F63" s="62">
        <v>116.6</v>
      </c>
      <c r="G63" s="55">
        <f>E63*100/D63</f>
        <v>53.30341296928327</v>
      </c>
      <c r="H63" s="56">
        <f t="shared" si="0"/>
        <v>-136.821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25.948</v>
      </c>
      <c r="F65" s="76">
        <v>14.2</v>
      </c>
      <c r="G65" s="55" t="e">
        <f>E65*100/D65</f>
        <v>#DIV/0!</v>
      </c>
      <c r="H65" s="56">
        <f t="shared" si="0"/>
        <v>25.948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1842.8</v>
      </c>
      <c r="E67" s="59">
        <f>E69</f>
        <v>1511.391</v>
      </c>
      <c r="F67" s="59">
        <f>F69</f>
        <v>440.9</v>
      </c>
      <c r="G67" s="29">
        <f>E67*100/D67</f>
        <v>82.01600824831779</v>
      </c>
      <c r="H67" s="24">
        <f t="shared" si="0"/>
        <v>-331.4089999999999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1842.8</v>
      </c>
      <c r="E69" s="76">
        <v>1511.391</v>
      </c>
      <c r="F69" s="76">
        <v>440.9</v>
      </c>
      <c r="G69" s="23">
        <f>E69*100/D69</f>
        <v>82.01600824831779</v>
      </c>
      <c r="H69" s="24">
        <f t="shared" si="0"/>
        <v>-331.4089999999999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622</v>
      </c>
      <c r="E78" s="57">
        <v>466.202</v>
      </c>
      <c r="F78" s="57">
        <v>985.5</v>
      </c>
      <c r="G78" s="17">
        <f>E78*100/D78</f>
        <v>74.95209003215433</v>
      </c>
      <c r="H78" s="33">
        <f t="shared" si="2"/>
        <v>-155.798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717.8000000000001</v>
      </c>
      <c r="E79" s="59">
        <f>E81+E83+E91+E95+E100+E104+E93+E89+E92+E102+E88+E103+E101</f>
        <v>653.393</v>
      </c>
      <c r="F79" s="86">
        <f>F81+F83+F91+F95+F100+F104+F93+F89+F92+F102+F88+F103</f>
        <v>233.6</v>
      </c>
      <c r="G79" s="29">
        <f>E79*100/D79</f>
        <v>91.02716634159933</v>
      </c>
      <c r="H79" s="24">
        <f t="shared" si="2"/>
        <v>-64.40700000000004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80.1</v>
      </c>
      <c r="E81" s="35">
        <v>44.712</v>
      </c>
      <c r="F81" s="35">
        <v>38.1</v>
      </c>
      <c r="G81" s="55">
        <f>E81*100/D81</f>
        <v>55.820224719101134</v>
      </c>
      <c r="H81" s="33">
        <f t="shared" si="2"/>
        <v>-35.38799999999999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37">
        <v>21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/>
      <c r="E88" s="35">
        <v>16.696</v>
      </c>
      <c r="F88" s="35"/>
      <c r="G88" s="55"/>
      <c r="H88" s="33">
        <f t="shared" si="2"/>
        <v>16.696</v>
      </c>
    </row>
    <row r="89" spans="1:8" ht="15.75" customHeight="1">
      <c r="A89" s="27" t="s">
        <v>226</v>
      </c>
      <c r="B89" s="58" t="s">
        <v>227</v>
      </c>
      <c r="C89" s="58"/>
      <c r="D89" s="58"/>
      <c r="E89" s="52">
        <v>320</v>
      </c>
      <c r="F89" s="38"/>
      <c r="G89" s="52"/>
      <c r="H89" s="88">
        <f t="shared" si="2"/>
        <v>320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/>
      <c r="F91" s="37"/>
      <c r="G91" s="55">
        <f>E91*100/D91</f>
        <v>0</v>
      </c>
      <c r="H91" s="33">
        <f t="shared" si="2"/>
        <v>-4</v>
      </c>
    </row>
    <row r="92" spans="1:8" ht="15.75" customHeight="1">
      <c r="A92" s="27" t="s">
        <v>110</v>
      </c>
      <c r="B92" s="27" t="s">
        <v>111</v>
      </c>
      <c r="C92" s="28"/>
      <c r="D92" s="28"/>
      <c r="E92" s="52">
        <v>3.9</v>
      </c>
      <c r="F92" s="52"/>
      <c r="G92" s="55"/>
      <c r="H92" s="33">
        <f t="shared" si="2"/>
        <v>3.9</v>
      </c>
    </row>
    <row r="93" spans="1:8" ht="18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1:8" ht="12">
      <c r="A95" s="13"/>
      <c r="B95" s="13" t="s">
        <v>114</v>
      </c>
      <c r="C95" s="37"/>
      <c r="D95" s="37"/>
      <c r="E95" s="37"/>
      <c r="F95" s="37"/>
      <c r="G95" s="32"/>
      <c r="H95" s="33">
        <f t="shared" si="2"/>
        <v>0</v>
      </c>
    </row>
    <row r="96" spans="1:8" s="9" customFormat="1" ht="12">
      <c r="A96" s="6" t="s">
        <v>4</v>
      </c>
      <c r="B96" s="7"/>
      <c r="C96" s="8" t="s">
        <v>238</v>
      </c>
      <c r="D96" s="8" t="s">
        <v>240</v>
      </c>
      <c r="E96" s="6" t="s">
        <v>5</v>
      </c>
      <c r="F96" s="6" t="s">
        <v>5</v>
      </c>
      <c r="G96" s="363" t="s">
        <v>194</v>
      </c>
      <c r="H96" s="364"/>
    </row>
    <row r="97" spans="1:8" s="9" customFormat="1" ht="12">
      <c r="A97" s="10" t="s">
        <v>6</v>
      </c>
      <c r="B97" s="10" t="s">
        <v>7</v>
      </c>
      <c r="C97" s="10" t="s">
        <v>239</v>
      </c>
      <c r="D97" s="10" t="s">
        <v>239</v>
      </c>
      <c r="E97" s="11" t="s">
        <v>324</v>
      </c>
      <c r="F97" s="11" t="s">
        <v>324</v>
      </c>
      <c r="G97" s="6"/>
      <c r="H97" s="8"/>
    </row>
    <row r="98" spans="1:8" ht="12">
      <c r="A98" s="12" t="s">
        <v>9</v>
      </c>
      <c r="B98" s="13"/>
      <c r="C98" s="12" t="s">
        <v>8</v>
      </c>
      <c r="D98" s="12" t="s">
        <v>8</v>
      </c>
      <c r="E98" s="12" t="s">
        <v>284</v>
      </c>
      <c r="F98" s="12" t="s">
        <v>259</v>
      </c>
      <c r="G98" s="14" t="s">
        <v>10</v>
      </c>
      <c r="H98" s="8" t="s">
        <v>11</v>
      </c>
    </row>
    <row r="99" spans="1:8" ht="12">
      <c r="A99" s="13" t="s">
        <v>115</v>
      </c>
      <c r="B99" s="58" t="s">
        <v>116</v>
      </c>
      <c r="C99" s="37"/>
      <c r="D99" s="37"/>
      <c r="E99" s="55"/>
      <c r="F99" s="55"/>
      <c r="G99" s="17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/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/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190.085</v>
      </c>
      <c r="F104" s="90">
        <f>F106</f>
        <v>174.5</v>
      </c>
      <c r="G104" s="63">
        <f>E104*100/D104</f>
        <v>33.42447687708809</v>
      </c>
      <c r="H104" s="60">
        <f t="shared" si="2"/>
        <v>-378.615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190.085</v>
      </c>
      <c r="F106" s="35">
        <v>174.5</v>
      </c>
      <c r="G106" s="37">
        <f>E106*100/D106</f>
        <v>33.42447687708809</v>
      </c>
      <c r="H106" s="56">
        <f t="shared" si="2"/>
        <v>-378.615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/>
      <c r="F108" s="37"/>
      <c r="G108" s="52" t="e">
        <f>E108*100/D108</f>
        <v>#DIV/0!</v>
      </c>
      <c r="H108" s="56">
        <f t="shared" si="2"/>
        <v>0</v>
      </c>
    </row>
    <row r="109" spans="1:8" ht="12">
      <c r="A109" s="15" t="s">
        <v>125</v>
      </c>
      <c r="B109" s="45" t="s">
        <v>126</v>
      </c>
      <c r="C109" s="45"/>
      <c r="D109" s="168"/>
      <c r="E109" s="93">
        <f>E110+E111+E112+E113</f>
        <v>507.92500000000007</v>
      </c>
      <c r="F109" s="93">
        <f>F110+F111+F112+F113</f>
        <v>-888.6999999999999</v>
      </c>
      <c r="G109" s="52" t="e">
        <f>E109*100/D109</f>
        <v>#DIV/0!</v>
      </c>
      <c r="H109" s="33">
        <f t="shared" si="2"/>
        <v>507.92500000000007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346.684</v>
      </c>
      <c r="F110" s="38">
        <v>118.2</v>
      </c>
      <c r="G110" s="17"/>
      <c r="H110" s="33">
        <f t="shared" si="2"/>
        <v>346.684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0</v>
      </c>
      <c r="F111" s="38"/>
      <c r="G111" s="17"/>
      <c r="H111" s="33">
        <f t="shared" si="2"/>
        <v>0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52"/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27"/>
      <c r="E113" s="39">
        <v>161.241</v>
      </c>
      <c r="F113" s="39">
        <v>-1006.9</v>
      </c>
      <c r="G113" s="39" t="e">
        <f>E113*100/D113</f>
        <v>#DIV/0!</v>
      </c>
      <c r="H113" s="24">
        <f t="shared" si="2"/>
        <v>161.241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D115+D198+D201</f>
        <v>486661.2139999999</v>
      </c>
      <c r="E114" s="96">
        <f>E115+E198+E201</f>
        <v>170979.30891999998</v>
      </c>
      <c r="F114" s="73">
        <f>F115+F201+F198</f>
        <v>153717.71750000003</v>
      </c>
      <c r="G114" s="98">
        <f>E114*100/D114</f>
        <v>35.133128345009226</v>
      </c>
      <c r="H114" s="99">
        <f t="shared" si="2"/>
        <v>-315681.90507999994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481154.79999999993</v>
      </c>
      <c r="E115" s="101">
        <f>E116+E119+E144+E183</f>
        <v>170909.42528999998</v>
      </c>
      <c r="F115" s="97">
        <f>F116+F119+F144+F183</f>
        <v>153716.69700000004</v>
      </c>
      <c r="G115" s="98">
        <f>E115*100/D115</f>
        <v>35.52067344854505</v>
      </c>
      <c r="H115" s="99">
        <f t="shared" si="2"/>
        <v>-310245.37470999995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118247</v>
      </c>
      <c r="E116" s="102">
        <f>E117+E118</f>
        <v>45722</v>
      </c>
      <c r="F116" s="102">
        <f>F117+F118</f>
        <v>40576</v>
      </c>
      <c r="G116" s="73">
        <f>E116*100/D116</f>
        <v>38.66652008084772</v>
      </c>
      <c r="H116" s="20">
        <f t="shared" si="2"/>
        <v>-72525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45722</v>
      </c>
      <c r="F117" s="92">
        <v>40576</v>
      </c>
      <c r="G117" s="63">
        <f>E117*100/D117</f>
        <v>38.66652008084772</v>
      </c>
      <c r="H117" s="60">
        <f t="shared" si="2"/>
        <v>-72525</v>
      </c>
    </row>
    <row r="118" spans="1:8" ht="24.75" customHeight="1" thickBot="1">
      <c r="A118" s="91" t="s">
        <v>218</v>
      </c>
      <c r="B118" s="103" t="s">
        <v>219</v>
      </c>
      <c r="C118" s="103"/>
      <c r="D118" s="103"/>
      <c r="E118" s="104"/>
      <c r="F118" s="34"/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94110.70000000001</v>
      </c>
      <c r="E119" s="102">
        <f>E120+E121+E122+E123+E124+E125+E126+E127+E128</f>
        <v>16244.927</v>
      </c>
      <c r="F119" s="96">
        <f>F122+F123+F124+F127+F128+F120+F121+F126+F125</f>
        <v>14451.612999999998</v>
      </c>
      <c r="G119" s="107">
        <f>E119*100/D119</f>
        <v>17.261509052636946</v>
      </c>
      <c r="H119" s="108">
        <f t="shared" si="2"/>
        <v>-77865.77300000002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/>
      <c r="E121" s="112"/>
      <c r="F121" s="52"/>
      <c r="G121" s="17"/>
      <c r="H121" s="33">
        <f t="shared" si="2"/>
        <v>0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/>
      <c r="F122" s="113"/>
      <c r="G122" s="17"/>
      <c r="H122" s="33">
        <f t="shared" si="2"/>
        <v>-51238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48">
        <v>990.1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52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/>
      <c r="E125" s="92"/>
      <c r="F125" s="55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92">
        <v>3460</v>
      </c>
      <c r="G127" s="29"/>
      <c r="H127" s="24">
        <f t="shared" si="2"/>
        <v>-13012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</f>
        <v>19047.1</v>
      </c>
      <c r="E128" s="116">
        <f>E130+E131+E132+E133+E134+E136+E135+E137+E138+E129+E140+E139</f>
        <v>6656.159</v>
      </c>
      <c r="F128" s="116">
        <f>F130+F131+F132+F133+F134+F136+F135+F137+F138+F129+F140+F139+F141</f>
        <v>6455.999999999999</v>
      </c>
      <c r="G128" s="98">
        <f>E128*100/D128</f>
        <v>34.945787022696365</v>
      </c>
      <c r="H128" s="99">
        <f t="shared" si="2"/>
        <v>-12390.940999999999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91">
        <v>4530.659</v>
      </c>
      <c r="F131" s="91">
        <v>5960.4</v>
      </c>
      <c r="G131" s="52">
        <f>E131*100/D131</f>
        <v>55.40802749208135</v>
      </c>
      <c r="H131" s="56">
        <f t="shared" si="2"/>
        <v>-3646.241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71.9</v>
      </c>
      <c r="F132" s="52">
        <v>128.7</v>
      </c>
      <c r="G132" s="52">
        <f>E132*100/D132</f>
        <v>21.29739336492891</v>
      </c>
      <c r="H132" s="56">
        <f t="shared" si="2"/>
        <v>-265.70000000000005</v>
      </c>
    </row>
    <row r="133" spans="1:8" ht="12">
      <c r="A133" s="27" t="s">
        <v>151</v>
      </c>
      <c r="B133" s="79" t="s">
        <v>215</v>
      </c>
      <c r="C133" s="67"/>
      <c r="D133" s="67">
        <v>2527</v>
      </c>
      <c r="E133" s="52"/>
      <c r="F133" s="52"/>
      <c r="G133" s="52"/>
      <c r="H133" s="56">
        <f t="shared" si="2"/>
        <v>-2527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>
        <v>2053.6</v>
      </c>
      <c r="F137" s="52"/>
      <c r="G137" s="52">
        <f t="shared" si="3"/>
        <v>100</v>
      </c>
      <c r="H137" s="56">
        <f t="shared" si="2"/>
        <v>0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21"/>
      <c r="F140" s="118"/>
      <c r="G140" s="29"/>
      <c r="H140" s="122"/>
    </row>
    <row r="141" spans="1:8" ht="12">
      <c r="A141" s="27" t="s">
        <v>151</v>
      </c>
      <c r="B141" s="114" t="s">
        <v>273</v>
      </c>
      <c r="C141" s="123"/>
      <c r="D141" s="123"/>
      <c r="E141" s="39"/>
      <c r="F141" s="39">
        <v>366.9</v>
      </c>
      <c r="G141" s="29"/>
      <c r="H141" s="30"/>
    </row>
    <row r="142" spans="1:8" ht="12">
      <c r="A142" s="27" t="s">
        <v>151</v>
      </c>
      <c r="B142" s="114" t="s">
        <v>275</v>
      </c>
      <c r="C142" s="123"/>
      <c r="D142" s="123"/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278</v>
      </c>
      <c r="C143" s="124"/>
      <c r="D143" s="114"/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246338.09999999995</v>
      </c>
      <c r="E144" s="128">
        <f>E147+E153+E155+E156+E157+E177+E178+E179+E181+E145+E154+E146+E152+E176+E151+E180</f>
        <v>107927.46445000001</v>
      </c>
      <c r="F144" s="98">
        <f>F147+F153+F155+F156+F157+F177+F178+F179+F181+F145+F154+F146+F152+F176</f>
        <v>98547.38400000002</v>
      </c>
      <c r="G144" s="98">
        <f t="shared" si="3"/>
        <v>43.81273722984794</v>
      </c>
      <c r="H144" s="99">
        <f t="shared" si="2"/>
        <v>-138410.63554999995</v>
      </c>
    </row>
    <row r="145" spans="1:8" ht="12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9028.8</v>
      </c>
      <c r="F145" s="36">
        <v>6120</v>
      </c>
      <c r="G145" s="55">
        <f t="shared" si="3"/>
        <v>40.70639260965812</v>
      </c>
      <c r="H145" s="56">
        <f t="shared" si="2"/>
        <v>-13151.5</v>
      </c>
    </row>
    <row r="146" spans="1:8" ht="36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">
      <c r="A147" s="13" t="s">
        <v>159</v>
      </c>
      <c r="B147" s="68" t="s">
        <v>160</v>
      </c>
      <c r="C147" s="68">
        <v>636.5</v>
      </c>
      <c r="D147" s="68">
        <v>661.5</v>
      </c>
      <c r="E147" s="48">
        <v>661.5</v>
      </c>
      <c r="F147" s="58">
        <v>626.7</v>
      </c>
      <c r="G147" s="52">
        <f t="shared" si="3"/>
        <v>100</v>
      </c>
      <c r="H147" s="89">
        <f>E147-D147</f>
        <v>0</v>
      </c>
    </row>
    <row r="148" spans="1:8" s="9" customFormat="1" ht="12">
      <c r="A148" s="6" t="s">
        <v>4</v>
      </c>
      <c r="B148" s="7"/>
      <c r="C148" s="8" t="s">
        <v>238</v>
      </c>
      <c r="D148" s="8" t="s">
        <v>240</v>
      </c>
      <c r="E148" s="6" t="s">
        <v>5</v>
      </c>
      <c r="F148" s="6" t="s">
        <v>5</v>
      </c>
      <c r="G148" s="363" t="s">
        <v>194</v>
      </c>
      <c r="H148" s="364"/>
    </row>
    <row r="149" spans="1:8" s="9" customFormat="1" ht="12">
      <c r="A149" s="10" t="s">
        <v>6</v>
      </c>
      <c r="B149" s="10" t="s">
        <v>7</v>
      </c>
      <c r="C149" s="10" t="s">
        <v>239</v>
      </c>
      <c r="D149" s="10" t="s">
        <v>239</v>
      </c>
      <c r="E149" s="11" t="s">
        <v>324</v>
      </c>
      <c r="F149" s="11" t="s">
        <v>324</v>
      </c>
      <c r="G149" s="6"/>
      <c r="H149" s="8"/>
    </row>
    <row r="150" spans="1:8" ht="12">
      <c r="A150" s="12" t="s">
        <v>9</v>
      </c>
      <c r="B150" s="13"/>
      <c r="C150" s="12" t="s">
        <v>8</v>
      </c>
      <c r="D150" s="12" t="s">
        <v>8</v>
      </c>
      <c r="E150" s="12" t="s">
        <v>284</v>
      </c>
      <c r="F150" s="12" t="s">
        <v>259</v>
      </c>
      <c r="G150" s="14" t="s">
        <v>10</v>
      </c>
      <c r="H150" s="8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2"/>
      <c r="H151" s="89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46.65</v>
      </c>
      <c r="F152" s="58">
        <v>46.383</v>
      </c>
      <c r="G152" s="52">
        <f t="shared" si="3"/>
        <v>38.681592039801</v>
      </c>
      <c r="H152" s="89">
        <f>E152-D152</f>
        <v>-73.94999999999999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58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75.25375</v>
      </c>
      <c r="F154" s="58">
        <v>42.8</v>
      </c>
      <c r="G154" s="52">
        <f t="shared" si="3"/>
        <v>17.858032747982914</v>
      </c>
      <c r="H154" s="89">
        <f>E154-D154</f>
        <v>-346.14625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1246</v>
      </c>
      <c r="F155" s="58">
        <v>1046</v>
      </c>
      <c r="G155" s="52">
        <f t="shared" si="3"/>
        <v>58.251519401589526</v>
      </c>
      <c r="H155" s="89">
        <f aca="true" t="shared" si="4" ref="H155:H203">E155-D155</f>
        <v>-893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1734.008</v>
      </c>
      <c r="F156" s="91">
        <v>1665.667</v>
      </c>
      <c r="G156" s="63">
        <f>E156*100/D156</f>
        <v>39.95133976914038</v>
      </c>
      <c r="H156" s="60">
        <f t="shared" si="4"/>
        <v>-2606.2920000000004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157920.8</v>
      </c>
      <c r="E157" s="128">
        <f>E158+E159+E160+E161+E162+E163+E164+E165+E166+E167+E168+E169+E170+E171+E172+E173+E174+E175</f>
        <v>74303.2347</v>
      </c>
      <c r="F157" s="128">
        <f>F158+F159+F160+F161+F162+F163+F164+F165+F166+F167+F168+F169+F170+F171+F172+F173+F174+F175</f>
        <v>67450.43400000001</v>
      </c>
      <c r="G157" s="98">
        <f>E157*100/D157</f>
        <v>47.05094876672357</v>
      </c>
      <c r="H157" s="99">
        <f t="shared" si="4"/>
        <v>-83617.56529999999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6050.239</v>
      </c>
      <c r="F158" s="36">
        <v>6045.55</v>
      </c>
      <c r="G158" s="32">
        <f>E158*100/D158</f>
        <v>45.66252575491135</v>
      </c>
      <c r="H158" s="135">
        <f t="shared" si="4"/>
        <v>-7199.661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>
        <v>1857.387</v>
      </c>
      <c r="F160" s="36">
        <v>1801</v>
      </c>
      <c r="G160" s="17">
        <f>E160*100/D160</f>
        <v>89.46089008766015</v>
      </c>
      <c r="H160" s="33">
        <f t="shared" si="4"/>
        <v>-218.81299999999987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10356.3</v>
      </c>
      <c r="E161" s="55">
        <v>3186.761</v>
      </c>
      <c r="F161" s="55">
        <v>3186.4</v>
      </c>
      <c r="G161" s="55">
        <f aca="true" t="shared" si="5" ref="G161:G180">E161*100/D161</f>
        <v>30.771231038112067</v>
      </c>
      <c r="H161" s="56">
        <f t="shared" si="4"/>
        <v>-7169.538999999999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47747</v>
      </c>
      <c r="F162" s="48">
        <v>41522</v>
      </c>
      <c r="G162" s="52">
        <f t="shared" si="5"/>
        <v>49.07209374746274</v>
      </c>
      <c r="H162" s="56">
        <f t="shared" si="4"/>
        <v>-49552.7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119.084</v>
      </c>
      <c r="F163" s="48">
        <v>112.5</v>
      </c>
      <c r="G163" s="52">
        <f t="shared" si="5"/>
        <v>41.66689993002099</v>
      </c>
      <c r="H163" s="56">
        <f t="shared" si="4"/>
        <v>-166.716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1890</v>
      </c>
      <c r="F164" s="48"/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6155.166</v>
      </c>
      <c r="F165" s="48">
        <v>7641.584</v>
      </c>
      <c r="G165" s="52">
        <f t="shared" si="5"/>
        <v>41.666662153746174</v>
      </c>
      <c r="H165" s="56">
        <f t="shared" si="4"/>
        <v>-8617.234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201.55</v>
      </c>
      <c r="F166" s="48">
        <v>190.4</v>
      </c>
      <c r="G166" s="52">
        <f t="shared" si="5"/>
        <v>50</v>
      </c>
      <c r="H166" s="56">
        <f t="shared" si="4"/>
        <v>-201.55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48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63.916</v>
      </c>
      <c r="F168" s="52">
        <v>73.8</v>
      </c>
      <c r="G168" s="52">
        <f t="shared" si="5"/>
        <v>31.84653712007972</v>
      </c>
      <c r="H168" s="56">
        <f t="shared" si="4"/>
        <v>-136.784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115</v>
      </c>
      <c r="F169" s="48">
        <v>110</v>
      </c>
      <c r="G169" s="52">
        <f t="shared" si="5"/>
        <v>41.36690647482014</v>
      </c>
      <c r="H169" s="56">
        <f t="shared" si="4"/>
        <v>-163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6639.01</v>
      </c>
      <c r="F170" s="52">
        <v>6087.8</v>
      </c>
      <c r="G170" s="52">
        <f t="shared" si="5"/>
        <v>47.083841593146296</v>
      </c>
      <c r="H170" s="56">
        <f t="shared" si="4"/>
        <v>-7461.389999999999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30.332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10.16666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186.12304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39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3105</v>
      </c>
      <c r="F177" s="52">
        <v>3115</v>
      </c>
      <c r="G177" s="52">
        <f t="shared" si="5"/>
        <v>39.628348627365895</v>
      </c>
      <c r="H177" s="56">
        <f t="shared" si="4"/>
        <v>-4730.3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1576.846</v>
      </c>
      <c r="F178" s="52">
        <v>1311.2</v>
      </c>
      <c r="G178" s="52">
        <f t="shared" si="5"/>
        <v>44.523548678563365</v>
      </c>
      <c r="H178" s="56">
        <f t="shared" si="4"/>
        <v>-1964.754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100</v>
      </c>
      <c r="F179" s="28">
        <v>350</v>
      </c>
      <c r="G179" s="39">
        <f t="shared" si="5"/>
        <v>6.122573930080206</v>
      </c>
      <c r="H179" s="61">
        <f t="shared" si="4"/>
        <v>-1533.3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75.572</v>
      </c>
      <c r="F180" s="39"/>
      <c r="G180" s="39">
        <f t="shared" si="5"/>
        <v>14.800626713670193</v>
      </c>
      <c r="H180" s="61">
        <f t="shared" si="4"/>
        <v>-435.028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14754</v>
      </c>
      <c r="F181" s="117">
        <f>F182</f>
        <v>12563</v>
      </c>
      <c r="G181" s="98">
        <f>E181*100/D181</f>
        <v>36.731645380536264</v>
      </c>
      <c r="H181" s="138">
        <f t="shared" si="4"/>
        <v>-25413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14754</v>
      </c>
      <c r="F182" s="1">
        <v>12563</v>
      </c>
      <c r="G182" s="19">
        <f>E182*100/D182</f>
        <v>36.731645380536264</v>
      </c>
      <c r="H182" s="20">
        <f t="shared" si="4"/>
        <v>-25413</v>
      </c>
    </row>
    <row r="183" spans="1:8" ht="12.75" thickBot="1">
      <c r="A183" s="72" t="s">
        <v>186</v>
      </c>
      <c r="B183" s="41" t="s">
        <v>206</v>
      </c>
      <c r="C183" s="73">
        <f>C184+C189+C186+C188</f>
        <v>0</v>
      </c>
      <c r="D183" s="73">
        <f>D184+D189+D186+D188+D185</f>
        <v>22459</v>
      </c>
      <c r="E183" s="73">
        <f>E184+E189+E186+E188+E185</f>
        <v>1015.03384</v>
      </c>
      <c r="F183" s="73">
        <f>F184+F189+F186+F188</f>
        <v>141.7</v>
      </c>
      <c r="G183" s="19">
        <f>E183*100/D183</f>
        <v>4.519497039048934</v>
      </c>
      <c r="H183" s="33">
        <f t="shared" si="4"/>
        <v>-21443.96616</v>
      </c>
    </row>
    <row r="184" spans="1:8" ht="12">
      <c r="A184" s="34" t="s">
        <v>188</v>
      </c>
      <c r="B184" s="140" t="s">
        <v>187</v>
      </c>
      <c r="C184" s="75"/>
      <c r="D184" s="75">
        <v>1826</v>
      </c>
      <c r="E184" s="63">
        <v>913.594</v>
      </c>
      <c r="F184" s="63">
        <v>141.7</v>
      </c>
      <c r="G184" s="29"/>
      <c r="H184" s="24">
        <f t="shared" si="4"/>
        <v>-912.406</v>
      </c>
    </row>
    <row r="185" spans="1:8" ht="12">
      <c r="A185" s="48" t="s">
        <v>188</v>
      </c>
      <c r="B185" s="53" t="s">
        <v>326</v>
      </c>
      <c r="C185" s="53"/>
      <c r="D185" s="53">
        <v>20083</v>
      </c>
      <c r="E185" s="52"/>
      <c r="F185" s="52"/>
      <c r="G185" s="17"/>
      <c r="H185" s="88"/>
    </row>
    <row r="186" spans="1:8" ht="12">
      <c r="A186" s="34" t="s">
        <v>207</v>
      </c>
      <c r="B186" s="132" t="s">
        <v>321</v>
      </c>
      <c r="C186" s="103"/>
      <c r="D186" s="103">
        <v>550</v>
      </c>
      <c r="E186" s="63">
        <v>101.43984</v>
      </c>
      <c r="F186" s="63"/>
      <c r="G186" s="63">
        <f>E186*100/D186</f>
        <v>18.443607272727274</v>
      </c>
      <c r="H186" s="24">
        <f t="shared" si="4"/>
        <v>-448.56016</v>
      </c>
    </row>
    <row r="187" spans="1:8" ht="24">
      <c r="A187" s="48" t="s">
        <v>281</v>
      </c>
      <c r="B187" s="150" t="s">
        <v>282</v>
      </c>
      <c r="C187" s="134"/>
      <c r="D187" s="134"/>
      <c r="E187" s="52"/>
      <c r="F187" s="52"/>
      <c r="G187" s="52"/>
      <c r="H187" s="88"/>
    </row>
    <row r="188" spans="1:8" ht="24.75" thickBot="1">
      <c r="A188" s="91" t="s">
        <v>235</v>
      </c>
      <c r="B188" s="143" t="s">
        <v>236</v>
      </c>
      <c r="C188" s="144"/>
      <c r="D188" s="144"/>
      <c r="E188" s="63"/>
      <c r="F188" s="63"/>
      <c r="G188" s="63" t="e">
        <f>E188*100/D188</f>
        <v>#DIV/0!</v>
      </c>
      <c r="H188" s="24">
        <f t="shared" si="4"/>
        <v>0</v>
      </c>
    </row>
    <row r="189" spans="1:8" ht="12.75" thickBot="1">
      <c r="A189" s="100" t="s">
        <v>189</v>
      </c>
      <c r="B189" s="41" t="s">
        <v>183</v>
      </c>
      <c r="C189" s="73">
        <f>C196+C194</f>
        <v>0</v>
      </c>
      <c r="D189" s="73">
        <f>D196+D194</f>
        <v>0</v>
      </c>
      <c r="E189" s="73">
        <f>E196+E194+E195</f>
        <v>0</v>
      </c>
      <c r="F189" s="73">
        <f>F196+F194+F190+F197+F195</f>
        <v>0</v>
      </c>
      <c r="G189" s="73"/>
      <c r="H189" s="20">
        <f t="shared" si="4"/>
        <v>0</v>
      </c>
    </row>
    <row r="190" spans="1:8" ht="19.5" customHeight="1">
      <c r="A190" s="92" t="s">
        <v>190</v>
      </c>
      <c r="B190" s="130" t="s">
        <v>257</v>
      </c>
      <c r="C190" s="32"/>
      <c r="D190" s="32"/>
      <c r="E190" s="32"/>
      <c r="F190" s="55"/>
      <c r="G190" s="32"/>
      <c r="H190" s="33"/>
    </row>
    <row r="191" spans="1:8" s="9" customFormat="1" ht="12">
      <c r="A191" s="6" t="s">
        <v>4</v>
      </c>
      <c r="B191" s="7"/>
      <c r="C191" s="8" t="s">
        <v>238</v>
      </c>
      <c r="D191" s="8" t="s">
        <v>240</v>
      </c>
      <c r="E191" s="6" t="s">
        <v>5</v>
      </c>
      <c r="F191" s="6" t="s">
        <v>5</v>
      </c>
      <c r="G191" s="363" t="s">
        <v>194</v>
      </c>
      <c r="H191" s="364"/>
    </row>
    <row r="192" spans="1:8" s="9" customFormat="1" ht="12">
      <c r="A192" s="10" t="s">
        <v>6</v>
      </c>
      <c r="B192" s="10" t="s">
        <v>7</v>
      </c>
      <c r="C192" s="10" t="s">
        <v>239</v>
      </c>
      <c r="D192" s="10" t="s">
        <v>239</v>
      </c>
      <c r="E192" s="11" t="s">
        <v>324</v>
      </c>
      <c r="F192" s="11" t="s">
        <v>324</v>
      </c>
      <c r="G192" s="6"/>
      <c r="H192" s="8"/>
    </row>
    <row r="193" spans="1:8" ht="12">
      <c r="A193" s="12" t="s">
        <v>9</v>
      </c>
      <c r="B193" s="13"/>
      <c r="C193" s="12" t="s">
        <v>8</v>
      </c>
      <c r="D193" s="12" t="s">
        <v>8</v>
      </c>
      <c r="E193" s="12" t="s">
        <v>284</v>
      </c>
      <c r="F193" s="12" t="s">
        <v>259</v>
      </c>
      <c r="G193" s="173" t="s">
        <v>10</v>
      </c>
      <c r="H193" s="7" t="s">
        <v>11</v>
      </c>
    </row>
    <row r="194" spans="1:8" ht="24">
      <c r="A194" s="92" t="s">
        <v>190</v>
      </c>
      <c r="B194" s="174" t="s">
        <v>255</v>
      </c>
      <c r="C194" s="174"/>
      <c r="D194" s="174"/>
      <c r="E194" s="55"/>
      <c r="F194" s="55"/>
      <c r="G194" s="32"/>
      <c r="H194" s="33">
        <f t="shared" si="4"/>
        <v>0</v>
      </c>
    </row>
    <row r="195" spans="1:8" ht="12">
      <c r="A195" s="48" t="s">
        <v>190</v>
      </c>
      <c r="B195" s="132" t="s">
        <v>250</v>
      </c>
      <c r="C195" s="132"/>
      <c r="D195" s="132"/>
      <c r="E195" s="55"/>
      <c r="F195" s="55"/>
      <c r="G195" s="17"/>
      <c r="H195" s="33"/>
    </row>
    <row r="196" spans="1:8" ht="12">
      <c r="A196" s="13" t="s">
        <v>190</v>
      </c>
      <c r="B196" s="132" t="s">
        <v>276</v>
      </c>
      <c r="C196" s="132"/>
      <c r="D196" s="132"/>
      <c r="E196" s="55"/>
      <c r="F196" s="55"/>
      <c r="G196" s="52" t="e">
        <f>E196*100/D196</f>
        <v>#DIV/0!</v>
      </c>
      <c r="H196" s="33">
        <f t="shared" si="4"/>
        <v>0</v>
      </c>
    </row>
    <row r="197" spans="1:8" ht="24">
      <c r="A197" s="13" t="s">
        <v>270</v>
      </c>
      <c r="B197" s="132" t="s">
        <v>271</v>
      </c>
      <c r="C197" s="132"/>
      <c r="D197" s="132"/>
      <c r="E197" s="55"/>
      <c r="F197" s="55"/>
      <c r="G197" s="52"/>
      <c r="H197" s="33"/>
    </row>
    <row r="198" spans="1:8" ht="12">
      <c r="A198" s="15" t="s">
        <v>320</v>
      </c>
      <c r="B198" s="74" t="s">
        <v>256</v>
      </c>
      <c r="C198" s="45"/>
      <c r="D198" s="45">
        <v>5506.414</v>
      </c>
      <c r="E198" s="32">
        <v>1006.414</v>
      </c>
      <c r="F198" s="32">
        <v>1.4</v>
      </c>
      <c r="G198" s="17"/>
      <c r="H198" s="33">
        <f t="shared" si="4"/>
        <v>-4500</v>
      </c>
    </row>
    <row r="199" spans="1:8" ht="12">
      <c r="A199" s="145" t="s">
        <v>228</v>
      </c>
      <c r="B199" s="21" t="s">
        <v>131</v>
      </c>
      <c r="C199" s="21"/>
      <c r="D199" s="21"/>
      <c r="E199" s="17">
        <f>E200</f>
        <v>0</v>
      </c>
      <c r="F199" s="17">
        <f>F200</f>
        <v>0</v>
      </c>
      <c r="G199" s="17"/>
      <c r="H199" s="33"/>
    </row>
    <row r="200" spans="1:8" ht="12">
      <c r="A200" s="27" t="s">
        <v>229</v>
      </c>
      <c r="B200" s="27" t="s">
        <v>211</v>
      </c>
      <c r="C200" s="27"/>
      <c r="D200" s="27"/>
      <c r="E200" s="52"/>
      <c r="F200" s="52"/>
      <c r="G200" s="17"/>
      <c r="H200" s="33"/>
    </row>
    <row r="201" spans="1:8" ht="12">
      <c r="A201" s="145" t="s">
        <v>230</v>
      </c>
      <c r="B201" s="21" t="s">
        <v>132</v>
      </c>
      <c r="C201" s="21"/>
      <c r="D201" s="21"/>
      <c r="E201" s="17">
        <f>E202</f>
        <v>-936.53037</v>
      </c>
      <c r="F201" s="17">
        <f>F202</f>
        <v>-0.3795</v>
      </c>
      <c r="G201" s="17"/>
      <c r="H201" s="33">
        <f t="shared" si="4"/>
        <v>-936.53037</v>
      </c>
    </row>
    <row r="202" spans="1:8" ht="12.75" thickBot="1">
      <c r="A202" s="48" t="s">
        <v>231</v>
      </c>
      <c r="B202" s="48" t="s">
        <v>133</v>
      </c>
      <c r="C202" s="48"/>
      <c r="D202" s="48"/>
      <c r="E202" s="52">
        <v>-936.53037</v>
      </c>
      <c r="F202" s="52">
        <v>-0.3795</v>
      </c>
      <c r="G202" s="17"/>
      <c r="H202" s="33">
        <f t="shared" si="4"/>
        <v>-936.53037</v>
      </c>
    </row>
    <row r="203" spans="1:8" ht="12.75" thickBot="1">
      <c r="A203" s="72"/>
      <c r="B203" s="137" t="s">
        <v>191</v>
      </c>
      <c r="C203" s="19">
        <f>C115+C8+C198</f>
        <v>448007.74799999996</v>
      </c>
      <c r="D203" s="19">
        <f>D115+D8+D198</f>
        <v>553874.9119999999</v>
      </c>
      <c r="E203" s="19">
        <f>E115+E8+E198+E201</f>
        <v>198132.33791999996</v>
      </c>
      <c r="F203" s="170">
        <f>F115+F8+F198</f>
        <v>176338.29700000005</v>
      </c>
      <c r="G203" s="73">
        <f>E203*100/D203</f>
        <v>35.772036903523805</v>
      </c>
      <c r="H203" s="20">
        <f t="shared" si="4"/>
        <v>-355742.57407999993</v>
      </c>
    </row>
    <row r="204" spans="1:7" ht="12">
      <c r="A204" s="1"/>
      <c r="B204" s="146"/>
      <c r="C204" s="146"/>
      <c r="D204" s="146"/>
      <c r="E204" s="147"/>
      <c r="F204" s="147"/>
      <c r="G204" s="148"/>
    </row>
    <row r="205" spans="1:6" ht="12">
      <c r="A205" s="149" t="s">
        <v>192</v>
      </c>
      <c r="B205" s="5"/>
      <c r="C205" s="5"/>
      <c r="D205" s="5"/>
      <c r="E205" s="9"/>
      <c r="F205" s="9"/>
    </row>
    <row r="206" spans="1:6" ht="12">
      <c r="A206" s="149" t="s">
        <v>193</v>
      </c>
      <c r="B206" s="5"/>
      <c r="C206" s="5"/>
      <c r="D206" s="5" t="s">
        <v>272</v>
      </c>
      <c r="E206" s="9"/>
      <c r="F206" s="9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327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365" t="s">
        <v>194</v>
      </c>
      <c r="H5" s="366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328</v>
      </c>
      <c r="F6" s="187" t="s">
        <v>328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70317.16592</v>
      </c>
      <c r="E8" s="32">
        <f>E9+E17+E29+E36+E67+E71+E79+E109+E51+E78+E26+E77</f>
        <v>32786.1685</v>
      </c>
      <c r="F8" s="32">
        <f>F9+F17+F29+F36+F67+F71+F79+F109+F51+F78+F26+F77+F76</f>
        <v>28132.100000000002</v>
      </c>
      <c r="G8" s="181">
        <f>E8*100/D8</f>
        <v>46.62612332428315</v>
      </c>
      <c r="H8" s="182">
        <f aca="true" t="shared" si="0" ref="H8:H73">E8-D8</f>
        <v>-37530.99742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42953</v>
      </c>
      <c r="E9" s="59">
        <f>E10</f>
        <v>21592.14386</v>
      </c>
      <c r="F9" s="59">
        <f>F10</f>
        <v>20628.899999999998</v>
      </c>
      <c r="G9" s="17">
        <f>E9*100/D9</f>
        <v>50.269233487765696</v>
      </c>
      <c r="H9" s="24">
        <f t="shared" si="0"/>
        <v>-21360.85614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42953</v>
      </c>
      <c r="E10" s="63">
        <f>E11+E12+E13+E14</f>
        <v>21592.14386</v>
      </c>
      <c r="F10" s="63">
        <f>F11+F12+F13+F14</f>
        <v>20628.899999999998</v>
      </c>
      <c r="G10" s="23">
        <f>E10*100/D10</f>
        <v>50.269233487765696</v>
      </c>
      <c r="H10" s="30">
        <f t="shared" si="0"/>
        <v>-21360.85614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42150</v>
      </c>
      <c r="E11" s="52">
        <v>21393.2</v>
      </c>
      <c r="F11" s="52">
        <v>20629.6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66.37861</v>
      </c>
      <c r="F12" s="35">
        <v>-36.7</v>
      </c>
      <c r="G12" s="32"/>
      <c r="H12" s="33">
        <f t="shared" si="0"/>
        <v>-624.62139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132.56525</v>
      </c>
      <c r="F13" s="28">
        <v>36</v>
      </c>
      <c r="G13" s="29"/>
      <c r="H13" s="30">
        <f t="shared" si="0"/>
        <v>20.565249999999992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9067.2496612542</v>
      </c>
      <c r="F16" s="43">
        <f>F10*30/77.97</f>
        <v>7937.245094267025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8603</v>
      </c>
      <c r="E17" s="165">
        <f>E18+E21+E23+E24+E25</f>
        <v>3637.7406200000005</v>
      </c>
      <c r="F17" s="165">
        <f>F18+F21+F23+F24+F25</f>
        <v>3602.9</v>
      </c>
      <c r="G17" s="32">
        <f>E17*100/D17</f>
        <v>42.28455910728816</v>
      </c>
      <c r="H17" s="33">
        <f t="shared" si="0"/>
        <v>-4965.2593799999995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2443</v>
      </c>
      <c r="E18" s="51">
        <f>E19+E20</f>
        <v>1056.659</v>
      </c>
      <c r="F18" s="51">
        <f>F19+F20</f>
        <v>740.6</v>
      </c>
      <c r="G18" s="52">
        <f>E18*100/D18</f>
        <v>43.252517396643476</v>
      </c>
      <c r="H18" s="33">
        <f t="shared" si="0"/>
        <v>-1386.341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696</v>
      </c>
      <c r="E19" s="50">
        <v>384.689</v>
      </c>
      <c r="F19" s="50">
        <v>221.6</v>
      </c>
      <c r="G19" s="52">
        <f>E19*100/D19</f>
        <v>55.27140804597701</v>
      </c>
      <c r="H19" s="33">
        <f t="shared" si="0"/>
        <v>-311.311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671.97</v>
      </c>
      <c r="F20" s="50">
        <v>519</v>
      </c>
      <c r="G20" s="52">
        <f>E20*100/D20</f>
        <v>38.46422438465942</v>
      </c>
      <c r="H20" s="33">
        <f t="shared" si="0"/>
        <v>-1075.03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2019.38977</v>
      </c>
      <c r="F23" s="37">
        <v>2265.3</v>
      </c>
      <c r="G23" s="55">
        <f aca="true" t="shared" si="1" ref="G23:G29">E23*100/D23</f>
        <v>39.165821761055085</v>
      </c>
      <c r="H23" s="56">
        <f t="shared" si="0"/>
        <v>-3136.6102300000002</v>
      </c>
    </row>
    <row r="24" spans="1:8" ht="12">
      <c r="A24" s="13" t="s">
        <v>21</v>
      </c>
      <c r="B24" s="13" t="s">
        <v>22</v>
      </c>
      <c r="C24" s="13">
        <v>844</v>
      </c>
      <c r="D24" s="13">
        <v>854</v>
      </c>
      <c r="E24" s="38">
        <v>492.75385</v>
      </c>
      <c r="F24" s="38">
        <v>597</v>
      </c>
      <c r="G24" s="55">
        <f t="shared" si="1"/>
        <v>57.69951405152225</v>
      </c>
      <c r="H24" s="56">
        <f t="shared" si="0"/>
        <v>-361.24615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68.938</v>
      </c>
      <c r="F25" s="38"/>
      <c r="G25" s="55"/>
      <c r="H25" s="56">
        <f t="shared" si="0"/>
        <v>-81.062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7984.828</v>
      </c>
      <c r="E26" s="57">
        <f>E27+E28</f>
        <v>1106.85953</v>
      </c>
      <c r="F26" s="57">
        <f>F27+F28</f>
        <v>1018.3</v>
      </c>
      <c r="G26" s="17">
        <f t="shared" si="1"/>
        <v>13.862033471478657</v>
      </c>
      <c r="H26" s="33">
        <f t="shared" si="0"/>
        <v>-6877.968470000001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96.07653</v>
      </c>
      <c r="F27" s="39">
        <v>53.3</v>
      </c>
      <c r="G27" s="52">
        <f t="shared" si="1"/>
        <v>12.333315789473685</v>
      </c>
      <c r="H27" s="56">
        <f t="shared" si="0"/>
        <v>-682.92347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7205.828</v>
      </c>
      <c r="E28" s="52">
        <v>1010.783</v>
      </c>
      <c r="F28" s="52">
        <v>965</v>
      </c>
      <c r="G28" s="52">
        <f t="shared" si="1"/>
        <v>14.0272984589696</v>
      </c>
      <c r="H28" s="56">
        <f t="shared" si="0"/>
        <v>-6195.045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1035.4</v>
      </c>
      <c r="E29" s="59">
        <f>E31+E33+E34</f>
        <v>487.15062</v>
      </c>
      <c r="F29" s="59">
        <f>F31+F33+F34</f>
        <v>412.8</v>
      </c>
      <c r="G29" s="29">
        <f t="shared" si="1"/>
        <v>47.04950936836005</v>
      </c>
      <c r="H29" s="24">
        <f t="shared" si="0"/>
        <v>-548.2493800000001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409.33062</v>
      </c>
      <c r="F31" s="35">
        <f>F32</f>
        <v>387.2</v>
      </c>
      <c r="G31" s="55">
        <f>E31*100/D31</f>
        <v>45.7148335939245</v>
      </c>
      <c r="H31" s="56">
        <f t="shared" si="0"/>
        <v>-486.06937999999997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409.33062</v>
      </c>
      <c r="F32" s="39">
        <v>387.2</v>
      </c>
      <c r="G32" s="55">
        <f>E32*100/D32</f>
        <v>45.7148335939245</v>
      </c>
      <c r="H32" s="56">
        <f t="shared" si="0"/>
        <v>-486.06937999999997</v>
      </c>
    </row>
    <row r="33" spans="1:8" ht="12">
      <c r="A33" s="27" t="s">
        <v>38</v>
      </c>
      <c r="B33" s="27" t="s">
        <v>39</v>
      </c>
      <c r="C33" s="27"/>
      <c r="D33" s="27">
        <v>120</v>
      </c>
      <c r="E33" s="38">
        <v>62.82</v>
      </c>
      <c r="F33" s="38">
        <v>25.6</v>
      </c>
      <c r="G33" s="39">
        <f>E33*100/D33</f>
        <v>52.35</v>
      </c>
      <c r="H33" s="60">
        <f t="shared" si="0"/>
        <v>-57.18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15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367" t="s">
        <v>194</v>
      </c>
      <c r="H44" s="366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7" t="s">
        <v>328</v>
      </c>
      <c r="F45" s="192" t="s">
        <v>328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3839</v>
      </c>
      <c r="E51" s="153">
        <f>E54+E58+E61</f>
        <v>1754.89675</v>
      </c>
      <c r="F51" s="153">
        <f>F54+F61+F58</f>
        <v>1167.7</v>
      </c>
      <c r="G51" s="17">
        <f>E51*100/D51</f>
        <v>45.71234045324304</v>
      </c>
      <c r="H51" s="88">
        <f t="shared" si="0"/>
        <v>-2084.10325</v>
      </c>
    </row>
    <row r="52" spans="2:8" ht="0.75" customHeight="1">
      <c r="B52" s="74"/>
      <c r="C52" s="74"/>
      <c r="D52" s="74"/>
      <c r="E52" s="66">
        <f>E54+E61+E66+E56+E65</f>
        <v>3339.31665</v>
      </c>
      <c r="F52" s="66">
        <f>F54+F61+F66+F56+F65</f>
        <v>2193.6</v>
      </c>
      <c r="G52" s="23" t="e">
        <f>E52*100/D52</f>
        <v>#DIV/0!</v>
      </c>
      <c r="H52" s="24">
        <f t="shared" si="0"/>
        <v>3339.31665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3420</v>
      </c>
      <c r="E54" s="35">
        <f>E56</f>
        <v>1556.72892</v>
      </c>
      <c r="F54" s="35">
        <f>F56</f>
        <v>1009.8</v>
      </c>
      <c r="G54" s="63">
        <f>E54*100/D54</f>
        <v>45.51838947368421</v>
      </c>
      <c r="H54" s="60">
        <f t="shared" si="0"/>
        <v>-1863.27108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3420</v>
      </c>
      <c r="E56" s="35">
        <v>1556.72892</v>
      </c>
      <c r="F56" s="35">
        <v>1009.8</v>
      </c>
      <c r="G56" s="63">
        <f>E56*100/D56</f>
        <v>45.51838947368421</v>
      </c>
      <c r="H56" s="60">
        <f t="shared" si="0"/>
        <v>-1863.27108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f>E63+E65</f>
        <v>198.16783</v>
      </c>
      <c r="F61" s="76">
        <f>F63+F65</f>
        <v>157.9</v>
      </c>
      <c r="G61" s="55">
        <f>E61*100/D61</f>
        <v>67.63407167235495</v>
      </c>
      <c r="H61" s="56">
        <f t="shared" si="0"/>
        <v>-94.83216999999999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170.47685</v>
      </c>
      <c r="F63" s="194">
        <v>141.8</v>
      </c>
      <c r="G63" s="55">
        <f>E63*100/D63</f>
        <v>58.1832252559727</v>
      </c>
      <c r="H63" s="56">
        <f t="shared" si="0"/>
        <v>-122.52314999999999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27.69098</v>
      </c>
      <c r="F65" s="195">
        <v>16.1</v>
      </c>
      <c r="G65" s="55" t="e">
        <f>E65*100/D65</f>
        <v>#DIV/0!</v>
      </c>
      <c r="H65" s="56">
        <f t="shared" si="0"/>
        <v>27.69098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2342.8</v>
      </c>
      <c r="E67" s="59">
        <f>E69</f>
        <v>1515.04771</v>
      </c>
      <c r="F67" s="59">
        <f>F69</f>
        <v>441.4</v>
      </c>
      <c r="G67" s="29">
        <f>E67*100/D67</f>
        <v>64.66824782311764</v>
      </c>
      <c r="H67" s="24">
        <f t="shared" si="0"/>
        <v>-827.7522900000001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2342.8</v>
      </c>
      <c r="E69" s="76">
        <v>1515.04771</v>
      </c>
      <c r="F69" s="76">
        <v>441.4</v>
      </c>
      <c r="G69" s="23">
        <f>E69*100/D69</f>
        <v>64.66824782311764</v>
      </c>
      <c r="H69" s="24">
        <f t="shared" si="0"/>
        <v>-827.7522900000001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1496.59</v>
      </c>
      <c r="E78" s="57">
        <v>602.26962</v>
      </c>
      <c r="F78" s="57">
        <v>1001</v>
      </c>
      <c r="G78" s="17">
        <f>E78*100/D78</f>
        <v>40.242793283397596</v>
      </c>
      <c r="H78" s="33">
        <f t="shared" si="2"/>
        <v>-894.3203799999999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1127.8000000000002</v>
      </c>
      <c r="E79" s="59">
        <f>E81+E83+E91+E95+E100+E104+E93+E89+E92+E102+E88+E103+E101</f>
        <v>714.74018</v>
      </c>
      <c r="F79" s="86">
        <f>F81+F83+F91+F95+F100+F104+F93+F89+F92+F102+F88+F103</f>
        <v>288.4</v>
      </c>
      <c r="G79" s="29">
        <f>E79*100/D79</f>
        <v>63.37472778861499</v>
      </c>
      <c r="H79" s="24">
        <f t="shared" si="2"/>
        <v>-413.0598200000002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81.1</v>
      </c>
      <c r="E81" s="35">
        <v>49.16277</v>
      </c>
      <c r="F81" s="35">
        <v>41.3</v>
      </c>
      <c r="G81" s="55">
        <f>E81*100/D81</f>
        <v>60.61993834771887</v>
      </c>
      <c r="H81" s="33">
        <f t="shared" si="2"/>
        <v>-31.937229999999992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37">
        <v>24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20</v>
      </c>
      <c r="E88" s="35">
        <v>16.696</v>
      </c>
      <c r="F88" s="35"/>
      <c r="G88" s="55"/>
      <c r="H88" s="33">
        <f t="shared" si="2"/>
        <v>-3.3039999999999985</v>
      </c>
    </row>
    <row r="89" spans="1:8" ht="12" customHeight="1">
      <c r="A89" s="27" t="s">
        <v>226</v>
      </c>
      <c r="B89" s="58" t="s">
        <v>227</v>
      </c>
      <c r="C89" s="58"/>
      <c r="D89" s="58">
        <v>320</v>
      </c>
      <c r="E89" s="52">
        <v>320</v>
      </c>
      <c r="F89" s="38"/>
      <c r="G89" s="52"/>
      <c r="H89" s="88">
        <f t="shared" si="2"/>
        <v>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>
        <v>3</v>
      </c>
      <c r="F91" s="37">
        <v>4</v>
      </c>
      <c r="G91" s="55">
        <f>E91*100/D91</f>
        <v>75</v>
      </c>
      <c r="H91" s="33">
        <f t="shared" si="2"/>
        <v>-1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4.4</v>
      </c>
      <c r="F92" s="52"/>
      <c r="G92" s="55"/>
      <c r="H92" s="33">
        <f t="shared" si="2"/>
        <v>-0.5999999999999996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2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367" t="s">
        <v>194</v>
      </c>
      <c r="H96" s="366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7" t="s">
        <v>328</v>
      </c>
      <c r="F97" s="192" t="s">
        <v>328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60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243.48141</v>
      </c>
      <c r="F104" s="90">
        <f>F106</f>
        <v>219.1</v>
      </c>
      <c r="G104" s="63">
        <f>E104*100/D104</f>
        <v>42.813682081941266</v>
      </c>
      <c r="H104" s="60">
        <f t="shared" si="2"/>
        <v>-325.21859000000006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243.48141</v>
      </c>
      <c r="F106" s="35">
        <v>219.1</v>
      </c>
      <c r="G106" s="37">
        <f>E106*100/D106</f>
        <v>42.813682081941266</v>
      </c>
      <c r="H106" s="56">
        <f t="shared" si="2"/>
        <v>-325.21859000000006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/>
      <c r="F108" s="37"/>
      <c r="G108" s="52" t="e">
        <f>E108*100/D108</f>
        <v>#DIV/0!</v>
      </c>
      <c r="H108" s="56">
        <f t="shared" si="2"/>
        <v>0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480.87792</v>
      </c>
      <c r="E109" s="93">
        <f>E110+E111+E112+E113</f>
        <v>921.4496099999999</v>
      </c>
      <c r="F109" s="93">
        <f>F110+F111+F112+F113</f>
        <v>-429.29999999999995</v>
      </c>
      <c r="G109" s="52">
        <f>E109*100/D109</f>
        <v>191.6181990639121</v>
      </c>
      <c r="H109" s="33">
        <f t="shared" si="2"/>
        <v>440.5716899999999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385.86785</v>
      </c>
      <c r="F110" s="38">
        <v>307.6</v>
      </c>
      <c r="G110" s="17"/>
      <c r="H110" s="33">
        <f t="shared" si="2"/>
        <v>385.86785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28.93847</v>
      </c>
      <c r="F111" s="38"/>
      <c r="G111" s="17"/>
      <c r="H111" s="33">
        <f t="shared" si="2"/>
        <v>28.93847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52"/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480.87792</v>
      </c>
      <c r="E113" s="39">
        <v>506.64329</v>
      </c>
      <c r="F113" s="39">
        <v>-736.9</v>
      </c>
      <c r="G113" s="39">
        <f>E113*100/D113</f>
        <v>105.35798566089288</v>
      </c>
      <c r="H113" s="24">
        <f t="shared" si="2"/>
        <v>25.76536999999996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D115+D198+D201</f>
        <v>496404.3719999999</v>
      </c>
      <c r="E114" s="96">
        <f>E115+E198+E201</f>
        <v>226045.42818</v>
      </c>
      <c r="F114" s="73">
        <f>F115+F201+F198</f>
        <v>181620.36122</v>
      </c>
      <c r="G114" s="98">
        <f>E114*100/D114</f>
        <v>45.536550628929604</v>
      </c>
      <c r="H114" s="99">
        <f t="shared" si="2"/>
        <v>-270358.9438199999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490847.9579999999</v>
      </c>
      <c r="E115" s="101">
        <f>E116+E119+E144+E183</f>
        <v>225641.49466</v>
      </c>
      <c r="F115" s="97">
        <f>F116+F119+F144+F183</f>
        <v>181619.34072</v>
      </c>
      <c r="G115" s="98">
        <f>E115*100/D115</f>
        <v>45.96973278230487</v>
      </c>
      <c r="H115" s="99">
        <f t="shared" si="2"/>
        <v>-265206.4633399999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119583</v>
      </c>
      <c r="E116" s="102">
        <f>E117+E118</f>
        <v>55576</v>
      </c>
      <c r="F116" s="102">
        <f>F117+F118</f>
        <v>48971</v>
      </c>
      <c r="G116" s="73">
        <f>E116*100/D116</f>
        <v>46.47483337932649</v>
      </c>
      <c r="H116" s="20">
        <f t="shared" si="2"/>
        <v>-64007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55576</v>
      </c>
      <c r="F117" s="92">
        <v>48971</v>
      </c>
      <c r="G117" s="63">
        <f>E117*100/D117</f>
        <v>46.99992388813247</v>
      </c>
      <c r="H117" s="60">
        <f t="shared" si="2"/>
        <v>-62671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1336</v>
      </c>
      <c r="E118" s="104"/>
      <c r="F118" s="34"/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95871.65800000001</v>
      </c>
      <c r="E119" s="102">
        <f>E120+E121+E122+E123+E124+E125+E126+E127+E128</f>
        <v>23452.70833</v>
      </c>
      <c r="F119" s="96">
        <f>F122+F123+F124+F127+F128+F120+F121+F126+F125</f>
        <v>16968.92464</v>
      </c>
      <c r="G119" s="107">
        <f>E119*100/D119</f>
        <v>24.462608469752343</v>
      </c>
      <c r="H119" s="108">
        <f t="shared" si="2"/>
        <v>-72418.94967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/>
      <c r="E121" s="112"/>
      <c r="F121" s="52"/>
      <c r="G121" s="17"/>
      <c r="H121" s="33">
        <f t="shared" si="2"/>
        <v>0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>
        <v>4372.3</v>
      </c>
      <c r="F122" s="113"/>
      <c r="G122" s="17"/>
      <c r="H122" s="33">
        <f t="shared" si="2"/>
        <v>-46865.7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48">
        <v>1188.12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52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55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92">
        <v>3460</v>
      </c>
      <c r="G127" s="29"/>
      <c r="H127" s="24">
        <f t="shared" si="2"/>
        <v>-13012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</f>
        <v>19047.1</v>
      </c>
      <c r="E128" s="116">
        <f>E130+E131+E132+E133+E134+E136+E135+E137+E138+E129+E140+E139</f>
        <v>7730.6823300000015</v>
      </c>
      <c r="F128" s="116">
        <f>F130+F131+F132+F133+F134+F136+F135+F137+F138+F129+F140+F139+F141</f>
        <v>8775.29164</v>
      </c>
      <c r="G128" s="98">
        <f>E128*100/D128</f>
        <v>40.58718823337937</v>
      </c>
      <c r="H128" s="99">
        <f t="shared" si="2"/>
        <v>-11316.417669999997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156">
        <v>5498.993</v>
      </c>
      <c r="F131" s="91">
        <v>6184.8</v>
      </c>
      <c r="G131" s="52">
        <f>E131*100/D131</f>
        <v>67.25033937066615</v>
      </c>
      <c r="H131" s="56">
        <f t="shared" si="2"/>
        <v>-2677.9069999999992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94.1</v>
      </c>
      <c r="F132" s="52">
        <v>154.9</v>
      </c>
      <c r="G132" s="52">
        <f>E132*100/D132</f>
        <v>27.873222748815163</v>
      </c>
      <c r="H132" s="56">
        <f t="shared" si="2"/>
        <v>-243.50000000000003</v>
      </c>
    </row>
    <row r="133" spans="1:8" ht="12">
      <c r="A133" s="27" t="s">
        <v>151</v>
      </c>
      <c r="B133" s="79" t="s">
        <v>215</v>
      </c>
      <c r="C133" s="67"/>
      <c r="D133" s="67">
        <v>2527</v>
      </c>
      <c r="E133" s="52"/>
      <c r="F133" s="52"/>
      <c r="G133" s="52"/>
      <c r="H133" s="56">
        <f t="shared" si="2"/>
        <v>-2527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>
        <v>2053.6</v>
      </c>
      <c r="F137" s="52">
        <v>2053.6</v>
      </c>
      <c r="G137" s="52">
        <f t="shared" si="3"/>
        <v>100</v>
      </c>
      <c r="H137" s="56">
        <f t="shared" si="2"/>
        <v>0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56">
        <v>83.98933</v>
      </c>
      <c r="F140" s="118">
        <v>15.09164</v>
      </c>
      <c r="G140" s="29"/>
      <c r="H140" s="122"/>
    </row>
    <row r="141" spans="1:8" ht="12">
      <c r="A141" s="27" t="s">
        <v>151</v>
      </c>
      <c r="B141" s="114" t="s">
        <v>273</v>
      </c>
      <c r="C141" s="123"/>
      <c r="D141" s="123"/>
      <c r="E141" s="39"/>
      <c r="F141" s="39">
        <v>366.9</v>
      </c>
      <c r="G141" s="29"/>
      <c r="H141" s="30"/>
    </row>
    <row r="142" spans="1:8" ht="12">
      <c r="A142" s="27" t="s">
        <v>151</v>
      </c>
      <c r="B142" s="114" t="s">
        <v>275</v>
      </c>
      <c r="C142" s="123"/>
      <c r="D142" s="123"/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278</v>
      </c>
      <c r="C143" s="124"/>
      <c r="D143" s="114"/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246154.09999999995</v>
      </c>
      <c r="E144" s="128">
        <f>E147+E153+E155+E156+E157+E177+E178+E179+E181+E145+E154+E146+E152+E176+E151+E180</f>
        <v>128279.45994999999</v>
      </c>
      <c r="F144" s="98">
        <f>F147+F153+F155+F156+F157+F177+F178+F179+F181+F145+F154+F146+F152+F176</f>
        <v>115537.71608</v>
      </c>
      <c r="G144" s="98">
        <f t="shared" si="3"/>
        <v>52.11347686266449</v>
      </c>
      <c r="H144" s="99">
        <f t="shared" si="2"/>
        <v>-117874.64004999996</v>
      </c>
    </row>
    <row r="145" spans="1:8" ht="15" customHeight="1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9898.8</v>
      </c>
      <c r="F145" s="36">
        <v>6570</v>
      </c>
      <c r="G145" s="55">
        <f t="shared" si="3"/>
        <v>44.62879221651645</v>
      </c>
      <c r="H145" s="56">
        <f t="shared" si="2"/>
        <v>-12281.5</v>
      </c>
    </row>
    <row r="146" spans="1:8" ht="26.25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.75" thickBot="1">
      <c r="A147" s="34" t="s">
        <v>159</v>
      </c>
      <c r="B147" s="75" t="s">
        <v>160</v>
      </c>
      <c r="C147" s="75">
        <v>636.5</v>
      </c>
      <c r="D147" s="75">
        <v>661.5</v>
      </c>
      <c r="E147" s="91">
        <v>661.5</v>
      </c>
      <c r="F147" s="27">
        <v>626.7</v>
      </c>
      <c r="G147" s="39">
        <f t="shared" si="3"/>
        <v>100</v>
      </c>
      <c r="H147" s="61">
        <f>E147-D147</f>
        <v>0</v>
      </c>
    </row>
    <row r="148" spans="1:8" s="9" customFormat="1" ht="12.75" thickBot="1">
      <c r="A148" s="185" t="s">
        <v>4</v>
      </c>
      <c r="B148" s="178"/>
      <c r="C148" s="191" t="s">
        <v>238</v>
      </c>
      <c r="D148" s="178" t="s">
        <v>240</v>
      </c>
      <c r="E148" s="186" t="s">
        <v>5</v>
      </c>
      <c r="F148" s="175" t="s">
        <v>5</v>
      </c>
      <c r="G148" s="367" t="s">
        <v>194</v>
      </c>
      <c r="H148" s="366"/>
    </row>
    <row r="149" spans="1:8" s="9" customFormat="1" ht="12">
      <c r="A149" s="183" t="s">
        <v>6</v>
      </c>
      <c r="B149" s="176" t="s">
        <v>7</v>
      </c>
      <c r="C149" s="183" t="s">
        <v>239</v>
      </c>
      <c r="D149" s="176" t="s">
        <v>239</v>
      </c>
      <c r="E149" s="187" t="s">
        <v>328</v>
      </c>
      <c r="F149" s="192" t="s">
        <v>328</v>
      </c>
      <c r="G149" s="175"/>
      <c r="H149" s="178"/>
    </row>
    <row r="150" spans="1:8" ht="12.75" thickBot="1">
      <c r="A150" s="184" t="s">
        <v>9</v>
      </c>
      <c r="B150" s="179"/>
      <c r="C150" s="184" t="s">
        <v>8</v>
      </c>
      <c r="D150" s="177" t="s">
        <v>8</v>
      </c>
      <c r="E150" s="188" t="s">
        <v>284</v>
      </c>
      <c r="F150" s="184" t="s">
        <v>259</v>
      </c>
      <c r="G150" s="177" t="s">
        <v>10</v>
      </c>
      <c r="H150" s="190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5"/>
      <c r="H151" s="56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51.15</v>
      </c>
      <c r="F152" s="58">
        <v>46.383</v>
      </c>
      <c r="G152" s="52">
        <f t="shared" si="3"/>
        <v>42.41293532338309</v>
      </c>
      <c r="H152" s="89">
        <f>E152-D152</f>
        <v>-69.44999999999999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58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75.25375</v>
      </c>
      <c r="F154" s="58">
        <v>128.4</v>
      </c>
      <c r="G154" s="52">
        <f t="shared" si="3"/>
        <v>17.858032747982914</v>
      </c>
      <c r="H154" s="89">
        <f>E154-D154</f>
        <v>-346.14625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1246</v>
      </c>
      <c r="F155" s="58">
        <v>1246</v>
      </c>
      <c r="G155" s="52">
        <f t="shared" si="3"/>
        <v>58.251519401589526</v>
      </c>
      <c r="H155" s="89">
        <f aca="true" t="shared" si="4" ref="H155:H203">E155-D155</f>
        <v>-893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2034.008</v>
      </c>
      <c r="F156" s="91">
        <v>1915.667</v>
      </c>
      <c r="G156" s="63">
        <f>E156*100/D156</f>
        <v>46.863304379881576</v>
      </c>
      <c r="H156" s="60">
        <f t="shared" si="4"/>
        <v>-2306.2920000000004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157736.8</v>
      </c>
      <c r="E157" s="128">
        <f>E158+E159+E160+E161+E162+E163+E164+E165+E166+E167+E168+E169+E170+E171+E172+E173+E174+E175</f>
        <v>89143.95419999998</v>
      </c>
      <c r="F157" s="128">
        <f>F158+F159+F160+F161+F162+F163+F164+F165+F166+F167+F168+F169+F170+F171+F172+F173+F174+F175</f>
        <v>79900.96607999998</v>
      </c>
      <c r="G157" s="98">
        <f>E157*100/D157</f>
        <v>56.51436709759548</v>
      </c>
      <c r="H157" s="99">
        <f t="shared" si="4"/>
        <v>-68592.84580000001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7258.819</v>
      </c>
      <c r="F158" s="36">
        <v>7246.97</v>
      </c>
      <c r="G158" s="32">
        <f>E158*100/D158</f>
        <v>54.783953086438395</v>
      </c>
      <c r="H158" s="135">
        <f t="shared" si="4"/>
        <v>-5991.080999999999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>
        <v>1857.387</v>
      </c>
      <c r="F160" s="36">
        <v>1800.99608</v>
      </c>
      <c r="G160" s="17">
        <f>E160*100/D160</f>
        <v>89.46089008766015</v>
      </c>
      <c r="H160" s="33">
        <f t="shared" si="4"/>
        <v>-218.81299999999987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10172.3</v>
      </c>
      <c r="E161" s="55">
        <v>4334.6194</v>
      </c>
      <c r="F161" s="55">
        <v>4252.3</v>
      </c>
      <c r="G161" s="55">
        <f aca="true" t="shared" si="5" ref="G161:G180">E161*100/D161</f>
        <v>42.61198942225455</v>
      </c>
      <c r="H161" s="56">
        <f t="shared" si="4"/>
        <v>-5837.6806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57407</v>
      </c>
      <c r="F162" s="48">
        <v>50097</v>
      </c>
      <c r="G162" s="52">
        <f t="shared" si="5"/>
        <v>59.00018191217445</v>
      </c>
      <c r="H162" s="56">
        <f t="shared" si="4"/>
        <v>-39892.7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142.9</v>
      </c>
      <c r="F163" s="48">
        <v>135</v>
      </c>
      <c r="G163" s="52">
        <f t="shared" si="5"/>
        <v>50</v>
      </c>
      <c r="H163" s="56">
        <f t="shared" si="4"/>
        <v>-142.9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2449.9</v>
      </c>
      <c r="F164" s="48"/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7386.2</v>
      </c>
      <c r="F165" s="48">
        <v>9169.9</v>
      </c>
      <c r="G165" s="52">
        <f t="shared" si="5"/>
        <v>50</v>
      </c>
      <c r="H165" s="56">
        <f t="shared" si="4"/>
        <v>-7386.2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201.55</v>
      </c>
      <c r="F166" s="48">
        <v>190.4</v>
      </c>
      <c r="G166" s="52">
        <f t="shared" si="5"/>
        <v>50</v>
      </c>
      <c r="H166" s="56">
        <f t="shared" si="4"/>
        <v>-201.55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48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88.698</v>
      </c>
      <c r="F168" s="52">
        <v>83.2</v>
      </c>
      <c r="G168" s="52">
        <f t="shared" si="5"/>
        <v>44.19431988041853</v>
      </c>
      <c r="H168" s="56">
        <f t="shared" si="4"/>
        <v>-112.002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165</v>
      </c>
      <c r="F169" s="48">
        <v>158</v>
      </c>
      <c r="G169" s="52">
        <f t="shared" si="5"/>
        <v>59.35251798561151</v>
      </c>
      <c r="H169" s="56">
        <f t="shared" si="4"/>
        <v>-113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7565.01</v>
      </c>
      <c r="F170" s="52">
        <v>6087.8</v>
      </c>
      <c r="G170" s="52">
        <f t="shared" si="5"/>
        <v>53.65103117642053</v>
      </c>
      <c r="H170" s="56">
        <f t="shared" si="4"/>
        <v>-6535.389999999999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36.4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12.2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186.7708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39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3725</v>
      </c>
      <c r="F177" s="52">
        <v>3750</v>
      </c>
      <c r="G177" s="52">
        <f t="shared" si="5"/>
        <v>47.54125559965796</v>
      </c>
      <c r="H177" s="56">
        <f t="shared" si="4"/>
        <v>-4110.3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1886.846</v>
      </c>
      <c r="F178" s="52">
        <v>1595.1</v>
      </c>
      <c r="G178" s="52">
        <f t="shared" si="5"/>
        <v>53.27665461938108</v>
      </c>
      <c r="H178" s="56">
        <f t="shared" si="4"/>
        <v>-1654.754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500</v>
      </c>
      <c r="F179" s="28">
        <v>480.3</v>
      </c>
      <c r="G179" s="39">
        <f t="shared" si="5"/>
        <v>30.61286965040103</v>
      </c>
      <c r="H179" s="61">
        <f t="shared" si="4"/>
        <v>-1133.3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140.348</v>
      </c>
      <c r="F180" s="39"/>
      <c r="G180" s="39">
        <f t="shared" si="5"/>
        <v>27.486878182530358</v>
      </c>
      <c r="H180" s="61">
        <f t="shared" si="4"/>
        <v>-370.252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17696</v>
      </c>
      <c r="F181" s="117">
        <f>F182</f>
        <v>15068</v>
      </c>
      <c r="G181" s="98">
        <f>E181*100/D181</f>
        <v>44.05606592476411</v>
      </c>
      <c r="H181" s="138">
        <f t="shared" si="4"/>
        <v>-22471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17696</v>
      </c>
      <c r="F182" s="1">
        <v>15068</v>
      </c>
      <c r="G182" s="19">
        <f>E182*100/D182</f>
        <v>44.05606592476411</v>
      </c>
      <c r="H182" s="20">
        <f t="shared" si="4"/>
        <v>-22471</v>
      </c>
    </row>
    <row r="183" spans="1:8" ht="12.75" thickBot="1">
      <c r="A183" s="72" t="s">
        <v>186</v>
      </c>
      <c r="B183" s="41" t="s">
        <v>206</v>
      </c>
      <c r="C183" s="73">
        <f>C184+C189+C186+C188</f>
        <v>0</v>
      </c>
      <c r="D183" s="73">
        <f>D184+D189+D186+D188+D185</f>
        <v>29239.2</v>
      </c>
      <c r="E183" s="73">
        <f>E184+E189+E186+E188+E185</f>
        <v>18333.326380000002</v>
      </c>
      <c r="F183" s="73">
        <f>F184+F189+F186+F188</f>
        <v>141.7</v>
      </c>
      <c r="G183" s="19">
        <f>E183*100/D183</f>
        <v>62.701190114640625</v>
      </c>
      <c r="H183" s="33">
        <f t="shared" si="4"/>
        <v>-10905.873619999998</v>
      </c>
    </row>
    <row r="184" spans="1:8" ht="12">
      <c r="A184" s="34" t="s">
        <v>188</v>
      </c>
      <c r="B184" s="140" t="s">
        <v>187</v>
      </c>
      <c r="C184" s="75"/>
      <c r="D184" s="75">
        <v>1826</v>
      </c>
      <c r="E184" s="63">
        <v>913.594</v>
      </c>
      <c r="F184" s="63">
        <v>141.7</v>
      </c>
      <c r="G184" s="29"/>
      <c r="H184" s="24">
        <f t="shared" si="4"/>
        <v>-912.406</v>
      </c>
    </row>
    <row r="185" spans="1:8" ht="12">
      <c r="A185" s="48" t="s">
        <v>188</v>
      </c>
      <c r="B185" s="53" t="s">
        <v>326</v>
      </c>
      <c r="C185" s="53"/>
      <c r="D185" s="53">
        <v>20083</v>
      </c>
      <c r="E185" s="52">
        <v>17282.7</v>
      </c>
      <c r="F185" s="52"/>
      <c r="G185" s="17"/>
      <c r="H185" s="88"/>
    </row>
    <row r="186" spans="1:8" ht="12">
      <c r="A186" s="34" t="s">
        <v>207</v>
      </c>
      <c r="B186" s="132" t="s">
        <v>321</v>
      </c>
      <c r="C186" s="103"/>
      <c r="D186" s="103">
        <v>550</v>
      </c>
      <c r="E186" s="63">
        <v>137.03238</v>
      </c>
      <c r="F186" s="63"/>
      <c r="G186" s="63">
        <f>E186*100/D186</f>
        <v>24.91497818181818</v>
      </c>
      <c r="H186" s="24">
        <f t="shared" si="4"/>
        <v>-412.96762</v>
      </c>
    </row>
    <row r="187" spans="1:8" ht="24">
      <c r="A187" s="48" t="s">
        <v>281</v>
      </c>
      <c r="B187" s="150" t="s">
        <v>282</v>
      </c>
      <c r="C187" s="134"/>
      <c r="D187" s="134"/>
      <c r="E187" s="52"/>
      <c r="F187" s="52"/>
      <c r="G187" s="52"/>
      <c r="H187" s="88"/>
    </row>
    <row r="188" spans="1:8" ht="24.75" thickBot="1">
      <c r="A188" s="91" t="s">
        <v>235</v>
      </c>
      <c r="B188" s="143" t="s">
        <v>329</v>
      </c>
      <c r="C188" s="144"/>
      <c r="D188" s="144">
        <v>6780.2</v>
      </c>
      <c r="E188" s="63"/>
      <c r="F188" s="63"/>
      <c r="G188" s="63">
        <f>E188*100/D188</f>
        <v>0</v>
      </c>
      <c r="H188" s="24">
        <f t="shared" si="4"/>
        <v>-6780.2</v>
      </c>
    </row>
    <row r="189" spans="1:8" ht="12.75" thickBot="1">
      <c r="A189" s="100" t="s">
        <v>189</v>
      </c>
      <c r="B189" s="41" t="s">
        <v>183</v>
      </c>
      <c r="C189" s="73">
        <f>C196+C194</f>
        <v>0</v>
      </c>
      <c r="D189" s="73">
        <f>D196+D194</f>
        <v>0</v>
      </c>
      <c r="E189" s="73">
        <f>E196+E194+E195</f>
        <v>0</v>
      </c>
      <c r="F189" s="73">
        <f>F196+F194+F190+F197+F195</f>
        <v>0</v>
      </c>
      <c r="G189" s="73"/>
      <c r="H189" s="20">
        <f t="shared" si="4"/>
        <v>0</v>
      </c>
    </row>
    <row r="190" spans="1:8" ht="19.5" customHeight="1" thickBot="1">
      <c r="A190" s="104" t="s">
        <v>190</v>
      </c>
      <c r="B190" s="193" t="s">
        <v>257</v>
      </c>
      <c r="C190" s="23"/>
      <c r="D190" s="23"/>
      <c r="E190" s="23"/>
      <c r="F190" s="63"/>
      <c r="G190" s="23"/>
      <c r="H190" s="24"/>
    </row>
    <row r="191" spans="1:8" s="9" customFormat="1" ht="12.75" thickBot="1">
      <c r="A191" s="185" t="s">
        <v>4</v>
      </c>
      <c r="B191" s="178"/>
      <c r="C191" s="191" t="s">
        <v>238</v>
      </c>
      <c r="D191" s="178" t="s">
        <v>240</v>
      </c>
      <c r="E191" s="186" t="s">
        <v>5</v>
      </c>
      <c r="F191" s="175" t="s">
        <v>5</v>
      </c>
      <c r="G191" s="367" t="s">
        <v>194</v>
      </c>
      <c r="H191" s="366"/>
    </row>
    <row r="192" spans="1:8" s="9" customFormat="1" ht="12">
      <c r="A192" s="183" t="s">
        <v>6</v>
      </c>
      <c r="B192" s="176" t="s">
        <v>7</v>
      </c>
      <c r="C192" s="183" t="s">
        <v>239</v>
      </c>
      <c r="D192" s="176" t="s">
        <v>239</v>
      </c>
      <c r="E192" s="187" t="s">
        <v>324</v>
      </c>
      <c r="F192" s="192" t="s">
        <v>324</v>
      </c>
      <c r="G192" s="175"/>
      <c r="H192" s="178"/>
    </row>
    <row r="193" spans="1:8" ht="12.75" thickBot="1">
      <c r="A193" s="184" t="s">
        <v>9</v>
      </c>
      <c r="B193" s="179"/>
      <c r="C193" s="184" t="s">
        <v>8</v>
      </c>
      <c r="D193" s="177" t="s">
        <v>8</v>
      </c>
      <c r="E193" s="188" t="s">
        <v>284</v>
      </c>
      <c r="F193" s="184" t="s">
        <v>259</v>
      </c>
      <c r="G193" s="177" t="s">
        <v>10</v>
      </c>
      <c r="H193" s="190" t="s">
        <v>11</v>
      </c>
    </row>
    <row r="194" spans="1:8" ht="24">
      <c r="A194" s="92" t="s">
        <v>190</v>
      </c>
      <c r="B194" s="174" t="s">
        <v>255</v>
      </c>
      <c r="C194" s="174"/>
      <c r="D194" s="174"/>
      <c r="E194" s="55"/>
      <c r="F194" s="55"/>
      <c r="G194" s="32"/>
      <c r="H194" s="33">
        <f t="shared" si="4"/>
        <v>0</v>
      </c>
    </row>
    <row r="195" spans="1:8" ht="12">
      <c r="A195" s="48" t="s">
        <v>190</v>
      </c>
      <c r="B195" s="132" t="s">
        <v>250</v>
      </c>
      <c r="C195" s="132"/>
      <c r="D195" s="132"/>
      <c r="E195" s="55"/>
      <c r="F195" s="55"/>
      <c r="G195" s="17"/>
      <c r="H195" s="33"/>
    </row>
    <row r="196" spans="1:8" ht="12">
      <c r="A196" s="13" t="s">
        <v>190</v>
      </c>
      <c r="B196" s="132" t="s">
        <v>276</v>
      </c>
      <c r="C196" s="132"/>
      <c r="D196" s="132"/>
      <c r="E196" s="55"/>
      <c r="F196" s="55"/>
      <c r="G196" s="52" t="e">
        <f>E196*100/D196</f>
        <v>#DIV/0!</v>
      </c>
      <c r="H196" s="33">
        <f t="shared" si="4"/>
        <v>0</v>
      </c>
    </row>
    <row r="197" spans="1:8" ht="24">
      <c r="A197" s="13" t="s">
        <v>270</v>
      </c>
      <c r="B197" s="132" t="s">
        <v>271</v>
      </c>
      <c r="C197" s="132"/>
      <c r="D197" s="132"/>
      <c r="E197" s="55"/>
      <c r="F197" s="55"/>
      <c r="G197" s="52"/>
      <c r="H197" s="33"/>
    </row>
    <row r="198" spans="1:8" ht="12">
      <c r="A198" s="15" t="s">
        <v>320</v>
      </c>
      <c r="B198" s="74" t="s">
        <v>256</v>
      </c>
      <c r="C198" s="45"/>
      <c r="D198" s="45">
        <v>5556.414</v>
      </c>
      <c r="E198" s="32">
        <v>1211.414</v>
      </c>
      <c r="F198" s="32">
        <v>1.4</v>
      </c>
      <c r="G198" s="17"/>
      <c r="H198" s="33">
        <f t="shared" si="4"/>
        <v>-4345</v>
      </c>
    </row>
    <row r="199" spans="1:8" ht="12">
      <c r="A199" s="145" t="s">
        <v>228</v>
      </c>
      <c r="B199" s="21" t="s">
        <v>131</v>
      </c>
      <c r="C199" s="21"/>
      <c r="D199" s="21"/>
      <c r="E199" s="17">
        <f>E200</f>
        <v>0</v>
      </c>
      <c r="F199" s="17">
        <f>F200</f>
        <v>0</v>
      </c>
      <c r="G199" s="17"/>
      <c r="H199" s="33"/>
    </row>
    <row r="200" spans="1:8" ht="12">
      <c r="A200" s="27" t="s">
        <v>229</v>
      </c>
      <c r="B200" s="27" t="s">
        <v>211</v>
      </c>
      <c r="C200" s="27"/>
      <c r="D200" s="27"/>
      <c r="E200" s="52"/>
      <c r="F200" s="52"/>
      <c r="G200" s="17"/>
      <c r="H200" s="33"/>
    </row>
    <row r="201" spans="1:8" ht="12">
      <c r="A201" s="145" t="s">
        <v>230</v>
      </c>
      <c r="B201" s="21" t="s">
        <v>132</v>
      </c>
      <c r="C201" s="21"/>
      <c r="D201" s="21"/>
      <c r="E201" s="17">
        <f>E202</f>
        <v>-807.48048</v>
      </c>
      <c r="F201" s="17">
        <f>F202</f>
        <v>-0.3795</v>
      </c>
      <c r="G201" s="17"/>
      <c r="H201" s="33">
        <f t="shared" si="4"/>
        <v>-807.48048</v>
      </c>
    </row>
    <row r="202" spans="1:8" ht="12.75" thickBot="1">
      <c r="A202" s="48" t="s">
        <v>231</v>
      </c>
      <c r="B202" s="48" t="s">
        <v>133</v>
      </c>
      <c r="C202" s="48"/>
      <c r="D202" s="48"/>
      <c r="E202" s="52">
        <v>-807.48048</v>
      </c>
      <c r="F202" s="52">
        <v>-0.3795</v>
      </c>
      <c r="G202" s="17"/>
      <c r="H202" s="33">
        <f t="shared" si="4"/>
        <v>-807.48048</v>
      </c>
    </row>
    <row r="203" spans="1:8" ht="12.75" thickBot="1">
      <c r="A203" s="72"/>
      <c r="B203" s="137" t="s">
        <v>191</v>
      </c>
      <c r="C203" s="19">
        <f>C115+C8+C198</f>
        <v>448007.74799999996</v>
      </c>
      <c r="D203" s="19">
        <f>D115+D8+D198</f>
        <v>566721.5379199999</v>
      </c>
      <c r="E203" s="19">
        <f>E115+E8+E198+E201</f>
        <v>258831.59668</v>
      </c>
      <c r="F203" s="170">
        <f>F115+F8+F198</f>
        <v>209752.84072</v>
      </c>
      <c r="G203" s="73">
        <f>E203*100/D203</f>
        <v>45.67174165110651</v>
      </c>
      <c r="H203" s="20">
        <f t="shared" si="4"/>
        <v>-307889.94123999996</v>
      </c>
    </row>
    <row r="204" spans="1:7" ht="12">
      <c r="A204" s="1"/>
      <c r="B204" s="146"/>
      <c r="C204" s="146"/>
      <c r="D204" s="146"/>
      <c r="E204" s="147"/>
      <c r="F204" s="147"/>
      <c r="G204" s="148"/>
    </row>
    <row r="205" spans="1:6" ht="12">
      <c r="A205" s="149" t="s">
        <v>192</v>
      </c>
      <c r="B205" s="5"/>
      <c r="C205" s="5"/>
      <c r="D205" s="5"/>
      <c r="E205" s="9"/>
      <c r="F205" s="9"/>
    </row>
    <row r="206" spans="1:6" ht="12">
      <c r="A206" s="149" t="s">
        <v>193</v>
      </c>
      <c r="B206" s="5"/>
      <c r="C206" s="5"/>
      <c r="D206" s="5" t="s">
        <v>272</v>
      </c>
      <c r="E206" s="9"/>
      <c r="F206" s="9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16"/>
  <sheetViews>
    <sheetView zoomScalePageLayoutView="0" workbookViewId="0" topLeftCell="A1">
      <selection activeCell="E107" sqref="E107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334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365" t="s">
        <v>194</v>
      </c>
      <c r="H5" s="366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330</v>
      </c>
      <c r="F6" s="187" t="s">
        <v>330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70414.01591999999</v>
      </c>
      <c r="E8" s="32">
        <f>E9+E17+E29+E36+E67+E71+E79+E109+E51+E78+E26+E77</f>
        <v>40282.74901</v>
      </c>
      <c r="F8" s="32">
        <f>F9+F17+F29+F36+F67+F71+F79+F109+F51+F78+F26+F77+F76</f>
        <v>34613.155</v>
      </c>
      <c r="G8" s="181">
        <f>E8*100/D8</f>
        <v>57.208424322462655</v>
      </c>
      <c r="H8" s="182">
        <f aca="true" t="shared" si="0" ref="H8:H73">E8-D8</f>
        <v>-30131.26690999999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42983</v>
      </c>
      <c r="E9" s="59">
        <f>E10</f>
        <v>25035.981</v>
      </c>
      <c r="F9" s="59">
        <f>F10</f>
        <v>23598.379</v>
      </c>
      <c r="G9" s="17">
        <f>E9*100/D9</f>
        <v>58.2462392108508</v>
      </c>
      <c r="H9" s="24">
        <f t="shared" si="0"/>
        <v>-17947.019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42983</v>
      </c>
      <c r="E10" s="63">
        <f>E11+E12+E13+E14</f>
        <v>25035.981</v>
      </c>
      <c r="F10" s="63">
        <f>F11+F12+F13+F14</f>
        <v>23598.379</v>
      </c>
      <c r="G10" s="23">
        <f>E10*100/D10</f>
        <v>58.2462392108508</v>
      </c>
      <c r="H10" s="30">
        <f t="shared" si="0"/>
        <v>-17947.019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42180</v>
      </c>
      <c r="E11" s="52">
        <v>24710.601</v>
      </c>
      <c r="F11" s="196">
        <v>23465.594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160.927</v>
      </c>
      <c r="F12" s="197">
        <v>62.009</v>
      </c>
      <c r="G12" s="32"/>
      <c r="H12" s="33">
        <f t="shared" si="0"/>
        <v>-530.073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164.453</v>
      </c>
      <c r="F13" s="198">
        <v>70.776</v>
      </c>
      <c r="G13" s="29"/>
      <c r="H13" s="30">
        <f t="shared" si="0"/>
        <v>52.453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10513.429871220604</v>
      </c>
      <c r="F16" s="43">
        <f>F10*30/77.97</f>
        <v>9079.791843016545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8653</v>
      </c>
      <c r="E17" s="165">
        <f>E18+E21+E23+E24+E25</f>
        <v>4884.518</v>
      </c>
      <c r="F17" s="165">
        <f>F18+F21+F23+F24+F25</f>
        <v>5128.31</v>
      </c>
      <c r="G17" s="32">
        <f>E17*100/D17</f>
        <v>56.448838553102966</v>
      </c>
      <c r="H17" s="33">
        <f t="shared" si="0"/>
        <v>-3768.482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2443</v>
      </c>
      <c r="E18" s="51">
        <f>E19+E20</f>
        <v>1457.045</v>
      </c>
      <c r="F18" s="51">
        <f>F19+F20</f>
        <v>1244.239</v>
      </c>
      <c r="G18" s="52">
        <f>E18*100/D18</f>
        <v>59.64162914449447</v>
      </c>
      <c r="H18" s="33">
        <f t="shared" si="0"/>
        <v>-985.9549999999999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696</v>
      </c>
      <c r="E19" s="50">
        <v>493.677</v>
      </c>
      <c r="F19" s="199">
        <v>587.775</v>
      </c>
      <c r="G19" s="52">
        <f>E19*100/D19</f>
        <v>70.93060344827587</v>
      </c>
      <c r="H19" s="33">
        <f t="shared" si="0"/>
        <v>-202.32299999999998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963.368</v>
      </c>
      <c r="F20" s="199">
        <v>656.464</v>
      </c>
      <c r="G20" s="52">
        <f>E20*100/D20</f>
        <v>55.14413279908415</v>
      </c>
      <c r="H20" s="33">
        <f t="shared" si="0"/>
        <v>-783.632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>
        <v>0.9</v>
      </c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2852.079</v>
      </c>
      <c r="F23" s="196">
        <v>3281.522</v>
      </c>
      <c r="G23" s="55">
        <f aca="true" t="shared" si="1" ref="G23:G29">E23*100/D23</f>
        <v>55.31572924747867</v>
      </c>
      <c r="H23" s="56">
        <f t="shared" si="0"/>
        <v>-2303.921</v>
      </c>
    </row>
    <row r="24" spans="1:8" ht="12">
      <c r="A24" s="13" t="s">
        <v>21</v>
      </c>
      <c r="B24" s="13" t="s">
        <v>22</v>
      </c>
      <c r="C24" s="13">
        <v>844</v>
      </c>
      <c r="D24" s="13">
        <v>904</v>
      </c>
      <c r="E24" s="38">
        <v>496.456</v>
      </c>
      <c r="F24" s="197">
        <v>601.649</v>
      </c>
      <c r="G24" s="55">
        <f t="shared" si="1"/>
        <v>54.91769911504424</v>
      </c>
      <c r="H24" s="56">
        <f t="shared" si="0"/>
        <v>-407.544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78.938</v>
      </c>
      <c r="F25" s="38"/>
      <c r="G25" s="55"/>
      <c r="H25" s="56">
        <f t="shared" si="0"/>
        <v>-71.062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7984.828</v>
      </c>
      <c r="E26" s="57">
        <f>E27+E28</f>
        <v>1990.746</v>
      </c>
      <c r="F26" s="57">
        <f>F27+F28</f>
        <v>1536.208</v>
      </c>
      <c r="G26" s="17">
        <f t="shared" si="1"/>
        <v>24.931607794181666</v>
      </c>
      <c r="H26" s="33">
        <f t="shared" si="0"/>
        <v>-5994.082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245.699</v>
      </c>
      <c r="F27" s="198">
        <v>96.586</v>
      </c>
      <c r="G27" s="52">
        <f t="shared" si="1"/>
        <v>31.5403080872914</v>
      </c>
      <c r="H27" s="56">
        <f t="shared" si="0"/>
        <v>-533.3009999999999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7205.828</v>
      </c>
      <c r="E28" s="52">
        <v>1745.047</v>
      </c>
      <c r="F28" s="200">
        <v>1439.622</v>
      </c>
      <c r="G28" s="52">
        <f t="shared" si="1"/>
        <v>24.217161442099368</v>
      </c>
      <c r="H28" s="56">
        <f t="shared" si="0"/>
        <v>-5460.781000000001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1052.25</v>
      </c>
      <c r="E29" s="59">
        <f>E31+E33+E34</f>
        <v>564.773</v>
      </c>
      <c r="F29" s="59">
        <f>F31+F33+F34</f>
        <v>460.892</v>
      </c>
      <c r="G29" s="29">
        <f t="shared" si="1"/>
        <v>53.67289142314089</v>
      </c>
      <c r="H29" s="24">
        <f t="shared" si="0"/>
        <v>-487.477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475.523</v>
      </c>
      <c r="F31" s="35">
        <f>F32</f>
        <v>434.722</v>
      </c>
      <c r="G31" s="55">
        <f>E31*100/D31</f>
        <v>53.107326334599065</v>
      </c>
      <c r="H31" s="56">
        <f t="shared" si="0"/>
        <v>-419.87699999999995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475.523</v>
      </c>
      <c r="F32" s="198">
        <v>434.722</v>
      </c>
      <c r="G32" s="55">
        <f>E32*100/D32</f>
        <v>53.107326334599065</v>
      </c>
      <c r="H32" s="56">
        <f t="shared" si="0"/>
        <v>-419.87699999999995</v>
      </c>
    </row>
    <row r="33" spans="1:8" ht="12">
      <c r="A33" s="27" t="s">
        <v>38</v>
      </c>
      <c r="B33" s="27" t="s">
        <v>39</v>
      </c>
      <c r="C33" s="27"/>
      <c r="D33" s="27">
        <v>136.85</v>
      </c>
      <c r="E33" s="38">
        <v>71.25</v>
      </c>
      <c r="F33" s="197">
        <v>26.17</v>
      </c>
      <c r="G33" s="39">
        <f>E33*100/D33</f>
        <v>52.064303982462555</v>
      </c>
      <c r="H33" s="60">
        <f t="shared" si="0"/>
        <v>-65.6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367" t="s">
        <v>194</v>
      </c>
      <c r="H44" s="366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7" t="s">
        <v>330</v>
      </c>
      <c r="F45" s="192" t="s">
        <v>330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3839</v>
      </c>
      <c r="E51" s="153">
        <f>E54+E58+E61</f>
        <v>2643.474</v>
      </c>
      <c r="F51" s="153">
        <f>F54+F61+F58</f>
        <v>2067.412</v>
      </c>
      <c r="G51" s="17">
        <f>E51*100/D51</f>
        <v>68.85840062516282</v>
      </c>
      <c r="H51" s="88">
        <f t="shared" si="0"/>
        <v>-1195.5259999999998</v>
      </c>
    </row>
    <row r="52" spans="2:8" ht="0.75" customHeight="1">
      <c r="B52" s="74"/>
      <c r="C52" s="74"/>
      <c r="D52" s="74"/>
      <c r="E52" s="66">
        <f>E54+E61+E66+E56+E65</f>
        <v>5099.2880000000005</v>
      </c>
      <c r="F52" s="66">
        <f>F54+F61+F66+F56+F65</f>
        <v>3967.479</v>
      </c>
      <c r="G52" s="23" t="e">
        <f>E52*100/D52</f>
        <v>#DIV/0!</v>
      </c>
      <c r="H52" s="24">
        <f t="shared" si="0"/>
        <v>5099.2880000000005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3420</v>
      </c>
      <c r="E54" s="35">
        <f>E56</f>
        <v>2425.281</v>
      </c>
      <c r="F54" s="35">
        <f>F56</f>
        <v>1881.27</v>
      </c>
      <c r="G54" s="63">
        <f>E54*100/D54</f>
        <v>70.91464912280702</v>
      </c>
      <c r="H54" s="60">
        <f t="shared" si="0"/>
        <v>-994.719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3420</v>
      </c>
      <c r="E56" s="35">
        <v>2425.281</v>
      </c>
      <c r="F56" s="201">
        <v>1881.27</v>
      </c>
      <c r="G56" s="63">
        <f>E56*100/D56</f>
        <v>70.91464912280702</v>
      </c>
      <c r="H56" s="60">
        <f t="shared" si="0"/>
        <v>-994.719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v>218.193</v>
      </c>
      <c r="F61" s="76">
        <f>F63+F65</f>
        <v>186.142</v>
      </c>
      <c r="G61" s="55">
        <f>E61*100/D61</f>
        <v>74.46860068259387</v>
      </c>
      <c r="H61" s="56">
        <f t="shared" si="0"/>
        <v>-74.80699999999999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187.659</v>
      </c>
      <c r="F63" s="202">
        <v>167.345</v>
      </c>
      <c r="G63" s="55">
        <f>E63*100/D63</f>
        <v>64.04744027303754</v>
      </c>
      <c r="H63" s="56">
        <f t="shared" si="0"/>
        <v>-105.34100000000001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30.533</v>
      </c>
      <c r="F65" s="203">
        <v>18.797</v>
      </c>
      <c r="G65" s="55" t="e">
        <f>E65*100/D65</f>
        <v>#DIV/0!</v>
      </c>
      <c r="H65" s="56">
        <f t="shared" si="0"/>
        <v>30.533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2342.8</v>
      </c>
      <c r="E67" s="59">
        <f>E69</f>
        <v>1996.335</v>
      </c>
      <c r="F67" s="59">
        <f>F69</f>
        <v>966.269</v>
      </c>
      <c r="G67" s="29">
        <f>E67*100/D67</f>
        <v>85.2114990609527</v>
      </c>
      <c r="H67" s="24">
        <f t="shared" si="0"/>
        <v>-346.46500000000015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2342.8</v>
      </c>
      <c r="E69" s="76">
        <v>1996.335</v>
      </c>
      <c r="F69" s="203">
        <v>966.269</v>
      </c>
      <c r="G69" s="23">
        <f>E69*100/D69</f>
        <v>85.2114990609527</v>
      </c>
      <c r="H69" s="24">
        <f t="shared" si="0"/>
        <v>-346.46500000000015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1496.59</v>
      </c>
      <c r="E78" s="57">
        <v>609.28554</v>
      </c>
      <c r="F78" s="57">
        <v>1001</v>
      </c>
      <c r="G78" s="17">
        <f>E78*100/D78</f>
        <v>40.711587007797725</v>
      </c>
      <c r="H78" s="33">
        <f t="shared" si="2"/>
        <v>-887.30446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1127.8000000000002</v>
      </c>
      <c r="E79" s="59">
        <f>E81+E83+E91+E95+E100+E104+E93+E89+E92+E102+E88+E103+E101+E108</f>
        <v>1141.891</v>
      </c>
      <c r="F79" s="86">
        <f>F81+F83+F91+F95+F100+F104+F93+F89+F92+F102+F88+F103</f>
        <v>345.49</v>
      </c>
      <c r="G79" s="29">
        <f>E79*100/D79</f>
        <v>101.24942365667671</v>
      </c>
      <c r="H79" s="24">
        <f t="shared" si="2"/>
        <v>14.090999999999894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81.1</v>
      </c>
      <c r="E81" s="35">
        <v>57.429</v>
      </c>
      <c r="F81" s="201">
        <v>45.575</v>
      </c>
      <c r="G81" s="55">
        <f>E81*100/D81</f>
        <v>70.81257706535143</v>
      </c>
      <c r="H81" s="33">
        <f t="shared" si="2"/>
        <v>-23.670999999999992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196">
        <v>24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20</v>
      </c>
      <c r="E88" s="35">
        <v>16.696</v>
      </c>
      <c r="F88" s="35"/>
      <c r="G88" s="55"/>
      <c r="H88" s="33">
        <f t="shared" si="2"/>
        <v>-3.3039999999999985</v>
      </c>
    </row>
    <row r="89" spans="1:8" ht="12" customHeight="1">
      <c r="A89" s="27" t="s">
        <v>226</v>
      </c>
      <c r="B89" s="58" t="s">
        <v>227</v>
      </c>
      <c r="C89" s="58"/>
      <c r="D89" s="58">
        <v>320</v>
      </c>
      <c r="E89" s="52">
        <v>620</v>
      </c>
      <c r="F89" s="38"/>
      <c r="G89" s="52"/>
      <c r="H89" s="88">
        <f t="shared" si="2"/>
        <v>300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>
        <v>3</v>
      </c>
      <c r="F91" s="196">
        <v>22</v>
      </c>
      <c r="G91" s="55">
        <f>E91*100/D91</f>
        <v>75</v>
      </c>
      <c r="H91" s="33">
        <f t="shared" si="2"/>
        <v>-1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25.9</v>
      </c>
      <c r="F92" s="52"/>
      <c r="G92" s="55"/>
      <c r="H92" s="33">
        <f t="shared" si="2"/>
        <v>20.9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2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367" t="s">
        <v>194</v>
      </c>
      <c r="H96" s="366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7" t="s">
        <v>330</v>
      </c>
      <c r="F97" s="192" t="s">
        <v>330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60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310.666</v>
      </c>
      <c r="F104" s="90">
        <f>F106</f>
        <v>253.915</v>
      </c>
      <c r="G104" s="63">
        <f>E104*100/D104</f>
        <v>54.6273958150167</v>
      </c>
      <c r="H104" s="60">
        <f t="shared" si="2"/>
        <v>-258.03400000000005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310.666</v>
      </c>
      <c r="F106" s="201">
        <v>253.915</v>
      </c>
      <c r="G106" s="37">
        <f>E106*100/D106</f>
        <v>54.6273958150167</v>
      </c>
      <c r="H106" s="56">
        <f t="shared" si="2"/>
        <v>-258.03400000000005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2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480.87792</v>
      </c>
      <c r="E109" s="93">
        <f>E110+E111+E112+E113</f>
        <v>961.87547</v>
      </c>
      <c r="F109" s="93">
        <f>F110+F111+F112+F113</f>
        <v>-490.805</v>
      </c>
      <c r="G109" s="52">
        <f>E109*100/D109</f>
        <v>200.02487741587302</v>
      </c>
      <c r="H109" s="33">
        <f t="shared" si="2"/>
        <v>480.99754999999993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425.391</v>
      </c>
      <c r="F110" s="197">
        <v>84.744</v>
      </c>
      <c r="G110" s="17"/>
      <c r="H110" s="33">
        <f t="shared" si="2"/>
        <v>425.391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28.93847</v>
      </c>
      <c r="F111" s="38"/>
      <c r="G111" s="17"/>
      <c r="H111" s="33">
        <f t="shared" si="2"/>
        <v>28.93847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16.6</v>
      </c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480.87792</v>
      </c>
      <c r="E113" s="39">
        <v>507.546</v>
      </c>
      <c r="F113" s="198">
        <v>-592.149</v>
      </c>
      <c r="G113" s="39">
        <f>E113*100/D113</f>
        <v>105.54570690207609</v>
      </c>
      <c r="H113" s="24">
        <f t="shared" si="2"/>
        <v>26.668079999999975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D115+D198+D201</f>
        <v>542580.1179999999</v>
      </c>
      <c r="E114" s="96">
        <f>E115+E198+E201</f>
        <v>281692.1325199999</v>
      </c>
      <c r="F114" s="73">
        <f>F115+F201+F198</f>
        <v>226358.12600000002</v>
      </c>
      <c r="G114" s="98">
        <f>E114*100/D114</f>
        <v>51.917149776579166</v>
      </c>
      <c r="H114" s="99">
        <f t="shared" si="2"/>
        <v>-260887.98547999997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537023.7039999999</v>
      </c>
      <c r="E115" s="101">
        <f>E116+E119+E144+E183</f>
        <v>277988.19899999996</v>
      </c>
      <c r="F115" s="97">
        <f>F116+F119+F144+F183</f>
        <v>226356.66550000003</v>
      </c>
      <c r="G115" s="98">
        <f>E115*100/D115</f>
        <v>51.76460497542581</v>
      </c>
      <c r="H115" s="99">
        <f t="shared" si="2"/>
        <v>-259035.50499999995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119583</v>
      </c>
      <c r="E116" s="102">
        <f>E117+E118</f>
        <v>66766</v>
      </c>
      <c r="F116" s="102">
        <f>F117+F118</f>
        <v>60933</v>
      </c>
      <c r="G116" s="73">
        <f>E116*100/D116</f>
        <v>55.83235075219722</v>
      </c>
      <c r="H116" s="20">
        <f t="shared" si="2"/>
        <v>-52817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65430</v>
      </c>
      <c r="F117" s="204">
        <v>57365</v>
      </c>
      <c r="G117" s="63">
        <f>E117*100/D117</f>
        <v>55.33332769541722</v>
      </c>
      <c r="H117" s="60">
        <f t="shared" si="2"/>
        <v>-52817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1336</v>
      </c>
      <c r="E118" s="104">
        <v>1336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142047.40400000004</v>
      </c>
      <c r="E119" s="102">
        <f>E120+E121+E122+E123+E124+E125+E126+E127+E128</f>
        <v>42216.926</v>
      </c>
      <c r="F119" s="96">
        <f>F122+F123+F124+F127+F128+F120+F121+F126+F125</f>
        <v>39635.790810000006</v>
      </c>
      <c r="G119" s="107">
        <f>E119*100/D119</f>
        <v>29.720308017737505</v>
      </c>
      <c r="H119" s="108">
        <f t="shared" si="2"/>
        <v>-99830.47800000003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4615.129</v>
      </c>
      <c r="F121" s="206">
        <v>20420.061</v>
      </c>
      <c r="G121" s="17"/>
      <c r="H121" s="33">
        <f t="shared" si="2"/>
        <v>-18460.517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>
        <v>15294.857</v>
      </c>
      <c r="F122" s="207">
        <v>933.7</v>
      </c>
      <c r="G122" s="17"/>
      <c r="H122" s="33">
        <f t="shared" si="2"/>
        <v>-35943.143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1386.14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204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208">
        <v>4036.5</v>
      </c>
      <c r="G127" s="29"/>
      <c r="H127" s="24">
        <f t="shared" si="2"/>
        <v>-13012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D130+D131+D132+D133+D134+D136+D135+D137+D138+D129+D140+D139+D141+D142+D143</f>
        <v>42147.200000000004</v>
      </c>
      <c r="E128" s="116">
        <f>E130+E131+E132+E133+E134+E136+E135+E137+E138+E129+E140+E139</f>
        <v>10957.214</v>
      </c>
      <c r="F128" s="116">
        <f>F130+F131+F132+F133+F134+F136+F135+F137+F138+F129+F140+F139+F141</f>
        <v>9313.87681</v>
      </c>
      <c r="G128" s="98">
        <f>E128*100/D128</f>
        <v>25.997489750208786</v>
      </c>
      <c r="H128" s="99">
        <f t="shared" si="2"/>
        <v>-31189.986000000004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156">
        <v>6156.825</v>
      </c>
      <c r="F131" s="209">
        <v>6688.4</v>
      </c>
      <c r="G131" s="52">
        <f>E131*100/D131</f>
        <v>75.2953442013477</v>
      </c>
      <c r="H131" s="56">
        <f t="shared" si="2"/>
        <v>-2020.0749999999998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115.1</v>
      </c>
      <c r="F132" s="200">
        <v>181.9</v>
      </c>
      <c r="G132" s="52">
        <f>E132*100/D132</f>
        <v>34.093601895734594</v>
      </c>
      <c r="H132" s="56">
        <f t="shared" si="2"/>
        <v>-222.50000000000003</v>
      </c>
    </row>
    <row r="133" spans="1:8" ht="12">
      <c r="A133" s="27" t="s">
        <v>151</v>
      </c>
      <c r="B133" s="79" t="s">
        <v>215</v>
      </c>
      <c r="C133" s="67"/>
      <c r="D133" s="67">
        <v>2527</v>
      </c>
      <c r="E133" s="52">
        <v>2527</v>
      </c>
      <c r="F133" s="52"/>
      <c r="G133" s="52"/>
      <c r="H133" s="56">
        <f t="shared" si="2"/>
        <v>0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>
        <v>2053.6</v>
      </c>
      <c r="F137" s="52">
        <v>2053.6</v>
      </c>
      <c r="G137" s="52">
        <f t="shared" si="3"/>
        <v>100</v>
      </c>
      <c r="H137" s="56">
        <f t="shared" si="2"/>
        <v>0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56">
        <v>104.689</v>
      </c>
      <c r="F140" s="210">
        <v>23.07681</v>
      </c>
      <c r="G140" s="29"/>
      <c r="H140" s="122"/>
    </row>
    <row r="141" spans="1:8" ht="12">
      <c r="A141" s="27" t="s">
        <v>151</v>
      </c>
      <c r="B141" s="114" t="s">
        <v>331</v>
      </c>
      <c r="C141" s="123"/>
      <c r="D141" s="123">
        <v>4750</v>
      </c>
      <c r="E141" s="39"/>
      <c r="F141" s="39">
        <v>366.9</v>
      </c>
      <c r="G141" s="29"/>
      <c r="H141" s="30"/>
    </row>
    <row r="142" spans="1:8" ht="12">
      <c r="A142" s="27" t="s">
        <v>151</v>
      </c>
      <c r="B142" s="114" t="s">
        <v>332</v>
      </c>
      <c r="C142" s="123"/>
      <c r="D142" s="123">
        <v>18302.7</v>
      </c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333</v>
      </c>
      <c r="C143" s="124"/>
      <c r="D143" s="114">
        <v>47.4</v>
      </c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246154.09999999995</v>
      </c>
      <c r="E144" s="128">
        <f>E147+E153+E155+E156+E157+E177+E178+E179+E181+E145+E154+E146+E152+E176+E151+E180</f>
        <v>141166.93199999997</v>
      </c>
      <c r="F144" s="98">
        <f>F147+F153+F155+F156+F157+F177+F178+F179+F181+F145+F154+F146+F152+F176</f>
        <v>125613.61782000001</v>
      </c>
      <c r="G144" s="98">
        <f t="shared" si="3"/>
        <v>57.34900698383655</v>
      </c>
      <c r="H144" s="99">
        <f t="shared" si="2"/>
        <v>-104987.16799999998</v>
      </c>
    </row>
    <row r="145" spans="1:8" ht="15" customHeight="1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10926.34</v>
      </c>
      <c r="F145" s="211">
        <v>6880</v>
      </c>
      <c r="G145" s="55">
        <f t="shared" si="3"/>
        <v>49.26146174758682</v>
      </c>
      <c r="H145" s="56">
        <f t="shared" si="2"/>
        <v>-11253.96</v>
      </c>
    </row>
    <row r="146" spans="1:8" ht="26.25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.75" thickBot="1">
      <c r="A147" s="34" t="s">
        <v>159</v>
      </c>
      <c r="B147" s="75" t="s">
        <v>160</v>
      </c>
      <c r="C147" s="75">
        <v>636.5</v>
      </c>
      <c r="D147" s="75">
        <v>661.5</v>
      </c>
      <c r="E147" s="91">
        <v>661.5</v>
      </c>
      <c r="F147" s="204">
        <v>626.7</v>
      </c>
      <c r="G147" s="39">
        <f t="shared" si="3"/>
        <v>100</v>
      </c>
      <c r="H147" s="61">
        <f>E147-D147</f>
        <v>0</v>
      </c>
    </row>
    <row r="148" spans="1:8" s="9" customFormat="1" ht="12.75" thickBot="1">
      <c r="A148" s="185" t="s">
        <v>4</v>
      </c>
      <c r="B148" s="178"/>
      <c r="C148" s="191" t="s">
        <v>238</v>
      </c>
      <c r="D148" s="178" t="s">
        <v>240</v>
      </c>
      <c r="E148" s="186" t="s">
        <v>5</v>
      </c>
      <c r="F148" s="175" t="s">
        <v>5</v>
      </c>
      <c r="G148" s="367" t="s">
        <v>194</v>
      </c>
      <c r="H148" s="366"/>
    </row>
    <row r="149" spans="1:8" s="9" customFormat="1" ht="12">
      <c r="A149" s="183" t="s">
        <v>6</v>
      </c>
      <c r="B149" s="176" t="s">
        <v>7</v>
      </c>
      <c r="C149" s="183" t="s">
        <v>239</v>
      </c>
      <c r="D149" s="176" t="s">
        <v>239</v>
      </c>
      <c r="E149" s="187" t="s">
        <v>330</v>
      </c>
      <c r="F149" s="192" t="s">
        <v>330</v>
      </c>
      <c r="G149" s="175"/>
      <c r="H149" s="178"/>
    </row>
    <row r="150" spans="1:8" ht="12.75" thickBot="1">
      <c r="A150" s="184" t="s">
        <v>9</v>
      </c>
      <c r="B150" s="179"/>
      <c r="C150" s="184" t="s">
        <v>8</v>
      </c>
      <c r="D150" s="177" t="s">
        <v>8</v>
      </c>
      <c r="E150" s="188" t="s">
        <v>284</v>
      </c>
      <c r="F150" s="184" t="s">
        <v>259</v>
      </c>
      <c r="G150" s="177" t="s">
        <v>10</v>
      </c>
      <c r="H150" s="190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5"/>
      <c r="H151" s="56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56.45</v>
      </c>
      <c r="F152" s="204">
        <v>52.483</v>
      </c>
      <c r="G152" s="52">
        <f t="shared" si="3"/>
        <v>46.807628524046436</v>
      </c>
      <c r="H152" s="89">
        <f>E152-D152</f>
        <v>-64.14999999999999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204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120.406</v>
      </c>
      <c r="F154" s="200">
        <v>142.6612</v>
      </c>
      <c r="G154" s="52">
        <f t="shared" si="3"/>
        <v>28.572852396772664</v>
      </c>
      <c r="H154" s="89">
        <f>E154-D154</f>
        <v>-300.99399999999997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1416</v>
      </c>
      <c r="F155" s="204">
        <v>1246</v>
      </c>
      <c r="G155" s="52">
        <f t="shared" si="3"/>
        <v>66.19915848527349</v>
      </c>
      <c r="H155" s="89">
        <f aca="true" t="shared" si="4" ref="H155:H203">E155-D155</f>
        <v>-723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2442.984</v>
      </c>
      <c r="F156" s="209">
        <v>2235.667</v>
      </c>
      <c r="G156" s="63">
        <f>E156*100/D156</f>
        <v>56.28606317535654</v>
      </c>
      <c r="H156" s="60">
        <f t="shared" si="4"/>
        <v>-1897.3160000000003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157736.8</v>
      </c>
      <c r="E157" s="128">
        <f>E158+E159+E160+E161+E162+E163+E164+E165+E166+E167+E168+E169+E170+E171+E172+E173+E174+E175</f>
        <v>95993.13299999999</v>
      </c>
      <c r="F157" s="128">
        <f>F158+F159+F160+F161+F162+F163+F164+F165+F166+F167+F168+F169+F170+F171+F172+F173+F174+F175</f>
        <v>85527.75762</v>
      </c>
      <c r="G157" s="98">
        <f>E157*100/D157</f>
        <v>60.856523652058364</v>
      </c>
      <c r="H157" s="99">
        <f t="shared" si="4"/>
        <v>-61743.667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8394.871</v>
      </c>
      <c r="F158" s="211">
        <v>8286.704</v>
      </c>
      <c r="G158" s="32">
        <f>E158*100/D158</f>
        <v>63.3579951546804</v>
      </c>
      <c r="H158" s="135">
        <f t="shared" si="4"/>
        <v>-4855.029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>
        <v>1857.387</v>
      </c>
      <c r="F160" s="212">
        <v>1800.99608</v>
      </c>
      <c r="G160" s="17">
        <f>E160*100/D160</f>
        <v>89.46089008766015</v>
      </c>
      <c r="H160" s="33">
        <f t="shared" si="4"/>
        <v>-218.81299999999987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10172.3</v>
      </c>
      <c r="E161" s="55">
        <v>6199.06</v>
      </c>
      <c r="F161" s="213">
        <v>5288.37554</v>
      </c>
      <c r="G161" s="55">
        <f aca="true" t="shared" si="5" ref="G161:G180">E161*100/D161</f>
        <v>60.94059357274167</v>
      </c>
      <c r="H161" s="56">
        <f t="shared" si="4"/>
        <v>-3973.239999999999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58668</v>
      </c>
      <c r="F162" s="204">
        <v>51216</v>
      </c>
      <c r="G162" s="52">
        <f t="shared" si="5"/>
        <v>60.29617768605659</v>
      </c>
      <c r="H162" s="56">
        <f t="shared" si="4"/>
        <v>-38631.7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166.717</v>
      </c>
      <c r="F163" s="204">
        <v>157.5</v>
      </c>
      <c r="G163" s="52">
        <f t="shared" si="5"/>
        <v>58.333449965010495</v>
      </c>
      <c r="H163" s="56">
        <f t="shared" si="4"/>
        <v>-119.083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2639.9</v>
      </c>
      <c r="F164" s="204">
        <v>346.53</v>
      </c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8617.233</v>
      </c>
      <c r="F165" s="204">
        <v>10337.5</v>
      </c>
      <c r="G165" s="52">
        <f t="shared" si="5"/>
        <v>58.333331076873094</v>
      </c>
      <c r="H165" s="56">
        <f t="shared" si="4"/>
        <v>-6155.1669999999995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302.325</v>
      </c>
      <c r="F166" s="204">
        <v>285.6</v>
      </c>
      <c r="G166" s="52">
        <f t="shared" si="5"/>
        <v>75</v>
      </c>
      <c r="H166" s="56">
        <f t="shared" si="4"/>
        <v>-100.77500000000003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204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108.523</v>
      </c>
      <c r="F168" s="200">
        <v>97.327</v>
      </c>
      <c r="G168" s="52">
        <f t="shared" si="5"/>
        <v>54.0722471350274</v>
      </c>
      <c r="H168" s="56">
        <f t="shared" si="4"/>
        <v>-92.17699999999999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165</v>
      </c>
      <c r="F169" s="204">
        <v>158</v>
      </c>
      <c r="G169" s="52">
        <f t="shared" si="5"/>
        <v>59.35251798561151</v>
      </c>
      <c r="H169" s="56">
        <f t="shared" si="4"/>
        <v>-113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8497.01</v>
      </c>
      <c r="F170" s="200">
        <v>6873.825</v>
      </c>
      <c r="G170" s="52">
        <f t="shared" si="5"/>
        <v>60.260772744035634</v>
      </c>
      <c r="H170" s="56">
        <f t="shared" si="4"/>
        <v>-5603.389999999999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36.4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14.233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274.974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198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4345</v>
      </c>
      <c r="F177" s="200">
        <v>4385</v>
      </c>
      <c r="G177" s="52">
        <f t="shared" si="5"/>
        <v>55.45416257195002</v>
      </c>
      <c r="H177" s="56">
        <f t="shared" si="4"/>
        <v>-3490.3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2207.007</v>
      </c>
      <c r="F178" s="200">
        <v>1911.849</v>
      </c>
      <c r="G178" s="52">
        <f t="shared" si="5"/>
        <v>62.316664784278295</v>
      </c>
      <c r="H178" s="56">
        <f t="shared" si="4"/>
        <v>-1334.5929999999998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500</v>
      </c>
      <c r="F179" s="214">
        <v>480.3</v>
      </c>
      <c r="G179" s="39">
        <f t="shared" si="5"/>
        <v>30.61286965040103</v>
      </c>
      <c r="H179" s="61">
        <f t="shared" si="4"/>
        <v>-1133.3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237.512</v>
      </c>
      <c r="F180" s="39"/>
      <c r="G180" s="39">
        <f t="shared" si="5"/>
        <v>46.5162553858206</v>
      </c>
      <c r="H180" s="61">
        <f t="shared" si="4"/>
        <v>-273.088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21040</v>
      </c>
      <c r="F181" s="117">
        <f>F182</f>
        <v>17915</v>
      </c>
      <c r="G181" s="98">
        <f>E181*100/D181</f>
        <v>52.38130803893743</v>
      </c>
      <c r="H181" s="138">
        <f t="shared" si="4"/>
        <v>-19127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21040</v>
      </c>
      <c r="F182" s="215">
        <v>17915</v>
      </c>
      <c r="G182" s="19">
        <f>E182*100/D182</f>
        <v>52.38130803893743</v>
      </c>
      <c r="H182" s="20">
        <f t="shared" si="4"/>
        <v>-19127</v>
      </c>
    </row>
    <row r="183" spans="1:8" ht="12.75" thickBot="1">
      <c r="A183" s="72" t="s">
        <v>186</v>
      </c>
      <c r="B183" s="41" t="s">
        <v>206</v>
      </c>
      <c r="C183" s="73">
        <f>C184+C189+C186+C188</f>
        <v>0</v>
      </c>
      <c r="D183" s="73">
        <f>D184+D189+D186+D188+D185</f>
        <v>29239.2</v>
      </c>
      <c r="E183" s="73">
        <f>E184+E189+E186+E188+E185</f>
        <v>27838.341</v>
      </c>
      <c r="F183" s="73">
        <f>F184+F189+F186+F188</f>
        <v>174.25687</v>
      </c>
      <c r="G183" s="19">
        <f>E183*100/D183</f>
        <v>95.20896946564885</v>
      </c>
      <c r="H183" s="33">
        <f t="shared" si="4"/>
        <v>-1400.8590000000004</v>
      </c>
    </row>
    <row r="184" spans="1:8" ht="12">
      <c r="A184" s="34" t="s">
        <v>188</v>
      </c>
      <c r="B184" s="140" t="s">
        <v>187</v>
      </c>
      <c r="C184" s="75"/>
      <c r="D184" s="75">
        <v>1826</v>
      </c>
      <c r="E184" s="63">
        <v>1173.594</v>
      </c>
      <c r="F184" s="213">
        <v>174.25687</v>
      </c>
      <c r="G184" s="29"/>
      <c r="H184" s="24">
        <f t="shared" si="4"/>
        <v>-652.406</v>
      </c>
    </row>
    <row r="185" spans="1:8" ht="12">
      <c r="A185" s="48" t="s">
        <v>188</v>
      </c>
      <c r="B185" s="53" t="s">
        <v>326</v>
      </c>
      <c r="C185" s="53"/>
      <c r="D185" s="53">
        <v>20083</v>
      </c>
      <c r="E185" s="52">
        <v>20012.1</v>
      </c>
      <c r="F185" s="52"/>
      <c r="G185" s="17"/>
      <c r="H185" s="88"/>
    </row>
    <row r="186" spans="1:8" ht="12">
      <c r="A186" s="34" t="s">
        <v>207</v>
      </c>
      <c r="B186" s="132" t="s">
        <v>321</v>
      </c>
      <c r="C186" s="103"/>
      <c r="D186" s="103">
        <v>550</v>
      </c>
      <c r="E186" s="63">
        <v>161.547</v>
      </c>
      <c r="F186" s="63"/>
      <c r="G186" s="63">
        <f>E186*100/D186</f>
        <v>29.372181818181815</v>
      </c>
      <c r="H186" s="24">
        <f t="shared" si="4"/>
        <v>-388.453</v>
      </c>
    </row>
    <row r="187" spans="1:8" ht="12">
      <c r="A187" s="48" t="s">
        <v>281</v>
      </c>
      <c r="B187" s="150" t="s">
        <v>282</v>
      </c>
      <c r="C187" s="134"/>
      <c r="D187" s="134"/>
      <c r="E187" s="52"/>
      <c r="F187" s="52"/>
      <c r="G187" s="52"/>
      <c r="H187" s="88"/>
    </row>
    <row r="188" spans="1:8" ht="12.75" thickBot="1">
      <c r="A188" s="91" t="s">
        <v>235</v>
      </c>
      <c r="B188" s="143" t="s">
        <v>329</v>
      </c>
      <c r="C188" s="144"/>
      <c r="D188" s="144">
        <v>6780.2</v>
      </c>
      <c r="E188" s="63">
        <v>6491.1</v>
      </c>
      <c r="F188" s="63"/>
      <c r="G188" s="63">
        <f>E188*100/D188</f>
        <v>95.73611397893868</v>
      </c>
      <c r="H188" s="24">
        <f t="shared" si="4"/>
        <v>-289.09999999999945</v>
      </c>
    </row>
    <row r="189" spans="1:8" ht="12.75" thickBot="1">
      <c r="A189" s="100" t="s">
        <v>189</v>
      </c>
      <c r="B189" s="41" t="s">
        <v>183</v>
      </c>
      <c r="C189" s="73">
        <f>C196+C194</f>
        <v>0</v>
      </c>
      <c r="D189" s="73">
        <f>D196+D194</f>
        <v>0</v>
      </c>
      <c r="E189" s="73">
        <f>E196+E194+E195</f>
        <v>0</v>
      </c>
      <c r="F189" s="73">
        <f>F196+F194+F190+F197+F195</f>
        <v>0</v>
      </c>
      <c r="G189" s="73"/>
      <c r="H189" s="20">
        <f t="shared" si="4"/>
        <v>0</v>
      </c>
    </row>
    <row r="190" spans="1:8" ht="19.5" customHeight="1" thickBot="1">
      <c r="A190" s="104" t="s">
        <v>190</v>
      </c>
      <c r="B190" s="193" t="s">
        <v>257</v>
      </c>
      <c r="C190" s="23"/>
      <c r="D190" s="23"/>
      <c r="E190" s="23"/>
      <c r="F190" s="63"/>
      <c r="G190" s="23"/>
      <c r="H190" s="24"/>
    </row>
    <row r="191" spans="1:8" s="9" customFormat="1" ht="12.75" thickBot="1">
      <c r="A191" s="185" t="s">
        <v>4</v>
      </c>
      <c r="B191" s="178"/>
      <c r="C191" s="191" t="s">
        <v>238</v>
      </c>
      <c r="D191" s="178" t="s">
        <v>240</v>
      </c>
      <c r="E191" s="186" t="s">
        <v>5</v>
      </c>
      <c r="F191" s="175" t="s">
        <v>5</v>
      </c>
      <c r="G191" s="367" t="s">
        <v>194</v>
      </c>
      <c r="H191" s="366"/>
    </row>
    <row r="192" spans="1:8" s="9" customFormat="1" ht="12">
      <c r="A192" s="183" t="s">
        <v>6</v>
      </c>
      <c r="B192" s="176" t="s">
        <v>7</v>
      </c>
      <c r="C192" s="183" t="s">
        <v>239</v>
      </c>
      <c r="D192" s="176" t="s">
        <v>239</v>
      </c>
      <c r="E192" s="187" t="s">
        <v>330</v>
      </c>
      <c r="F192" s="192" t="s">
        <v>330</v>
      </c>
      <c r="G192" s="175"/>
      <c r="H192" s="178"/>
    </row>
    <row r="193" spans="1:8" ht="12.75" thickBot="1">
      <c r="A193" s="184" t="s">
        <v>9</v>
      </c>
      <c r="B193" s="179"/>
      <c r="C193" s="184" t="s">
        <v>8</v>
      </c>
      <c r="D193" s="177" t="s">
        <v>8</v>
      </c>
      <c r="E193" s="188" t="s">
        <v>284</v>
      </c>
      <c r="F193" s="184" t="s">
        <v>259</v>
      </c>
      <c r="G193" s="177" t="s">
        <v>10</v>
      </c>
      <c r="H193" s="190" t="s">
        <v>11</v>
      </c>
    </row>
    <row r="194" spans="1:8" ht="24">
      <c r="A194" s="92" t="s">
        <v>190</v>
      </c>
      <c r="B194" s="174" t="s">
        <v>255</v>
      </c>
      <c r="C194" s="174"/>
      <c r="D194" s="174"/>
      <c r="E194" s="55"/>
      <c r="F194" s="55"/>
      <c r="G194" s="32"/>
      <c r="H194" s="33">
        <f t="shared" si="4"/>
        <v>0</v>
      </c>
    </row>
    <row r="195" spans="1:8" ht="12">
      <c r="A195" s="48" t="s">
        <v>190</v>
      </c>
      <c r="B195" s="132" t="s">
        <v>250</v>
      </c>
      <c r="C195" s="132"/>
      <c r="D195" s="132"/>
      <c r="E195" s="55"/>
      <c r="F195" s="55"/>
      <c r="G195" s="17"/>
      <c r="H195" s="33"/>
    </row>
    <row r="196" spans="1:8" ht="12">
      <c r="A196" s="13" t="s">
        <v>190</v>
      </c>
      <c r="B196" s="132" t="s">
        <v>276</v>
      </c>
      <c r="C196" s="132"/>
      <c r="D196" s="132"/>
      <c r="E196" s="55"/>
      <c r="F196" s="55"/>
      <c r="G196" s="52" t="e">
        <f>E196*100/D196</f>
        <v>#DIV/0!</v>
      </c>
      <c r="H196" s="33">
        <f t="shared" si="4"/>
        <v>0</v>
      </c>
    </row>
    <row r="197" spans="1:8" ht="12">
      <c r="A197" s="13" t="s">
        <v>270</v>
      </c>
      <c r="B197" s="132" t="s">
        <v>271</v>
      </c>
      <c r="C197" s="132"/>
      <c r="D197" s="132"/>
      <c r="E197" s="55"/>
      <c r="F197" s="55"/>
      <c r="G197" s="52"/>
      <c r="H197" s="33"/>
    </row>
    <row r="198" spans="1:8" ht="12">
      <c r="A198" s="15" t="s">
        <v>320</v>
      </c>
      <c r="B198" s="74" t="s">
        <v>256</v>
      </c>
      <c r="C198" s="45"/>
      <c r="D198" s="45">
        <v>5556.414</v>
      </c>
      <c r="E198" s="32">
        <v>4511.414</v>
      </c>
      <c r="F198" s="216">
        <v>1.84</v>
      </c>
      <c r="G198" s="17"/>
      <c r="H198" s="33">
        <f t="shared" si="4"/>
        <v>-1045</v>
      </c>
    </row>
    <row r="199" spans="1:8" ht="12">
      <c r="A199" s="145" t="s">
        <v>228</v>
      </c>
      <c r="B199" s="21" t="s">
        <v>131</v>
      </c>
      <c r="C199" s="21"/>
      <c r="D199" s="21"/>
      <c r="E199" s="17">
        <f>E200</f>
        <v>0</v>
      </c>
      <c r="F199" s="17">
        <f>F200</f>
        <v>0</v>
      </c>
      <c r="G199" s="17"/>
      <c r="H199" s="33"/>
    </row>
    <row r="200" spans="1:8" ht="12">
      <c r="A200" s="27" t="s">
        <v>229</v>
      </c>
      <c r="B200" s="27" t="s">
        <v>211</v>
      </c>
      <c r="C200" s="27"/>
      <c r="D200" s="27"/>
      <c r="E200" s="52"/>
      <c r="F200" s="52"/>
      <c r="G200" s="17"/>
      <c r="H200" s="33"/>
    </row>
    <row r="201" spans="1:8" ht="12">
      <c r="A201" s="145" t="s">
        <v>230</v>
      </c>
      <c r="B201" s="21" t="s">
        <v>132</v>
      </c>
      <c r="C201" s="21"/>
      <c r="D201" s="21"/>
      <c r="E201" s="17">
        <f>E202</f>
        <v>-807.48048</v>
      </c>
      <c r="F201" s="17">
        <f>F202</f>
        <v>-0.3795</v>
      </c>
      <c r="G201" s="17"/>
      <c r="H201" s="33">
        <f t="shared" si="4"/>
        <v>-807.48048</v>
      </c>
    </row>
    <row r="202" spans="1:8" ht="12.75" thickBot="1">
      <c r="A202" s="48" t="s">
        <v>231</v>
      </c>
      <c r="B202" s="48" t="s">
        <v>133</v>
      </c>
      <c r="C202" s="48"/>
      <c r="D202" s="48"/>
      <c r="E202" s="52">
        <v>-807.48048</v>
      </c>
      <c r="F202" s="52">
        <v>-0.3795</v>
      </c>
      <c r="G202" s="17"/>
      <c r="H202" s="33">
        <f t="shared" si="4"/>
        <v>-807.48048</v>
      </c>
    </row>
    <row r="203" spans="1:8" ht="12.75" thickBot="1">
      <c r="A203" s="72"/>
      <c r="B203" s="137" t="s">
        <v>191</v>
      </c>
      <c r="C203" s="19">
        <f>C115+C8+C198</f>
        <v>448007.74799999996</v>
      </c>
      <c r="D203" s="19">
        <f>D115+D8+D198</f>
        <v>612994.1339199999</v>
      </c>
      <c r="E203" s="19">
        <f>E115+E8+E198+E201</f>
        <v>321974.8815299999</v>
      </c>
      <c r="F203" s="170">
        <f>F115+F8+F198</f>
        <v>260971.66050000003</v>
      </c>
      <c r="G203" s="73">
        <f>E203*100/D203</f>
        <v>52.52495312981574</v>
      </c>
      <c r="H203" s="20">
        <f t="shared" si="4"/>
        <v>-291019.25239000004</v>
      </c>
    </row>
    <row r="204" spans="1:7" ht="12">
      <c r="A204" s="1"/>
      <c r="B204" s="146"/>
      <c r="C204" s="146"/>
      <c r="D204" s="146"/>
      <c r="E204" s="147"/>
      <c r="F204" s="147"/>
      <c r="G204" s="148"/>
    </row>
    <row r="205" spans="1:6" ht="12">
      <c r="A205" s="149" t="s">
        <v>192</v>
      </c>
      <c r="B205" s="5"/>
      <c r="C205" s="5"/>
      <c r="D205" s="5"/>
      <c r="E205" s="9"/>
      <c r="F205" s="9"/>
    </row>
    <row r="206" spans="1:6" ht="12">
      <c r="A206" s="149" t="s">
        <v>193</v>
      </c>
      <c r="B206" s="5"/>
      <c r="C206" s="5"/>
      <c r="D206" s="5" t="s">
        <v>272</v>
      </c>
      <c r="E206" s="9"/>
      <c r="F206" s="9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18"/>
  <sheetViews>
    <sheetView zoomScalePageLayoutView="0" workbookViewId="0" topLeftCell="A1">
      <selection activeCell="E116" sqref="E116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335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365" t="s">
        <v>194</v>
      </c>
      <c r="H5" s="366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336</v>
      </c>
      <c r="F6" s="187" t="s">
        <v>336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71869.37392</v>
      </c>
      <c r="E8" s="32">
        <f>E9+E17+E29+E36+E67+E71+E79+E109+E51+E78+E26+E77</f>
        <v>43528.75947</v>
      </c>
      <c r="F8" s="32">
        <f>F9+F17+F29+F36+F67+F71+F79+F109+F51+F78+F26+F77+F76</f>
        <v>40691.67800000001</v>
      </c>
      <c r="G8" s="181">
        <f>E8*100/D8</f>
        <v>60.566493202588894</v>
      </c>
      <c r="H8" s="182">
        <f aca="true" t="shared" si="0" ref="H8:H73">E8-D8</f>
        <v>-28340.61445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44438.358</v>
      </c>
      <c r="E9" s="59">
        <f>E10</f>
        <v>27935.44462</v>
      </c>
      <c r="F9" s="59">
        <f>F10</f>
        <v>27771.226</v>
      </c>
      <c r="G9" s="17">
        <f>E9*100/D9</f>
        <v>62.86335921772807</v>
      </c>
      <c r="H9" s="24">
        <f t="shared" si="0"/>
        <v>-16502.91338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44438.358</v>
      </c>
      <c r="E10" s="63">
        <f>E11+E12+E13+E14</f>
        <v>27935.44462</v>
      </c>
      <c r="F10" s="63">
        <f>F11+F12+F13+F14</f>
        <v>27771.226</v>
      </c>
      <c r="G10" s="23">
        <f>E10*100/D10</f>
        <v>62.86335921772807</v>
      </c>
      <c r="H10" s="30">
        <f t="shared" si="0"/>
        <v>-16502.91338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43635.358</v>
      </c>
      <c r="E11" s="52">
        <v>27542.849</v>
      </c>
      <c r="F11" s="196">
        <v>27408.724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196.515</v>
      </c>
      <c r="F12" s="197">
        <v>283.987</v>
      </c>
      <c r="G12" s="32"/>
      <c r="H12" s="33">
        <f t="shared" si="0"/>
        <v>-494.485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196.08062</v>
      </c>
      <c r="F13" s="198">
        <v>78.515</v>
      </c>
      <c r="G13" s="29"/>
      <c r="H13" s="30">
        <f t="shared" si="0"/>
        <v>84.08062000000001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11731.009778835385</v>
      </c>
      <c r="F16" s="43">
        <f>F10*30/77.97</f>
        <v>10685.350519430549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8653</v>
      </c>
      <c r="E17" s="165">
        <f>E18+E21+E23+E24+E25</f>
        <v>4884.518370000001</v>
      </c>
      <c r="F17" s="165">
        <f>F18+F21+F23+F24+F25</f>
        <v>5280.043</v>
      </c>
      <c r="G17" s="32">
        <f>E17*100/D17</f>
        <v>56.448842829076625</v>
      </c>
      <c r="H17" s="33">
        <f t="shared" si="0"/>
        <v>-3768.4816299999993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2443</v>
      </c>
      <c r="E18" s="51">
        <f>E19+E20</f>
        <v>1457.04537</v>
      </c>
      <c r="F18" s="51">
        <f>F19+F20</f>
        <v>1277.42</v>
      </c>
      <c r="G18" s="52">
        <f>E18*100/D18</f>
        <v>59.641644289807616</v>
      </c>
      <c r="H18" s="33">
        <f t="shared" si="0"/>
        <v>-985.95463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696</v>
      </c>
      <c r="E19" s="50">
        <v>493.67695</v>
      </c>
      <c r="F19" s="199">
        <v>589.374</v>
      </c>
      <c r="G19" s="52">
        <f>E19*100/D19</f>
        <v>70.93059626436782</v>
      </c>
      <c r="H19" s="33">
        <f t="shared" si="0"/>
        <v>-202.32305000000002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963.36842</v>
      </c>
      <c r="F20" s="199">
        <v>688.046</v>
      </c>
      <c r="G20" s="52">
        <f>E20*100/D20</f>
        <v>55.144156840297654</v>
      </c>
      <c r="H20" s="33">
        <f t="shared" si="0"/>
        <v>-783.63158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204">
        <v>2.7</v>
      </c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2852.079</v>
      </c>
      <c r="F23" s="196">
        <v>3390.434</v>
      </c>
      <c r="G23" s="55">
        <f aca="true" t="shared" si="1" ref="G23:G29">E23*100/D23</f>
        <v>55.31572924747867</v>
      </c>
      <c r="H23" s="56">
        <f t="shared" si="0"/>
        <v>-2303.921</v>
      </c>
    </row>
    <row r="24" spans="1:8" ht="12">
      <c r="A24" s="13" t="s">
        <v>21</v>
      </c>
      <c r="B24" s="13" t="s">
        <v>22</v>
      </c>
      <c r="C24" s="13">
        <v>844</v>
      </c>
      <c r="D24" s="13">
        <v>904</v>
      </c>
      <c r="E24" s="38">
        <v>496.456</v>
      </c>
      <c r="F24" s="197">
        <v>609.489</v>
      </c>
      <c r="G24" s="55">
        <f t="shared" si="1"/>
        <v>54.91769911504424</v>
      </c>
      <c r="H24" s="56">
        <f t="shared" si="0"/>
        <v>-407.544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78.938</v>
      </c>
      <c r="F25" s="38"/>
      <c r="G25" s="55"/>
      <c r="H25" s="56">
        <f t="shared" si="0"/>
        <v>-71.062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7984.828</v>
      </c>
      <c r="E26" s="57">
        <f>E27+E28</f>
        <v>1990.74663</v>
      </c>
      <c r="F26" s="57">
        <f>F27+F28</f>
        <v>1926.442</v>
      </c>
      <c r="G26" s="17">
        <f t="shared" si="1"/>
        <v>24.93161568414498</v>
      </c>
      <c r="H26" s="33">
        <f t="shared" si="0"/>
        <v>-5994.08137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245.69963</v>
      </c>
      <c r="F27" s="198">
        <v>126.473</v>
      </c>
      <c r="G27" s="52">
        <f t="shared" si="1"/>
        <v>31.54038896020539</v>
      </c>
      <c r="H27" s="56">
        <f t="shared" si="0"/>
        <v>-533.3003699999999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7205.828</v>
      </c>
      <c r="E28" s="52">
        <v>1745.047</v>
      </c>
      <c r="F28" s="200">
        <v>1799.969</v>
      </c>
      <c r="G28" s="52">
        <f t="shared" si="1"/>
        <v>24.217161442099368</v>
      </c>
      <c r="H28" s="56">
        <f t="shared" si="0"/>
        <v>-5460.781000000001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1052.25</v>
      </c>
      <c r="E29" s="59">
        <f>E31+E33+E34</f>
        <v>639.4369800000001</v>
      </c>
      <c r="F29" s="59">
        <f>F31+F33+F34</f>
        <v>522.4639999999999</v>
      </c>
      <c r="G29" s="29">
        <f t="shared" si="1"/>
        <v>60.768541696364935</v>
      </c>
      <c r="H29" s="24">
        <f t="shared" si="0"/>
        <v>-412.81301999999994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547.73698</v>
      </c>
      <c r="F31" s="35">
        <f>F32</f>
        <v>495.594</v>
      </c>
      <c r="G31" s="55">
        <f>E31*100/D31</f>
        <v>61.172322984141175</v>
      </c>
      <c r="H31" s="56">
        <f t="shared" si="0"/>
        <v>-347.66301999999996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547.73698</v>
      </c>
      <c r="F32" s="198">
        <v>495.594</v>
      </c>
      <c r="G32" s="55">
        <f>E32*100/D32</f>
        <v>61.172322984141175</v>
      </c>
      <c r="H32" s="56">
        <f t="shared" si="0"/>
        <v>-347.66301999999996</v>
      </c>
    </row>
    <row r="33" spans="1:8" ht="12">
      <c r="A33" s="27" t="s">
        <v>38</v>
      </c>
      <c r="B33" s="27" t="s">
        <v>39</v>
      </c>
      <c r="C33" s="27"/>
      <c r="D33" s="27">
        <v>136.85</v>
      </c>
      <c r="E33" s="38">
        <v>73.7</v>
      </c>
      <c r="F33" s="197">
        <v>26.87</v>
      </c>
      <c r="G33" s="39">
        <f>E33*100/D33</f>
        <v>53.85458531238583</v>
      </c>
      <c r="H33" s="60">
        <f t="shared" si="0"/>
        <v>-63.14999999999999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367" t="s">
        <v>194</v>
      </c>
      <c r="H44" s="366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7" t="s">
        <v>336</v>
      </c>
      <c r="F45" s="192" t="s">
        <v>336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3839</v>
      </c>
      <c r="E51" s="153">
        <f>E54+E58+E61</f>
        <v>2887.49557</v>
      </c>
      <c r="F51" s="153">
        <f>F54+F61+F58</f>
        <v>2325.5609999999997</v>
      </c>
      <c r="G51" s="17">
        <f>E51*100/D51</f>
        <v>75.21478431883304</v>
      </c>
      <c r="H51" s="88">
        <f t="shared" si="0"/>
        <v>-951.50443</v>
      </c>
    </row>
    <row r="52" spans="2:8" ht="0.75" customHeight="1">
      <c r="B52" s="74"/>
      <c r="C52" s="74"/>
      <c r="D52" s="74"/>
      <c r="E52" s="66">
        <f>E54+E61+E66+E56+E65</f>
        <v>5551.859550000001</v>
      </c>
      <c r="F52" s="66">
        <f>F54+F61+F66+F56+F65</f>
        <v>4455.754</v>
      </c>
      <c r="G52" s="23" t="e">
        <f>E52*100/D52</f>
        <v>#DIV/0!</v>
      </c>
      <c r="H52" s="24">
        <f t="shared" si="0"/>
        <v>5551.859550000001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3420</v>
      </c>
      <c r="E54" s="35">
        <f>E56</f>
        <v>2632.088</v>
      </c>
      <c r="F54" s="35">
        <f>F56</f>
        <v>2108.553</v>
      </c>
      <c r="G54" s="63">
        <f>E54*100/D54</f>
        <v>76.9616374269006</v>
      </c>
      <c r="H54" s="60">
        <f t="shared" si="0"/>
        <v>-787.9119999999998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3420</v>
      </c>
      <c r="E56" s="35">
        <v>2632.088</v>
      </c>
      <c r="F56" s="201">
        <v>2108.553</v>
      </c>
      <c r="G56" s="63">
        <f>E56*100/D56</f>
        <v>76.9616374269006</v>
      </c>
      <c r="H56" s="60">
        <f t="shared" si="0"/>
        <v>-787.9119999999998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v>255.40757</v>
      </c>
      <c r="F61" s="76">
        <f>F63+F65</f>
        <v>217.00799999999998</v>
      </c>
      <c r="G61" s="55">
        <f>E61*100/D61</f>
        <v>87.16981911262798</v>
      </c>
      <c r="H61" s="56">
        <f t="shared" si="0"/>
        <v>-37.59243000000001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223.13159</v>
      </c>
      <c r="F63" s="202">
        <v>195.368</v>
      </c>
      <c r="G63" s="55">
        <f>E63*100/D63</f>
        <v>76.15412627986348</v>
      </c>
      <c r="H63" s="56">
        <f t="shared" si="0"/>
        <v>-69.86841000000001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32.27598</v>
      </c>
      <c r="F65" s="203">
        <v>21.64</v>
      </c>
      <c r="G65" s="55" t="e">
        <f>E65*100/D65</f>
        <v>#DIV/0!</v>
      </c>
      <c r="H65" s="56">
        <f t="shared" si="0"/>
        <v>32.27598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2342.8</v>
      </c>
      <c r="E67" s="59">
        <f>E69</f>
        <v>1996.33504</v>
      </c>
      <c r="F67" s="59">
        <f>F69</f>
        <v>966.752</v>
      </c>
      <c r="G67" s="29">
        <f>E67*100/D67</f>
        <v>85.21150076831141</v>
      </c>
      <c r="H67" s="24">
        <f t="shared" si="0"/>
        <v>-346.46496000000025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2342.8</v>
      </c>
      <c r="E69" s="76">
        <v>1996.33504</v>
      </c>
      <c r="F69" s="203">
        <v>966.752</v>
      </c>
      <c r="G69" s="23">
        <f>E69*100/D69</f>
        <v>85.21150076831141</v>
      </c>
      <c r="H69" s="24">
        <f t="shared" si="0"/>
        <v>-346.46496000000025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8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1496.59</v>
      </c>
      <c r="E78" s="57">
        <v>609.28554</v>
      </c>
      <c r="F78" s="225">
        <v>1434.366</v>
      </c>
      <c r="G78" s="17">
        <f>E78*100/D78</f>
        <v>40.711587007797725</v>
      </c>
      <c r="H78" s="33">
        <f t="shared" si="2"/>
        <v>-887.30446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1127.8000000000002</v>
      </c>
      <c r="E79" s="220">
        <f>E81+E83+E91+E95+E100+E104+E93+E89+E92+E102+E88+E103+E101+E108</f>
        <v>1149.69177</v>
      </c>
      <c r="F79" s="86">
        <f>F81+F83+F91+F95+F100+F104+F93+F89+F92+F102+F88+F103</f>
        <v>456.575</v>
      </c>
      <c r="G79" s="29">
        <f>E79*100/D79</f>
        <v>101.94110391913458</v>
      </c>
      <c r="H79" s="24">
        <f t="shared" si="2"/>
        <v>21.891769999999724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70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81.1</v>
      </c>
      <c r="E81" s="35">
        <v>57.42927</v>
      </c>
      <c r="F81" s="201">
        <v>78.175</v>
      </c>
      <c r="G81" s="55">
        <f>E81*100/D81</f>
        <v>70.81290998766956</v>
      </c>
      <c r="H81" s="33">
        <f t="shared" si="2"/>
        <v>-23.670729999999992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12.5</v>
      </c>
      <c r="F83" s="196">
        <v>27</v>
      </c>
      <c r="G83" s="55">
        <f>E83*100/D83</f>
        <v>20.833333333333332</v>
      </c>
      <c r="H83" s="33">
        <f t="shared" si="2"/>
        <v>-47.5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20</v>
      </c>
      <c r="E88" s="35">
        <v>16.696</v>
      </c>
      <c r="F88" s="201">
        <v>2.5</v>
      </c>
      <c r="G88" s="55"/>
      <c r="H88" s="33">
        <f t="shared" si="2"/>
        <v>-3.3039999999999985</v>
      </c>
    </row>
    <row r="89" spans="1:8" ht="12" customHeight="1">
      <c r="A89" s="27" t="s">
        <v>226</v>
      </c>
      <c r="B89" s="58" t="s">
        <v>227</v>
      </c>
      <c r="C89" s="58"/>
      <c r="D89" s="58">
        <v>320</v>
      </c>
      <c r="E89" s="52">
        <v>620</v>
      </c>
      <c r="F89" s="38"/>
      <c r="G89" s="52"/>
      <c r="H89" s="88">
        <f t="shared" si="2"/>
        <v>300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>
        <v>6.5</v>
      </c>
      <c r="F91" s="196">
        <v>26.5</v>
      </c>
      <c r="G91" s="55">
        <f>E91*100/D91</f>
        <v>162.5</v>
      </c>
      <c r="H91" s="33">
        <f t="shared" si="2"/>
        <v>2.5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26.7</v>
      </c>
      <c r="F92" s="52"/>
      <c r="G92" s="55"/>
      <c r="H92" s="33">
        <f t="shared" si="2"/>
        <v>21.7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2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367" t="s">
        <v>194</v>
      </c>
      <c r="H96" s="366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7" t="s">
        <v>336</v>
      </c>
      <c r="F97" s="192" t="s">
        <v>336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60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310.6665</v>
      </c>
      <c r="F104" s="90">
        <f>F106</f>
        <v>322.4</v>
      </c>
      <c r="G104" s="63">
        <f>E104*100/D104</f>
        <v>54.627483734833824</v>
      </c>
      <c r="H104" s="60">
        <f t="shared" si="2"/>
        <v>-258.03350000000006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310.6665</v>
      </c>
      <c r="F106" s="201">
        <v>322.4</v>
      </c>
      <c r="G106" s="37">
        <f>E106*100/D106</f>
        <v>54.627483734833824</v>
      </c>
      <c r="H106" s="56">
        <f t="shared" si="2"/>
        <v>-258.03350000000006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2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480.87792</v>
      </c>
      <c r="E109" s="93">
        <f>E110+E111+E112+E113</f>
        <v>981.9349500000001</v>
      </c>
      <c r="F109" s="93">
        <f>F110+F111+F112+F113</f>
        <v>8.249000000000024</v>
      </c>
      <c r="G109" s="52">
        <f>E109*100/D109</f>
        <v>204.19630620594933</v>
      </c>
      <c r="H109" s="33">
        <f t="shared" si="2"/>
        <v>501.05703000000005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438.942</v>
      </c>
      <c r="F110" s="197">
        <v>151.705</v>
      </c>
      <c r="G110" s="17"/>
      <c r="H110" s="33">
        <f t="shared" si="2"/>
        <v>438.942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35.44695</v>
      </c>
      <c r="F111" s="197">
        <v>0.112</v>
      </c>
      <c r="G111" s="17"/>
      <c r="H111" s="33">
        <f t="shared" si="2"/>
        <v>35.44695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107.391</v>
      </c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480.87792</v>
      </c>
      <c r="E113" s="39">
        <v>507.546</v>
      </c>
      <c r="F113" s="198">
        <v>-250.959</v>
      </c>
      <c r="G113" s="39">
        <f>E113*100/D113</f>
        <v>105.54570690207609</v>
      </c>
      <c r="H113" s="24">
        <f t="shared" si="2"/>
        <v>26.668079999999975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D115+D200+D203</f>
        <v>529278.018</v>
      </c>
      <c r="E114" s="96">
        <f>E115+E200+E203</f>
        <v>341950.60295</v>
      </c>
      <c r="F114" s="73">
        <f>F115+F203+F200</f>
        <v>251863.35439</v>
      </c>
      <c r="G114" s="98">
        <f>E114*100/D114</f>
        <v>64.60699128260413</v>
      </c>
      <c r="H114" s="99">
        <f t="shared" si="2"/>
        <v>-187327.41505000007</v>
      </c>
    </row>
    <row r="115" spans="1:8" ht="12.75" thickBot="1">
      <c r="A115" s="100" t="s">
        <v>232</v>
      </c>
      <c r="B115" s="95" t="s">
        <v>233</v>
      </c>
      <c r="C115" s="73">
        <f>C116+C119+C146+C185</f>
        <v>382644.24799999996</v>
      </c>
      <c r="D115" s="101">
        <f>D116+D119+D146+D185</f>
        <v>523721.604</v>
      </c>
      <c r="E115" s="102">
        <f>E116+E119+E146+E185</f>
        <v>338246.66943</v>
      </c>
      <c r="F115" s="97">
        <f>F116+F119+F146+F185</f>
        <v>251861.89389</v>
      </c>
      <c r="G115" s="98">
        <f>E115*100/D115</f>
        <v>64.58520459087268</v>
      </c>
      <c r="H115" s="99">
        <f t="shared" si="2"/>
        <v>-185474.93456999998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122869</v>
      </c>
      <c r="E116" s="102">
        <f>E117+E118</f>
        <v>76620</v>
      </c>
      <c r="F116" s="102">
        <f>F117+F118</f>
        <v>69327</v>
      </c>
      <c r="G116" s="73">
        <f>E116*100/D116</f>
        <v>62.35909790101653</v>
      </c>
      <c r="H116" s="20">
        <f t="shared" si="2"/>
        <v>-46249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75284</v>
      </c>
      <c r="F117" s="204">
        <v>65759</v>
      </c>
      <c r="G117" s="63">
        <f>E117*100/D117</f>
        <v>63.66673150270197</v>
      </c>
      <c r="H117" s="60">
        <f t="shared" si="2"/>
        <v>-42963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4622</v>
      </c>
      <c r="E118" s="104">
        <v>1336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106">
        <f>D122+D123+D124+D128+D129+D120+D121+D125</f>
        <v>123562.904</v>
      </c>
      <c r="E119" s="218">
        <f>E122+E123+E124+E128+E129+E120+E121+E125+E127</f>
        <v>76606.70613000002</v>
      </c>
      <c r="F119" s="96">
        <f>F122+F123+F124+F128+F129+F120+F121+F126+F125</f>
        <v>41628.627160000004</v>
      </c>
      <c r="G119" s="107">
        <f>E119*100/D119</f>
        <v>61.99814317248486</v>
      </c>
      <c r="H119" s="108">
        <f t="shared" si="2"/>
        <v>-46956.197869999975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226">
        <v>5798.611</v>
      </c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9230.2584</v>
      </c>
      <c r="F121" s="206">
        <v>20420.061</v>
      </c>
      <c r="G121" s="17"/>
      <c r="H121" s="33">
        <f t="shared" si="2"/>
        <v>-13845.3876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>
        <v>16533.065</v>
      </c>
      <c r="F122" s="207">
        <v>933.7</v>
      </c>
      <c r="G122" s="17"/>
      <c r="H122" s="33">
        <f t="shared" si="2"/>
        <v>-34704.935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1584.16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204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208">
        <v>4036.5</v>
      </c>
      <c r="G127" s="29"/>
      <c r="H127" s="24">
        <f>E127-D127</f>
        <v>-13012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114">
        <v>1375.6</v>
      </c>
      <c r="E128" s="92">
        <v>550.24</v>
      </c>
      <c r="F128" s="208"/>
      <c r="G128" s="29"/>
      <c r="H128" s="24">
        <f t="shared" si="2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116">
        <f>D131+D132+D133+D134+D135+D137+D136+D138+D139+D130+D141+D140+D142+D143+D144+D145</f>
        <v>43369.100000000006</v>
      </c>
      <c r="E129" s="219">
        <f>E131+E132+E133+E134+E135+E137+E136+E138+E139+E130+E141+E140+E142+E143+E144+E145</f>
        <v>38943.41673000001</v>
      </c>
      <c r="F129" s="116">
        <f>F131+F132+F133+F134+F135+F137+F136+F138+F139+F130+F141+F140+F142</f>
        <v>9346.582159999998</v>
      </c>
      <c r="G129" s="98">
        <f>E129*100/D129</f>
        <v>89.79530755768509</v>
      </c>
      <c r="H129" s="99">
        <f t="shared" si="2"/>
        <v>-4425.683269999994</v>
      </c>
    </row>
    <row r="130" spans="1:8" ht="12">
      <c r="A130" s="13" t="s">
        <v>151</v>
      </c>
      <c r="B130" s="68" t="s">
        <v>156</v>
      </c>
      <c r="C130" s="68"/>
      <c r="D130" s="68"/>
      <c r="E130" s="55"/>
      <c r="F130" s="55"/>
      <c r="G130" s="32"/>
      <c r="H130" s="33">
        <f t="shared" si="2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68">
        <v>3268.9</v>
      </c>
      <c r="E131" s="92">
        <v>2232</v>
      </c>
      <c r="F131" s="55"/>
      <c r="G131" s="52">
        <f>E131*100/D131</f>
        <v>68.27984949065434</v>
      </c>
      <c r="H131" s="56">
        <f t="shared" si="2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79">
        <v>8176.9</v>
      </c>
      <c r="E132" s="156">
        <v>6256.825</v>
      </c>
      <c r="F132" s="209">
        <v>6688.4</v>
      </c>
      <c r="G132" s="52">
        <f>E132*100/D132</f>
        <v>76.51830155682471</v>
      </c>
      <c r="H132" s="56">
        <f t="shared" si="2"/>
        <v>-1920.0749999999998</v>
      </c>
    </row>
    <row r="133" spans="1:8" ht="12">
      <c r="A133" s="27" t="s">
        <v>151</v>
      </c>
      <c r="B133" s="67" t="s">
        <v>155</v>
      </c>
      <c r="C133" s="67">
        <v>568.3</v>
      </c>
      <c r="D133" s="67">
        <v>337.6</v>
      </c>
      <c r="E133" s="52">
        <v>144</v>
      </c>
      <c r="F133" s="200">
        <v>207.8</v>
      </c>
      <c r="G133" s="52">
        <f>E133*100/D133</f>
        <v>42.654028436018955</v>
      </c>
      <c r="H133" s="56">
        <f t="shared" si="2"/>
        <v>-193.60000000000002</v>
      </c>
    </row>
    <row r="134" spans="1:8" ht="12">
      <c r="A134" s="27" t="s">
        <v>151</v>
      </c>
      <c r="B134" s="79" t="s">
        <v>215</v>
      </c>
      <c r="C134" s="67"/>
      <c r="D134" s="67">
        <v>2527</v>
      </c>
      <c r="E134" s="52">
        <v>2527</v>
      </c>
      <c r="F134" s="52"/>
      <c r="G134" s="52"/>
      <c r="H134" s="56">
        <f t="shared" si="2"/>
        <v>0</v>
      </c>
    </row>
    <row r="135" spans="1:8" ht="12">
      <c r="A135" s="27" t="s">
        <v>151</v>
      </c>
      <c r="B135" s="79" t="s">
        <v>251</v>
      </c>
      <c r="C135" s="79"/>
      <c r="D135" s="79"/>
      <c r="E135" s="39"/>
      <c r="F135" s="39"/>
      <c r="G135" s="52" t="e">
        <f aca="true" t="shared" si="3" ref="G135:G157">E135*100/D135</f>
        <v>#DIV/0!</v>
      </c>
      <c r="H135" s="56">
        <f t="shared" si="2"/>
        <v>0</v>
      </c>
    </row>
    <row r="136" spans="1:8" ht="12">
      <c r="A136" s="27" t="s">
        <v>151</v>
      </c>
      <c r="B136" s="79" t="s">
        <v>252</v>
      </c>
      <c r="C136" s="79"/>
      <c r="D136" s="79"/>
      <c r="E136" s="52"/>
      <c r="F136" s="52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253</v>
      </c>
      <c r="C137" s="79"/>
      <c r="D137" s="79"/>
      <c r="E137" s="39"/>
      <c r="F137" s="39"/>
      <c r="G137" s="52" t="e">
        <f t="shared" si="3"/>
        <v>#DIV/0!</v>
      </c>
      <c r="H137" s="56">
        <f t="shared" si="2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67">
        <v>2053.6</v>
      </c>
      <c r="E138" s="52">
        <v>2053.6</v>
      </c>
      <c r="F138" s="52">
        <v>2053.6</v>
      </c>
      <c r="G138" s="52">
        <f t="shared" si="3"/>
        <v>100</v>
      </c>
      <c r="H138" s="56">
        <f t="shared" si="2"/>
        <v>0</v>
      </c>
    </row>
    <row r="139" spans="1:8" ht="12">
      <c r="A139" s="27" t="s">
        <v>151</v>
      </c>
      <c r="B139" s="79" t="s">
        <v>254</v>
      </c>
      <c r="C139" s="79"/>
      <c r="D139" s="79"/>
      <c r="E139" s="39"/>
      <c r="F139" s="39"/>
      <c r="G139" s="29" t="e">
        <f t="shared" si="3"/>
        <v>#DIV/0!</v>
      </c>
      <c r="H139" s="24">
        <f t="shared" si="2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79">
        <v>2018.1</v>
      </c>
      <c r="E140" s="39">
        <v>2018.1</v>
      </c>
      <c r="F140" s="118"/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160">
        <v>665</v>
      </c>
      <c r="E141" s="156">
        <v>123.03173</v>
      </c>
      <c r="F141" s="210">
        <v>29.88216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123">
        <v>4750</v>
      </c>
      <c r="E142" s="39">
        <v>4750</v>
      </c>
      <c r="F142" s="39">
        <v>366.9</v>
      </c>
      <c r="G142" s="29"/>
      <c r="H142" s="30"/>
    </row>
    <row r="143" spans="1:8" ht="12">
      <c r="A143" s="27" t="s">
        <v>151</v>
      </c>
      <c r="B143" s="114" t="s">
        <v>332</v>
      </c>
      <c r="C143" s="123"/>
      <c r="D143" s="123">
        <v>18302.7</v>
      </c>
      <c r="E143" s="39">
        <v>18302.7</v>
      </c>
      <c r="F143" s="39"/>
      <c r="G143" s="29"/>
      <c r="H143" s="30"/>
    </row>
    <row r="144" spans="1:8" ht="12.75" thickBot="1">
      <c r="A144" s="27" t="s">
        <v>151</v>
      </c>
      <c r="B144" s="114" t="s">
        <v>275</v>
      </c>
      <c r="C144" s="124"/>
      <c r="D144" s="114">
        <v>1221.9</v>
      </c>
      <c r="E144" s="125">
        <v>488.76</v>
      </c>
      <c r="F144" s="227">
        <v>3036.04</v>
      </c>
      <c r="G144" s="126"/>
      <c r="H144" s="30"/>
    </row>
    <row r="145" spans="1:8" ht="12.75" thickBot="1">
      <c r="A145" s="27" t="s">
        <v>151</v>
      </c>
      <c r="B145" s="114" t="s">
        <v>333</v>
      </c>
      <c r="C145" s="124"/>
      <c r="D145" s="114">
        <v>47.4</v>
      </c>
      <c r="E145" s="125">
        <v>47.4</v>
      </c>
      <c r="F145" s="39"/>
      <c r="G145" s="126"/>
      <c r="H145" s="30"/>
    </row>
    <row r="146" spans="1:8" ht="12.75" thickBot="1">
      <c r="A146" s="72" t="s">
        <v>157</v>
      </c>
      <c r="B146" s="127" t="s">
        <v>158</v>
      </c>
      <c r="C146" s="128">
        <f>C149+C155+C157+C158+C159+C179+C180+C181+C183+C147+C156+C148+C154+C178+C153+C182</f>
        <v>244682.84799999997</v>
      </c>
      <c r="D146" s="128">
        <f>D149+D155+D157+D158+D159+D179+D180+D181+D183+D147+D156+D148+D154+D178+D153+D182</f>
        <v>248050.49999999997</v>
      </c>
      <c r="E146" s="128">
        <f>E149+E155+E157+E158+E159+E179+E180+E181+E183+E147+E156+E148+E154+E178+E153+E182</f>
        <v>156428.75929999995</v>
      </c>
      <c r="F146" s="98">
        <f>F149+F155+F157+F158+F159+F179+F180+F181+F183+F147+F156+F148+F154+F178</f>
        <v>139638.67973</v>
      </c>
      <c r="G146" s="98">
        <f t="shared" si="3"/>
        <v>63.063271108100956</v>
      </c>
      <c r="H146" s="99">
        <f t="shared" si="2"/>
        <v>-91621.74070000002</v>
      </c>
    </row>
    <row r="147" spans="1:8" ht="15" customHeight="1">
      <c r="A147" s="13" t="s">
        <v>204</v>
      </c>
      <c r="B147" s="130" t="s">
        <v>205</v>
      </c>
      <c r="C147" s="130">
        <v>22180.3</v>
      </c>
      <c r="D147" s="130">
        <v>22180.3</v>
      </c>
      <c r="E147" s="131">
        <v>10926.34</v>
      </c>
      <c r="F147" s="211">
        <v>7260</v>
      </c>
      <c r="G147" s="55">
        <f t="shared" si="3"/>
        <v>49.26146174758682</v>
      </c>
      <c r="H147" s="56">
        <f t="shared" si="2"/>
        <v>-11253.96</v>
      </c>
    </row>
    <row r="148" spans="1:8" ht="26.25" customHeight="1">
      <c r="A148" s="13" t="s">
        <v>216</v>
      </c>
      <c r="B148" s="132" t="s">
        <v>217</v>
      </c>
      <c r="C148" s="132"/>
      <c r="D148" s="132"/>
      <c r="E148" s="112"/>
      <c r="F148" s="133"/>
      <c r="G148" s="52" t="e">
        <f t="shared" si="3"/>
        <v>#DIV/0!</v>
      </c>
      <c r="H148" s="89">
        <f t="shared" si="2"/>
        <v>0</v>
      </c>
    </row>
    <row r="149" spans="1:8" ht="12.75" thickBot="1">
      <c r="A149" s="34" t="s">
        <v>159</v>
      </c>
      <c r="B149" s="75" t="s">
        <v>160</v>
      </c>
      <c r="C149" s="75">
        <v>636.5</v>
      </c>
      <c r="D149" s="75">
        <v>661.5</v>
      </c>
      <c r="E149" s="91">
        <v>743.4</v>
      </c>
      <c r="F149" s="204">
        <v>626.7</v>
      </c>
      <c r="G149" s="39">
        <f t="shared" si="3"/>
        <v>112.38095238095238</v>
      </c>
      <c r="H149" s="61">
        <f>E149-D149</f>
        <v>81.89999999999998</v>
      </c>
    </row>
    <row r="150" spans="1:8" s="9" customFormat="1" ht="12.75" thickBot="1">
      <c r="A150" s="185" t="s">
        <v>4</v>
      </c>
      <c r="B150" s="178"/>
      <c r="C150" s="191" t="s">
        <v>238</v>
      </c>
      <c r="D150" s="178" t="s">
        <v>240</v>
      </c>
      <c r="E150" s="186" t="s">
        <v>5</v>
      </c>
      <c r="F150" s="175" t="s">
        <v>5</v>
      </c>
      <c r="G150" s="367" t="s">
        <v>194</v>
      </c>
      <c r="H150" s="366"/>
    </row>
    <row r="151" spans="1:8" s="9" customFormat="1" ht="12">
      <c r="A151" s="183" t="s">
        <v>6</v>
      </c>
      <c r="B151" s="176" t="s">
        <v>7</v>
      </c>
      <c r="C151" s="183" t="s">
        <v>239</v>
      </c>
      <c r="D151" s="176" t="s">
        <v>239</v>
      </c>
      <c r="E151" s="187" t="s">
        <v>336</v>
      </c>
      <c r="F151" s="192" t="s">
        <v>336</v>
      </c>
      <c r="G151" s="175"/>
      <c r="H151" s="178"/>
    </row>
    <row r="152" spans="1:8" ht="12.75" thickBot="1">
      <c r="A152" s="184" t="s">
        <v>9</v>
      </c>
      <c r="B152" s="179"/>
      <c r="C152" s="184" t="s">
        <v>8</v>
      </c>
      <c r="D152" s="177" t="s">
        <v>8</v>
      </c>
      <c r="E152" s="188" t="s">
        <v>284</v>
      </c>
      <c r="F152" s="184" t="s">
        <v>259</v>
      </c>
      <c r="G152" s="177" t="s">
        <v>10</v>
      </c>
      <c r="H152" s="190" t="s">
        <v>11</v>
      </c>
    </row>
    <row r="153" spans="1:8" ht="24">
      <c r="A153" s="13" t="s">
        <v>260</v>
      </c>
      <c r="B153" s="132" t="s">
        <v>261</v>
      </c>
      <c r="C153" s="68"/>
      <c r="D153" s="68"/>
      <c r="E153" s="104"/>
      <c r="F153" s="34"/>
      <c r="G153" s="55"/>
      <c r="H153" s="56"/>
    </row>
    <row r="154" spans="1:8" ht="39" customHeight="1">
      <c r="A154" s="58" t="s">
        <v>220</v>
      </c>
      <c r="B154" s="132" t="s">
        <v>221</v>
      </c>
      <c r="C154" s="132">
        <v>120.6</v>
      </c>
      <c r="D154" s="132">
        <v>120.6</v>
      </c>
      <c r="E154" s="48">
        <v>61.15</v>
      </c>
      <c r="F154" s="204">
        <v>60.783</v>
      </c>
      <c r="G154" s="52">
        <f t="shared" si="3"/>
        <v>50.70480928689884</v>
      </c>
      <c r="H154" s="89">
        <f>E154-D154</f>
        <v>-59.449999999999996</v>
      </c>
    </row>
    <row r="155" spans="1:9" ht="12">
      <c r="A155" s="58" t="s">
        <v>162</v>
      </c>
      <c r="B155" s="67" t="s">
        <v>163</v>
      </c>
      <c r="C155" s="68">
        <v>1220.6</v>
      </c>
      <c r="D155" s="68">
        <v>1220.6</v>
      </c>
      <c r="E155" s="48">
        <v>1220.6</v>
      </c>
      <c r="F155" s="204">
        <v>1171.6</v>
      </c>
      <c r="G155" s="52">
        <f t="shared" si="3"/>
        <v>100</v>
      </c>
      <c r="H155" s="89">
        <f>E155-D155</f>
        <v>0</v>
      </c>
      <c r="I155" s="9"/>
    </row>
    <row r="156" spans="1:9" ht="24.75" customHeight="1">
      <c r="A156" s="58" t="s">
        <v>213</v>
      </c>
      <c r="B156" s="134" t="s">
        <v>214</v>
      </c>
      <c r="C156" s="132">
        <v>421.4</v>
      </c>
      <c r="D156" s="132">
        <v>421.4</v>
      </c>
      <c r="E156" s="52">
        <v>120.406</v>
      </c>
      <c r="F156" s="200">
        <v>185.45956</v>
      </c>
      <c r="G156" s="52">
        <f t="shared" si="3"/>
        <v>28.572852396772664</v>
      </c>
      <c r="H156" s="89">
        <f>E156-D156</f>
        <v>-300.99399999999997</v>
      </c>
      <c r="I156" s="9"/>
    </row>
    <row r="157" spans="1:9" s="9" customFormat="1" ht="12">
      <c r="A157" s="58" t="s">
        <v>164</v>
      </c>
      <c r="B157" s="67" t="s">
        <v>165</v>
      </c>
      <c r="C157" s="68"/>
      <c r="D157" s="68">
        <v>2139</v>
      </c>
      <c r="E157" s="48">
        <v>1586</v>
      </c>
      <c r="F157" s="204">
        <v>1416</v>
      </c>
      <c r="G157" s="52">
        <f t="shared" si="3"/>
        <v>74.14679756895745</v>
      </c>
      <c r="H157" s="89">
        <f aca="true" t="shared" si="4" ref="H157:H205">E157-D157</f>
        <v>-553</v>
      </c>
      <c r="I157" s="4"/>
    </row>
    <row r="158" spans="1:8" ht="12.75" thickBot="1">
      <c r="A158" s="27" t="s">
        <v>166</v>
      </c>
      <c r="B158" s="79" t="s">
        <v>167</v>
      </c>
      <c r="C158" s="75">
        <v>4340.3</v>
      </c>
      <c r="D158" s="75">
        <v>4340.3</v>
      </c>
      <c r="E158" s="91">
        <v>2642.984</v>
      </c>
      <c r="F158" s="209">
        <v>2315.667</v>
      </c>
      <c r="G158" s="63">
        <f>E158*100/D158</f>
        <v>60.89403958251733</v>
      </c>
      <c r="H158" s="60">
        <f t="shared" si="4"/>
        <v>-1697.3160000000003</v>
      </c>
    </row>
    <row r="159" spans="1:8" ht="12.75" thickBot="1">
      <c r="A159" s="100" t="s">
        <v>168</v>
      </c>
      <c r="B159" s="41" t="s">
        <v>169</v>
      </c>
      <c r="C159" s="128">
        <f>C160+C161+C162+C163+C164+C165+C166+C167+C168+C169+C170+C171+C172+C173+C174+C175+C176+C177</f>
        <v>159364.5</v>
      </c>
      <c r="D159" s="128">
        <f>D160+D161+D162+D163+D164+D165+D166+D167+D168+D169+D170+D171+D172+D173+D174+D175+D176+D177</f>
        <v>159633.2</v>
      </c>
      <c r="E159" s="217">
        <f>E160+E161+E162+E163+E164+E165+E166+E167+E168+E169+E170+E171+E172+E173+E174+E175+E176+E177</f>
        <v>106394.80829999996</v>
      </c>
      <c r="F159" s="128">
        <f>F160+F161+F162+F163+F164+F165+F166+F167+F168+F169+F170+F171+F172+F173+F174+F175+F176+F177</f>
        <v>95093.72116999999</v>
      </c>
      <c r="G159" s="98">
        <f>E159*100/D159</f>
        <v>66.64954927922258</v>
      </c>
      <c r="H159" s="99">
        <f t="shared" si="4"/>
        <v>-53238.39170000005</v>
      </c>
    </row>
    <row r="160" spans="1:8" ht="12">
      <c r="A160" s="13" t="s">
        <v>168</v>
      </c>
      <c r="B160" s="67" t="s">
        <v>161</v>
      </c>
      <c r="C160" s="68">
        <v>13249.9</v>
      </c>
      <c r="D160" s="68">
        <v>15146.3</v>
      </c>
      <c r="E160" s="221">
        <v>9532.296</v>
      </c>
      <c r="F160" s="211">
        <v>9399.543</v>
      </c>
      <c r="G160" s="32">
        <f>E160*100/D160</f>
        <v>62.934815763585824</v>
      </c>
      <c r="H160" s="135">
        <f t="shared" si="4"/>
        <v>-5614.003999999999</v>
      </c>
    </row>
    <row r="161" spans="1:8" ht="24" customHeight="1">
      <c r="A161" s="13" t="s">
        <v>168</v>
      </c>
      <c r="B161" s="132" t="s">
        <v>224</v>
      </c>
      <c r="C161" s="161">
        <v>93</v>
      </c>
      <c r="D161" s="161">
        <v>93</v>
      </c>
      <c r="E161" s="131"/>
      <c r="F161" s="131"/>
      <c r="G161" s="23">
        <f>E161*100/D161</f>
        <v>0</v>
      </c>
      <c r="H161" s="33">
        <f t="shared" si="4"/>
        <v>-93</v>
      </c>
    </row>
    <row r="162" spans="1:8" ht="24" customHeight="1">
      <c r="A162" s="13" t="s">
        <v>168</v>
      </c>
      <c r="B162" s="132" t="s">
        <v>212</v>
      </c>
      <c r="C162" s="132">
        <v>2076.2</v>
      </c>
      <c r="D162" s="132">
        <v>2076.2</v>
      </c>
      <c r="E162" s="136">
        <v>1857.387</v>
      </c>
      <c r="F162" s="212">
        <v>1831.67753</v>
      </c>
      <c r="G162" s="17">
        <f>E162*100/D162</f>
        <v>89.46089008766015</v>
      </c>
      <c r="H162" s="33">
        <f t="shared" si="4"/>
        <v>-218.81299999999987</v>
      </c>
    </row>
    <row r="163" spans="1:8" ht="12">
      <c r="A163" s="13" t="s">
        <v>168</v>
      </c>
      <c r="B163" s="68" t="s">
        <v>170</v>
      </c>
      <c r="C163" s="68">
        <v>10356.3</v>
      </c>
      <c r="D163" s="68">
        <v>10172.3</v>
      </c>
      <c r="E163" s="221">
        <v>7477.839</v>
      </c>
      <c r="F163" s="213">
        <v>6256.49064</v>
      </c>
      <c r="G163" s="55">
        <f aca="true" t="shared" si="5" ref="G163:G182">E163*100/D163</f>
        <v>73.51178199620539</v>
      </c>
      <c r="H163" s="56">
        <f t="shared" si="4"/>
        <v>-2694.4609999999993</v>
      </c>
    </row>
    <row r="164" spans="1:8" ht="12">
      <c r="A164" s="58" t="s">
        <v>168</v>
      </c>
      <c r="B164" s="67" t="s">
        <v>171</v>
      </c>
      <c r="C164" s="67">
        <v>97299.7</v>
      </c>
      <c r="D164" s="67">
        <v>97299.7</v>
      </c>
      <c r="E164" s="48">
        <v>64568</v>
      </c>
      <c r="F164" s="204">
        <v>56454</v>
      </c>
      <c r="G164" s="52">
        <f t="shared" si="5"/>
        <v>66.35991683427595</v>
      </c>
      <c r="H164" s="56">
        <f t="shared" si="4"/>
        <v>-32731.699999999997</v>
      </c>
    </row>
    <row r="165" spans="1:8" ht="12">
      <c r="A165" s="58" t="s">
        <v>168</v>
      </c>
      <c r="B165" s="67" t="s">
        <v>262</v>
      </c>
      <c r="C165" s="67">
        <v>285.8</v>
      </c>
      <c r="D165" s="67">
        <v>285.8</v>
      </c>
      <c r="E165" s="222">
        <v>190.545</v>
      </c>
      <c r="F165" s="204">
        <v>180</v>
      </c>
      <c r="G165" s="52">
        <f t="shared" si="5"/>
        <v>66.67074877536739</v>
      </c>
      <c r="H165" s="56">
        <f t="shared" si="4"/>
        <v>-95.25500000000002</v>
      </c>
    </row>
    <row r="166" spans="1:8" ht="24">
      <c r="A166" s="58" t="s">
        <v>168</v>
      </c>
      <c r="B166" s="134" t="s">
        <v>263</v>
      </c>
      <c r="C166" s="67">
        <v>4354.2</v>
      </c>
      <c r="D166" s="67">
        <v>3421.1</v>
      </c>
      <c r="E166" s="48">
        <v>2709.9</v>
      </c>
      <c r="F166" s="204">
        <v>693.06</v>
      </c>
      <c r="G166" s="52"/>
      <c r="H166" s="56"/>
    </row>
    <row r="167" spans="1:8" ht="12">
      <c r="A167" s="58" t="s">
        <v>168</v>
      </c>
      <c r="B167" s="67" t="s">
        <v>172</v>
      </c>
      <c r="C167" s="67">
        <v>14772.4</v>
      </c>
      <c r="D167" s="67">
        <v>14772.4</v>
      </c>
      <c r="E167" s="222">
        <v>9748.722</v>
      </c>
      <c r="F167" s="204">
        <v>11505.1</v>
      </c>
      <c r="G167" s="52">
        <f t="shared" si="5"/>
        <v>65.99281091765725</v>
      </c>
      <c r="H167" s="56">
        <f t="shared" si="4"/>
        <v>-5023.678</v>
      </c>
    </row>
    <row r="168" spans="1:8" ht="12">
      <c r="A168" s="58" t="s">
        <v>168</v>
      </c>
      <c r="B168" s="67" t="s">
        <v>173</v>
      </c>
      <c r="C168" s="67">
        <v>403.1</v>
      </c>
      <c r="D168" s="67">
        <v>403.1</v>
      </c>
      <c r="E168" s="48">
        <v>302.325</v>
      </c>
      <c r="F168" s="204">
        <v>285.6</v>
      </c>
      <c r="G168" s="52">
        <f t="shared" si="5"/>
        <v>75</v>
      </c>
      <c r="H168" s="56">
        <f t="shared" si="4"/>
        <v>-100.77500000000003</v>
      </c>
    </row>
    <row r="169" spans="1:8" ht="12">
      <c r="A169" s="58" t="s">
        <v>168</v>
      </c>
      <c r="B169" s="67" t="s">
        <v>174</v>
      </c>
      <c r="C169" s="67">
        <v>823.2</v>
      </c>
      <c r="D169" s="67">
        <v>823.2</v>
      </c>
      <c r="E169" s="48"/>
      <c r="F169" s="204">
        <v>679.4</v>
      </c>
      <c r="G169" s="52">
        <f t="shared" si="5"/>
        <v>0</v>
      </c>
      <c r="H169" s="56">
        <f t="shared" si="4"/>
        <v>-823.2</v>
      </c>
    </row>
    <row r="170" spans="1:8" ht="12">
      <c r="A170" s="58" t="s">
        <v>168</v>
      </c>
      <c r="B170" s="67" t="s">
        <v>175</v>
      </c>
      <c r="C170" s="67">
        <v>200.7</v>
      </c>
      <c r="D170" s="67">
        <v>200.7</v>
      </c>
      <c r="E170" s="222">
        <v>128.348</v>
      </c>
      <c r="F170" s="200">
        <v>102.025</v>
      </c>
      <c r="G170" s="52">
        <f t="shared" si="5"/>
        <v>63.95017438963628</v>
      </c>
      <c r="H170" s="56">
        <f t="shared" si="4"/>
        <v>-72.35199999999998</v>
      </c>
    </row>
    <row r="171" spans="1:10" ht="12">
      <c r="A171" s="58" t="s">
        <v>168</v>
      </c>
      <c r="B171" s="67" t="s">
        <v>176</v>
      </c>
      <c r="C171" s="67">
        <v>278</v>
      </c>
      <c r="D171" s="67">
        <v>278</v>
      </c>
      <c r="E171" s="48">
        <v>183</v>
      </c>
      <c r="F171" s="204">
        <v>175</v>
      </c>
      <c r="G171" s="52">
        <f t="shared" si="5"/>
        <v>65.8273381294964</v>
      </c>
      <c r="H171" s="56">
        <f t="shared" si="4"/>
        <v>-95</v>
      </c>
      <c r="J171" s="1"/>
    </row>
    <row r="172" spans="1:9" ht="12">
      <c r="A172" s="58" t="s">
        <v>168</v>
      </c>
      <c r="B172" s="67" t="s">
        <v>242</v>
      </c>
      <c r="C172" s="67">
        <v>14100.4</v>
      </c>
      <c r="D172" s="67">
        <v>14100.4</v>
      </c>
      <c r="E172" s="112">
        <v>9316.01</v>
      </c>
      <c r="F172" s="200">
        <v>7531.825</v>
      </c>
      <c r="G172" s="52">
        <f t="shared" si="5"/>
        <v>66.06911860656436</v>
      </c>
      <c r="H172" s="56">
        <f t="shared" si="4"/>
        <v>-4784.389999999999</v>
      </c>
      <c r="I172" s="4" t="s">
        <v>209</v>
      </c>
    </row>
    <row r="173" spans="1:8" ht="12.75">
      <c r="A173" s="58" t="s">
        <v>168</v>
      </c>
      <c r="B173" s="162" t="s">
        <v>291</v>
      </c>
      <c r="C173" s="68">
        <v>72.8</v>
      </c>
      <c r="D173" s="68">
        <v>72.8</v>
      </c>
      <c r="E173" s="39">
        <v>36.4</v>
      </c>
      <c r="F173" s="39"/>
      <c r="G173" s="52"/>
      <c r="H173" s="56"/>
    </row>
    <row r="174" spans="1:8" ht="12.75">
      <c r="A174" s="58" t="s">
        <v>168</v>
      </c>
      <c r="B174" s="162" t="s">
        <v>292</v>
      </c>
      <c r="C174" s="68">
        <v>24.4</v>
      </c>
      <c r="D174" s="68">
        <v>24.4</v>
      </c>
      <c r="E174" s="223">
        <v>16.26666</v>
      </c>
      <c r="F174" s="39"/>
      <c r="G174" s="52"/>
      <c r="H174" s="56"/>
    </row>
    <row r="175" spans="1:8" ht="12.75">
      <c r="A175" s="58" t="s">
        <v>168</v>
      </c>
      <c r="B175" s="162" t="s">
        <v>293</v>
      </c>
      <c r="C175" s="68">
        <v>51.5</v>
      </c>
      <c r="D175" s="68">
        <v>51.5</v>
      </c>
      <c r="E175" s="39">
        <v>51.5</v>
      </c>
      <c r="F175" s="39"/>
      <c r="G175" s="52"/>
      <c r="H175" s="56"/>
    </row>
    <row r="176" spans="1:8" ht="12.75">
      <c r="A176" s="58" t="s">
        <v>168</v>
      </c>
      <c r="B176" s="163" t="s">
        <v>296</v>
      </c>
      <c r="C176" s="68">
        <v>922.9</v>
      </c>
      <c r="D176" s="68">
        <v>412.3</v>
      </c>
      <c r="E176" s="224">
        <v>276.26964</v>
      </c>
      <c r="F176" s="39"/>
      <c r="G176" s="52"/>
      <c r="H176" s="56"/>
    </row>
    <row r="177" spans="1:8" ht="12.75">
      <c r="A177" s="58" t="s">
        <v>168</v>
      </c>
      <c r="B177" s="163" t="s">
        <v>294</v>
      </c>
      <c r="C177" s="68"/>
      <c r="D177" s="68"/>
      <c r="E177" s="39"/>
      <c r="F177" s="39"/>
      <c r="G177" s="52"/>
      <c r="H177" s="56"/>
    </row>
    <row r="178" spans="1:8" ht="48">
      <c r="A178" s="48" t="s">
        <v>317</v>
      </c>
      <c r="B178" s="132" t="s">
        <v>223</v>
      </c>
      <c r="C178" s="132">
        <v>3145.1</v>
      </c>
      <c r="D178" s="132">
        <v>3645.8</v>
      </c>
      <c r="E178" s="39"/>
      <c r="F178" s="198">
        <v>3038.6</v>
      </c>
      <c r="G178" s="52">
        <f t="shared" si="5"/>
        <v>0</v>
      </c>
      <c r="H178" s="89">
        <f t="shared" si="4"/>
        <v>-3645.8</v>
      </c>
    </row>
    <row r="179" spans="1:8" ht="12">
      <c r="A179" s="13" t="s">
        <v>177</v>
      </c>
      <c r="B179" s="68" t="s">
        <v>178</v>
      </c>
      <c r="C179" s="68">
        <v>7835.3</v>
      </c>
      <c r="D179" s="68">
        <v>7835.3</v>
      </c>
      <c r="E179" s="52">
        <v>4965</v>
      </c>
      <c r="F179" s="200">
        <v>5031</v>
      </c>
      <c r="G179" s="52">
        <f t="shared" si="5"/>
        <v>63.367069544242085</v>
      </c>
      <c r="H179" s="56">
        <f t="shared" si="4"/>
        <v>-2870.3</v>
      </c>
    </row>
    <row r="180" spans="1:8" ht="12">
      <c r="A180" s="13" t="s">
        <v>177</v>
      </c>
      <c r="B180" s="68" t="s">
        <v>179</v>
      </c>
      <c r="C180" s="68">
        <v>3541.6</v>
      </c>
      <c r="D180" s="68">
        <v>3541.6</v>
      </c>
      <c r="E180" s="52">
        <v>2517.007</v>
      </c>
      <c r="F180" s="200">
        <v>2196.849</v>
      </c>
      <c r="G180" s="52">
        <f t="shared" si="5"/>
        <v>71.069770725096</v>
      </c>
      <c r="H180" s="56">
        <f t="shared" si="4"/>
        <v>-1024.5929999999998</v>
      </c>
    </row>
    <row r="181" spans="1:8" ht="12">
      <c r="A181" s="27" t="s">
        <v>180</v>
      </c>
      <c r="B181" s="79" t="s">
        <v>181</v>
      </c>
      <c r="C181" s="79">
        <v>1633.3</v>
      </c>
      <c r="D181" s="79">
        <v>1633.3</v>
      </c>
      <c r="E181" s="28">
        <v>500</v>
      </c>
      <c r="F181" s="214">
        <v>480.3</v>
      </c>
      <c r="G181" s="39">
        <f t="shared" si="5"/>
        <v>30.61286965040103</v>
      </c>
      <c r="H181" s="61">
        <f t="shared" si="4"/>
        <v>-1133.3</v>
      </c>
    </row>
    <row r="182" spans="1:8" ht="13.5" thickBot="1">
      <c r="A182" s="91" t="s">
        <v>295</v>
      </c>
      <c r="B182" s="164" t="s">
        <v>297</v>
      </c>
      <c r="C182" s="114">
        <v>76.348</v>
      </c>
      <c r="D182" s="114">
        <v>510.6</v>
      </c>
      <c r="E182" s="223">
        <v>367.064</v>
      </c>
      <c r="F182" s="39"/>
      <c r="G182" s="39">
        <f t="shared" si="5"/>
        <v>71.88875832354093</v>
      </c>
      <c r="H182" s="61">
        <f t="shared" si="4"/>
        <v>-143.536</v>
      </c>
    </row>
    <row r="183" spans="1:8" ht="12.75" thickBot="1">
      <c r="A183" s="137" t="s">
        <v>182</v>
      </c>
      <c r="B183" s="40" t="s">
        <v>183</v>
      </c>
      <c r="C183" s="73">
        <f>C184</f>
        <v>40167</v>
      </c>
      <c r="D183" s="73">
        <f>D184</f>
        <v>40167</v>
      </c>
      <c r="E183" s="117">
        <f>E184</f>
        <v>24384</v>
      </c>
      <c r="F183" s="117">
        <f>F184</f>
        <v>20762</v>
      </c>
      <c r="G183" s="98">
        <f>E183*100/D183</f>
        <v>60.70655015311076</v>
      </c>
      <c r="H183" s="138">
        <f t="shared" si="4"/>
        <v>-15783</v>
      </c>
    </row>
    <row r="184" spans="1:8" ht="12.75" thickBot="1">
      <c r="A184" s="139" t="s">
        <v>184</v>
      </c>
      <c r="B184" s="140" t="s">
        <v>185</v>
      </c>
      <c r="C184" s="75">
        <v>40167</v>
      </c>
      <c r="D184" s="75">
        <v>40167</v>
      </c>
      <c r="E184" s="142">
        <v>24384</v>
      </c>
      <c r="F184" s="215">
        <v>20762</v>
      </c>
      <c r="G184" s="19">
        <f>E184*100/D184</f>
        <v>60.70655015311076</v>
      </c>
      <c r="H184" s="20">
        <f t="shared" si="4"/>
        <v>-15783</v>
      </c>
    </row>
    <row r="185" spans="1:8" ht="12.75" thickBot="1">
      <c r="A185" s="72" t="s">
        <v>186</v>
      </c>
      <c r="B185" s="41" t="s">
        <v>206</v>
      </c>
      <c r="C185" s="73">
        <f>C186+C191+C188+C190</f>
        <v>0</v>
      </c>
      <c r="D185" s="73">
        <f>D186+D191+D188+D190+D187</f>
        <v>29239.2</v>
      </c>
      <c r="E185" s="101">
        <f>E186+E191+E188+E190+E187</f>
        <v>28591.203999999998</v>
      </c>
      <c r="F185" s="73">
        <f>F186+F191+F188+F190</f>
        <v>1267.587</v>
      </c>
      <c r="G185" s="19">
        <f>E185*100/D185</f>
        <v>97.7838107745766</v>
      </c>
      <c r="H185" s="33">
        <f t="shared" si="4"/>
        <v>-647.9960000000028</v>
      </c>
    </row>
    <row r="186" spans="1:8" ht="12">
      <c r="A186" s="34" t="s">
        <v>188</v>
      </c>
      <c r="B186" s="140" t="s">
        <v>187</v>
      </c>
      <c r="C186" s="75"/>
      <c r="D186" s="75">
        <v>1826</v>
      </c>
      <c r="E186" s="63">
        <v>1824.58</v>
      </c>
      <c r="F186" s="213">
        <v>1267.587</v>
      </c>
      <c r="G186" s="29"/>
      <c r="H186" s="24">
        <f t="shared" si="4"/>
        <v>-1.4200000000000728</v>
      </c>
    </row>
    <row r="187" spans="1:8" ht="12">
      <c r="A187" s="48" t="s">
        <v>188</v>
      </c>
      <c r="B187" s="53" t="s">
        <v>326</v>
      </c>
      <c r="C187" s="53"/>
      <c r="D187" s="53">
        <v>20083</v>
      </c>
      <c r="E187" s="52">
        <v>20074.998</v>
      </c>
      <c r="F187" s="52"/>
      <c r="G187" s="17"/>
      <c r="H187" s="88"/>
    </row>
    <row r="188" spans="1:8" ht="12">
      <c r="A188" s="34" t="s">
        <v>207</v>
      </c>
      <c r="B188" s="132" t="s">
        <v>321</v>
      </c>
      <c r="C188" s="103"/>
      <c r="D188" s="103">
        <v>550</v>
      </c>
      <c r="E188" s="63">
        <v>200.526</v>
      </c>
      <c r="F188" s="63"/>
      <c r="G188" s="63">
        <f>E188*100/D188</f>
        <v>36.45927272727273</v>
      </c>
      <c r="H188" s="24">
        <f t="shared" si="4"/>
        <v>-349.474</v>
      </c>
    </row>
    <row r="189" spans="1:8" ht="12">
      <c r="A189" s="48" t="s">
        <v>281</v>
      </c>
      <c r="B189" s="150" t="s">
        <v>282</v>
      </c>
      <c r="C189" s="134"/>
      <c r="D189" s="134"/>
      <c r="E189" s="52"/>
      <c r="F189" s="52"/>
      <c r="G189" s="52"/>
      <c r="H189" s="88"/>
    </row>
    <row r="190" spans="1:8" ht="12.75" thickBot="1">
      <c r="A190" s="91" t="s">
        <v>235</v>
      </c>
      <c r="B190" s="143" t="s">
        <v>329</v>
      </c>
      <c r="C190" s="144"/>
      <c r="D190" s="144">
        <v>6780.2</v>
      </c>
      <c r="E190" s="63">
        <v>6491.1</v>
      </c>
      <c r="F190" s="63"/>
      <c r="G190" s="63">
        <f>E190*100/D190</f>
        <v>95.73611397893868</v>
      </c>
      <c r="H190" s="24">
        <f t="shared" si="4"/>
        <v>-289.09999999999945</v>
      </c>
    </row>
    <row r="191" spans="1:8" ht="12.75" thickBot="1">
      <c r="A191" s="100" t="s">
        <v>189</v>
      </c>
      <c r="B191" s="41" t="s">
        <v>183</v>
      </c>
      <c r="C191" s="73">
        <f>C198+C196</f>
        <v>0</v>
      </c>
      <c r="D191" s="73">
        <f>D198+D196</f>
        <v>0</v>
      </c>
      <c r="E191" s="73">
        <f>E198+E196+E197</f>
        <v>0</v>
      </c>
      <c r="F191" s="73">
        <f>F198+F196+F192+F199+F197</f>
        <v>0</v>
      </c>
      <c r="G191" s="73"/>
      <c r="H191" s="20">
        <f t="shared" si="4"/>
        <v>0</v>
      </c>
    </row>
    <row r="192" spans="1:8" ht="19.5" customHeight="1" thickBot="1">
      <c r="A192" s="104" t="s">
        <v>190</v>
      </c>
      <c r="B192" s="193" t="s">
        <v>257</v>
      </c>
      <c r="C192" s="23"/>
      <c r="D192" s="23"/>
      <c r="E192" s="23"/>
      <c r="F192" s="63"/>
      <c r="G192" s="23"/>
      <c r="H192" s="24"/>
    </row>
    <row r="193" spans="1:8" s="9" customFormat="1" ht="12.75" thickBot="1">
      <c r="A193" s="185" t="s">
        <v>4</v>
      </c>
      <c r="B193" s="178"/>
      <c r="C193" s="191" t="s">
        <v>238</v>
      </c>
      <c r="D193" s="178" t="s">
        <v>240</v>
      </c>
      <c r="E193" s="186" t="s">
        <v>5</v>
      </c>
      <c r="F193" s="175" t="s">
        <v>5</v>
      </c>
      <c r="G193" s="367" t="s">
        <v>194</v>
      </c>
      <c r="H193" s="366"/>
    </row>
    <row r="194" spans="1:8" s="9" customFormat="1" ht="12">
      <c r="A194" s="183" t="s">
        <v>6</v>
      </c>
      <c r="B194" s="176" t="s">
        <v>7</v>
      </c>
      <c r="C194" s="183" t="s">
        <v>239</v>
      </c>
      <c r="D194" s="176" t="s">
        <v>239</v>
      </c>
      <c r="E194" s="187" t="s">
        <v>336</v>
      </c>
      <c r="F194" s="192" t="s">
        <v>336</v>
      </c>
      <c r="G194" s="175"/>
      <c r="H194" s="178"/>
    </row>
    <row r="195" spans="1:8" ht="12.75" thickBot="1">
      <c r="A195" s="184" t="s">
        <v>9</v>
      </c>
      <c r="B195" s="179"/>
      <c r="C195" s="184" t="s">
        <v>8</v>
      </c>
      <c r="D195" s="177" t="s">
        <v>8</v>
      </c>
      <c r="E195" s="188" t="s">
        <v>284</v>
      </c>
      <c r="F195" s="184" t="s">
        <v>259</v>
      </c>
      <c r="G195" s="177" t="s">
        <v>10</v>
      </c>
      <c r="H195" s="190" t="s">
        <v>11</v>
      </c>
    </row>
    <row r="196" spans="1:8" ht="24">
      <c r="A196" s="92" t="s">
        <v>190</v>
      </c>
      <c r="B196" s="174" t="s">
        <v>255</v>
      </c>
      <c r="C196" s="174"/>
      <c r="D196" s="174"/>
      <c r="E196" s="55"/>
      <c r="F196" s="55"/>
      <c r="G196" s="32"/>
      <c r="H196" s="33">
        <f t="shared" si="4"/>
        <v>0</v>
      </c>
    </row>
    <row r="197" spans="1:8" ht="12">
      <c r="A197" s="48" t="s">
        <v>190</v>
      </c>
      <c r="B197" s="132" t="s">
        <v>250</v>
      </c>
      <c r="C197" s="132"/>
      <c r="D197" s="132"/>
      <c r="E197" s="55"/>
      <c r="F197" s="55"/>
      <c r="G197" s="17"/>
      <c r="H197" s="33"/>
    </row>
    <row r="198" spans="1:8" ht="12">
      <c r="A198" s="13" t="s">
        <v>190</v>
      </c>
      <c r="B198" s="132" t="s">
        <v>276</v>
      </c>
      <c r="C198" s="132"/>
      <c r="D198" s="132"/>
      <c r="E198" s="55"/>
      <c r="F198" s="55"/>
      <c r="G198" s="52" t="e">
        <f>E198*100/D198</f>
        <v>#DIV/0!</v>
      </c>
      <c r="H198" s="33">
        <f t="shared" si="4"/>
        <v>0</v>
      </c>
    </row>
    <row r="199" spans="1:8" ht="12">
      <c r="A199" s="13" t="s">
        <v>270</v>
      </c>
      <c r="B199" s="132" t="s">
        <v>271</v>
      </c>
      <c r="C199" s="132"/>
      <c r="D199" s="132"/>
      <c r="E199" s="55"/>
      <c r="F199" s="55"/>
      <c r="G199" s="52"/>
      <c r="H199" s="33"/>
    </row>
    <row r="200" spans="1:8" ht="12">
      <c r="A200" s="15" t="s">
        <v>320</v>
      </c>
      <c r="B200" s="74" t="s">
        <v>256</v>
      </c>
      <c r="C200" s="45"/>
      <c r="D200" s="45">
        <v>5556.414</v>
      </c>
      <c r="E200" s="32">
        <v>4511.414</v>
      </c>
      <c r="F200" s="216">
        <v>1.84</v>
      </c>
      <c r="G200" s="17"/>
      <c r="H200" s="33">
        <f t="shared" si="4"/>
        <v>-1045</v>
      </c>
    </row>
    <row r="201" spans="1:8" ht="12">
      <c r="A201" s="145" t="s">
        <v>228</v>
      </c>
      <c r="B201" s="21" t="s">
        <v>131</v>
      </c>
      <c r="C201" s="21"/>
      <c r="D201" s="21"/>
      <c r="E201" s="17">
        <f>E202</f>
        <v>0</v>
      </c>
      <c r="F201" s="17">
        <f>F202</f>
        <v>0</v>
      </c>
      <c r="G201" s="17"/>
      <c r="H201" s="33"/>
    </row>
    <row r="202" spans="1:8" ht="12">
      <c r="A202" s="27" t="s">
        <v>229</v>
      </c>
      <c r="B202" s="27" t="s">
        <v>211</v>
      </c>
      <c r="C202" s="27"/>
      <c r="D202" s="27"/>
      <c r="E202" s="52"/>
      <c r="F202" s="52"/>
      <c r="G202" s="17"/>
      <c r="H202" s="33"/>
    </row>
    <row r="203" spans="1:8" ht="12">
      <c r="A203" s="145" t="s">
        <v>230</v>
      </c>
      <c r="B203" s="21" t="s">
        <v>132</v>
      </c>
      <c r="C203" s="21"/>
      <c r="D203" s="21"/>
      <c r="E203" s="17">
        <f>E204</f>
        <v>-807.48048</v>
      </c>
      <c r="F203" s="17">
        <f>F204</f>
        <v>-0.3795</v>
      </c>
      <c r="G203" s="17"/>
      <c r="H203" s="33">
        <f t="shared" si="4"/>
        <v>-807.48048</v>
      </c>
    </row>
    <row r="204" spans="1:8" ht="12.75" thickBot="1">
      <c r="A204" s="48" t="s">
        <v>231</v>
      </c>
      <c r="B204" s="48" t="s">
        <v>133</v>
      </c>
      <c r="C204" s="48"/>
      <c r="D204" s="48"/>
      <c r="E204" s="52">
        <v>-807.48048</v>
      </c>
      <c r="F204" s="52">
        <v>-0.3795</v>
      </c>
      <c r="G204" s="17"/>
      <c r="H204" s="33">
        <f t="shared" si="4"/>
        <v>-807.48048</v>
      </c>
    </row>
    <row r="205" spans="1:8" ht="12.75" thickBot="1">
      <c r="A205" s="72"/>
      <c r="B205" s="137" t="s">
        <v>191</v>
      </c>
      <c r="C205" s="19">
        <f>C115+C8+C200</f>
        <v>448007.74799999996</v>
      </c>
      <c r="D205" s="19">
        <f>D115+D8+D200</f>
        <v>601147.39192</v>
      </c>
      <c r="E205" s="19">
        <f>E115+E8+E200+E203</f>
        <v>385479.36241999996</v>
      </c>
      <c r="F205" s="170">
        <f>F115+F8+F200</f>
        <v>292555.41189000005</v>
      </c>
      <c r="G205" s="73">
        <f>E205*100/D205</f>
        <v>64.12393492864045</v>
      </c>
      <c r="H205" s="20">
        <f t="shared" si="4"/>
        <v>-215668.0295</v>
      </c>
    </row>
    <row r="206" spans="1:7" ht="12">
      <c r="A206" s="1"/>
      <c r="B206" s="146"/>
      <c r="C206" s="146"/>
      <c r="D206" s="146"/>
      <c r="E206" s="147"/>
      <c r="F206" s="147"/>
      <c r="G206" s="148"/>
    </row>
    <row r="207" spans="1:6" ht="12">
      <c r="A207" s="149" t="s">
        <v>192</v>
      </c>
      <c r="B207" s="5"/>
      <c r="C207" s="5"/>
      <c r="D207" s="5"/>
      <c r="E207" s="9"/>
      <c r="F207" s="9"/>
    </row>
    <row r="208" spans="1:6" ht="12">
      <c r="A208" s="149" t="s">
        <v>193</v>
      </c>
      <c r="B208" s="5"/>
      <c r="C208" s="5"/>
      <c r="D208" s="5" t="s">
        <v>272</v>
      </c>
      <c r="E208" s="9"/>
      <c r="F208" s="9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</sheetData>
  <sheetProtection/>
  <mergeCells count="5">
    <mergeCell ref="G5:H5"/>
    <mergeCell ref="G44:H44"/>
    <mergeCell ref="G96:H96"/>
    <mergeCell ref="G150:H150"/>
    <mergeCell ref="G193:H19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20"/>
  <sheetViews>
    <sheetView zoomScalePageLayoutView="0" workbookViewId="0" topLeftCell="B1">
      <selection activeCell="B1" sqref="A1:IV16384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339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365" t="s">
        <v>194</v>
      </c>
      <c r="H5" s="366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340</v>
      </c>
      <c r="F6" s="189" t="s">
        <v>340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80644.26092</v>
      </c>
      <c r="E8" s="32">
        <f>E9+E17+E29+E36+E67+E71+E79+E109+E51+E78+E26+E77</f>
        <v>52457.72251000001</v>
      </c>
      <c r="F8" s="32">
        <f>F9+F17+F29+F36+F67+F71+F79+F109+F51+F78+F26+F77+F76</f>
        <v>40691.67800000001</v>
      </c>
      <c r="G8" s="181">
        <f aca="true" t="shared" si="0" ref="G8:G14">E8*100/D8</f>
        <v>65.04830215015382</v>
      </c>
      <c r="H8" s="182">
        <f aca="true" t="shared" si="1" ref="H8:H73">E8-D8</f>
        <v>-28186.538409999994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44731.358</v>
      </c>
      <c r="E9" s="59">
        <f>E10</f>
        <v>31149.24654</v>
      </c>
      <c r="F9" s="59">
        <f>F10</f>
        <v>27771.226</v>
      </c>
      <c r="G9" s="17">
        <f t="shared" si="0"/>
        <v>69.63626398286411</v>
      </c>
      <c r="H9" s="24">
        <f t="shared" si="1"/>
        <v>-13582.11146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44731.358</v>
      </c>
      <c r="E10" s="63">
        <f>E11+E12+E13+E14</f>
        <v>31149.24654</v>
      </c>
      <c r="F10" s="63">
        <f>F11+F12+F13+F14</f>
        <v>27771.226</v>
      </c>
      <c r="G10" s="23">
        <f t="shared" si="0"/>
        <v>69.63626398286411</v>
      </c>
      <c r="H10" s="30">
        <f t="shared" si="1"/>
        <v>-13582.11146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43758.358</v>
      </c>
      <c r="E11" s="52">
        <v>30593.04648</v>
      </c>
      <c r="F11" s="196">
        <v>27408.724</v>
      </c>
      <c r="G11" s="23">
        <f t="shared" si="0"/>
        <v>69.91360708735917</v>
      </c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344.21196</v>
      </c>
      <c r="F12" s="197">
        <v>283.987</v>
      </c>
      <c r="G12" s="23">
        <f t="shared" si="0"/>
        <v>49.81359768451519</v>
      </c>
      <c r="H12" s="33">
        <f t="shared" si="1"/>
        <v>-346.78804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282</v>
      </c>
      <c r="E13" s="28">
        <v>211.9881</v>
      </c>
      <c r="F13" s="198">
        <v>78.515</v>
      </c>
      <c r="G13" s="23">
        <f t="shared" si="0"/>
        <v>75.17308510638298</v>
      </c>
      <c r="H13" s="30">
        <f t="shared" si="1"/>
        <v>-70.0119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 t="shared" si="0"/>
        <v>#DIV/0!</v>
      </c>
      <c r="H14" s="30">
        <f t="shared" si="1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13080.590652295632</v>
      </c>
      <c r="F16" s="43">
        <f>F10*30/77.97</f>
        <v>10685.350519430549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8760.7</v>
      </c>
      <c r="E17" s="165">
        <f>E18+E21+E23+E24+E25</f>
        <v>4991.84426</v>
      </c>
      <c r="F17" s="165">
        <f>F18+F21+F23+F24+F25</f>
        <v>5280.043</v>
      </c>
      <c r="G17" s="32">
        <f>E17*100/D17</f>
        <v>56.979970322006224</v>
      </c>
      <c r="H17" s="33">
        <f t="shared" si="1"/>
        <v>-3768.855740000001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2525</v>
      </c>
      <c r="E18" s="51">
        <f>E19+E20</f>
        <v>1514.73632</v>
      </c>
      <c r="F18" s="51">
        <f>F19+F20</f>
        <v>1277.42</v>
      </c>
      <c r="G18" s="52">
        <f>E18*100/D18</f>
        <v>59.98955722772276</v>
      </c>
      <c r="H18" s="33">
        <f t="shared" si="1"/>
        <v>-1010.26368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778</v>
      </c>
      <c r="E19" s="50">
        <v>498.35466</v>
      </c>
      <c r="F19" s="199">
        <v>589.374</v>
      </c>
      <c r="G19" s="52">
        <f>E19*100/D19</f>
        <v>64.05586889460155</v>
      </c>
      <c r="H19" s="33">
        <f t="shared" si="1"/>
        <v>-279.64534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1016.38166</v>
      </c>
      <c r="F20" s="199">
        <v>688.046</v>
      </c>
      <c r="G20" s="52">
        <f>E20*100/D20</f>
        <v>58.178686891814536</v>
      </c>
      <c r="H20" s="33">
        <f t="shared" si="1"/>
        <v>-730.61834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204">
        <v>2.7</v>
      </c>
      <c r="G21" s="29"/>
      <c r="H21" s="30">
        <f t="shared" si="1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2888.80708</v>
      </c>
      <c r="F23" s="196">
        <v>3390.434</v>
      </c>
      <c r="G23" s="55">
        <f aca="true" t="shared" si="2" ref="G23:G29">E23*100/D23</f>
        <v>56.028065942591155</v>
      </c>
      <c r="H23" s="56">
        <f t="shared" si="1"/>
        <v>-2267.19292</v>
      </c>
    </row>
    <row r="24" spans="1:8" ht="12">
      <c r="A24" s="13" t="s">
        <v>21</v>
      </c>
      <c r="B24" s="13" t="s">
        <v>22</v>
      </c>
      <c r="C24" s="13">
        <v>844</v>
      </c>
      <c r="D24" s="13">
        <v>929.7</v>
      </c>
      <c r="E24" s="38">
        <v>496.56273</v>
      </c>
      <c r="F24" s="197">
        <v>609.489</v>
      </c>
      <c r="G24" s="55">
        <f t="shared" si="2"/>
        <v>53.41107131332688</v>
      </c>
      <c r="H24" s="56">
        <f t="shared" si="1"/>
        <v>-433.13727000000006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91.73813</v>
      </c>
      <c r="F25" s="38"/>
      <c r="G25" s="55"/>
      <c r="H25" s="56">
        <f t="shared" si="1"/>
        <v>-58.26187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8012.828</v>
      </c>
      <c r="E26" s="57">
        <f>E27+E28</f>
        <v>2380.14261</v>
      </c>
      <c r="F26" s="57">
        <f>F27+F28</f>
        <v>1926.442</v>
      </c>
      <c r="G26" s="17">
        <f t="shared" si="2"/>
        <v>29.704152017240354</v>
      </c>
      <c r="H26" s="33">
        <f t="shared" si="1"/>
        <v>-5632.685390000001</v>
      </c>
    </row>
    <row r="27" spans="1:9" ht="12">
      <c r="A27" s="34" t="s">
        <v>25</v>
      </c>
      <c r="B27" s="34" t="s">
        <v>26</v>
      </c>
      <c r="C27" s="34">
        <v>769</v>
      </c>
      <c r="D27" s="34">
        <v>780</v>
      </c>
      <c r="E27" s="39">
        <v>292.40791</v>
      </c>
      <c r="F27" s="198">
        <v>126.473</v>
      </c>
      <c r="G27" s="52">
        <f t="shared" si="2"/>
        <v>37.48819358974359</v>
      </c>
      <c r="H27" s="56">
        <f t="shared" si="1"/>
        <v>-487.59209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7232.828</v>
      </c>
      <c r="E28" s="52">
        <v>2087.7347</v>
      </c>
      <c r="F28" s="200">
        <v>1799.969</v>
      </c>
      <c r="G28" s="52">
        <f t="shared" si="2"/>
        <v>28.864708244133553</v>
      </c>
      <c r="H28" s="56">
        <f t="shared" si="1"/>
        <v>-5145.0933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1055.25</v>
      </c>
      <c r="E29" s="59">
        <f>E31+E33+E34</f>
        <v>729.32716</v>
      </c>
      <c r="F29" s="59">
        <f>F31+F33+F34</f>
        <v>522.4639999999999</v>
      </c>
      <c r="G29" s="29">
        <f t="shared" si="2"/>
        <v>69.11415873015874</v>
      </c>
      <c r="H29" s="24">
        <f t="shared" si="1"/>
        <v>-325.92283999999995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1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636.62716</v>
      </c>
      <c r="F31" s="35">
        <f>F32</f>
        <v>495.594</v>
      </c>
      <c r="G31" s="55">
        <f>E31*100/D31</f>
        <v>71.0997498324771</v>
      </c>
      <c r="H31" s="56">
        <f t="shared" si="1"/>
        <v>-258.77284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636.62716</v>
      </c>
      <c r="F32" s="198">
        <v>495.594</v>
      </c>
      <c r="G32" s="55">
        <f>E32*100/D32</f>
        <v>71.0997498324771</v>
      </c>
      <c r="H32" s="56">
        <f t="shared" si="1"/>
        <v>-258.77284</v>
      </c>
    </row>
    <row r="33" spans="1:8" ht="12">
      <c r="A33" s="27" t="s">
        <v>38</v>
      </c>
      <c r="B33" s="27" t="s">
        <v>39</v>
      </c>
      <c r="C33" s="27"/>
      <c r="D33" s="27">
        <v>139.85</v>
      </c>
      <c r="E33" s="38">
        <v>74.7</v>
      </c>
      <c r="F33" s="197">
        <v>26.87</v>
      </c>
      <c r="G33" s="39">
        <f>E33*100/D33</f>
        <v>53.414372542009296</v>
      </c>
      <c r="H33" s="60">
        <f t="shared" si="1"/>
        <v>-65.14999999999999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1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1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1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1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1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1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1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1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367" t="s">
        <v>194</v>
      </c>
      <c r="H44" s="366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9" t="s">
        <v>340</v>
      </c>
      <c r="F45" s="189" t="s">
        <v>340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1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1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5069</v>
      </c>
      <c r="E51" s="153">
        <f>E54+E58+E61</f>
        <v>3719.57172</v>
      </c>
      <c r="F51" s="153">
        <f>F54+F61+F58</f>
        <v>2325.5609999999997</v>
      </c>
      <c r="G51" s="17">
        <f>E51*100/D51</f>
        <v>73.37880686525942</v>
      </c>
      <c r="H51" s="88">
        <f t="shared" si="1"/>
        <v>-1349.42828</v>
      </c>
    </row>
    <row r="52" spans="2:8" ht="0.75" customHeight="1">
      <c r="B52" s="74"/>
      <c r="C52" s="74"/>
      <c r="D52" s="74"/>
      <c r="E52" s="66">
        <f>E54+E61+E66+E56+E65</f>
        <v>7198.57798</v>
      </c>
      <c r="F52" s="66">
        <f>F54+F61+F66+F56+F65</f>
        <v>4455.754</v>
      </c>
      <c r="G52" s="23" t="e">
        <f>E52*100/D52</f>
        <v>#DIV/0!</v>
      </c>
      <c r="H52" s="24">
        <f t="shared" si="1"/>
        <v>7198.57798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1"/>
        <v>0</v>
      </c>
    </row>
    <row r="54" spans="2:8" ht="12">
      <c r="B54" s="34" t="s">
        <v>66</v>
      </c>
      <c r="C54" s="35">
        <f>C56</f>
        <v>2810</v>
      </c>
      <c r="D54" s="35">
        <f>D56</f>
        <v>4650</v>
      </c>
      <c r="E54" s="35">
        <f>E56</f>
        <v>3442.78778</v>
      </c>
      <c r="F54" s="35">
        <f>F56</f>
        <v>2108.553</v>
      </c>
      <c r="G54" s="63">
        <f>E54*100/D54</f>
        <v>74.03844688172043</v>
      </c>
      <c r="H54" s="60">
        <f t="shared" si="1"/>
        <v>-1207.21222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1"/>
        <v>0</v>
      </c>
    </row>
    <row r="56" spans="2:8" ht="12">
      <c r="B56" s="34" t="s">
        <v>67</v>
      </c>
      <c r="C56" s="34">
        <v>2810</v>
      </c>
      <c r="D56" s="34">
        <v>4650</v>
      </c>
      <c r="E56" s="35">
        <v>3442.78778</v>
      </c>
      <c r="F56" s="201">
        <v>2108.553</v>
      </c>
      <c r="G56" s="63">
        <f>E56*100/D56</f>
        <v>74.03844688172043</v>
      </c>
      <c r="H56" s="60">
        <f t="shared" si="1"/>
        <v>-1207.21222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1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1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v>276.78394</v>
      </c>
      <c r="F61" s="76">
        <f>F63+F65</f>
        <v>217.00799999999998</v>
      </c>
      <c r="G61" s="55">
        <f>E61*100/D61</f>
        <v>94.4655085324232</v>
      </c>
      <c r="H61" s="56">
        <f t="shared" si="1"/>
        <v>-16.216060000000027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1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240.56546</v>
      </c>
      <c r="F63" s="202">
        <v>195.368</v>
      </c>
      <c r="G63" s="55">
        <f>E63*100/D63</f>
        <v>82.10425255972696</v>
      </c>
      <c r="H63" s="56">
        <f t="shared" si="1"/>
        <v>-52.43454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36.21848</v>
      </c>
      <c r="F65" s="203">
        <v>21.64</v>
      </c>
      <c r="G65" s="55" t="e">
        <f>E65*100/D65</f>
        <v>#DIV/0!</v>
      </c>
      <c r="H65" s="56">
        <f t="shared" si="1"/>
        <v>36.21848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1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2884.8</v>
      </c>
      <c r="E67" s="59">
        <f>E69</f>
        <v>2000.76286</v>
      </c>
      <c r="F67" s="59">
        <f>F69</f>
        <v>966.752</v>
      </c>
      <c r="G67" s="29">
        <f>E67*100/D67</f>
        <v>69.35534040488075</v>
      </c>
      <c r="H67" s="24">
        <f t="shared" si="1"/>
        <v>-884.0371400000001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1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2884.8</v>
      </c>
      <c r="E69" s="76">
        <v>2000.76286</v>
      </c>
      <c r="F69" s="203">
        <v>966.752</v>
      </c>
      <c r="G69" s="23">
        <f>E69*100/D69</f>
        <v>69.35534040488075</v>
      </c>
      <c r="H69" s="24">
        <f t="shared" si="1"/>
        <v>-884.0371400000001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1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1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1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1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3" ref="H75:H150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681.97</v>
      </c>
      <c r="E77" s="57">
        <v>453.87</v>
      </c>
      <c r="F77" s="57"/>
      <c r="G77" s="17"/>
      <c r="H77" s="33">
        <f t="shared" si="3"/>
        <v>-228.10000000000002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1665.59</v>
      </c>
      <c r="E78" s="57">
        <v>665.34204</v>
      </c>
      <c r="F78" s="225">
        <v>1434.366</v>
      </c>
      <c r="G78" s="17">
        <f>E78*100/D78</f>
        <v>39.9463277277121</v>
      </c>
      <c r="H78" s="33">
        <f t="shared" si="3"/>
        <v>-1000.2479599999999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1680.8000000000002</v>
      </c>
      <c r="E79" s="220">
        <f>E81+E83+E91+E95+E100+E104+E93+E89+E92+E102+E88+E103+E101+E108</f>
        <v>1204.98918</v>
      </c>
      <c r="F79" s="86">
        <f>F81+F83+F91+F95+F100+F104+F93+F89+F92+F102+F88+F103</f>
        <v>456.575</v>
      </c>
      <c r="G79" s="29">
        <f>E79*100/D79</f>
        <v>71.6914076630176</v>
      </c>
      <c r="H79" s="24">
        <f t="shared" si="3"/>
        <v>-475.81082000000015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70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95.1</v>
      </c>
      <c r="E81" s="35">
        <v>57.60427</v>
      </c>
      <c r="F81" s="201">
        <v>78.175</v>
      </c>
      <c r="G81" s="55">
        <f>E81*100/D81</f>
        <v>60.57231335436383</v>
      </c>
      <c r="H81" s="33">
        <f t="shared" si="3"/>
        <v>-37.495729999999995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18.5</v>
      </c>
      <c r="F83" s="196">
        <v>27</v>
      </c>
      <c r="G83" s="55">
        <f>E83*100/D83</f>
        <v>30.833333333333332</v>
      </c>
      <c r="H83" s="33">
        <f t="shared" si="3"/>
        <v>-41.5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3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28</v>
      </c>
      <c r="E88" s="35">
        <v>16.696</v>
      </c>
      <c r="F88" s="201">
        <v>2.5</v>
      </c>
      <c r="G88" s="55"/>
      <c r="H88" s="33">
        <f t="shared" si="3"/>
        <v>-11.303999999999998</v>
      </c>
    </row>
    <row r="89" spans="1:8" ht="12" customHeight="1">
      <c r="A89" s="27" t="s">
        <v>226</v>
      </c>
      <c r="B89" s="58" t="s">
        <v>227</v>
      </c>
      <c r="C89" s="58"/>
      <c r="D89" s="58">
        <v>808</v>
      </c>
      <c r="E89" s="52">
        <v>620</v>
      </c>
      <c r="F89" s="38"/>
      <c r="G89" s="52"/>
      <c r="H89" s="88">
        <f t="shared" si="3"/>
        <v>-188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5</v>
      </c>
      <c r="E91" s="37">
        <v>6.5</v>
      </c>
      <c r="F91" s="196">
        <v>26.5</v>
      </c>
      <c r="G91" s="55">
        <f>E91*100/D91</f>
        <v>130</v>
      </c>
      <c r="H91" s="33">
        <f t="shared" si="3"/>
        <v>1.5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26.7</v>
      </c>
      <c r="F92" s="52"/>
      <c r="G92" s="55"/>
      <c r="H92" s="33">
        <f t="shared" si="3"/>
        <v>21.7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3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3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3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367" t="s">
        <v>194</v>
      </c>
      <c r="H96" s="366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9" t="s">
        <v>340</v>
      </c>
      <c r="F97" s="189" t="s">
        <v>340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3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3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102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359.78891</v>
      </c>
      <c r="F104" s="90">
        <f>F106</f>
        <v>322.4</v>
      </c>
      <c r="G104" s="63">
        <f>E104*100/D104</f>
        <v>63.265150342887274</v>
      </c>
      <c r="H104" s="60">
        <f t="shared" si="3"/>
        <v>-208.91109000000006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3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359.78891</v>
      </c>
      <c r="F106" s="201">
        <v>322.4</v>
      </c>
      <c r="G106" s="37">
        <f>E106*100/D106</f>
        <v>63.265150342887274</v>
      </c>
      <c r="H106" s="56">
        <f t="shared" si="3"/>
        <v>-208.91109000000006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3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3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6101.96492</v>
      </c>
      <c r="E109" s="93">
        <f>E110+E111+E112+E113</f>
        <v>5162.62614</v>
      </c>
      <c r="F109" s="93">
        <f>F110+F111+F112+F113</f>
        <v>8.249000000000024</v>
      </c>
      <c r="G109" s="52">
        <f>E109*100/D109</f>
        <v>84.60596230369676</v>
      </c>
      <c r="H109" s="33">
        <f t="shared" si="3"/>
        <v>-939.33878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461.42594</v>
      </c>
      <c r="F110" s="197">
        <v>151.705</v>
      </c>
      <c r="G110" s="17"/>
      <c r="H110" s="33">
        <f t="shared" si="3"/>
        <v>461.42594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38.33863</v>
      </c>
      <c r="F111" s="197">
        <v>0.112</v>
      </c>
      <c r="G111" s="17"/>
      <c r="H111" s="33">
        <f t="shared" si="3"/>
        <v>38.33863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107.391</v>
      </c>
      <c r="G112" s="17"/>
      <c r="H112" s="33">
        <f t="shared" si="3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6101.96492</v>
      </c>
      <c r="E113" s="39">
        <v>4662.86157</v>
      </c>
      <c r="F113" s="198">
        <v>-250.959</v>
      </c>
      <c r="G113" s="39">
        <f>E113*100/D113</f>
        <v>76.4157387191272</v>
      </c>
      <c r="H113" s="24">
        <f t="shared" si="3"/>
        <v>-1439.1033500000003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D115+D202+D205</f>
        <v>564428.002</v>
      </c>
      <c r="E114" s="96">
        <f>E115+E202+E205</f>
        <v>416770.8409199999</v>
      </c>
      <c r="F114" s="73">
        <f>F115+F205+F202</f>
        <v>251863.35439</v>
      </c>
      <c r="G114" s="98">
        <f>E114*100/D114</f>
        <v>73.83950467432689</v>
      </c>
      <c r="H114" s="99">
        <f t="shared" si="3"/>
        <v>-147657.1610800001</v>
      </c>
    </row>
    <row r="115" spans="1:8" ht="12.75" thickBot="1">
      <c r="A115" s="100" t="s">
        <v>232</v>
      </c>
      <c r="B115" s="95" t="s">
        <v>233</v>
      </c>
      <c r="C115" s="73">
        <f>C116+C119+C148+C187</f>
        <v>382644.24799999996</v>
      </c>
      <c r="D115" s="101">
        <f>D116+D119+D148+D187</f>
        <v>559371.592</v>
      </c>
      <c r="E115" s="102">
        <f>E116+E119+E148+E187</f>
        <v>413961.9113999999</v>
      </c>
      <c r="F115" s="97">
        <f>F116+F119+F148+F187</f>
        <v>251861.89389</v>
      </c>
      <c r="G115" s="98">
        <f>E115*100/D115</f>
        <v>74.00481492453052</v>
      </c>
      <c r="H115" s="99">
        <f t="shared" si="3"/>
        <v>-145409.68060000002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122869</v>
      </c>
      <c r="E116" s="102">
        <f>E117+E118</f>
        <v>89760</v>
      </c>
      <c r="F116" s="102">
        <f>F117+F118</f>
        <v>69327</v>
      </c>
      <c r="G116" s="73">
        <f>E116*100/D116</f>
        <v>73.05341461231068</v>
      </c>
      <c r="H116" s="20">
        <f t="shared" si="3"/>
        <v>-33109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85138</v>
      </c>
      <c r="F117" s="204">
        <v>65759</v>
      </c>
      <c r="G117" s="63">
        <f>E117*100/D117</f>
        <v>72.00013530998672</v>
      </c>
      <c r="H117" s="60">
        <f t="shared" si="3"/>
        <v>-33109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4622</v>
      </c>
      <c r="E118" s="104">
        <v>4622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218">
        <f>D122+D123+D124+D128+D129+D120+D121+D125+D127</f>
        <v>159634.99200000003</v>
      </c>
      <c r="E119" s="218">
        <f>E122+E123+E124+E128+E129+E120+E121+E125+E127</f>
        <v>117198.48640000001</v>
      </c>
      <c r="F119" s="96">
        <f>F122+F123+F124+F128+F129+F120+F121+F126+F125</f>
        <v>41628.627160000004</v>
      </c>
      <c r="G119" s="107">
        <f>E119*100/D119</f>
        <v>73.41653915076463</v>
      </c>
      <c r="H119" s="108">
        <f t="shared" si="3"/>
        <v>-42436.50560000002</v>
      </c>
      <c r="I119" s="9"/>
    </row>
    <row r="120" spans="1:9" ht="12">
      <c r="A120" s="13" t="s">
        <v>248</v>
      </c>
      <c r="B120" s="68" t="s">
        <v>249</v>
      </c>
      <c r="C120" s="109"/>
      <c r="D120" s="109">
        <v>4958.088</v>
      </c>
      <c r="E120" s="111">
        <v>4958.088</v>
      </c>
      <c r="F120" s="226">
        <v>5798.611</v>
      </c>
      <c r="G120" s="32"/>
      <c r="H120" s="33">
        <f t="shared" si="3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12293.2384</v>
      </c>
      <c r="F121" s="206">
        <v>20420.061</v>
      </c>
      <c r="G121" s="17"/>
      <c r="H121" s="33">
        <f t="shared" si="3"/>
        <v>-10782.4076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58370</v>
      </c>
      <c r="E122" s="113">
        <v>34432.442</v>
      </c>
      <c r="F122" s="207">
        <v>933.7</v>
      </c>
      <c r="G122" s="17"/>
      <c r="H122" s="33">
        <f t="shared" si="3"/>
        <v>-23937.557999999997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1584.16</v>
      </c>
      <c r="G123" s="17"/>
      <c r="H123" s="33">
        <f t="shared" si="3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1820.96</v>
      </c>
      <c r="F124" s="204">
        <v>1601.872</v>
      </c>
      <c r="G124" s="52">
        <f>E124*100/D124</f>
        <v>66.37119113573408</v>
      </c>
      <c r="H124" s="56">
        <f t="shared" si="3"/>
        <v>-922.6399999999999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3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114">
        <v>21082</v>
      </c>
      <c r="E127" s="92">
        <v>21082</v>
      </c>
      <c r="F127" s="208">
        <v>4036.5</v>
      </c>
      <c r="G127" s="29"/>
      <c r="H127" s="24">
        <f>E127-D127</f>
        <v>0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114">
        <v>1375.6</v>
      </c>
      <c r="E128" s="92">
        <v>550.24</v>
      </c>
      <c r="F128" s="208"/>
      <c r="G128" s="29"/>
      <c r="H128" s="24">
        <f t="shared" si="3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116">
        <f>D131+D132+D133+D134+D135+D137+D136+D138+D139+D130+D141+D140+D142+D143+D144+D147+D145</f>
        <v>46269.100000000006</v>
      </c>
      <c r="E129" s="219">
        <f>E131+E132+E133+E134+E135+E137+E136+E138+E139+E130+E141+E140+E142+E143+E144+E147+E145+E146</f>
        <v>40300.560000000005</v>
      </c>
      <c r="F129" s="116">
        <f>F131+F132+F133+F134+F135+F137+F136+F138+F139+F130+F141+F140+F142</f>
        <v>9346.582159999998</v>
      </c>
      <c r="G129" s="98">
        <f>E129*100/D129</f>
        <v>87.10037584478626</v>
      </c>
      <c r="H129" s="99">
        <f t="shared" si="3"/>
        <v>-5968.540000000001</v>
      </c>
    </row>
    <row r="130" spans="1:8" ht="12">
      <c r="A130" s="13" t="s">
        <v>151</v>
      </c>
      <c r="B130" s="68" t="s">
        <v>156</v>
      </c>
      <c r="C130" s="68"/>
      <c r="D130" s="68"/>
      <c r="E130" s="55"/>
      <c r="F130" s="55"/>
      <c r="G130" s="32"/>
      <c r="H130" s="33">
        <f t="shared" si="3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68">
        <v>3268.9</v>
      </c>
      <c r="E131" s="92">
        <v>2232</v>
      </c>
      <c r="F131" s="55"/>
      <c r="G131" s="52">
        <f>E131*100/D131</f>
        <v>68.27984949065434</v>
      </c>
      <c r="H131" s="56">
        <f t="shared" si="3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79">
        <v>8176.9</v>
      </c>
      <c r="E132" s="156">
        <v>6376.8</v>
      </c>
      <c r="F132" s="209">
        <v>6688.4</v>
      </c>
      <c r="G132" s="52">
        <f>E132*100/D132</f>
        <v>77.98554464405827</v>
      </c>
      <c r="H132" s="56">
        <f t="shared" si="3"/>
        <v>-1800.0999999999995</v>
      </c>
    </row>
    <row r="133" spans="1:8" ht="12">
      <c r="A133" s="27" t="s">
        <v>151</v>
      </c>
      <c r="B133" s="67" t="s">
        <v>155</v>
      </c>
      <c r="C133" s="67">
        <v>568.3</v>
      </c>
      <c r="D133" s="67">
        <v>337.6</v>
      </c>
      <c r="E133" s="52">
        <v>164.6</v>
      </c>
      <c r="F133" s="200">
        <v>207.8</v>
      </c>
      <c r="G133" s="52">
        <f>E133*100/D133</f>
        <v>48.75592417061611</v>
      </c>
      <c r="H133" s="56">
        <f t="shared" si="3"/>
        <v>-173.00000000000003</v>
      </c>
    </row>
    <row r="134" spans="1:8" ht="12">
      <c r="A134" s="27" t="s">
        <v>151</v>
      </c>
      <c r="B134" s="79" t="s">
        <v>215</v>
      </c>
      <c r="C134" s="67"/>
      <c r="D134" s="67">
        <v>2527</v>
      </c>
      <c r="E134" s="52">
        <v>2527</v>
      </c>
      <c r="F134" s="52"/>
      <c r="G134" s="52"/>
      <c r="H134" s="56">
        <f t="shared" si="3"/>
        <v>0</v>
      </c>
    </row>
    <row r="135" spans="1:8" ht="12">
      <c r="A135" s="27" t="s">
        <v>151</v>
      </c>
      <c r="B135" s="79" t="s">
        <v>251</v>
      </c>
      <c r="C135" s="79"/>
      <c r="D135" s="79"/>
      <c r="E135" s="39"/>
      <c r="F135" s="39"/>
      <c r="G135" s="52" t="e">
        <f aca="true" t="shared" si="4" ref="G135:G159">E135*100/D135</f>
        <v>#DIV/0!</v>
      </c>
      <c r="H135" s="56">
        <f t="shared" si="3"/>
        <v>0</v>
      </c>
    </row>
    <row r="136" spans="1:8" ht="12">
      <c r="A136" s="27" t="s">
        <v>151</v>
      </c>
      <c r="B136" s="79" t="s">
        <v>252</v>
      </c>
      <c r="C136" s="79"/>
      <c r="D136" s="79"/>
      <c r="E136" s="52"/>
      <c r="F136" s="52"/>
      <c r="G136" s="52" t="e">
        <f t="shared" si="4"/>
        <v>#DIV/0!</v>
      </c>
      <c r="H136" s="56">
        <f t="shared" si="3"/>
        <v>0</v>
      </c>
    </row>
    <row r="137" spans="1:8" ht="12">
      <c r="A137" s="27" t="s">
        <v>151</v>
      </c>
      <c r="B137" s="79" t="s">
        <v>253</v>
      </c>
      <c r="C137" s="79"/>
      <c r="D137" s="79"/>
      <c r="E137" s="39"/>
      <c r="F137" s="39"/>
      <c r="G137" s="52" t="e">
        <f t="shared" si="4"/>
        <v>#DIV/0!</v>
      </c>
      <c r="H137" s="56">
        <f t="shared" si="3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67">
        <v>2053.6</v>
      </c>
      <c r="E138" s="52">
        <v>2053.6</v>
      </c>
      <c r="F138" s="52">
        <v>2053.6</v>
      </c>
      <c r="G138" s="52">
        <f t="shared" si="4"/>
        <v>100</v>
      </c>
      <c r="H138" s="56">
        <f t="shared" si="3"/>
        <v>0</v>
      </c>
    </row>
    <row r="139" spans="1:8" ht="12">
      <c r="A139" s="27" t="s">
        <v>151</v>
      </c>
      <c r="B139" s="79" t="s">
        <v>254</v>
      </c>
      <c r="C139" s="79"/>
      <c r="D139" s="79"/>
      <c r="E139" s="39"/>
      <c r="F139" s="39"/>
      <c r="G139" s="29" t="e">
        <f t="shared" si="4"/>
        <v>#DIV/0!</v>
      </c>
      <c r="H139" s="24">
        <f t="shared" si="3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79">
        <v>2018.1</v>
      </c>
      <c r="E140" s="39">
        <v>2018.1</v>
      </c>
      <c r="F140" s="118"/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160">
        <v>565</v>
      </c>
      <c r="E141" s="156">
        <v>139.6</v>
      </c>
      <c r="F141" s="210">
        <v>29.88216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123">
        <v>4750</v>
      </c>
      <c r="E142" s="39">
        <v>4750</v>
      </c>
      <c r="F142" s="39">
        <v>366.9</v>
      </c>
      <c r="G142" s="29"/>
      <c r="H142" s="88"/>
    </row>
    <row r="143" spans="1:9" ht="12">
      <c r="A143" s="27" t="s">
        <v>151</v>
      </c>
      <c r="B143" s="114" t="s">
        <v>332</v>
      </c>
      <c r="C143" s="123"/>
      <c r="D143" s="123">
        <v>18302.7</v>
      </c>
      <c r="E143" s="39">
        <v>18302.7</v>
      </c>
      <c r="F143" s="39"/>
      <c r="G143" s="29"/>
      <c r="H143" s="88"/>
      <c r="I143" s="1"/>
    </row>
    <row r="144" spans="1:9" ht="12">
      <c r="A144" s="27" t="s">
        <v>151</v>
      </c>
      <c r="B144" s="79" t="s">
        <v>275</v>
      </c>
      <c r="C144" s="53"/>
      <c r="D144" s="53">
        <v>1221.9</v>
      </c>
      <c r="E144" s="52">
        <v>488.76</v>
      </c>
      <c r="F144" s="200">
        <v>3036.04</v>
      </c>
      <c r="G144" s="17"/>
      <c r="H144" s="88"/>
      <c r="I144" s="1"/>
    </row>
    <row r="145" spans="1:9" s="232" customFormat="1" ht="12.75">
      <c r="A145" s="228" t="s">
        <v>151</v>
      </c>
      <c r="B145" s="229" t="s">
        <v>341</v>
      </c>
      <c r="C145" s="233"/>
      <c r="D145" s="233">
        <v>3000</v>
      </c>
      <c r="E145" s="234">
        <v>1200</v>
      </c>
      <c r="F145" s="234"/>
      <c r="G145" s="235"/>
      <c r="H145" s="234"/>
      <c r="I145" s="231"/>
    </row>
    <row r="146" spans="1:9" s="232" customFormat="1" ht="12.75">
      <c r="A146" s="228" t="s">
        <v>151</v>
      </c>
      <c r="B146" s="164" t="s">
        <v>342</v>
      </c>
      <c r="C146" s="237"/>
      <c r="D146" s="237"/>
      <c r="E146" s="230"/>
      <c r="F146" s="238">
        <f>C146-D146</f>
        <v>0</v>
      </c>
      <c r="G146" s="239"/>
      <c r="H146" s="239"/>
      <c r="I146" s="240"/>
    </row>
    <row r="147" spans="1:9" ht="12.75" thickBot="1">
      <c r="A147" s="27" t="s">
        <v>151</v>
      </c>
      <c r="B147" s="79" t="s">
        <v>333</v>
      </c>
      <c r="C147" s="53"/>
      <c r="D147" s="53">
        <v>47.4</v>
      </c>
      <c r="E147" s="52">
        <v>47.4</v>
      </c>
      <c r="F147" s="52"/>
      <c r="G147" s="17"/>
      <c r="H147" s="88"/>
      <c r="I147" s="1"/>
    </row>
    <row r="148" spans="1:9" ht="12.75" thickBot="1">
      <c r="A148" s="72" t="s">
        <v>157</v>
      </c>
      <c r="B148" s="40" t="s">
        <v>158</v>
      </c>
      <c r="C148" s="236">
        <f>C151+C157+C159+C160+C161+C181+C182+C183+C185+C149+C158+C150+C156+C180+C155+C184</f>
        <v>244682.84799999997</v>
      </c>
      <c r="D148" s="236">
        <f>D151+D157+D159+D160+D161+D181+D182+D183+D185+D149+D158+D150+D156+D180+D155+D184</f>
        <v>247628.39999999997</v>
      </c>
      <c r="E148" s="236">
        <f>E151+E157+E159+E160+E161+E181+E182+E183+E185+E149+E158+E150+E156+E180+E155+E184</f>
        <v>178381.74699999994</v>
      </c>
      <c r="F148" s="17">
        <f>F151+F157+F159+F160+F161+F181+F182+F183+F185+F149+F158+F150+F156+F180</f>
        <v>139638.67973</v>
      </c>
      <c r="G148" s="17">
        <f t="shared" si="4"/>
        <v>72.0360616956698</v>
      </c>
      <c r="H148" s="88">
        <f t="shared" si="3"/>
        <v>-69246.65300000002</v>
      </c>
      <c r="I148" s="1"/>
    </row>
    <row r="149" spans="1:8" ht="15" customHeight="1">
      <c r="A149" s="13" t="s">
        <v>204</v>
      </c>
      <c r="B149" s="130" t="s">
        <v>205</v>
      </c>
      <c r="C149" s="130">
        <v>22180.3</v>
      </c>
      <c r="D149" s="130">
        <v>22180.3</v>
      </c>
      <c r="E149" s="131">
        <v>10926.34</v>
      </c>
      <c r="F149" s="211">
        <v>7260</v>
      </c>
      <c r="G149" s="55">
        <f t="shared" si="4"/>
        <v>49.26146174758682</v>
      </c>
      <c r="H149" s="89">
        <f t="shared" si="3"/>
        <v>-11253.96</v>
      </c>
    </row>
    <row r="150" spans="1:8" ht="26.25" customHeight="1">
      <c r="A150" s="13" t="s">
        <v>216</v>
      </c>
      <c r="B150" s="132" t="s">
        <v>217</v>
      </c>
      <c r="C150" s="132"/>
      <c r="D150" s="132"/>
      <c r="E150" s="112"/>
      <c r="F150" s="133"/>
      <c r="G150" s="52" t="e">
        <f t="shared" si="4"/>
        <v>#DIV/0!</v>
      </c>
      <c r="H150" s="89">
        <f t="shared" si="3"/>
        <v>0</v>
      </c>
    </row>
    <row r="151" spans="1:8" ht="12.75" thickBot="1">
      <c r="A151" s="34" t="s">
        <v>159</v>
      </c>
      <c r="B151" s="75" t="s">
        <v>160</v>
      </c>
      <c r="C151" s="75">
        <v>636.5</v>
      </c>
      <c r="D151" s="75">
        <v>743.4</v>
      </c>
      <c r="E151" s="91">
        <v>743.4</v>
      </c>
      <c r="F151" s="204">
        <v>626.7</v>
      </c>
      <c r="G151" s="39">
        <f t="shared" si="4"/>
        <v>100</v>
      </c>
      <c r="H151" s="61">
        <f>E151-D151</f>
        <v>0</v>
      </c>
    </row>
    <row r="152" spans="1:8" s="9" customFormat="1" ht="12.75" thickBot="1">
      <c r="A152" s="185" t="s">
        <v>4</v>
      </c>
      <c r="B152" s="178"/>
      <c r="C152" s="191" t="s">
        <v>238</v>
      </c>
      <c r="D152" s="178" t="s">
        <v>240</v>
      </c>
      <c r="E152" s="186" t="s">
        <v>5</v>
      </c>
      <c r="F152" s="175" t="s">
        <v>5</v>
      </c>
      <c r="G152" s="367" t="s">
        <v>194</v>
      </c>
      <c r="H152" s="366"/>
    </row>
    <row r="153" spans="1:8" s="9" customFormat="1" ht="12">
      <c r="A153" s="183" t="s">
        <v>6</v>
      </c>
      <c r="B153" s="176" t="s">
        <v>7</v>
      </c>
      <c r="C153" s="183" t="s">
        <v>239</v>
      </c>
      <c r="D153" s="176" t="s">
        <v>239</v>
      </c>
      <c r="E153" s="189" t="s">
        <v>340</v>
      </c>
      <c r="F153" s="189" t="s">
        <v>340</v>
      </c>
      <c r="G153" s="175"/>
      <c r="H153" s="178"/>
    </row>
    <row r="154" spans="1:8" ht="12.75" thickBot="1">
      <c r="A154" s="184" t="s">
        <v>9</v>
      </c>
      <c r="B154" s="179"/>
      <c r="C154" s="184" t="s">
        <v>8</v>
      </c>
      <c r="D154" s="177" t="s">
        <v>8</v>
      </c>
      <c r="E154" s="188" t="s">
        <v>284</v>
      </c>
      <c r="F154" s="184" t="s">
        <v>259</v>
      </c>
      <c r="G154" s="177" t="s">
        <v>10</v>
      </c>
      <c r="H154" s="190" t="s">
        <v>11</v>
      </c>
    </row>
    <row r="155" spans="1:8" ht="24">
      <c r="A155" s="13" t="s">
        <v>260</v>
      </c>
      <c r="B155" s="132" t="s">
        <v>261</v>
      </c>
      <c r="C155" s="68"/>
      <c r="D155" s="68"/>
      <c r="E155" s="104"/>
      <c r="F155" s="34"/>
      <c r="G155" s="55"/>
      <c r="H155" s="56"/>
    </row>
    <row r="156" spans="1:8" ht="39" customHeight="1">
      <c r="A156" s="58" t="s">
        <v>220</v>
      </c>
      <c r="B156" s="132" t="s">
        <v>221</v>
      </c>
      <c r="C156" s="132">
        <v>120.6</v>
      </c>
      <c r="D156" s="132">
        <v>120.6</v>
      </c>
      <c r="E156" s="48">
        <v>65.225</v>
      </c>
      <c r="F156" s="204">
        <v>60.783</v>
      </c>
      <c r="G156" s="52">
        <f t="shared" si="4"/>
        <v>54.0837479270315</v>
      </c>
      <c r="H156" s="89">
        <f>E156-D156</f>
        <v>-55.375</v>
      </c>
    </row>
    <row r="157" spans="1:9" ht="12">
      <c r="A157" s="58" t="s">
        <v>162</v>
      </c>
      <c r="B157" s="67" t="s">
        <v>163</v>
      </c>
      <c r="C157" s="68">
        <v>1220.6</v>
      </c>
      <c r="D157" s="68">
        <v>1220.6</v>
      </c>
      <c r="E157" s="48">
        <v>1220.6</v>
      </c>
      <c r="F157" s="204">
        <v>1171.6</v>
      </c>
      <c r="G157" s="52">
        <f t="shared" si="4"/>
        <v>100</v>
      </c>
      <c r="H157" s="89">
        <f>E157-D157</f>
        <v>0</v>
      </c>
      <c r="I157" s="9"/>
    </row>
    <row r="158" spans="1:9" ht="24.75" customHeight="1">
      <c r="A158" s="58" t="s">
        <v>213</v>
      </c>
      <c r="B158" s="134" t="s">
        <v>214</v>
      </c>
      <c r="C158" s="132">
        <v>421.4</v>
      </c>
      <c r="D158" s="132">
        <v>421.4</v>
      </c>
      <c r="E158" s="52">
        <v>120.406</v>
      </c>
      <c r="F158" s="200">
        <v>185.45956</v>
      </c>
      <c r="G158" s="52">
        <f t="shared" si="4"/>
        <v>28.572852396772664</v>
      </c>
      <c r="H158" s="89">
        <f>E158-D158</f>
        <v>-300.99399999999997</v>
      </c>
      <c r="I158" s="9"/>
    </row>
    <row r="159" spans="1:9" s="9" customFormat="1" ht="12">
      <c r="A159" s="58" t="s">
        <v>164</v>
      </c>
      <c r="B159" s="67" t="s">
        <v>165</v>
      </c>
      <c r="C159" s="68"/>
      <c r="D159" s="68">
        <v>2139</v>
      </c>
      <c r="E159" s="48">
        <v>1586</v>
      </c>
      <c r="F159" s="204">
        <v>1416</v>
      </c>
      <c r="G159" s="52">
        <f t="shared" si="4"/>
        <v>74.14679756895745</v>
      </c>
      <c r="H159" s="89">
        <f aca="true" t="shared" si="5" ref="H159:H207">E159-D159</f>
        <v>-553</v>
      </c>
      <c r="I159" s="4"/>
    </row>
    <row r="160" spans="1:8" ht="12.75" thickBot="1">
      <c r="A160" s="27" t="s">
        <v>166</v>
      </c>
      <c r="B160" s="79" t="s">
        <v>167</v>
      </c>
      <c r="C160" s="75">
        <v>4340.3</v>
      </c>
      <c r="D160" s="75">
        <v>4040.3</v>
      </c>
      <c r="E160" s="91">
        <v>2642.984</v>
      </c>
      <c r="F160" s="209">
        <v>2315.667</v>
      </c>
      <c r="G160" s="63">
        <f>E160*100/D160</f>
        <v>65.41553845011508</v>
      </c>
      <c r="H160" s="60">
        <f t="shared" si="5"/>
        <v>-1397.3160000000003</v>
      </c>
    </row>
    <row r="161" spans="1:8" ht="12.75" thickBot="1">
      <c r="A161" s="100" t="s">
        <v>168</v>
      </c>
      <c r="B161" s="41" t="s">
        <v>169</v>
      </c>
      <c r="C161" s="128">
        <f>C162+C163+C164+C165+C166+C167+C168+C169+C170+C171+C172+C173+C174+C175+C176+C177+C178+C179</f>
        <v>159364.5</v>
      </c>
      <c r="D161" s="128">
        <f>D162+D163+D164+D165+D166+D167+D168+D169+D170+D171+D172+D173+D174+D175+D176+D177+D178+D179</f>
        <v>159255.7</v>
      </c>
      <c r="E161" s="217">
        <f>E162+E163+E164+E165+E166+E167+E168+E169+E170+E171+E172+E173+E174+E175+E176+E177+E178+E179</f>
        <v>120292.19199999998</v>
      </c>
      <c r="F161" s="128">
        <f>F162+F163+F164+F165+F166+F167+F168+F169+F170+F171+F172+F173+F174+F175+F176+F177+F178+F179</f>
        <v>95093.72116999999</v>
      </c>
      <c r="G161" s="98">
        <f>E161*100/D161</f>
        <v>75.5339947016025</v>
      </c>
      <c r="H161" s="99">
        <f t="shared" si="5"/>
        <v>-38963.50800000003</v>
      </c>
    </row>
    <row r="162" spans="1:8" ht="12">
      <c r="A162" s="13" t="s">
        <v>168</v>
      </c>
      <c r="B162" s="67" t="s">
        <v>161</v>
      </c>
      <c r="C162" s="68">
        <v>13249.9</v>
      </c>
      <c r="D162" s="68">
        <v>15146.3</v>
      </c>
      <c r="E162" s="221">
        <v>10547.43</v>
      </c>
      <c r="F162" s="211">
        <v>9399.543</v>
      </c>
      <c r="G162" s="32">
        <f>E162*100/D162</f>
        <v>69.63700705782931</v>
      </c>
      <c r="H162" s="135">
        <f t="shared" si="5"/>
        <v>-4598.869999999999</v>
      </c>
    </row>
    <row r="163" spans="1:8" ht="24" customHeight="1">
      <c r="A163" s="13" t="s">
        <v>168</v>
      </c>
      <c r="B163" s="132" t="s">
        <v>224</v>
      </c>
      <c r="C163" s="161">
        <v>93</v>
      </c>
      <c r="D163" s="161">
        <v>93</v>
      </c>
      <c r="E163" s="131"/>
      <c r="F163" s="131"/>
      <c r="G163" s="23">
        <f>E163*100/D163</f>
        <v>0</v>
      </c>
      <c r="H163" s="33">
        <f t="shared" si="5"/>
        <v>-93</v>
      </c>
    </row>
    <row r="164" spans="1:8" ht="24" customHeight="1">
      <c r="A164" s="13" t="s">
        <v>168</v>
      </c>
      <c r="B164" s="132" t="s">
        <v>212</v>
      </c>
      <c r="C164" s="132">
        <v>2076.2</v>
      </c>
      <c r="D164" s="132">
        <v>2076.2</v>
      </c>
      <c r="E164" s="136">
        <v>1857.387</v>
      </c>
      <c r="F164" s="212">
        <v>1831.67753</v>
      </c>
      <c r="G164" s="17">
        <f>E164*100/D164</f>
        <v>89.46089008766015</v>
      </c>
      <c r="H164" s="33">
        <f t="shared" si="5"/>
        <v>-218.81299999999987</v>
      </c>
    </row>
    <row r="165" spans="1:8" ht="12">
      <c r="A165" s="13" t="s">
        <v>168</v>
      </c>
      <c r="B165" s="68" t="s">
        <v>170</v>
      </c>
      <c r="C165" s="68">
        <v>10356.3</v>
      </c>
      <c r="D165" s="68">
        <v>9691.5</v>
      </c>
      <c r="E165" s="221">
        <v>8856.1</v>
      </c>
      <c r="F165" s="213">
        <v>6256.49064</v>
      </c>
      <c r="G165" s="55">
        <f aca="true" t="shared" si="6" ref="G165:G184">E165*100/D165</f>
        <v>91.3800753237373</v>
      </c>
      <c r="H165" s="56">
        <f t="shared" si="5"/>
        <v>-835.3999999999996</v>
      </c>
    </row>
    <row r="166" spans="1:8" ht="12">
      <c r="A166" s="58" t="s">
        <v>168</v>
      </c>
      <c r="B166" s="67" t="s">
        <v>171</v>
      </c>
      <c r="C166" s="67">
        <v>97299.7</v>
      </c>
      <c r="D166" s="67">
        <v>97299.7</v>
      </c>
      <c r="E166" s="48">
        <v>72975</v>
      </c>
      <c r="F166" s="204">
        <v>56454</v>
      </c>
      <c r="G166" s="52">
        <f t="shared" si="6"/>
        <v>75.00023124428955</v>
      </c>
      <c r="H166" s="56">
        <f t="shared" si="5"/>
        <v>-24324.699999999997</v>
      </c>
    </row>
    <row r="167" spans="1:8" ht="12">
      <c r="A167" s="58" t="s">
        <v>168</v>
      </c>
      <c r="B167" s="67" t="s">
        <v>262</v>
      </c>
      <c r="C167" s="67">
        <v>285.8</v>
      </c>
      <c r="D167" s="67">
        <v>285.8</v>
      </c>
      <c r="E167" s="222">
        <v>214.35</v>
      </c>
      <c r="F167" s="204">
        <v>180</v>
      </c>
      <c r="G167" s="52">
        <f t="shared" si="6"/>
        <v>75</v>
      </c>
      <c r="H167" s="56">
        <f t="shared" si="5"/>
        <v>-71.45000000000002</v>
      </c>
    </row>
    <row r="168" spans="1:8" ht="24">
      <c r="A168" s="58" t="s">
        <v>168</v>
      </c>
      <c r="B168" s="134" t="s">
        <v>263</v>
      </c>
      <c r="C168" s="67">
        <v>4354.2</v>
      </c>
      <c r="D168" s="67">
        <v>3421.1</v>
      </c>
      <c r="E168" s="48">
        <v>2919.9</v>
      </c>
      <c r="F168" s="204">
        <v>693.06</v>
      </c>
      <c r="G168" s="52"/>
      <c r="H168" s="56"/>
    </row>
    <row r="169" spans="1:8" ht="12">
      <c r="A169" s="58" t="s">
        <v>168</v>
      </c>
      <c r="B169" s="67" t="s">
        <v>172</v>
      </c>
      <c r="C169" s="67">
        <v>14772.4</v>
      </c>
      <c r="D169" s="67">
        <v>14772.4</v>
      </c>
      <c r="E169" s="222">
        <v>10880.2</v>
      </c>
      <c r="F169" s="204">
        <v>11505.1</v>
      </c>
      <c r="G169" s="52">
        <f t="shared" si="6"/>
        <v>73.65221629525331</v>
      </c>
      <c r="H169" s="56">
        <f t="shared" si="5"/>
        <v>-3892.199999999999</v>
      </c>
    </row>
    <row r="170" spans="1:8" ht="12">
      <c r="A170" s="58" t="s">
        <v>168</v>
      </c>
      <c r="B170" s="67" t="s">
        <v>173</v>
      </c>
      <c r="C170" s="67">
        <v>403.1</v>
      </c>
      <c r="D170" s="67">
        <v>403.1</v>
      </c>
      <c r="E170" s="48">
        <v>302.325</v>
      </c>
      <c r="F170" s="204">
        <v>285.6</v>
      </c>
      <c r="G170" s="52">
        <f t="shared" si="6"/>
        <v>75</v>
      </c>
      <c r="H170" s="56">
        <f t="shared" si="5"/>
        <v>-100.77500000000003</v>
      </c>
    </row>
    <row r="171" spans="1:8" ht="12">
      <c r="A171" s="58" t="s">
        <v>168</v>
      </c>
      <c r="B171" s="67" t="s">
        <v>174</v>
      </c>
      <c r="C171" s="67">
        <v>823.2</v>
      </c>
      <c r="D171" s="67">
        <v>823.2</v>
      </c>
      <c r="E171" s="48">
        <v>823.2</v>
      </c>
      <c r="F171" s="204">
        <v>679.4</v>
      </c>
      <c r="G171" s="52">
        <f t="shared" si="6"/>
        <v>100</v>
      </c>
      <c r="H171" s="56">
        <f t="shared" si="5"/>
        <v>0</v>
      </c>
    </row>
    <row r="172" spans="1:8" ht="12">
      <c r="A172" s="58" t="s">
        <v>168</v>
      </c>
      <c r="B172" s="67" t="s">
        <v>175</v>
      </c>
      <c r="C172" s="67">
        <v>200.7</v>
      </c>
      <c r="D172" s="67">
        <v>200.7</v>
      </c>
      <c r="E172" s="222">
        <v>148.2</v>
      </c>
      <c r="F172" s="200">
        <v>102.025</v>
      </c>
      <c r="G172" s="52">
        <f t="shared" si="6"/>
        <v>73.84155455904335</v>
      </c>
      <c r="H172" s="56">
        <f t="shared" si="5"/>
        <v>-52.5</v>
      </c>
    </row>
    <row r="173" spans="1:10" ht="12">
      <c r="A173" s="58" t="s">
        <v>168</v>
      </c>
      <c r="B173" s="67" t="s">
        <v>176</v>
      </c>
      <c r="C173" s="67">
        <v>278</v>
      </c>
      <c r="D173" s="67">
        <v>278</v>
      </c>
      <c r="E173" s="48">
        <v>206</v>
      </c>
      <c r="F173" s="204">
        <v>175</v>
      </c>
      <c r="G173" s="52">
        <f t="shared" si="6"/>
        <v>74.10071942446044</v>
      </c>
      <c r="H173" s="56">
        <f t="shared" si="5"/>
        <v>-72</v>
      </c>
      <c r="J173" s="1"/>
    </row>
    <row r="174" spans="1:9" ht="12">
      <c r="A174" s="58" t="s">
        <v>168</v>
      </c>
      <c r="B174" s="67" t="s">
        <v>242</v>
      </c>
      <c r="C174" s="67">
        <v>14100.4</v>
      </c>
      <c r="D174" s="67">
        <v>14100.4</v>
      </c>
      <c r="E174" s="112">
        <v>10086</v>
      </c>
      <c r="F174" s="200">
        <v>7531.825</v>
      </c>
      <c r="G174" s="52">
        <f t="shared" si="6"/>
        <v>71.52988567700207</v>
      </c>
      <c r="H174" s="56">
        <f t="shared" si="5"/>
        <v>-4014.3999999999996</v>
      </c>
      <c r="I174" s="4" t="s">
        <v>209</v>
      </c>
    </row>
    <row r="175" spans="1:8" ht="12.75">
      <c r="A175" s="58" t="s">
        <v>168</v>
      </c>
      <c r="B175" s="162" t="s">
        <v>291</v>
      </c>
      <c r="C175" s="68">
        <v>72.8</v>
      </c>
      <c r="D175" s="68">
        <v>36.4</v>
      </c>
      <c r="E175" s="39">
        <v>36.4</v>
      </c>
      <c r="F175" s="39"/>
      <c r="G175" s="52"/>
      <c r="H175" s="56"/>
    </row>
    <row r="176" spans="1:8" ht="12.75">
      <c r="A176" s="58" t="s">
        <v>168</v>
      </c>
      <c r="B176" s="162" t="s">
        <v>292</v>
      </c>
      <c r="C176" s="68">
        <v>24.4</v>
      </c>
      <c r="D176" s="68">
        <v>24.4</v>
      </c>
      <c r="E176" s="223">
        <v>18.3</v>
      </c>
      <c r="F176" s="39"/>
      <c r="G176" s="52"/>
      <c r="H176" s="56"/>
    </row>
    <row r="177" spans="1:8" ht="12.75">
      <c r="A177" s="58" t="s">
        <v>168</v>
      </c>
      <c r="B177" s="162" t="s">
        <v>293</v>
      </c>
      <c r="C177" s="68">
        <v>51.5</v>
      </c>
      <c r="D177" s="68">
        <v>51.5</v>
      </c>
      <c r="E177" s="39">
        <v>51.5</v>
      </c>
      <c r="F177" s="39"/>
      <c r="G177" s="52"/>
      <c r="H177" s="56"/>
    </row>
    <row r="178" spans="1:8" ht="12.75">
      <c r="A178" s="58" t="s">
        <v>168</v>
      </c>
      <c r="B178" s="163" t="s">
        <v>296</v>
      </c>
      <c r="C178" s="68">
        <v>922.9</v>
      </c>
      <c r="D178" s="68">
        <v>552</v>
      </c>
      <c r="E178" s="224">
        <v>369.9</v>
      </c>
      <c r="F178" s="39"/>
      <c r="G178" s="52"/>
      <c r="H178" s="56"/>
    </row>
    <row r="179" spans="1:8" ht="12.75">
      <c r="A179" s="58" t="s">
        <v>168</v>
      </c>
      <c r="B179" s="163" t="s">
        <v>294</v>
      </c>
      <c r="C179" s="68"/>
      <c r="D179" s="68"/>
      <c r="E179" s="39"/>
      <c r="F179" s="39"/>
      <c r="G179" s="52"/>
      <c r="H179" s="56"/>
    </row>
    <row r="180" spans="1:8" ht="48">
      <c r="A180" s="48" t="s">
        <v>317</v>
      </c>
      <c r="B180" s="132" t="s">
        <v>223</v>
      </c>
      <c r="C180" s="132">
        <v>3145.1</v>
      </c>
      <c r="D180" s="132">
        <v>3645.8</v>
      </c>
      <c r="E180" s="39">
        <v>3645.8</v>
      </c>
      <c r="F180" s="198">
        <v>3038.6</v>
      </c>
      <c r="G180" s="52">
        <f t="shared" si="6"/>
        <v>100</v>
      </c>
      <c r="H180" s="89">
        <f t="shared" si="5"/>
        <v>0</v>
      </c>
    </row>
    <row r="181" spans="1:8" ht="12">
      <c r="A181" s="13" t="s">
        <v>177</v>
      </c>
      <c r="B181" s="68" t="s">
        <v>178</v>
      </c>
      <c r="C181" s="68">
        <v>7835.3</v>
      </c>
      <c r="D181" s="68">
        <v>7835.3</v>
      </c>
      <c r="E181" s="52">
        <v>5580</v>
      </c>
      <c r="F181" s="200">
        <v>5031</v>
      </c>
      <c r="G181" s="52">
        <f t="shared" si="6"/>
        <v>71.21616275062857</v>
      </c>
      <c r="H181" s="56">
        <f t="shared" si="5"/>
        <v>-2255.3</v>
      </c>
    </row>
    <row r="182" spans="1:8" ht="12">
      <c r="A182" s="13" t="s">
        <v>177</v>
      </c>
      <c r="B182" s="68" t="s">
        <v>179</v>
      </c>
      <c r="C182" s="68">
        <v>3541.6</v>
      </c>
      <c r="D182" s="68">
        <v>3541.6</v>
      </c>
      <c r="E182" s="52">
        <v>2822</v>
      </c>
      <c r="F182" s="200">
        <v>2196.849</v>
      </c>
      <c r="G182" s="52">
        <f t="shared" si="6"/>
        <v>79.6814998870567</v>
      </c>
      <c r="H182" s="56">
        <f t="shared" si="5"/>
        <v>-719.5999999999999</v>
      </c>
    </row>
    <row r="183" spans="1:8" ht="12">
      <c r="A183" s="27" t="s">
        <v>180</v>
      </c>
      <c r="B183" s="79" t="s">
        <v>181</v>
      </c>
      <c r="C183" s="79">
        <v>1633.3</v>
      </c>
      <c r="D183" s="79">
        <v>1633.3</v>
      </c>
      <c r="E183" s="28">
        <v>550</v>
      </c>
      <c r="F183" s="214">
        <v>480.3</v>
      </c>
      <c r="G183" s="39">
        <f t="shared" si="6"/>
        <v>33.674156615441134</v>
      </c>
      <c r="H183" s="61">
        <f t="shared" si="5"/>
        <v>-1083.3</v>
      </c>
    </row>
    <row r="184" spans="1:8" ht="13.5" thickBot="1">
      <c r="A184" s="91" t="s">
        <v>295</v>
      </c>
      <c r="B184" s="164" t="s">
        <v>297</v>
      </c>
      <c r="C184" s="114">
        <v>76.348</v>
      </c>
      <c r="D184" s="114">
        <v>684.1</v>
      </c>
      <c r="E184" s="223">
        <v>458.8</v>
      </c>
      <c r="F184" s="39"/>
      <c r="G184" s="39">
        <f t="shared" si="6"/>
        <v>67.0662183891244</v>
      </c>
      <c r="H184" s="61">
        <f t="shared" si="5"/>
        <v>-225.3</v>
      </c>
    </row>
    <row r="185" spans="1:8" ht="12.75" thickBot="1">
      <c r="A185" s="137" t="s">
        <v>182</v>
      </c>
      <c r="B185" s="40" t="s">
        <v>183</v>
      </c>
      <c r="C185" s="73">
        <f>C186</f>
        <v>40167</v>
      </c>
      <c r="D185" s="73">
        <f>D186</f>
        <v>40167</v>
      </c>
      <c r="E185" s="117">
        <f>E186</f>
        <v>27728</v>
      </c>
      <c r="F185" s="117">
        <f>F186</f>
        <v>20762</v>
      </c>
      <c r="G185" s="98">
        <f>E185*100/D185</f>
        <v>69.03179226728409</v>
      </c>
      <c r="H185" s="138">
        <f t="shared" si="5"/>
        <v>-12439</v>
      </c>
    </row>
    <row r="186" spans="1:8" ht="12.75" thickBot="1">
      <c r="A186" s="139" t="s">
        <v>184</v>
      </c>
      <c r="B186" s="140" t="s">
        <v>185</v>
      </c>
      <c r="C186" s="75">
        <v>40167</v>
      </c>
      <c r="D186" s="75">
        <v>40167</v>
      </c>
      <c r="E186" s="142">
        <v>27728</v>
      </c>
      <c r="F186" s="215">
        <v>20762</v>
      </c>
      <c r="G186" s="19">
        <f>E186*100/D186</f>
        <v>69.03179226728409</v>
      </c>
      <c r="H186" s="20">
        <f t="shared" si="5"/>
        <v>-12439</v>
      </c>
    </row>
    <row r="187" spans="1:8" ht="12.75" thickBot="1">
      <c r="A187" s="72" t="s">
        <v>186</v>
      </c>
      <c r="B187" s="41" t="s">
        <v>206</v>
      </c>
      <c r="C187" s="73">
        <f>C188+C193+C190+C192</f>
        <v>0</v>
      </c>
      <c r="D187" s="73">
        <f>D188+D193+D190+D192+D189</f>
        <v>29239.2</v>
      </c>
      <c r="E187" s="101">
        <f>E188+E193+E190+E192+E189</f>
        <v>28621.678</v>
      </c>
      <c r="F187" s="73">
        <f>F188+F193+F190+F192</f>
        <v>1267.587</v>
      </c>
      <c r="G187" s="19">
        <f>E187*100/D187</f>
        <v>97.88803387233575</v>
      </c>
      <c r="H187" s="33">
        <f t="shared" si="5"/>
        <v>-617.5220000000008</v>
      </c>
    </row>
    <row r="188" spans="1:8" ht="12">
      <c r="A188" s="34" t="s">
        <v>188</v>
      </c>
      <c r="B188" s="140" t="s">
        <v>187</v>
      </c>
      <c r="C188" s="75"/>
      <c r="D188" s="75">
        <v>1826</v>
      </c>
      <c r="E188" s="63">
        <v>1824.58</v>
      </c>
      <c r="F188" s="213">
        <v>1267.587</v>
      </c>
      <c r="G188" s="29"/>
      <c r="H188" s="24">
        <f t="shared" si="5"/>
        <v>-1.4200000000000728</v>
      </c>
    </row>
    <row r="189" spans="1:8" ht="12">
      <c r="A189" s="48" t="s">
        <v>188</v>
      </c>
      <c r="B189" s="53" t="s">
        <v>326</v>
      </c>
      <c r="C189" s="53"/>
      <c r="D189" s="53">
        <v>20083</v>
      </c>
      <c r="E189" s="52">
        <v>20074.998</v>
      </c>
      <c r="F189" s="52"/>
      <c r="G189" s="17"/>
      <c r="H189" s="88"/>
    </row>
    <row r="190" spans="1:8" ht="12">
      <c r="A190" s="34" t="s">
        <v>207</v>
      </c>
      <c r="B190" s="132" t="s">
        <v>321</v>
      </c>
      <c r="C190" s="103"/>
      <c r="D190" s="103">
        <v>550</v>
      </c>
      <c r="E190" s="63">
        <v>231</v>
      </c>
      <c r="F190" s="63"/>
      <c r="G190" s="63">
        <f>E190*100/D190</f>
        <v>42</v>
      </c>
      <c r="H190" s="24">
        <f t="shared" si="5"/>
        <v>-319</v>
      </c>
    </row>
    <row r="191" spans="1:8" ht="12">
      <c r="A191" s="48" t="s">
        <v>281</v>
      </c>
      <c r="B191" s="150" t="s">
        <v>282</v>
      </c>
      <c r="C191" s="134"/>
      <c r="D191" s="134"/>
      <c r="E191" s="52"/>
      <c r="F191" s="52"/>
      <c r="G191" s="52"/>
      <c r="H191" s="88"/>
    </row>
    <row r="192" spans="1:8" ht="12.75" thickBot="1">
      <c r="A192" s="91" t="s">
        <v>235</v>
      </c>
      <c r="B192" s="143" t="s">
        <v>329</v>
      </c>
      <c r="C192" s="144"/>
      <c r="D192" s="144">
        <v>6780.2</v>
      </c>
      <c r="E192" s="63">
        <v>6491.1</v>
      </c>
      <c r="F192" s="63"/>
      <c r="G192" s="63">
        <f>E192*100/D192</f>
        <v>95.73611397893868</v>
      </c>
      <c r="H192" s="24">
        <f t="shared" si="5"/>
        <v>-289.09999999999945</v>
      </c>
    </row>
    <row r="193" spans="1:8" ht="12.75" thickBot="1">
      <c r="A193" s="100" t="s">
        <v>189</v>
      </c>
      <c r="B193" s="41" t="s">
        <v>183</v>
      </c>
      <c r="C193" s="73">
        <f>C200+C198</f>
        <v>0</v>
      </c>
      <c r="D193" s="73">
        <f>D200+D198</f>
        <v>0</v>
      </c>
      <c r="E193" s="73">
        <f>E200+E198+E199</f>
        <v>0</v>
      </c>
      <c r="F193" s="73">
        <f>F200+F198+F194+F201+F199</f>
        <v>0</v>
      </c>
      <c r="G193" s="73"/>
      <c r="H193" s="20">
        <f t="shared" si="5"/>
        <v>0</v>
      </c>
    </row>
    <row r="194" spans="1:8" ht="19.5" customHeight="1" thickBot="1">
      <c r="A194" s="104" t="s">
        <v>190</v>
      </c>
      <c r="B194" s="193" t="s">
        <v>257</v>
      </c>
      <c r="C194" s="23"/>
      <c r="D194" s="23"/>
      <c r="E194" s="23"/>
      <c r="F194" s="63"/>
      <c r="G194" s="23"/>
      <c r="H194" s="24"/>
    </row>
    <row r="195" spans="1:8" s="9" customFormat="1" ht="12.75" thickBot="1">
      <c r="A195" s="185" t="s">
        <v>4</v>
      </c>
      <c r="B195" s="178"/>
      <c r="C195" s="191" t="s">
        <v>238</v>
      </c>
      <c r="D195" s="178" t="s">
        <v>240</v>
      </c>
      <c r="E195" s="186" t="s">
        <v>5</v>
      </c>
      <c r="F195" s="175" t="s">
        <v>5</v>
      </c>
      <c r="G195" s="367" t="s">
        <v>194</v>
      </c>
      <c r="H195" s="366"/>
    </row>
    <row r="196" spans="1:8" s="9" customFormat="1" ht="12">
      <c r="A196" s="183" t="s">
        <v>6</v>
      </c>
      <c r="B196" s="176" t="s">
        <v>7</v>
      </c>
      <c r="C196" s="183" t="s">
        <v>239</v>
      </c>
      <c r="D196" s="176" t="s">
        <v>239</v>
      </c>
      <c r="E196" s="189" t="s">
        <v>340</v>
      </c>
      <c r="F196" s="189" t="s">
        <v>340</v>
      </c>
      <c r="G196" s="175"/>
      <c r="H196" s="178"/>
    </row>
    <row r="197" spans="1:8" ht="12.75" thickBot="1">
      <c r="A197" s="184" t="s">
        <v>9</v>
      </c>
      <c r="B197" s="179"/>
      <c r="C197" s="184" t="s">
        <v>8</v>
      </c>
      <c r="D197" s="177" t="s">
        <v>8</v>
      </c>
      <c r="E197" s="188" t="s">
        <v>284</v>
      </c>
      <c r="F197" s="184" t="s">
        <v>259</v>
      </c>
      <c r="G197" s="177" t="s">
        <v>10</v>
      </c>
      <c r="H197" s="190" t="s">
        <v>11</v>
      </c>
    </row>
    <row r="198" spans="1:8" ht="24">
      <c r="A198" s="92" t="s">
        <v>190</v>
      </c>
      <c r="B198" s="174" t="s">
        <v>255</v>
      </c>
      <c r="C198" s="174"/>
      <c r="D198" s="174"/>
      <c r="E198" s="55"/>
      <c r="F198" s="55"/>
      <c r="G198" s="32"/>
      <c r="H198" s="33">
        <f t="shared" si="5"/>
        <v>0</v>
      </c>
    </row>
    <row r="199" spans="1:8" ht="12">
      <c r="A199" s="48" t="s">
        <v>190</v>
      </c>
      <c r="B199" s="132" t="s">
        <v>250</v>
      </c>
      <c r="C199" s="132"/>
      <c r="D199" s="132"/>
      <c r="E199" s="55"/>
      <c r="F199" s="55"/>
      <c r="G199" s="17"/>
      <c r="H199" s="33"/>
    </row>
    <row r="200" spans="1:8" ht="12">
      <c r="A200" s="13" t="s">
        <v>190</v>
      </c>
      <c r="B200" s="132" t="s">
        <v>276</v>
      </c>
      <c r="C200" s="132"/>
      <c r="D200" s="132"/>
      <c r="E200" s="55"/>
      <c r="F200" s="55"/>
      <c r="G200" s="52" t="e">
        <f>E200*100/D200</f>
        <v>#DIV/0!</v>
      </c>
      <c r="H200" s="33">
        <f t="shared" si="5"/>
        <v>0</v>
      </c>
    </row>
    <row r="201" spans="1:8" ht="12">
      <c r="A201" s="13" t="s">
        <v>270</v>
      </c>
      <c r="B201" s="132" t="s">
        <v>271</v>
      </c>
      <c r="C201" s="132"/>
      <c r="D201" s="132"/>
      <c r="E201" s="55"/>
      <c r="F201" s="55"/>
      <c r="G201" s="52"/>
      <c r="H201" s="33"/>
    </row>
    <row r="202" spans="1:8" ht="12">
      <c r="A202" s="15" t="s">
        <v>320</v>
      </c>
      <c r="B202" s="74" t="s">
        <v>256</v>
      </c>
      <c r="C202" s="45"/>
      <c r="D202" s="45">
        <v>5056.41</v>
      </c>
      <c r="E202" s="32">
        <v>3616.41</v>
      </c>
      <c r="F202" s="216">
        <v>1.84</v>
      </c>
      <c r="G202" s="17"/>
      <c r="H202" s="33">
        <f t="shared" si="5"/>
        <v>-1440</v>
      </c>
    </row>
    <row r="203" spans="1:8" ht="12">
      <c r="A203" s="145" t="s">
        <v>228</v>
      </c>
      <c r="B203" s="21" t="s">
        <v>131</v>
      </c>
      <c r="C203" s="21"/>
      <c r="D203" s="21"/>
      <c r="E203" s="17">
        <f>E204</f>
        <v>0</v>
      </c>
      <c r="F203" s="17">
        <f>F204</f>
        <v>0</v>
      </c>
      <c r="G203" s="17"/>
      <c r="H203" s="33"/>
    </row>
    <row r="204" spans="1:8" ht="12">
      <c r="A204" s="27" t="s">
        <v>229</v>
      </c>
      <c r="B204" s="27" t="s">
        <v>211</v>
      </c>
      <c r="C204" s="27"/>
      <c r="D204" s="27"/>
      <c r="E204" s="52"/>
      <c r="F204" s="52"/>
      <c r="G204" s="17"/>
      <c r="H204" s="33"/>
    </row>
    <row r="205" spans="1:8" ht="12">
      <c r="A205" s="145" t="s">
        <v>230</v>
      </c>
      <c r="B205" s="21" t="s">
        <v>132</v>
      </c>
      <c r="C205" s="21"/>
      <c r="D205" s="21"/>
      <c r="E205" s="17">
        <f>E206</f>
        <v>-807.48048</v>
      </c>
      <c r="F205" s="17">
        <f>F206</f>
        <v>-0.3795</v>
      </c>
      <c r="G205" s="17"/>
      <c r="H205" s="33">
        <f t="shared" si="5"/>
        <v>-807.48048</v>
      </c>
    </row>
    <row r="206" spans="1:8" ht="12.75" thickBot="1">
      <c r="A206" s="48" t="s">
        <v>231</v>
      </c>
      <c r="B206" s="48" t="s">
        <v>133</v>
      </c>
      <c r="C206" s="48"/>
      <c r="D206" s="48"/>
      <c r="E206" s="52">
        <v>-807.48048</v>
      </c>
      <c r="F206" s="52">
        <v>-0.3795</v>
      </c>
      <c r="G206" s="17"/>
      <c r="H206" s="33">
        <f t="shared" si="5"/>
        <v>-807.48048</v>
      </c>
    </row>
    <row r="207" spans="1:8" ht="12.75" thickBot="1">
      <c r="A207" s="72"/>
      <c r="B207" s="137" t="s">
        <v>191</v>
      </c>
      <c r="C207" s="19">
        <f>C115+C8+C202</f>
        <v>448007.74799999996</v>
      </c>
      <c r="D207" s="19">
        <f>D115+D8+D202</f>
        <v>645072.26292</v>
      </c>
      <c r="E207" s="19">
        <f>E115+E8+E202+E205</f>
        <v>469228.56342999986</v>
      </c>
      <c r="F207" s="170">
        <f>F115+F8+F202</f>
        <v>292555.41189000005</v>
      </c>
      <c r="G207" s="73">
        <f>E207*100/D207</f>
        <v>72.74046496837087</v>
      </c>
      <c r="H207" s="20">
        <f t="shared" si="5"/>
        <v>-175843.69949000014</v>
      </c>
    </row>
    <row r="208" spans="1:7" ht="12">
      <c r="A208" s="1"/>
      <c r="B208" s="146"/>
      <c r="C208" s="146"/>
      <c r="D208" s="146"/>
      <c r="E208" s="147"/>
      <c r="F208" s="147"/>
      <c r="G208" s="148"/>
    </row>
    <row r="209" spans="1:6" ht="12">
      <c r="A209" s="149" t="s">
        <v>192</v>
      </c>
      <c r="B209" s="5"/>
      <c r="C209" s="5"/>
      <c r="D209" s="5"/>
      <c r="E209" s="9"/>
      <c r="F209" s="9"/>
    </row>
    <row r="210" spans="1:7" ht="12">
      <c r="A210" s="149" t="s">
        <v>193</v>
      </c>
      <c r="B210" s="5"/>
      <c r="C210" s="5"/>
      <c r="D210" s="5"/>
      <c r="E210" s="9"/>
      <c r="F210" s="9"/>
      <c r="G210" s="1" t="s">
        <v>343</v>
      </c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  <row r="219" ht="12">
      <c r="A219" s="1"/>
    </row>
    <row r="220" ht="12">
      <c r="A220" s="1"/>
    </row>
  </sheetData>
  <sheetProtection/>
  <mergeCells count="5">
    <mergeCell ref="G5:H5"/>
    <mergeCell ref="G44:H44"/>
    <mergeCell ref="G96:H96"/>
    <mergeCell ref="G152:H152"/>
    <mergeCell ref="G195:H19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2014-10-07T12:12:46Z</cp:lastPrinted>
  <dcterms:created xsi:type="dcterms:W3CDTF">2005-05-20T13:40:13Z</dcterms:created>
  <dcterms:modified xsi:type="dcterms:W3CDTF">2014-10-09T07:35:50Z</dcterms:modified>
  <cp:category/>
  <cp:version/>
  <cp:contentType/>
  <cp:contentStatus/>
</cp:coreProperties>
</file>