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21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<sst xmlns="http://schemas.openxmlformats.org/spreadsheetml/2006/main" count="5143" uniqueCount="426">
  <si>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</si>
  <si>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</si>
  <si>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</si>
  <si>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</si>
  <si>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</si>
  <si>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</si>
  <si>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</si>
  <si>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</si>
  <si>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</si>
  <si>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</si>
  <si>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</si>
  <si>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</si>
  <si>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</si>
  <si>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</si>
  <si>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</si>
  <si>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</si>
  <si>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</si>
  <si>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</si>
  <si>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</si>
  <si>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</si>
  <si>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</si>
  <si>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</si>
  <si>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</si>
  <si>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</si>
  <si>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</si>
  <si>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</si>
  <si>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</si>
  <si>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</si>
  <si>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</si>
  <si>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</si>
  <si>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</si>
  <si>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</si>
  <si>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</si>
  <si>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</si>
  <si>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</si>
  <si>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</si>
  <si>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</si>
  <si>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</si>
  <si>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</si>
  <si>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</si>
  <si>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</si>
  <si>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</si>
  <si>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</si>
  <si>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</si>
  <si>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</si>
  <si>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</si>
  <si>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</si>
  <si>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</si>
  <si>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</si>
  <si>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</si>
  <si>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</si>
  <si>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</si>
  <si>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</si>
  <si>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</si>
  <si>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</si>
  <si>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</si>
  <si>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</si>
  <si>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</si>
  <si>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</si>
  <si>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</si>
  <si>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</si>
  <si>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</si>
  <si>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</si>
  <si>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</si>
  <si>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</si>
  <si>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</si>
  <si>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</si>
  <si>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</si>
  <si>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</si>
  <si>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</si>
  <si>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</si>
  <si>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</si>
  <si>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</si>
  <si>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</si>
  <si>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</si>
  <si>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</si>
  <si>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</si>
  <si>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</si>
  <si>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</si>
  <si>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</si>
  <si>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</si>
  <si>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</si>
  <si>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</si>
  <si>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</si>
  <si>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</si>
  <si>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</si>
  <si>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</si>
  <si>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</si>
  <si>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</si>
  <si>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</si>
  <si>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</si>
  <si>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</si>
  <si>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</si>
  <si>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</si>
  <si>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</si>
  <si>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</si>
  <si>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</si>
  <si>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</si>
  <si>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</si>
  <si>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</si>
  <si>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</si>
  <si>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</si>
  <si>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</si>
  <si>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</si>
  <si>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</si>
  <si>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</si>
  <si>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</si>
  <si>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</si>
  <si>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</si>
  <si>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</si>
  <si>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</si>
  <si>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</si>
  <si>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</si>
  <si>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</si>
  <si>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</si>
  <si>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</si>
  <si>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</si>
  <si>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</si>
  <si>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</si>
  <si>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</si>
  <si>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</si>
  <si>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</si>
  <si>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</si>
  <si>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</si>
  <si>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</si>
  <si>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</si>
  <si>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</si>
  <si>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</si>
  <si>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</si>
  <si>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</si>
  <si>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</si>
  <si>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</si>
  <si>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</si>
  <si>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</si>
  <si>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</si>
  <si>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</si>
  <si>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</si>
  <si>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</si>
  <si>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</si>
  <si>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</si>
  <si>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</si>
  <si>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</si>
  <si>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</si>
  <si>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</si>
  <si>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</si>
  <si>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</si>
  <si>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</si>
  <si>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</si>
  <si>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</si>
  <si>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</si>
  <si>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</si>
  <si>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</si>
  <si>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</si>
  <si>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</si>
  <si>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</si>
  <si>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</si>
  <si>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</si>
  <si>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</si>
  <si>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</si>
  <si>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</si>
  <si>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</si>
  <si>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</si>
  <si>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</si>
  <si>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</si>
  <si>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</si>
  <si>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</si>
  <si>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</si>
  <si>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</si>
  <si>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</si>
  <si>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</si>
  <si>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</si>
  <si>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</si>
  <si>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</si>
  <si>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</si>
  <si>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</si>
  <si>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</si>
  <si>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</si>
  <si>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</si>
  <si>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</si>
  <si>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</si>
  <si>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</si>
  <si>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</si>
  <si>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</si>
  <si>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</si>
  <si>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</si>
  <si>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</si>
  <si>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</si>
  <si>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</si>
  <si>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</si>
  <si>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</si>
  <si>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</si>
  <si>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</si>
  <si>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</si>
  <si>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</si>
  <si>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</si>
  <si>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</si>
  <si>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</si>
  <si>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</si>
  <si>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</si>
  <si>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</si>
  <si>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</si>
  <si>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</si>
  <si>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</si>
  <si>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</si>
  <si>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</si>
  <si>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</si>
  <si>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</si>
  <si>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</si>
  <si>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</si>
  <si>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</si>
  <si>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</si>
  <si>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</si>
  <si>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</si>
  <si>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</si>
  <si>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</si>
  <si>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</si>
  <si>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</si>
  <si>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</si>
  <si>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</si>
  <si>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</si>
  <si>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</si>
  <si>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</si>
  <si>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</si>
  <si>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</si>
  <si>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</si>
  <si>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</si>
  <si>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</si>
  <si>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</si>
  <si>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</si>
  <si>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</si>
  <si>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</si>
  <si>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</si>
  <si>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</si>
  <si>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</si>
  <si>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</si>
  <si>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</si>
  <si>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</si>
  <si>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</si>
  <si>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</si>
  <si>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</si>
  <si>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</si>
  <si>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</si>
  <si>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</si>
  <si>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</si>
  <si>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</si>
  <si>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</si>
  <si>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</si>
  <si>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</si>
  <si>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</si>
  <si>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</si>
  <si>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</si>
  <si>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</si>
  <si>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</si>
  <si>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</si>
  <si>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</si>
  <si>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</si>
  <si>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</si>
  <si>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</si>
  <si>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</si>
  <si>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</si>
  <si>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</si>
  <si>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</si>
  <si>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</si>
  <si>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</si>
  <si>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</si>
  <si>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</si>
  <si>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</si>
  <si>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</si>
  <si>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</si>
  <si>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</si>
  <si>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</si>
  <si>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</si>
  <si>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</si>
  <si>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</si>
  <si>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</si>
  <si>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</si>
  <si>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</si>
  <si>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</si>
  <si>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</si>
  <si>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</si>
  <si>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</si>
  <si>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</si>
  <si>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</si>
  <si>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</si>
  <si>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</si>
  <si>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</si>
  <si>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</si>
  <si>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</si>
  <si>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</si>
  <si>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</si>
  <si>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</si>
  <si>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</si>
  <si>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</si>
  <si>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</si>
  <si>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</si>
  <si>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</si>
  <si>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</si>
  <si>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</si>
  <si>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</si>
  <si>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</si>
  <si>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</si>
  <si>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</si>
  <si>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</si>
  <si>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</si>
  <si>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</si>
  <si>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</si>
  <si>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</si>
  <si>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</si>
  <si>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</si>
  <si>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</si>
  <si>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</si>
  <si>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</si>
  <si>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</si>
  <si>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</si>
  <si>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</si>
  <si>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</si>
  <si>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</si>
  <si>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</si>
  <si>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</si>
  <si>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</si>
  <si>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</si>
  <si>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</si>
  <si>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</si>
  <si>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</si>
  <si>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</si>
  <si>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</si>
  <si>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</si>
  <si>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</si>
  <si>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</si>
  <si>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</si>
  <si>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</si>
  <si>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</si>
  <si>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</si>
  <si>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</si>
  <si>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</si>
  <si>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</si>
  <si>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</si>
  <si>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</si>
  <si>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</si>
  <si>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</si>
  <si>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</si>
  <si>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</si>
  <si>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</si>
  <si>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</si>
  <si>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</si>
  <si>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</si>
  <si>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</si>
  <si>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</si>
  <si>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</si>
  <si>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</si>
  <si>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</si>
  <si>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</si>
  <si>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</si>
  <si>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</si>
  <si>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</si>
  <si>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</si>
  <si>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</si>
  <si>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</si>
  <si>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МТ на подключение библ. к сети итернет</t>
  </si>
  <si>
    <t>Субвенции на возм. процентов по газификации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</si>
  <si>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</si>
  <si>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</si>
  <si>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</si>
  <si>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</si>
  <si>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</si>
  <si>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</si>
  <si>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</si>
  <si>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</si>
  <si>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</si>
  <si>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</si>
  <si>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</si>
  <si>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</si>
  <si>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</si>
  <si>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</si>
  <si>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000 1 07 00000 00 0000 000</t>
  </si>
  <si>
    <t>Налоги,сборы и регулярные платежи за пользование объектами животного мира</t>
  </si>
  <si>
    <t>000 1 07 04000 01 0000 000</t>
  </si>
  <si>
    <t>Сборы за пользование объектами животного мира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</si>
  <si>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</si>
  <si>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</si>
  <si>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уточн</t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</si>
  <si>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</si>
  <si>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</si>
  <si>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</si>
  <si>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</si>
  <si>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</si>
  <si>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</si>
  <si>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</si>
  <si>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</si>
  <si>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</si>
  <si>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</si>
  <si>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</si>
  <si>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</si>
  <si>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</si>
  <si>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</si>
  <si>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</si>
  <si>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</si>
  <si>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</si>
  <si>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</si>
  <si>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</si>
  <si>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</si>
  <si>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</si>
  <si>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</si>
  <si>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</si>
  <si>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</si>
  <si>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</si>
  <si>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</si>
  <si>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</si>
  <si>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</si>
  <si>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</si>
  <si>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</si>
  <si>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</si>
  <si>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</si>
  <si>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Субсидии на кап.ремонтаобъектов ком.ифрастр.</t>
  </si>
  <si>
    <t>Средства резервного фонда (На проведение Золотого колоса)</t>
  </si>
  <si>
    <t>000 1 13 02990 00 0000 130</t>
  </si>
  <si>
    <t>000 1 13 02995 05 0000 130</t>
  </si>
  <si>
    <t>На прведение финальных соревнований</t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</si>
  <si>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</si>
  <si>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</si>
  <si>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</si>
  <si>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</si>
  <si>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</si>
  <si>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</si>
  <si>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 xml:space="preserve">         на 01 сентября 2014 года</t>
  </si>
  <si>
    <t>На уплату прцентов по кредиту на газификацию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</si>
</sst>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2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3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166" fontId="4" fillId="0" borderId="25" xfId="0" applyNumberFormat="1" applyFont="1" applyBorder="1" applyAlignment="1">
      <alignment/>
    </xf>
    <xf numFmtId="0" fontId="4" fillId="0" borderId="49" xfId="0" applyFont="1" applyBorder="1" applyAlignment="1">
      <alignment horizontal="center"/>
    </xf>
    <xf numFmtId="14" fontId="4" fillId="0" borderId="5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33" xfId="0" applyNumberFormat="1" applyFont="1" applyBorder="1" applyAlignment="1">
      <alignment horizontal="center"/>
    </xf>
    <xf numFmtId="170" fontId="4" fillId="0" borderId="41" xfId="0" applyNumberFormat="1" applyFont="1" applyBorder="1" applyAlignment="1">
      <alignment horizontal="center"/>
    </xf>
    <xf numFmtId="170" fontId="4" fillId="0" borderId="42" xfId="0" applyNumberFormat="1" applyFont="1" applyBorder="1" applyAlignment="1">
      <alignment horizontal="center"/>
    </xf>
    <xf numFmtId="170" fontId="4" fillId="0" borderId="38" xfId="0" applyNumberFormat="1" applyFont="1" applyBorder="1" applyAlignment="1">
      <alignment horizontal="center"/>
    </xf>
    <xf numFmtId="170" fontId="4" fillId="0" borderId="27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64" fontId="3" fillId="0" borderId="2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70" fontId="5" fillId="0" borderId="34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" fontId="4" fillId="0" borderId="53" xfId="0" applyNumberFormat="1" applyFont="1" applyBorder="1" applyAlignment="1">
      <alignment/>
    </xf>
    <xf numFmtId="0" fontId="6" fillId="0" borderId="42" xfId="0" applyFont="1" applyBorder="1" applyAlignment="1">
      <alignment/>
    </xf>
    <xf numFmtId="170" fontId="5" fillId="0" borderId="47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170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21" xfId="0" applyNumberFormat="1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170" fontId="6" fillId="0" borderId="17" xfId="0" applyNumberFormat="1" applyFont="1" applyBorder="1" applyAlignment="1">
      <alignment/>
    </xf>
    <xf numFmtId="170" fontId="6" fillId="0" borderId="12" xfId="0" applyNumberFormat="1" applyFont="1" applyBorder="1" applyAlignment="1">
      <alignment wrapText="1"/>
    </xf>
    <xf numFmtId="0" fontId="4" fillId="0" borderId="38" xfId="0" applyFont="1" applyBorder="1" applyAlignment="1">
      <alignment/>
    </xf>
    <xf numFmtId="0" fontId="4" fillId="0" borderId="50" xfId="0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9" t="s">
        <v>194</v>
      </c>
      <c r="H5" s="37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73" t="s">
        <v>194</v>
      </c>
      <c r="H152" s="37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73" t="s">
        <v>194</v>
      </c>
      <c r="H195" s="372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73" t="s">
        <v>194</v>
      </c>
      <c r="H152" s="37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373" t="s">
        <v>194</v>
      </c>
      <c r="H197" s="372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selection activeCell="E134" sqref="E134"/>
    </sheetView>
  </sheetViews>
  <sheetFormatPr defaultColWidth="9.00390625" defaultRowHeight="12.75"/>
  <cols>
    <col min="1" max="1" width="26.125" style="34" customWidth="1"/>
    <col min="2" max="2" width="65.375" style="1" customWidth="1"/>
    <col min="3" max="3" width="10.25390625" style="1" customWidth="1"/>
    <col min="4" max="4" width="11.6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.75">
      <c r="A1" s="1"/>
      <c r="B1" s="2" t="s">
        <v>412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424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380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189" t="s">
        <v>336</v>
      </c>
      <c r="F6" s="189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77" t="s">
        <v>8</v>
      </c>
      <c r="E7" s="177" t="s">
        <v>378</v>
      </c>
      <c r="F7" s="188" t="s">
        <v>284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307" t="s">
        <v>264</v>
      </c>
      <c r="C8" s="180">
        <f>C9+C21+C38+C45+C76+C88+C97+C128+C60+C96+C33+C95+C15+C36</f>
        <v>74001.673</v>
      </c>
      <c r="D8" s="281">
        <f>D9+D21+D38+D45+D76+D88+D97+D128+D60+D96+D33+D95+D15+D36+D94</f>
        <v>92316.821</v>
      </c>
      <c r="E8" s="281">
        <f>E9+E21+E38+E45+E76+E88+E97+E128+E60+E96+E33+E95+E15</f>
        <v>46489.76978999999</v>
      </c>
      <c r="F8" s="18">
        <v>26740.7817</v>
      </c>
      <c r="G8" s="181">
        <f aca="true" t="shared" si="0" ref="G8:G13">E8*100/D8</f>
        <v>50.358937067384495</v>
      </c>
      <c r="H8" s="182">
        <f aca="true" t="shared" si="1" ref="H8:H90">E8-D8</f>
        <v>-45827.051210000005</v>
      </c>
    </row>
    <row r="9" spans="1:8" s="25" customFormat="1" ht="12">
      <c r="A9" s="145" t="s">
        <v>13</v>
      </c>
      <c r="B9" s="306" t="s">
        <v>265</v>
      </c>
      <c r="C9" s="59">
        <f>C10</f>
        <v>39437</v>
      </c>
      <c r="D9" s="253">
        <f>D10</f>
        <v>41513.165</v>
      </c>
      <c r="E9" s="253">
        <f>E10</f>
        <v>23102.756009999997</v>
      </c>
      <c r="F9" s="59">
        <v>18569.72737</v>
      </c>
      <c r="G9" s="17">
        <f t="shared" si="0"/>
        <v>55.65163728181168</v>
      </c>
      <c r="H9" s="24">
        <f t="shared" si="1"/>
        <v>-18410.408990000004</v>
      </c>
    </row>
    <row r="10" spans="1:8" ht="12">
      <c r="A10" s="34" t="s">
        <v>14</v>
      </c>
      <c r="B10" s="34" t="s">
        <v>15</v>
      </c>
      <c r="C10" s="63">
        <f>C11+C12+C13+C14</f>
        <v>39437</v>
      </c>
      <c r="D10" s="258">
        <f>D11+D12+D13+D14</f>
        <v>41513.165</v>
      </c>
      <c r="E10" s="258">
        <f>E11+E12+E13+E14</f>
        <v>23102.756009999997</v>
      </c>
      <c r="F10" s="63">
        <v>18569.72737</v>
      </c>
      <c r="G10" s="23">
        <f t="shared" si="0"/>
        <v>55.65163728181168</v>
      </c>
      <c r="H10" s="30">
        <f t="shared" si="1"/>
        <v>-18410.408990000004</v>
      </c>
    </row>
    <row r="11" spans="1:8" ht="24">
      <c r="A11" s="154" t="s">
        <v>285</v>
      </c>
      <c r="B11" s="157" t="s">
        <v>299</v>
      </c>
      <c r="C11" s="48">
        <v>39437</v>
      </c>
      <c r="D11" s="259">
        <v>40790.165</v>
      </c>
      <c r="E11" s="259">
        <v>22768.82135</v>
      </c>
      <c r="F11" s="52">
        <v>18398.63116</v>
      </c>
      <c r="G11" s="17">
        <f t="shared" si="0"/>
        <v>55.81939016427121</v>
      </c>
      <c r="H11" s="242"/>
    </row>
    <row r="12" spans="1:8" ht="60">
      <c r="A12" s="154" t="s">
        <v>286</v>
      </c>
      <c r="B12" s="158" t="s">
        <v>300</v>
      </c>
      <c r="C12" s="34"/>
      <c r="D12" s="260">
        <v>260</v>
      </c>
      <c r="E12" s="260">
        <v>159.10409</v>
      </c>
      <c r="F12" s="35">
        <v>57.08709</v>
      </c>
      <c r="G12" s="17">
        <f>E12*100/D12</f>
        <v>61.19388076923077</v>
      </c>
      <c r="H12" s="135">
        <f t="shared" si="1"/>
        <v>-100.89590999999999</v>
      </c>
    </row>
    <row r="13" spans="1:8" ht="27" customHeight="1">
      <c r="A13" s="154" t="s">
        <v>287</v>
      </c>
      <c r="B13" s="159" t="s">
        <v>301</v>
      </c>
      <c r="C13" s="27"/>
      <c r="D13" s="261">
        <v>463</v>
      </c>
      <c r="E13" s="261">
        <v>174.83057</v>
      </c>
      <c r="F13" s="28">
        <v>114.00909</v>
      </c>
      <c r="G13" s="17">
        <f t="shared" si="0"/>
        <v>37.760382289416846</v>
      </c>
      <c r="H13" s="122">
        <f t="shared" si="1"/>
        <v>-288.16943000000003</v>
      </c>
    </row>
    <row r="14" spans="1:8" ht="50.25" customHeight="1" thickBot="1">
      <c r="A14" s="298" t="s">
        <v>288</v>
      </c>
      <c r="B14" s="299" t="s">
        <v>298</v>
      </c>
      <c r="C14" s="156"/>
      <c r="D14" s="121"/>
      <c r="E14" s="121"/>
      <c r="F14" s="39"/>
      <c r="G14" s="23"/>
      <c r="H14" s="30">
        <f t="shared" si="1"/>
        <v>0</v>
      </c>
    </row>
    <row r="15" spans="1:8" ht="24" customHeight="1" thickBot="1">
      <c r="A15" s="302" t="s">
        <v>361</v>
      </c>
      <c r="B15" s="303" t="s">
        <v>360</v>
      </c>
      <c r="C15" s="102">
        <f>C16</f>
        <v>11986.342999999999</v>
      </c>
      <c r="D15" s="245">
        <f>D16</f>
        <v>11986.342999999999</v>
      </c>
      <c r="E15" s="245">
        <f>E16</f>
        <v>5959.30037</v>
      </c>
      <c r="F15" s="97"/>
      <c r="G15" s="98">
        <f aca="true" t="shared" si="2" ref="G15:G24">E15*100/D15</f>
        <v>49.717418982587105</v>
      </c>
      <c r="H15" s="138"/>
    </row>
    <row r="16" spans="1:8" ht="21.75" customHeight="1">
      <c r="A16" s="300" t="s">
        <v>362</v>
      </c>
      <c r="B16" s="232" t="s">
        <v>363</v>
      </c>
      <c r="C16" s="131">
        <f>C17+C18+C19+C20</f>
        <v>11986.342999999999</v>
      </c>
      <c r="D16" s="136">
        <f>D17+D18+D19+D20</f>
        <v>11986.342999999999</v>
      </c>
      <c r="E16" s="131">
        <f>E17+E18+E19+E20</f>
        <v>5959.30037</v>
      </c>
      <c r="F16" s="55"/>
      <c r="G16" s="32">
        <f t="shared" si="2"/>
        <v>49.717418982587105</v>
      </c>
      <c r="H16" s="33"/>
    </row>
    <row r="17" spans="1:8" ht="19.5" customHeight="1">
      <c r="A17" s="300" t="s">
        <v>364</v>
      </c>
      <c r="B17" s="301" t="s">
        <v>368</v>
      </c>
      <c r="C17" s="112">
        <v>4387.018</v>
      </c>
      <c r="D17" s="259">
        <v>4387.018</v>
      </c>
      <c r="E17" s="259">
        <v>2297.90946</v>
      </c>
      <c r="F17" s="52"/>
      <c r="G17" s="17">
        <f t="shared" si="2"/>
        <v>52.37975909832146</v>
      </c>
      <c r="H17" s="88"/>
    </row>
    <row r="18" spans="1:8" ht="18" customHeight="1">
      <c r="A18" s="300" t="s">
        <v>365</v>
      </c>
      <c r="B18" s="301" t="s">
        <v>369</v>
      </c>
      <c r="C18" s="112">
        <v>90.936</v>
      </c>
      <c r="D18" s="259">
        <v>90.936</v>
      </c>
      <c r="E18" s="259">
        <v>47.38644</v>
      </c>
      <c r="F18" s="52"/>
      <c r="G18" s="17">
        <f t="shared" si="2"/>
        <v>52.10965954077593</v>
      </c>
      <c r="H18" s="88"/>
    </row>
    <row r="19" spans="1:8" ht="15.75" customHeight="1">
      <c r="A19" s="300" t="s">
        <v>366</v>
      </c>
      <c r="B19" s="301" t="s">
        <v>370</v>
      </c>
      <c r="C19" s="112">
        <v>7102.721</v>
      </c>
      <c r="D19" s="259">
        <v>7102.721</v>
      </c>
      <c r="E19" s="259">
        <v>3633.40803</v>
      </c>
      <c r="F19" s="52"/>
      <c r="G19" s="17">
        <f t="shared" si="2"/>
        <v>51.155156312630055</v>
      </c>
      <c r="H19" s="88"/>
    </row>
    <row r="20" spans="1:8" ht="12" customHeight="1">
      <c r="A20" s="300" t="s">
        <v>367</v>
      </c>
      <c r="B20" s="301" t="s">
        <v>371</v>
      </c>
      <c r="C20" s="112">
        <v>405.668</v>
      </c>
      <c r="D20" s="259">
        <v>405.668</v>
      </c>
      <c r="E20" s="259">
        <v>-19.40356</v>
      </c>
      <c r="F20" s="52"/>
      <c r="G20" s="17">
        <f t="shared" si="2"/>
        <v>-4.783113284755021</v>
      </c>
      <c r="H20" s="88"/>
    </row>
    <row r="21" spans="1:8" s="47" customFormat="1" ht="12">
      <c r="A21" s="45" t="s">
        <v>16</v>
      </c>
      <c r="B21" s="45" t="s">
        <v>17</v>
      </c>
      <c r="C21" s="165">
        <f>C22+C26+C28+C30+C32</f>
        <v>5791.5</v>
      </c>
      <c r="D21" s="254">
        <f>D22+D26+D28+D30+D32+D29+D31</f>
        <v>8141.3</v>
      </c>
      <c r="E21" s="254">
        <v>3881.91984</v>
      </c>
      <c r="F21" s="165">
        <v>3637.74087</v>
      </c>
      <c r="G21" s="32">
        <f t="shared" si="2"/>
        <v>47.68181789149153</v>
      </c>
      <c r="H21" s="33">
        <f t="shared" si="1"/>
        <v>-4259.380160000001</v>
      </c>
    </row>
    <row r="22" spans="1:8" s="47" customFormat="1" ht="23.25" customHeight="1">
      <c r="A22" s="48" t="s">
        <v>198</v>
      </c>
      <c r="B22" s="49" t="s">
        <v>195</v>
      </c>
      <c r="C22" s="50">
        <f>C23+C24</f>
        <v>2914.8</v>
      </c>
      <c r="D22" s="262">
        <f>D23+D24</f>
        <v>3014.8</v>
      </c>
      <c r="E22" s="262">
        <f>E23+E24+E25</f>
        <v>556.8158099999999</v>
      </c>
      <c r="F22" s="51">
        <v>1056.65912</v>
      </c>
      <c r="G22" s="52">
        <f t="shared" si="2"/>
        <v>18.469411237893055</v>
      </c>
      <c r="H22" s="33">
        <f t="shared" si="1"/>
        <v>-2457.98419</v>
      </c>
    </row>
    <row r="23" spans="1:8" s="47" customFormat="1" ht="24" customHeight="1">
      <c r="A23" s="48" t="s">
        <v>381</v>
      </c>
      <c r="B23" s="49" t="s">
        <v>196</v>
      </c>
      <c r="C23" s="49">
        <v>654.8</v>
      </c>
      <c r="D23" s="285">
        <v>754.8</v>
      </c>
      <c r="E23" s="262">
        <v>405.46279</v>
      </c>
      <c r="F23" s="50">
        <v>384.68907</v>
      </c>
      <c r="G23" s="52">
        <f t="shared" si="2"/>
        <v>53.717910704822465</v>
      </c>
      <c r="H23" s="33">
        <f t="shared" si="1"/>
        <v>-349.33720999999997</v>
      </c>
    </row>
    <row r="24" spans="1:8" s="47" customFormat="1" ht="24">
      <c r="A24" s="48" t="s">
        <v>382</v>
      </c>
      <c r="B24" s="49" t="s">
        <v>197</v>
      </c>
      <c r="C24" s="49">
        <v>2260</v>
      </c>
      <c r="D24" s="285">
        <v>2260</v>
      </c>
      <c r="E24" s="262">
        <v>228.71851</v>
      </c>
      <c r="F24" s="50">
        <v>689.83198</v>
      </c>
      <c r="G24" s="52">
        <f t="shared" si="2"/>
        <v>10.120288053097346</v>
      </c>
      <c r="H24" s="33">
        <f t="shared" si="1"/>
        <v>-2031.28149</v>
      </c>
    </row>
    <row r="25" spans="1:8" s="47" customFormat="1" ht="36">
      <c r="A25" s="48" t="s">
        <v>383</v>
      </c>
      <c r="B25" s="49" t="s">
        <v>384</v>
      </c>
      <c r="C25" s="49"/>
      <c r="D25" s="285"/>
      <c r="E25" s="262">
        <v>-77.36549</v>
      </c>
      <c r="F25" s="50">
        <v>-17.86193</v>
      </c>
      <c r="G25" s="52"/>
      <c r="H25" s="24"/>
    </row>
    <row r="26" spans="1:8" ht="37.5" customHeight="1">
      <c r="A26" s="48" t="s">
        <v>201</v>
      </c>
      <c r="B26" s="54" t="s">
        <v>356</v>
      </c>
      <c r="C26" s="54"/>
      <c r="D26" s="286"/>
      <c r="E26" s="259"/>
      <c r="F26" s="48"/>
      <c r="G26" s="29"/>
      <c r="H26" s="30">
        <f t="shared" si="1"/>
        <v>0</v>
      </c>
    </row>
    <row r="27" spans="1:8" ht="12">
      <c r="A27" s="27" t="s">
        <v>18</v>
      </c>
      <c r="B27" s="27" t="s">
        <v>19</v>
      </c>
      <c r="C27" s="27"/>
      <c r="D27" s="261"/>
      <c r="E27" s="261"/>
      <c r="F27" s="28"/>
      <c r="G27" s="29"/>
      <c r="H27" s="30"/>
    </row>
    <row r="28" spans="1:8" ht="12">
      <c r="A28" s="13"/>
      <c r="B28" s="13" t="s">
        <v>20</v>
      </c>
      <c r="C28" s="13">
        <v>2353.2</v>
      </c>
      <c r="D28" s="263">
        <v>3453.2</v>
      </c>
      <c r="E28" s="263">
        <v>2600.71414</v>
      </c>
      <c r="F28" s="37">
        <v>2019.38977</v>
      </c>
      <c r="G28" s="55">
        <f aca="true" t="shared" si="3" ref="G28:G38">E28*100/D28</f>
        <v>75.31316286343102</v>
      </c>
      <c r="H28" s="56">
        <f t="shared" si="1"/>
        <v>-852.4858599999998</v>
      </c>
    </row>
    <row r="29" spans="1:8" ht="24">
      <c r="A29" s="48" t="s">
        <v>385</v>
      </c>
      <c r="B29" s="54" t="s">
        <v>386</v>
      </c>
      <c r="C29" s="13"/>
      <c r="D29" s="263">
        <v>25</v>
      </c>
      <c r="E29" s="263">
        <v>-5.98323</v>
      </c>
      <c r="F29" s="37"/>
      <c r="G29" s="55">
        <f t="shared" si="3"/>
        <v>-23.93292</v>
      </c>
      <c r="H29" s="56"/>
    </row>
    <row r="30" spans="1:8" ht="12">
      <c r="A30" s="13" t="s">
        <v>21</v>
      </c>
      <c r="B30" s="13" t="s">
        <v>22</v>
      </c>
      <c r="C30" s="13">
        <v>523.5</v>
      </c>
      <c r="D30" s="263">
        <v>1117.3</v>
      </c>
      <c r="E30" s="264">
        <v>571.84234</v>
      </c>
      <c r="F30" s="38">
        <v>492.75385</v>
      </c>
      <c r="G30" s="55">
        <f t="shared" si="3"/>
        <v>51.18073391210955</v>
      </c>
      <c r="H30" s="56">
        <f t="shared" si="1"/>
        <v>-545.4576599999999</v>
      </c>
    </row>
    <row r="31" spans="1:8" ht="12">
      <c r="A31" s="13" t="s">
        <v>387</v>
      </c>
      <c r="B31" s="13" t="s">
        <v>388</v>
      </c>
      <c r="C31" s="13"/>
      <c r="D31" s="263">
        <v>31</v>
      </c>
      <c r="E31" s="264">
        <v>31.16579</v>
      </c>
      <c r="F31" s="38">
        <v>9.06945</v>
      </c>
      <c r="G31" s="55"/>
      <c r="H31" s="56"/>
    </row>
    <row r="32" spans="1:8" ht="12">
      <c r="A32" s="13" t="s">
        <v>302</v>
      </c>
      <c r="B32" s="13" t="s">
        <v>303</v>
      </c>
      <c r="C32" s="13"/>
      <c r="D32" s="263">
        <v>500</v>
      </c>
      <c r="E32" s="264">
        <v>127.19213</v>
      </c>
      <c r="F32" s="38">
        <v>68.9</v>
      </c>
      <c r="G32" s="55">
        <f t="shared" si="3"/>
        <v>25.438426</v>
      </c>
      <c r="H32" s="56">
        <f t="shared" si="1"/>
        <v>-372.80787</v>
      </c>
    </row>
    <row r="33" spans="1:8" ht="12">
      <c r="A33" s="15" t="s">
        <v>23</v>
      </c>
      <c r="B33" s="12" t="s">
        <v>24</v>
      </c>
      <c r="C33" s="57">
        <f>C34+C35</f>
        <v>7681.08</v>
      </c>
      <c r="D33" s="255">
        <f>D34+D35</f>
        <v>7953.463</v>
      </c>
      <c r="E33" s="255">
        <f>E34+E35</f>
        <v>2965.23545</v>
      </c>
      <c r="F33" s="57">
        <f>F34+F35+F36</f>
        <v>1106.85953</v>
      </c>
      <c r="G33" s="17">
        <f t="shared" si="3"/>
        <v>37.28231903511716</v>
      </c>
      <c r="H33" s="33">
        <f t="shared" si="1"/>
        <v>-4988.22755</v>
      </c>
    </row>
    <row r="34" spans="1:9" ht="12">
      <c r="A34" s="34" t="s">
        <v>389</v>
      </c>
      <c r="B34" s="34" t="s">
        <v>26</v>
      </c>
      <c r="C34" s="34">
        <v>803</v>
      </c>
      <c r="D34" s="260">
        <v>887</v>
      </c>
      <c r="E34" s="121">
        <v>276.224</v>
      </c>
      <c r="F34" s="39">
        <v>96.07653</v>
      </c>
      <c r="G34" s="52">
        <f t="shared" si="3"/>
        <v>31.14137542277339</v>
      </c>
      <c r="H34" s="56">
        <f t="shared" si="1"/>
        <v>-610.7760000000001</v>
      </c>
      <c r="I34" s="47"/>
    </row>
    <row r="35" spans="1:8" ht="12">
      <c r="A35" s="58" t="s">
        <v>29</v>
      </c>
      <c r="B35" s="58" t="s">
        <v>30</v>
      </c>
      <c r="C35" s="58">
        <v>6878.08</v>
      </c>
      <c r="D35" s="264">
        <v>7066.463</v>
      </c>
      <c r="E35" s="259">
        <v>2689.01145</v>
      </c>
      <c r="F35" s="52">
        <v>1010.783</v>
      </c>
      <c r="G35" s="52">
        <f t="shared" si="3"/>
        <v>38.05314554112857</v>
      </c>
      <c r="H35" s="56">
        <f t="shared" si="1"/>
        <v>-4377.45155</v>
      </c>
    </row>
    <row r="36" spans="1:8" ht="12">
      <c r="A36" s="26" t="s">
        <v>374</v>
      </c>
      <c r="B36" s="6" t="s">
        <v>375</v>
      </c>
      <c r="C36" s="81">
        <f>C37</f>
        <v>0</v>
      </c>
      <c r="D36" s="255">
        <f>D37</f>
        <v>0</v>
      </c>
      <c r="E36" s="259"/>
      <c r="F36" s="52"/>
      <c r="G36" s="39"/>
      <c r="H36" s="60"/>
    </row>
    <row r="37" spans="1:8" ht="12">
      <c r="A37" s="27" t="s">
        <v>376</v>
      </c>
      <c r="B37" s="27" t="s">
        <v>377</v>
      </c>
      <c r="C37" s="58"/>
      <c r="D37" s="264"/>
      <c r="E37" s="259"/>
      <c r="F37" s="52"/>
      <c r="G37" s="39"/>
      <c r="H37" s="60"/>
    </row>
    <row r="38" spans="1:8" ht="12">
      <c r="A38" s="26" t="s">
        <v>31</v>
      </c>
      <c r="B38" s="6" t="s">
        <v>32</v>
      </c>
      <c r="C38" s="59">
        <f>C40+C42+C43</f>
        <v>882.65</v>
      </c>
      <c r="D38" s="253">
        <f>D40+D42+D43</f>
        <v>1216.75</v>
      </c>
      <c r="E38" s="253">
        <f>E40+E42+E43</f>
        <v>737.55867</v>
      </c>
      <c r="F38" s="59">
        <f>F40+F42+F43</f>
        <v>487.15062</v>
      </c>
      <c r="G38" s="29">
        <f t="shared" si="3"/>
        <v>60.617108691185535</v>
      </c>
      <c r="H38" s="24">
        <f t="shared" si="1"/>
        <v>-479.19133</v>
      </c>
    </row>
    <row r="39" spans="1:8" ht="12">
      <c r="A39" s="27" t="s">
        <v>33</v>
      </c>
      <c r="B39" s="27" t="s">
        <v>34</v>
      </c>
      <c r="C39" s="27"/>
      <c r="D39" s="261"/>
      <c r="E39" s="261"/>
      <c r="F39" s="28"/>
      <c r="G39" s="29"/>
      <c r="H39" s="30">
        <f t="shared" si="1"/>
        <v>0</v>
      </c>
    </row>
    <row r="40" spans="2:8" ht="12">
      <c r="B40" s="34" t="s">
        <v>35</v>
      </c>
      <c r="C40" s="35">
        <f>C41</f>
        <v>882.65</v>
      </c>
      <c r="D40" s="260">
        <f>D41</f>
        <v>1182.65</v>
      </c>
      <c r="E40" s="260">
        <v>681.27867</v>
      </c>
      <c r="F40" s="35">
        <f>F41</f>
        <v>409.33062</v>
      </c>
      <c r="G40" s="55">
        <f>E40*100/D40</f>
        <v>57.60611085274595</v>
      </c>
      <c r="H40" s="56">
        <f t="shared" si="1"/>
        <v>-501.37133000000006</v>
      </c>
    </row>
    <row r="41" spans="1:8" ht="12">
      <c r="A41" s="27" t="s">
        <v>36</v>
      </c>
      <c r="B41" s="58" t="s">
        <v>37</v>
      </c>
      <c r="C41" s="58">
        <v>882.65</v>
      </c>
      <c r="D41" s="264">
        <v>1182.65</v>
      </c>
      <c r="E41" s="121">
        <v>681.27867</v>
      </c>
      <c r="F41" s="39">
        <v>409.33062</v>
      </c>
      <c r="G41" s="55">
        <f>E41*100/D41</f>
        <v>57.60611085274595</v>
      </c>
      <c r="H41" s="56">
        <f t="shared" si="1"/>
        <v>-501.37133000000006</v>
      </c>
    </row>
    <row r="42" spans="1:8" ht="12">
      <c r="A42" s="27" t="s">
        <v>38</v>
      </c>
      <c r="B42" s="27" t="s">
        <v>39</v>
      </c>
      <c r="C42" s="27"/>
      <c r="D42" s="261">
        <v>34.1</v>
      </c>
      <c r="E42" s="264">
        <v>56.28</v>
      </c>
      <c r="F42" s="38">
        <v>62.82</v>
      </c>
      <c r="G42" s="39">
        <f>E42*100/D42</f>
        <v>165.0439882697947</v>
      </c>
      <c r="H42" s="60">
        <f t="shared" si="1"/>
        <v>22.18</v>
      </c>
    </row>
    <row r="43" spans="1:8" ht="12">
      <c r="A43" s="27"/>
      <c r="B43" s="27" t="s">
        <v>314</v>
      </c>
      <c r="C43" s="27"/>
      <c r="D43" s="261"/>
      <c r="E43" s="261"/>
      <c r="F43" s="28">
        <v>15</v>
      </c>
      <c r="G43" s="39"/>
      <c r="H43" s="60"/>
    </row>
    <row r="44" spans="1:9" ht="12">
      <c r="A44" s="26" t="s">
        <v>40</v>
      </c>
      <c r="B44" s="14" t="s">
        <v>41</v>
      </c>
      <c r="C44" s="64"/>
      <c r="D44" s="287"/>
      <c r="E44" s="265"/>
      <c r="F44" s="65"/>
      <c r="G44" s="29"/>
      <c r="H44" s="30"/>
      <c r="I44" s="9"/>
    </row>
    <row r="45" spans="1:9" ht="12">
      <c r="A45" s="15"/>
      <c r="B45" s="308" t="s">
        <v>42</v>
      </c>
      <c r="C45" s="46"/>
      <c r="D45" s="254"/>
      <c r="E45" s="257">
        <f>E50+E52+E46+E49+E47+E48</f>
        <v>0</v>
      </c>
      <c r="F45" s="66"/>
      <c r="G45" s="32"/>
      <c r="H45" s="33">
        <f t="shared" si="1"/>
        <v>0</v>
      </c>
      <c r="I45" s="9"/>
    </row>
    <row r="46" spans="1:8" s="9" customFormat="1" ht="12">
      <c r="A46" s="13" t="s">
        <v>43</v>
      </c>
      <c r="B46" s="67" t="s">
        <v>44</v>
      </c>
      <c r="C46" s="68"/>
      <c r="D46" s="269"/>
      <c r="E46" s="263"/>
      <c r="F46" s="66"/>
      <c r="G46" s="32"/>
      <c r="H46" s="33">
        <f t="shared" si="1"/>
        <v>0</v>
      </c>
    </row>
    <row r="47" spans="1:8" s="9" customFormat="1" ht="12">
      <c r="A47" s="13" t="s">
        <v>45</v>
      </c>
      <c r="B47" s="67" t="s">
        <v>46</v>
      </c>
      <c r="C47" s="68"/>
      <c r="D47" s="269"/>
      <c r="E47" s="263"/>
      <c r="F47" s="37"/>
      <c r="G47" s="17"/>
      <c r="H47" s="33">
        <f t="shared" si="1"/>
        <v>0</v>
      </c>
    </row>
    <row r="48" spans="1:8" s="9" customFormat="1" ht="12">
      <c r="A48" s="13" t="s">
        <v>47</v>
      </c>
      <c r="B48" s="67" t="s">
        <v>48</v>
      </c>
      <c r="C48" s="68"/>
      <c r="D48" s="269"/>
      <c r="E48" s="263"/>
      <c r="F48" s="37"/>
      <c r="G48" s="17"/>
      <c r="H48" s="33">
        <f t="shared" si="1"/>
        <v>0</v>
      </c>
    </row>
    <row r="49" spans="1:8" s="9" customFormat="1" ht="12">
      <c r="A49" s="13" t="s">
        <v>49</v>
      </c>
      <c r="B49" s="67" t="s">
        <v>50</v>
      </c>
      <c r="C49" s="68"/>
      <c r="D49" s="269"/>
      <c r="E49" s="263"/>
      <c r="F49" s="69"/>
      <c r="G49" s="17"/>
      <c r="H49" s="33">
        <f t="shared" si="1"/>
        <v>0</v>
      </c>
    </row>
    <row r="50" spans="1:9" s="9" customFormat="1" ht="12">
      <c r="A50" s="13" t="s">
        <v>51</v>
      </c>
      <c r="B50" s="58" t="s">
        <v>52</v>
      </c>
      <c r="C50" s="13"/>
      <c r="D50" s="263"/>
      <c r="E50" s="263"/>
      <c r="F50" s="37"/>
      <c r="G50" s="17"/>
      <c r="H50" s="33">
        <f t="shared" si="1"/>
        <v>0</v>
      </c>
      <c r="I50" s="47"/>
    </row>
    <row r="51" spans="1:9" s="9" customFormat="1" ht="12">
      <c r="A51" s="58" t="s">
        <v>53</v>
      </c>
      <c r="B51" s="58" t="s">
        <v>54</v>
      </c>
      <c r="C51" s="58"/>
      <c r="D51" s="264"/>
      <c r="E51" s="259"/>
      <c r="F51" s="52"/>
      <c r="G51" s="17"/>
      <c r="H51" s="33">
        <f t="shared" si="1"/>
        <v>0</v>
      </c>
      <c r="I51" s="47"/>
    </row>
    <row r="52" spans="1:8" s="47" customFormat="1" ht="12">
      <c r="A52" s="27" t="s">
        <v>55</v>
      </c>
      <c r="B52" s="27" t="s">
        <v>56</v>
      </c>
      <c r="C52" s="28">
        <f>C58+C59</f>
        <v>0</v>
      </c>
      <c r="D52" s="261">
        <f>D58+D59</f>
        <v>0</v>
      </c>
      <c r="E52" s="261">
        <f>E58+E59</f>
        <v>0</v>
      </c>
      <c r="F52" s="28"/>
      <c r="G52" s="29"/>
      <c r="H52" s="24">
        <f t="shared" si="1"/>
        <v>0</v>
      </c>
    </row>
    <row r="53" spans="1:8" s="9" customFormat="1" ht="12.75" hidden="1" thickBot="1">
      <c r="A53" s="185" t="s">
        <v>4</v>
      </c>
      <c r="B53" s="178"/>
      <c r="C53" s="185" t="s">
        <v>238</v>
      </c>
      <c r="D53" s="185" t="s">
        <v>400</v>
      </c>
      <c r="E53" s="175" t="s">
        <v>5</v>
      </c>
      <c r="F53" s="175" t="s">
        <v>5</v>
      </c>
      <c r="G53" s="374" t="s">
        <v>194</v>
      </c>
      <c r="H53" s="375"/>
    </row>
    <row r="54" spans="1:8" s="9" customFormat="1" ht="12" hidden="1">
      <c r="A54" s="183" t="s">
        <v>6</v>
      </c>
      <c r="B54" s="176" t="s">
        <v>7</v>
      </c>
      <c r="C54" s="183" t="s">
        <v>239</v>
      </c>
      <c r="D54" s="183" t="s">
        <v>239</v>
      </c>
      <c r="E54" s="189" t="s">
        <v>316</v>
      </c>
      <c r="F54" s="189" t="s">
        <v>316</v>
      </c>
      <c r="G54" s="175"/>
      <c r="H54" s="178"/>
    </row>
    <row r="55" spans="1:8" ht="12.75" hidden="1" thickBot="1">
      <c r="A55" s="184" t="s">
        <v>9</v>
      </c>
      <c r="B55" s="179"/>
      <c r="C55" s="184" t="s">
        <v>8</v>
      </c>
      <c r="D55" s="184" t="s">
        <v>8</v>
      </c>
      <c r="E55" s="177" t="s">
        <v>378</v>
      </c>
      <c r="F55" s="184">
        <v>2013</v>
      </c>
      <c r="G55" s="177" t="s">
        <v>10</v>
      </c>
      <c r="H55" s="190" t="s">
        <v>11</v>
      </c>
    </row>
    <row r="56" spans="1:8" s="47" customFormat="1" ht="12">
      <c r="A56" s="34" t="s">
        <v>57</v>
      </c>
      <c r="B56" s="34" t="s">
        <v>58</v>
      </c>
      <c r="C56" s="34"/>
      <c r="D56" s="34"/>
      <c r="E56" s="71"/>
      <c r="F56" s="71"/>
      <c r="G56" s="23"/>
      <c r="H56" s="24"/>
    </row>
    <row r="57" spans="1:8" s="47" customFormat="1" ht="12">
      <c r="A57" s="34"/>
      <c r="B57" s="34" t="s">
        <v>59</v>
      </c>
      <c r="C57" s="34"/>
      <c r="D57" s="34"/>
      <c r="E57" s="71"/>
      <c r="F57" s="71"/>
      <c r="G57" s="23"/>
      <c r="H57" s="24"/>
    </row>
    <row r="58" spans="1:9" s="47" customFormat="1" ht="12" customHeight="1">
      <c r="A58" s="13"/>
      <c r="B58" s="13" t="s">
        <v>60</v>
      </c>
      <c r="C58" s="13"/>
      <c r="D58" s="13"/>
      <c r="E58" s="263"/>
      <c r="F58" s="37"/>
      <c r="G58" s="32"/>
      <c r="H58" s="33">
        <f t="shared" si="1"/>
        <v>0</v>
      </c>
      <c r="I58" s="4"/>
    </row>
    <row r="59" spans="1:9" s="47" customFormat="1" ht="19.5" customHeight="1" thickBot="1">
      <c r="A59" s="34" t="s">
        <v>61</v>
      </c>
      <c r="B59" s="34" t="s">
        <v>62</v>
      </c>
      <c r="C59" s="34"/>
      <c r="D59" s="34"/>
      <c r="E59" s="121"/>
      <c r="F59" s="39"/>
      <c r="G59" s="23"/>
      <c r="H59" s="24">
        <f t="shared" si="1"/>
        <v>0</v>
      </c>
      <c r="I59" s="4"/>
    </row>
    <row r="60" spans="1:8" ht="24.75" thickBot="1">
      <c r="A60" s="100" t="s">
        <v>63</v>
      </c>
      <c r="B60" s="330" t="s">
        <v>203</v>
      </c>
      <c r="C60" s="42">
        <f>C63+C67+C70</f>
        <v>3883.5</v>
      </c>
      <c r="D60" s="331">
        <f>D63+D67+D70</f>
        <v>6169</v>
      </c>
      <c r="E60" s="331">
        <f>E63+E67+E70</f>
        <v>3669.63648</v>
      </c>
      <c r="F60" s="42">
        <v>1754.89675</v>
      </c>
      <c r="G60" s="73">
        <f>E60*100/D60</f>
        <v>59.485110714864646</v>
      </c>
      <c r="H60" s="20">
        <f t="shared" si="1"/>
        <v>-2499.36352</v>
      </c>
    </row>
    <row r="61" spans="2:8" ht="0.75" customHeight="1">
      <c r="B61" s="74"/>
      <c r="C61" s="74"/>
      <c r="D61" s="288"/>
      <c r="E61" s="66">
        <f>E63+E70+E75+E65+E74</f>
        <v>6887.6668500000005</v>
      </c>
      <c r="F61" s="66">
        <f>F63+F70+F75+F65+F74</f>
        <v>3339.31665</v>
      </c>
      <c r="G61" s="23" t="e">
        <f>E61*100/D61</f>
        <v>#DIV/0!</v>
      </c>
      <c r="H61" s="24">
        <f t="shared" si="1"/>
        <v>6887.6668500000005</v>
      </c>
    </row>
    <row r="62" spans="1:8" ht="12">
      <c r="A62" s="27" t="s">
        <v>64</v>
      </c>
      <c r="B62" s="27" t="s">
        <v>65</v>
      </c>
      <c r="C62" s="27"/>
      <c r="D62" s="261"/>
      <c r="E62" s="28"/>
      <c r="F62" s="28"/>
      <c r="G62" s="29"/>
      <c r="H62" s="30">
        <f t="shared" si="1"/>
        <v>0</v>
      </c>
    </row>
    <row r="63" spans="2:8" ht="13.5" customHeight="1">
      <c r="B63" s="34" t="s">
        <v>66</v>
      </c>
      <c r="C63" s="35">
        <f>C65</f>
        <v>3282.5</v>
      </c>
      <c r="D63" s="260">
        <f>D65</f>
        <v>5568</v>
      </c>
      <c r="E63" s="260">
        <f>E65</f>
        <v>3343.47281</v>
      </c>
      <c r="F63" s="35">
        <v>1556.72892</v>
      </c>
      <c r="G63" s="63">
        <f>E63*100/D63</f>
        <v>60.048003053160926</v>
      </c>
      <c r="H63" s="60">
        <f t="shared" si="1"/>
        <v>-2224.52719</v>
      </c>
    </row>
    <row r="64" spans="1:8" ht="12">
      <c r="A64" s="27" t="s">
        <v>267</v>
      </c>
      <c r="B64" s="27" t="s">
        <v>65</v>
      </c>
      <c r="C64" s="27"/>
      <c r="D64" s="261"/>
      <c r="E64" s="261"/>
      <c r="F64" s="28"/>
      <c r="G64" s="39"/>
      <c r="H64" s="61">
        <f t="shared" si="1"/>
        <v>0</v>
      </c>
    </row>
    <row r="65" spans="2:8" ht="15" customHeight="1">
      <c r="B65" s="34" t="s">
        <v>67</v>
      </c>
      <c r="C65" s="34">
        <v>3282.5</v>
      </c>
      <c r="D65" s="260">
        <v>5568</v>
      </c>
      <c r="E65" s="260">
        <v>3343.47281</v>
      </c>
      <c r="F65" s="35">
        <v>1556.72892</v>
      </c>
      <c r="G65" s="63">
        <f>E65*100/D65</f>
        <v>60.048003053160926</v>
      </c>
      <c r="H65" s="60">
        <f t="shared" si="1"/>
        <v>-2224.52719</v>
      </c>
    </row>
    <row r="66" spans="1:8" ht="12">
      <c r="A66" s="27" t="s">
        <v>277</v>
      </c>
      <c r="B66" s="27" t="s">
        <v>65</v>
      </c>
      <c r="C66" s="27"/>
      <c r="D66" s="261"/>
      <c r="E66" s="261"/>
      <c r="F66" s="28"/>
      <c r="G66" s="39"/>
      <c r="H66" s="61">
        <f>E66-D66</f>
        <v>0</v>
      </c>
    </row>
    <row r="67" spans="2:8" ht="15" customHeight="1">
      <c r="B67" s="34" t="s">
        <v>67</v>
      </c>
      <c r="C67" s="34">
        <v>294</v>
      </c>
      <c r="D67" s="260">
        <v>294</v>
      </c>
      <c r="E67" s="260">
        <v>145.93668</v>
      </c>
      <c r="F67" s="35"/>
      <c r="G67" s="63"/>
      <c r="H67" s="60">
        <v>0</v>
      </c>
    </row>
    <row r="68" spans="1:9" ht="12">
      <c r="A68" s="27" t="s">
        <v>68</v>
      </c>
      <c r="B68" s="27" t="s">
        <v>69</v>
      </c>
      <c r="C68" s="27"/>
      <c r="D68" s="261"/>
      <c r="E68" s="266"/>
      <c r="F68" s="70"/>
      <c r="G68" s="39"/>
      <c r="H68" s="61">
        <f t="shared" si="1"/>
        <v>0</v>
      </c>
      <c r="I68" s="47"/>
    </row>
    <row r="69" spans="1:9" ht="12">
      <c r="A69" s="75"/>
      <c r="B69" s="34" t="s">
        <v>70</v>
      </c>
      <c r="C69" s="34"/>
      <c r="D69" s="260"/>
      <c r="E69" s="267"/>
      <c r="F69" s="76"/>
      <c r="G69" s="63"/>
      <c r="H69" s="60">
        <f t="shared" si="1"/>
        <v>0</v>
      </c>
      <c r="I69" s="77"/>
    </row>
    <row r="70" spans="1:9" s="47" customFormat="1" ht="12">
      <c r="A70" s="75"/>
      <c r="B70" s="34" t="s">
        <v>71</v>
      </c>
      <c r="C70" s="76">
        <f>C72+C74</f>
        <v>307</v>
      </c>
      <c r="D70" s="267">
        <f>D72+D74</f>
        <v>307</v>
      </c>
      <c r="E70" s="267">
        <v>180.22699</v>
      </c>
      <c r="F70" s="267">
        <v>198.16783</v>
      </c>
      <c r="G70" s="55">
        <f>E70*100/D70</f>
        <v>58.70585993485342</v>
      </c>
      <c r="H70" s="56">
        <f t="shared" si="1"/>
        <v>-126.77301</v>
      </c>
      <c r="I70" s="77"/>
    </row>
    <row r="71" spans="1:8" s="77" customFormat="1" ht="12">
      <c r="A71" s="27" t="s">
        <v>72</v>
      </c>
      <c r="B71" s="27" t="s">
        <v>73</v>
      </c>
      <c r="C71" s="27"/>
      <c r="D71" s="261"/>
      <c r="E71" s="268"/>
      <c r="F71" s="78"/>
      <c r="G71" s="39"/>
      <c r="H71" s="61">
        <f t="shared" si="1"/>
        <v>0</v>
      </c>
    </row>
    <row r="72" spans="1:8" s="77" customFormat="1" ht="15.75" customHeight="1">
      <c r="A72" s="68"/>
      <c r="B72" s="13" t="s">
        <v>74</v>
      </c>
      <c r="C72" s="34">
        <v>307</v>
      </c>
      <c r="D72" s="260">
        <v>307</v>
      </c>
      <c r="E72" s="269">
        <v>159.73275</v>
      </c>
      <c r="F72" s="62">
        <v>170.47685</v>
      </c>
      <c r="G72" s="55">
        <f>E72*100/D72</f>
        <v>52.03021172638437</v>
      </c>
      <c r="H72" s="56">
        <f t="shared" si="1"/>
        <v>-147.26725</v>
      </c>
    </row>
    <row r="73" spans="1:8" s="77" customFormat="1" ht="12">
      <c r="A73" s="27" t="s">
        <v>75</v>
      </c>
      <c r="B73" s="27" t="s">
        <v>73</v>
      </c>
      <c r="C73" s="27"/>
      <c r="D73" s="261"/>
      <c r="E73" s="267"/>
      <c r="F73" s="76"/>
      <c r="G73" s="39"/>
      <c r="H73" s="61"/>
    </row>
    <row r="74" spans="1:8" s="77" customFormat="1" ht="14.25" customHeight="1">
      <c r="A74" s="68"/>
      <c r="B74" s="13" t="s">
        <v>76</v>
      </c>
      <c r="C74" s="13"/>
      <c r="D74" s="263"/>
      <c r="E74" s="267">
        <v>20.49424</v>
      </c>
      <c r="F74" s="76">
        <v>27.69098</v>
      </c>
      <c r="G74" s="55"/>
      <c r="H74" s="56">
        <f t="shared" si="1"/>
        <v>20.49424</v>
      </c>
    </row>
    <row r="75" spans="1:8" s="77" customFormat="1" ht="17.25" customHeight="1" thickBot="1">
      <c r="A75" s="27" t="s">
        <v>77</v>
      </c>
      <c r="B75" s="27" t="s">
        <v>78</v>
      </c>
      <c r="C75" s="34"/>
      <c r="D75" s="260"/>
      <c r="E75" s="268"/>
      <c r="F75" s="78"/>
      <c r="G75" s="23"/>
      <c r="H75" s="24">
        <f t="shared" si="1"/>
        <v>0</v>
      </c>
    </row>
    <row r="76" spans="1:8" s="77" customFormat="1" ht="15" customHeight="1" thickBot="1">
      <c r="A76" s="72" t="s">
        <v>79</v>
      </c>
      <c r="B76" s="309" t="s">
        <v>80</v>
      </c>
      <c r="C76" s="43">
        <f>C78</f>
        <v>2667</v>
      </c>
      <c r="D76" s="331">
        <f>D78+D79+D81+D80</f>
        <v>4077</v>
      </c>
      <c r="E76" s="331">
        <f>E78+E79+E81+E80+E82+E83</f>
        <v>2819.88378</v>
      </c>
      <c r="F76" s="43">
        <v>1515.04771</v>
      </c>
      <c r="G76" s="73">
        <f>E76*100/D76</f>
        <v>69.16565562913908</v>
      </c>
      <c r="H76" s="20">
        <f t="shared" si="1"/>
        <v>-1257.1162199999999</v>
      </c>
    </row>
    <row r="77" spans="1:8" s="77" customFormat="1" ht="16.5" customHeight="1">
      <c r="A77" s="34" t="s">
        <v>392</v>
      </c>
      <c r="B77" s="34" t="s">
        <v>82</v>
      </c>
      <c r="C77" s="34"/>
      <c r="D77" s="260"/>
      <c r="E77" s="267"/>
      <c r="F77" s="75"/>
      <c r="G77" s="23"/>
      <c r="H77" s="24">
        <f t="shared" si="1"/>
        <v>0</v>
      </c>
    </row>
    <row r="78" spans="1:8" s="77" customFormat="1" ht="17.25" customHeight="1">
      <c r="A78" s="75"/>
      <c r="B78" s="34" t="s">
        <v>83</v>
      </c>
      <c r="C78" s="34">
        <v>2667</v>
      </c>
      <c r="D78" s="260">
        <v>3467</v>
      </c>
      <c r="E78" s="267">
        <v>2263.14134</v>
      </c>
      <c r="F78" s="76">
        <v>1387.5047</v>
      </c>
      <c r="G78" s="23">
        <f>E78*100/D78</f>
        <v>65.27664666858956</v>
      </c>
      <c r="H78" s="24">
        <f t="shared" si="1"/>
        <v>-1203.8586599999999</v>
      </c>
    </row>
    <row r="79" spans="1:8" s="77" customFormat="1" ht="30" customHeight="1">
      <c r="A79" s="27" t="s">
        <v>393</v>
      </c>
      <c r="B79" s="54" t="s">
        <v>395</v>
      </c>
      <c r="C79" s="48"/>
      <c r="D79" s="259">
        <v>60</v>
      </c>
      <c r="E79" s="262">
        <v>12.41062</v>
      </c>
      <c r="F79" s="50">
        <v>4.75768</v>
      </c>
      <c r="G79" s="17"/>
      <c r="H79" s="88"/>
    </row>
    <row r="80" spans="1:8" s="77" customFormat="1" ht="30" customHeight="1">
      <c r="A80" s="27" t="s">
        <v>418</v>
      </c>
      <c r="B80" s="54" t="s">
        <v>419</v>
      </c>
      <c r="C80" s="48"/>
      <c r="D80" s="259"/>
      <c r="E80" s="262">
        <v>0.5952</v>
      </c>
      <c r="F80" s="50"/>
      <c r="G80" s="17"/>
      <c r="H80" s="88"/>
    </row>
    <row r="81" spans="1:8" s="77" customFormat="1" ht="20.25" customHeight="1">
      <c r="A81" s="27" t="s">
        <v>394</v>
      </c>
      <c r="B81" s="48" t="s">
        <v>396</v>
      </c>
      <c r="C81" s="48"/>
      <c r="D81" s="259">
        <v>550</v>
      </c>
      <c r="E81" s="262">
        <v>239.64563</v>
      </c>
      <c r="F81" s="50">
        <v>122.78533</v>
      </c>
      <c r="G81" s="17"/>
      <c r="H81" s="88"/>
    </row>
    <row r="82" spans="1:8" s="77" customFormat="1" ht="20.25" customHeight="1">
      <c r="A82" s="48" t="s">
        <v>403</v>
      </c>
      <c r="B82" s="48" t="s">
        <v>404</v>
      </c>
      <c r="C82" s="48"/>
      <c r="D82" s="259"/>
      <c r="E82" s="262">
        <v>0.00204</v>
      </c>
      <c r="F82" s="50"/>
      <c r="G82" s="17"/>
      <c r="H82" s="88"/>
    </row>
    <row r="83" spans="1:8" s="77" customFormat="1" ht="27.75" customHeight="1">
      <c r="A83" s="48" t="s">
        <v>422</v>
      </c>
      <c r="B83" s="359" t="s">
        <v>405</v>
      </c>
      <c r="C83" s="48"/>
      <c r="D83" s="259"/>
      <c r="E83" s="262">
        <v>304.08895</v>
      </c>
      <c r="F83" s="50"/>
      <c r="G83" s="17"/>
      <c r="H83" s="88"/>
    </row>
    <row r="84" spans="1:8" s="9" customFormat="1" ht="12.75" thickBot="1">
      <c r="A84" s="183" t="s">
        <v>4</v>
      </c>
      <c r="B84" s="355"/>
      <c r="C84" s="183" t="s">
        <v>238</v>
      </c>
      <c r="D84" s="320" t="s">
        <v>400</v>
      </c>
      <c r="E84" s="176" t="s">
        <v>5</v>
      </c>
      <c r="F84" s="356" t="s">
        <v>5</v>
      </c>
      <c r="G84" s="376" t="s">
        <v>194</v>
      </c>
      <c r="H84" s="377"/>
    </row>
    <row r="85" spans="1:8" s="9" customFormat="1" ht="12">
      <c r="A85" s="183" t="s">
        <v>6</v>
      </c>
      <c r="B85" s="176" t="s">
        <v>7</v>
      </c>
      <c r="C85" s="183" t="s">
        <v>239</v>
      </c>
      <c r="D85" s="320" t="s">
        <v>239</v>
      </c>
      <c r="E85" s="189" t="s">
        <v>336</v>
      </c>
      <c r="F85" s="189" t="s">
        <v>336</v>
      </c>
      <c r="G85" s="175"/>
      <c r="H85" s="178"/>
    </row>
    <row r="86" spans="1:8" ht="12.75" thickBot="1">
      <c r="A86" s="184" t="s">
        <v>9</v>
      </c>
      <c r="B86" s="179"/>
      <c r="C86" s="184" t="s">
        <v>8</v>
      </c>
      <c r="D86" s="321" t="s">
        <v>8</v>
      </c>
      <c r="E86" s="177" t="s">
        <v>378</v>
      </c>
      <c r="F86" s="188" t="s">
        <v>284</v>
      </c>
      <c r="G86" s="177" t="s">
        <v>10</v>
      </c>
      <c r="H86" s="190" t="s">
        <v>11</v>
      </c>
    </row>
    <row r="87" spans="1:9" s="77" customFormat="1" ht="12">
      <c r="A87" s="332" t="s">
        <v>84</v>
      </c>
      <c r="B87" s="325" t="s">
        <v>85</v>
      </c>
      <c r="C87" s="333"/>
      <c r="D87" s="334"/>
      <c r="E87" s="334"/>
      <c r="F87" s="335"/>
      <c r="G87" s="336"/>
      <c r="H87" s="337">
        <f t="shared" si="1"/>
        <v>0</v>
      </c>
      <c r="I87" s="47"/>
    </row>
    <row r="88" spans="1:8" s="77" customFormat="1" ht="12.75" thickBot="1">
      <c r="A88" s="338"/>
      <c r="B88" s="313" t="s">
        <v>86</v>
      </c>
      <c r="C88" s="250"/>
      <c r="D88" s="339"/>
      <c r="E88" s="340">
        <f>E89</f>
        <v>1.3</v>
      </c>
      <c r="F88" s="340"/>
      <c r="G88" s="251"/>
      <c r="H88" s="182">
        <f t="shared" si="1"/>
        <v>1.3</v>
      </c>
    </row>
    <row r="89" spans="1:9" s="47" customFormat="1" ht="12">
      <c r="A89" s="13" t="s">
        <v>87</v>
      </c>
      <c r="B89" s="75" t="s">
        <v>88</v>
      </c>
      <c r="C89" s="75"/>
      <c r="D89" s="267"/>
      <c r="E89" s="62">
        <f>E90</f>
        <v>1.3</v>
      </c>
      <c r="F89" s="62">
        <f>F90</f>
        <v>0</v>
      </c>
      <c r="G89" s="32"/>
      <c r="H89" s="33">
        <f t="shared" si="1"/>
        <v>1.3</v>
      </c>
      <c r="I89" s="77"/>
    </row>
    <row r="90" spans="1:8" s="77" customFormat="1" ht="12">
      <c r="A90" s="27" t="s">
        <v>415</v>
      </c>
      <c r="B90" s="27" t="s">
        <v>90</v>
      </c>
      <c r="C90" s="27"/>
      <c r="D90" s="261"/>
      <c r="E90" s="80">
        <f>E92</f>
        <v>1.3</v>
      </c>
      <c r="F90" s="80">
        <f>F92</f>
        <v>0</v>
      </c>
      <c r="G90" s="29"/>
      <c r="H90" s="24">
        <f t="shared" si="1"/>
        <v>1.3</v>
      </c>
    </row>
    <row r="91" spans="1:8" s="77" customFormat="1" ht="12">
      <c r="A91" s="27" t="s">
        <v>416</v>
      </c>
      <c r="B91" s="27" t="s">
        <v>92</v>
      </c>
      <c r="C91" s="27"/>
      <c r="D91" s="261"/>
      <c r="E91" s="65"/>
      <c r="F91" s="65"/>
      <c r="G91" s="29"/>
      <c r="H91" s="30"/>
    </row>
    <row r="92" spans="1:8" s="77" customFormat="1" ht="12.75" thickBot="1">
      <c r="A92" s="34"/>
      <c r="B92" s="34" t="s">
        <v>93</v>
      </c>
      <c r="C92" s="34"/>
      <c r="D92" s="260"/>
      <c r="E92" s="35">
        <v>1.3</v>
      </c>
      <c r="F92" s="35">
        <v>0</v>
      </c>
      <c r="G92" s="23"/>
      <c r="H92" s="24">
        <f aca="true" t="shared" si="4" ref="H92:H169">E92-D92</f>
        <v>1.3</v>
      </c>
    </row>
    <row r="93" spans="1:8" s="77" customFormat="1" ht="12.75" thickBot="1">
      <c r="A93" s="72" t="s">
        <v>348</v>
      </c>
      <c r="B93" s="341" t="s">
        <v>349</v>
      </c>
      <c r="C93" s="342"/>
      <c r="D93" s="274">
        <f>D95+D96+D94</f>
        <v>1942.2</v>
      </c>
      <c r="E93" s="343"/>
      <c r="F93" s="344"/>
      <c r="G93" s="73"/>
      <c r="H93" s="20"/>
    </row>
    <row r="94" spans="1:8" s="77" customFormat="1" ht="24.75" thickBot="1">
      <c r="A94" s="72" t="s">
        <v>420</v>
      </c>
      <c r="B94" s="341" t="s">
        <v>421</v>
      </c>
      <c r="C94" s="342"/>
      <c r="D94" s="343">
        <v>100</v>
      </c>
      <c r="E94" s="274"/>
      <c r="F94" s="344"/>
      <c r="G94" s="73"/>
      <c r="H94" s="20"/>
    </row>
    <row r="95" spans="1:9" s="77" customFormat="1" ht="35.25" customHeight="1" thickBot="1">
      <c r="A95" s="72" t="s">
        <v>304</v>
      </c>
      <c r="B95" s="330" t="s">
        <v>210</v>
      </c>
      <c r="C95" s="345"/>
      <c r="D95" s="346">
        <v>254</v>
      </c>
      <c r="E95" s="274"/>
      <c r="F95" s="97">
        <v>1056.13962</v>
      </c>
      <c r="G95" s="73"/>
      <c r="H95" s="20">
        <f t="shared" si="4"/>
        <v>-254</v>
      </c>
      <c r="I95" s="4"/>
    </row>
    <row r="96" spans="1:8" s="9" customFormat="1" ht="12.75" thickBot="1">
      <c r="A96" s="72" t="s">
        <v>289</v>
      </c>
      <c r="B96" s="341" t="s">
        <v>94</v>
      </c>
      <c r="C96" s="345">
        <v>639</v>
      </c>
      <c r="D96" s="346">
        <v>1588.2</v>
      </c>
      <c r="E96" s="274">
        <v>1083.29268</v>
      </c>
      <c r="F96" s="97">
        <v>466.2</v>
      </c>
      <c r="G96" s="73">
        <f>E96*100/D96</f>
        <v>68.20883264072535</v>
      </c>
      <c r="H96" s="20">
        <f t="shared" si="4"/>
        <v>-504.90732</v>
      </c>
    </row>
    <row r="97" spans="1:8" ht="12.75" thickBot="1">
      <c r="A97" s="72" t="s">
        <v>95</v>
      </c>
      <c r="B97" s="309" t="s">
        <v>96</v>
      </c>
      <c r="C97" s="43">
        <f>C99+C102+C114+C119+C123+C112+C108+C111+C121+C107+C122+C120+C118</f>
        <v>1033.6</v>
      </c>
      <c r="D97" s="331">
        <f>D99+D102+D114+D119+D123+D112+D108+D111+D121+D107+D122+D120+D118+D100+D110+D127</f>
        <v>1487.6</v>
      </c>
      <c r="E97" s="331">
        <f>E99+E102+E110+E114+E119+E123+E112+E108+E111+E121+E107+E122+E120+E127+E100</f>
        <v>644.03463</v>
      </c>
      <c r="F97" s="43">
        <v>714.74018</v>
      </c>
      <c r="G97" s="73">
        <f>E97*100/D97</f>
        <v>43.29353522452272</v>
      </c>
      <c r="H97" s="20">
        <f t="shared" si="4"/>
        <v>-843.5653699999999</v>
      </c>
    </row>
    <row r="98" spans="1:9" s="9" customFormat="1" ht="12">
      <c r="A98" s="34" t="s">
        <v>279</v>
      </c>
      <c r="B98" s="34" t="s">
        <v>97</v>
      </c>
      <c r="C98" s="34"/>
      <c r="D98" s="260"/>
      <c r="E98" s="347"/>
      <c r="F98" s="348"/>
      <c r="G98" s="23"/>
      <c r="H98" s="24"/>
      <c r="I98" s="4"/>
    </row>
    <row r="99" spans="2:8" ht="12">
      <c r="B99" s="34" t="s">
        <v>98</v>
      </c>
      <c r="C99" s="34">
        <v>94.8</v>
      </c>
      <c r="D99" s="260">
        <v>94.8</v>
      </c>
      <c r="E99" s="260">
        <v>20.81829</v>
      </c>
      <c r="F99" s="35">
        <v>49.16277</v>
      </c>
      <c r="G99" s="63">
        <f>E99*100/D99</f>
        <v>21.960221518987343</v>
      </c>
      <c r="H99" s="24">
        <f t="shared" si="4"/>
        <v>-73.98170999999999</v>
      </c>
    </row>
    <row r="100" spans="1:8" ht="24">
      <c r="A100" s="48" t="s">
        <v>397</v>
      </c>
      <c r="B100" s="54" t="s">
        <v>398</v>
      </c>
      <c r="C100" s="48"/>
      <c r="D100" s="259">
        <v>3</v>
      </c>
      <c r="E100" s="259">
        <v>1.458</v>
      </c>
      <c r="F100" s="52"/>
      <c r="G100" s="52"/>
      <c r="H100" s="88"/>
    </row>
    <row r="101" spans="1:8" ht="12">
      <c r="A101" s="27" t="s">
        <v>99</v>
      </c>
      <c r="B101" s="27" t="s">
        <v>100</v>
      </c>
      <c r="C101" s="27"/>
      <c r="D101" s="261"/>
      <c r="E101" s="261"/>
      <c r="F101" s="28"/>
      <c r="G101" s="39"/>
      <c r="H101" s="30"/>
    </row>
    <row r="102" spans="1:8" ht="12">
      <c r="A102" s="13"/>
      <c r="B102" s="13" t="s">
        <v>101</v>
      </c>
      <c r="C102" s="13">
        <v>33</v>
      </c>
      <c r="D102" s="263">
        <v>33</v>
      </c>
      <c r="E102" s="263"/>
      <c r="F102" s="37">
        <v>9</v>
      </c>
      <c r="G102" s="55">
        <f>E102*100/D102</f>
        <v>0</v>
      </c>
      <c r="H102" s="33">
        <f t="shared" si="4"/>
        <v>-33</v>
      </c>
    </row>
    <row r="103" spans="1:8" ht="12">
      <c r="A103" s="34" t="s">
        <v>102</v>
      </c>
      <c r="B103" s="34" t="s">
        <v>103</v>
      </c>
      <c r="C103" s="34"/>
      <c r="D103" s="260"/>
      <c r="E103" s="260"/>
      <c r="F103" s="35"/>
      <c r="G103" s="39"/>
      <c r="H103" s="30"/>
    </row>
    <row r="104" spans="2:8" ht="12">
      <c r="B104" s="13" t="s">
        <v>104</v>
      </c>
      <c r="C104" s="34"/>
      <c r="D104" s="260"/>
      <c r="E104" s="260"/>
      <c r="F104" s="35">
        <v>16.7</v>
      </c>
      <c r="G104" s="55"/>
      <c r="H104" s="33">
        <f t="shared" si="4"/>
        <v>0</v>
      </c>
    </row>
    <row r="105" spans="1:8" ht="12">
      <c r="A105" s="27" t="s">
        <v>105</v>
      </c>
      <c r="B105" s="27" t="s">
        <v>103</v>
      </c>
      <c r="C105" s="27"/>
      <c r="D105" s="261"/>
      <c r="E105" s="261"/>
      <c r="F105" s="28"/>
      <c r="G105" s="39"/>
      <c r="H105" s="30"/>
    </row>
    <row r="106" spans="2:8" ht="12">
      <c r="B106" s="34" t="s">
        <v>106</v>
      </c>
      <c r="C106" s="34"/>
      <c r="D106" s="260"/>
      <c r="E106" s="260"/>
      <c r="F106" s="35"/>
      <c r="G106" s="63"/>
      <c r="H106" s="24"/>
    </row>
    <row r="107" spans="2:8" ht="12">
      <c r="B107" s="34" t="s">
        <v>93</v>
      </c>
      <c r="C107" s="34"/>
      <c r="D107" s="260"/>
      <c r="E107" s="260"/>
      <c r="F107" s="35"/>
      <c r="G107" s="55"/>
      <c r="H107" s="33">
        <f t="shared" si="4"/>
        <v>0</v>
      </c>
    </row>
    <row r="108" spans="1:8" ht="12" customHeight="1">
      <c r="A108" s="27" t="s">
        <v>226</v>
      </c>
      <c r="B108" s="58" t="s">
        <v>227</v>
      </c>
      <c r="C108" s="58">
        <v>349.4</v>
      </c>
      <c r="D108" s="264">
        <v>324.4</v>
      </c>
      <c r="E108" s="259">
        <v>0.1</v>
      </c>
      <c r="F108" s="38">
        <v>320</v>
      </c>
      <c r="G108" s="52"/>
      <c r="H108" s="88">
        <f t="shared" si="4"/>
        <v>-324.29999999999995</v>
      </c>
    </row>
    <row r="109" spans="1:8" ht="12">
      <c r="A109" s="27" t="s">
        <v>107</v>
      </c>
      <c r="B109" s="27" t="s">
        <v>108</v>
      </c>
      <c r="C109" s="27"/>
      <c r="D109" s="261"/>
      <c r="E109" s="261"/>
      <c r="F109" s="28"/>
      <c r="G109" s="39"/>
      <c r="H109" s="30"/>
    </row>
    <row r="110" spans="1:8" ht="12">
      <c r="A110" s="13"/>
      <c r="B110" s="13" t="s">
        <v>109</v>
      </c>
      <c r="C110" s="37">
        <v>25</v>
      </c>
      <c r="D110" s="263">
        <v>385</v>
      </c>
      <c r="E110" s="263">
        <v>221</v>
      </c>
      <c r="F110" s="37"/>
      <c r="G110" s="55">
        <f>E110*100/D110</f>
        <v>57.4025974025974</v>
      </c>
      <c r="H110" s="33">
        <f t="shared" si="4"/>
        <v>-164</v>
      </c>
    </row>
    <row r="111" spans="1:8" ht="15.75" customHeight="1">
      <c r="A111" s="27" t="s">
        <v>110</v>
      </c>
      <c r="B111" s="27" t="s">
        <v>111</v>
      </c>
      <c r="C111" s="28"/>
      <c r="D111" s="261">
        <v>35</v>
      </c>
      <c r="E111" s="259">
        <v>90.4</v>
      </c>
      <c r="F111" s="52">
        <v>4.4</v>
      </c>
      <c r="G111" s="55">
        <f>E111*100/D111</f>
        <v>258.2857142857143</v>
      </c>
      <c r="H111" s="33">
        <f t="shared" si="4"/>
        <v>55.400000000000006</v>
      </c>
    </row>
    <row r="112" spans="1:8" ht="12.75" customHeight="1">
      <c r="A112" s="27" t="s">
        <v>112</v>
      </c>
      <c r="B112" s="27" t="s">
        <v>225</v>
      </c>
      <c r="C112" s="28"/>
      <c r="D112" s="261"/>
      <c r="E112" s="121"/>
      <c r="F112" s="39"/>
      <c r="G112" s="39"/>
      <c r="H112" s="24">
        <f t="shared" si="4"/>
        <v>0</v>
      </c>
    </row>
    <row r="113" spans="1:8" ht="12">
      <c r="A113" s="27" t="s">
        <v>113</v>
      </c>
      <c r="B113" s="27" t="s">
        <v>108</v>
      </c>
      <c r="C113" s="28"/>
      <c r="D113" s="261"/>
      <c r="E113" s="261"/>
      <c r="F113" s="28"/>
      <c r="G113" s="39"/>
      <c r="H113" s="30">
        <f t="shared" si="4"/>
        <v>0</v>
      </c>
    </row>
    <row r="114" spans="2:8" ht="12">
      <c r="B114" s="34" t="s">
        <v>114</v>
      </c>
      <c r="C114" s="35"/>
      <c r="D114" s="260"/>
      <c r="E114" s="260">
        <v>4</v>
      </c>
      <c r="F114" s="35"/>
      <c r="G114" s="23"/>
      <c r="H114" s="24">
        <f t="shared" si="4"/>
        <v>4</v>
      </c>
    </row>
    <row r="115" ht="12" hidden="1"/>
    <row r="116" ht="12" hidden="1"/>
    <row r="117" ht="12" hidden="1"/>
    <row r="118" spans="1:8" ht="12">
      <c r="A118" s="13" t="s">
        <v>115</v>
      </c>
      <c r="B118" s="13" t="s">
        <v>116</v>
      </c>
      <c r="C118" s="37">
        <v>60</v>
      </c>
      <c r="D118" s="263"/>
      <c r="E118" s="55"/>
      <c r="F118" s="55"/>
      <c r="G118" s="32"/>
      <c r="H118" s="33">
        <f t="shared" si="4"/>
        <v>0</v>
      </c>
    </row>
    <row r="119" spans="1:8" ht="12">
      <c r="A119" s="58"/>
      <c r="B119" s="58" t="s">
        <v>117</v>
      </c>
      <c r="C119" s="38"/>
      <c r="D119" s="264"/>
      <c r="E119" s="52"/>
      <c r="F119" s="52"/>
      <c r="G119" s="52"/>
      <c r="H119" s="56">
        <f t="shared" si="4"/>
        <v>0</v>
      </c>
    </row>
    <row r="120" spans="1:8" ht="12">
      <c r="A120" s="48" t="s">
        <v>312</v>
      </c>
      <c r="B120" s="48"/>
      <c r="C120" s="38"/>
      <c r="D120" s="264">
        <v>60</v>
      </c>
      <c r="E120" s="259">
        <v>20</v>
      </c>
      <c r="F120" s="52">
        <v>5</v>
      </c>
      <c r="G120" s="55">
        <f>E120*100/D120</f>
        <v>33.333333333333336</v>
      </c>
      <c r="H120" s="56"/>
    </row>
    <row r="121" spans="1:8" ht="24" customHeight="1">
      <c r="A121" s="48" t="s">
        <v>305</v>
      </c>
      <c r="B121" s="166" t="s">
        <v>307</v>
      </c>
      <c r="C121" s="48"/>
      <c r="D121" s="259"/>
      <c r="E121" s="259"/>
      <c r="F121" s="52">
        <v>60</v>
      </c>
      <c r="G121" s="52"/>
      <c r="H121" s="89"/>
    </row>
    <row r="122" spans="1:8" ht="23.25" customHeight="1">
      <c r="A122" s="48" t="s">
        <v>306</v>
      </c>
      <c r="B122" s="167" t="s">
        <v>308</v>
      </c>
      <c r="C122" s="48"/>
      <c r="D122" s="259"/>
      <c r="E122" s="272">
        <v>6</v>
      </c>
      <c r="F122" s="152">
        <v>4</v>
      </c>
      <c r="G122" s="55"/>
      <c r="H122" s="89"/>
    </row>
    <row r="123" spans="1:8" ht="12">
      <c r="A123" s="34" t="s">
        <v>118</v>
      </c>
      <c r="B123" s="34" t="s">
        <v>119</v>
      </c>
      <c r="C123" s="55">
        <f>C125</f>
        <v>496.4</v>
      </c>
      <c r="D123" s="136">
        <f>D125</f>
        <v>496.4</v>
      </c>
      <c r="E123" s="273">
        <f>E125</f>
        <v>265.25834</v>
      </c>
      <c r="F123" s="90">
        <v>243.48141</v>
      </c>
      <c r="G123" s="63">
        <f>E123*100/D123</f>
        <v>53.43641015310234</v>
      </c>
      <c r="H123" s="60">
        <f t="shared" si="4"/>
        <v>-231.14166</v>
      </c>
    </row>
    <row r="124" spans="1:8" ht="12">
      <c r="A124" s="27" t="s">
        <v>325</v>
      </c>
      <c r="B124" s="27" t="s">
        <v>121</v>
      </c>
      <c r="C124" s="27"/>
      <c r="D124" s="261"/>
      <c r="E124" s="261"/>
      <c r="F124" s="28"/>
      <c r="G124" s="28"/>
      <c r="H124" s="61">
        <f t="shared" si="4"/>
        <v>0</v>
      </c>
    </row>
    <row r="125" spans="2:8" ht="12">
      <c r="B125" s="34" t="s">
        <v>122</v>
      </c>
      <c r="C125" s="34">
        <v>496.4</v>
      </c>
      <c r="D125" s="260">
        <v>496.4</v>
      </c>
      <c r="E125" s="260">
        <v>265.25834</v>
      </c>
      <c r="F125" s="35">
        <v>242.48141</v>
      </c>
      <c r="G125" s="37">
        <f>E125*100/D125</f>
        <v>53.43641015310234</v>
      </c>
      <c r="H125" s="56">
        <f t="shared" si="4"/>
        <v>-231.14166</v>
      </c>
    </row>
    <row r="126" spans="1:8" ht="12">
      <c r="A126" s="27" t="s">
        <v>123</v>
      </c>
      <c r="B126" s="27" t="s">
        <v>97</v>
      </c>
      <c r="C126" s="27"/>
      <c r="D126" s="261"/>
      <c r="E126" s="261"/>
      <c r="F126" s="28"/>
      <c r="G126" s="55"/>
      <c r="H126" s="56">
        <f t="shared" si="4"/>
        <v>0</v>
      </c>
    </row>
    <row r="127" spans="2:8" ht="12.75" thickBot="1">
      <c r="B127" s="34" t="s">
        <v>124</v>
      </c>
      <c r="C127" s="34"/>
      <c r="D127" s="260">
        <v>56</v>
      </c>
      <c r="E127" s="260">
        <v>15</v>
      </c>
      <c r="F127" s="35"/>
      <c r="G127" s="39">
        <f>E127*100/D127</f>
        <v>26.785714285714285</v>
      </c>
      <c r="H127" s="60">
        <f t="shared" si="4"/>
        <v>-41</v>
      </c>
    </row>
    <row r="128" spans="1:8" ht="12.75" thickBot="1">
      <c r="A128" s="72" t="s">
        <v>125</v>
      </c>
      <c r="B128" s="309" t="s">
        <v>126</v>
      </c>
      <c r="C128" s="42">
        <f>C131+C132</f>
        <v>0</v>
      </c>
      <c r="D128" s="331">
        <f>D131+D132</f>
        <v>7830</v>
      </c>
      <c r="E128" s="349">
        <f>E129+E130+E131+E132</f>
        <v>1624.85188</v>
      </c>
      <c r="F128" s="350">
        <v>921.44961</v>
      </c>
      <c r="G128" s="351">
        <f>E128*100/D128</f>
        <v>20.75162043422733</v>
      </c>
      <c r="H128" s="20">
        <f t="shared" si="4"/>
        <v>-6205.14812</v>
      </c>
    </row>
    <row r="129" spans="1:8" ht="12">
      <c r="A129" s="34" t="s">
        <v>127</v>
      </c>
      <c r="B129" s="34" t="s">
        <v>128</v>
      </c>
      <c r="C129" s="34"/>
      <c r="D129" s="260"/>
      <c r="E129" s="263">
        <v>-34.09583</v>
      </c>
      <c r="F129" s="37">
        <v>385.86785</v>
      </c>
      <c r="G129" s="55"/>
      <c r="H129" s="33">
        <f t="shared" si="4"/>
        <v>-34.09583</v>
      </c>
    </row>
    <row r="130" spans="1:8" ht="12">
      <c r="A130" s="27" t="s">
        <v>309</v>
      </c>
      <c r="B130" s="58" t="s">
        <v>128</v>
      </c>
      <c r="C130" s="58"/>
      <c r="D130" s="264"/>
      <c r="E130" s="264">
        <v>21.11648</v>
      </c>
      <c r="F130" s="38">
        <v>28.93847</v>
      </c>
      <c r="G130" s="17"/>
      <c r="H130" s="33">
        <f t="shared" si="4"/>
        <v>21.11648</v>
      </c>
    </row>
    <row r="131" spans="1:8" ht="12">
      <c r="A131" s="27" t="s">
        <v>280</v>
      </c>
      <c r="B131" s="58" t="s">
        <v>129</v>
      </c>
      <c r="C131" s="58"/>
      <c r="D131" s="264">
        <v>4000</v>
      </c>
      <c r="E131" s="259"/>
      <c r="F131" s="52"/>
      <c r="G131" s="17"/>
      <c r="H131" s="33">
        <f t="shared" si="4"/>
        <v>-4000</v>
      </c>
    </row>
    <row r="132" spans="1:8" ht="21" customHeight="1" thickBot="1">
      <c r="A132" s="27" t="s">
        <v>319</v>
      </c>
      <c r="B132" s="27" t="s">
        <v>126</v>
      </c>
      <c r="C132" s="27"/>
      <c r="D132" s="261">
        <v>3830</v>
      </c>
      <c r="E132" s="121">
        <v>1637.83123</v>
      </c>
      <c r="F132" s="39">
        <v>506.64329</v>
      </c>
      <c r="G132" s="39">
        <f aca="true" t="shared" si="5" ref="G132:G138">E132*100/D132</f>
        <v>42.76321749347258</v>
      </c>
      <c r="H132" s="24">
        <f t="shared" si="4"/>
        <v>-2192.16877</v>
      </c>
    </row>
    <row r="133" spans="1:8" ht="12.75" thickBot="1">
      <c r="A133" s="72" t="s">
        <v>134</v>
      </c>
      <c r="B133" s="309" t="s">
        <v>135</v>
      </c>
      <c r="C133" s="96">
        <f>C134</f>
        <v>258515.19999999998</v>
      </c>
      <c r="D133" s="274">
        <f>D134+D230+D234+D232</f>
        <v>441701.58499999996</v>
      </c>
      <c r="E133" s="274">
        <f>E134+E230+E234+E232</f>
        <v>297514.6922</v>
      </c>
      <c r="F133" s="96">
        <v>226045.42818</v>
      </c>
      <c r="G133" s="98">
        <f t="shared" si="5"/>
        <v>67.35649187222184</v>
      </c>
      <c r="H133" s="99">
        <f t="shared" si="4"/>
        <v>-144186.89279999997</v>
      </c>
    </row>
    <row r="134" spans="1:8" ht="12.75" thickBot="1">
      <c r="A134" s="100" t="s">
        <v>232</v>
      </c>
      <c r="B134" s="309" t="s">
        <v>233</v>
      </c>
      <c r="C134" s="73">
        <f>C135+C138+C167+C210</f>
        <v>258515.19999999998</v>
      </c>
      <c r="D134" s="245">
        <f>D135+D138+D167+D210</f>
        <v>435988.58499999996</v>
      </c>
      <c r="E134" s="245">
        <f>E135+E138+E167+E210</f>
        <v>292909.51616</v>
      </c>
      <c r="F134" s="101">
        <v>225641.4946</v>
      </c>
      <c r="G134" s="98">
        <f t="shared" si="5"/>
        <v>67.18284061496702</v>
      </c>
      <c r="H134" s="99">
        <f t="shared" si="4"/>
        <v>-143079.06883999996</v>
      </c>
    </row>
    <row r="135" spans="1:8" ht="12.75" thickBot="1">
      <c r="A135" s="72" t="s">
        <v>136</v>
      </c>
      <c r="B135" s="309" t="s">
        <v>137</v>
      </c>
      <c r="C135" s="102">
        <f>C136+C137</f>
        <v>100951</v>
      </c>
      <c r="D135" s="245">
        <f>D136+D137</f>
        <v>102887</v>
      </c>
      <c r="E135" s="245">
        <f>E136+E137</f>
        <v>68901</v>
      </c>
      <c r="F135" s="102">
        <v>55576</v>
      </c>
      <c r="G135" s="73">
        <f t="shared" si="5"/>
        <v>66.96764411441679</v>
      </c>
      <c r="H135" s="20">
        <f t="shared" si="4"/>
        <v>-33986</v>
      </c>
    </row>
    <row r="136" spans="1:8" ht="12">
      <c r="A136" s="34" t="s">
        <v>138</v>
      </c>
      <c r="B136" s="68" t="s">
        <v>139</v>
      </c>
      <c r="C136" s="68">
        <v>100951</v>
      </c>
      <c r="D136" s="269">
        <v>100951</v>
      </c>
      <c r="E136" s="136">
        <v>66965</v>
      </c>
      <c r="F136" s="92">
        <v>55576</v>
      </c>
      <c r="G136" s="63">
        <f t="shared" si="5"/>
        <v>66.33416211825539</v>
      </c>
      <c r="H136" s="60">
        <f t="shared" si="4"/>
        <v>-33986</v>
      </c>
    </row>
    <row r="137" spans="1:8" ht="24.75" customHeight="1" thickBot="1">
      <c r="A137" s="91" t="s">
        <v>218</v>
      </c>
      <c r="B137" s="103" t="s">
        <v>219</v>
      </c>
      <c r="C137" s="103"/>
      <c r="D137" s="289">
        <v>1936</v>
      </c>
      <c r="E137" s="258">
        <v>1936</v>
      </c>
      <c r="F137" s="104"/>
      <c r="G137" s="63">
        <f t="shared" si="5"/>
        <v>100</v>
      </c>
      <c r="H137" s="60">
        <f t="shared" si="4"/>
        <v>0</v>
      </c>
    </row>
    <row r="138" spans="1:9" ht="12.75" thickBot="1">
      <c r="A138" s="72" t="s">
        <v>140</v>
      </c>
      <c r="B138" s="310" t="s">
        <v>141</v>
      </c>
      <c r="C138" s="106">
        <f>C141+C142+C143+C148+C149+C139+C140+C144+C147</f>
        <v>17900</v>
      </c>
      <c r="D138" s="248">
        <f>D141+D142+D143+D148+D149+D139+D140+D144+D147</f>
        <v>116487.58499999999</v>
      </c>
      <c r="E138" s="248">
        <f>E141+E142+E143+E148+E149+E139+E140+E144+E146</f>
        <v>65539.4507</v>
      </c>
      <c r="F138" s="96">
        <v>16244.93</v>
      </c>
      <c r="G138" s="98">
        <f t="shared" si="5"/>
        <v>56.263034983513485</v>
      </c>
      <c r="H138" s="99">
        <f t="shared" si="4"/>
        <v>-50948.13429999999</v>
      </c>
      <c r="I138" s="9"/>
    </row>
    <row r="139" spans="1:9" ht="12">
      <c r="A139" s="13" t="s">
        <v>248</v>
      </c>
      <c r="B139" s="68" t="s">
        <v>249</v>
      </c>
      <c r="C139" s="109"/>
      <c r="D139" s="290">
        <v>7319.906</v>
      </c>
      <c r="E139" s="275">
        <v>7319.906</v>
      </c>
      <c r="F139" s="111"/>
      <c r="G139" s="32"/>
      <c r="H139" s="33">
        <f t="shared" si="4"/>
        <v>0</v>
      </c>
      <c r="I139" s="9"/>
    </row>
    <row r="140" spans="1:9" ht="12">
      <c r="A140" s="13" t="s">
        <v>142</v>
      </c>
      <c r="B140" s="68" t="s">
        <v>143</v>
      </c>
      <c r="C140" s="68"/>
      <c r="D140" s="269">
        <v>17848.48</v>
      </c>
      <c r="E140" s="259">
        <v>5957.243</v>
      </c>
      <c r="F140" s="112"/>
      <c r="G140" s="17"/>
      <c r="H140" s="33">
        <f t="shared" si="4"/>
        <v>-11891.237</v>
      </c>
      <c r="I140" s="9"/>
    </row>
    <row r="141" spans="1:9" ht="12">
      <c r="A141" s="34" t="s">
        <v>144</v>
      </c>
      <c r="B141" s="75" t="s">
        <v>145</v>
      </c>
      <c r="C141" s="75"/>
      <c r="D141" s="267">
        <v>63105</v>
      </c>
      <c r="E141" s="258">
        <v>37586</v>
      </c>
      <c r="F141" s="113">
        <v>4372.3</v>
      </c>
      <c r="G141" s="17"/>
      <c r="H141" s="33">
        <f t="shared" si="4"/>
        <v>-25519</v>
      </c>
      <c r="I141" s="9"/>
    </row>
    <row r="142" spans="1:8" ht="12">
      <c r="A142" s="27" t="s">
        <v>146</v>
      </c>
      <c r="B142" s="67" t="s">
        <v>147</v>
      </c>
      <c r="C142" s="79"/>
      <c r="D142" s="268"/>
      <c r="E142" s="259"/>
      <c r="F142" s="48"/>
      <c r="G142" s="17"/>
      <c r="H142" s="33">
        <f t="shared" si="4"/>
        <v>0</v>
      </c>
    </row>
    <row r="143" spans="1:8" ht="12">
      <c r="A143" s="58" t="s">
        <v>148</v>
      </c>
      <c r="B143" s="67" t="s">
        <v>149</v>
      </c>
      <c r="C143" s="67">
        <v>2332.4</v>
      </c>
      <c r="D143" s="270">
        <v>2332.4</v>
      </c>
      <c r="E143" s="259">
        <v>1247.064</v>
      </c>
      <c r="F143" s="112">
        <v>1518.77</v>
      </c>
      <c r="G143" s="52">
        <f>E143*100/D143</f>
        <v>53.46698679471789</v>
      </c>
      <c r="H143" s="56">
        <f t="shared" si="4"/>
        <v>-1085.336</v>
      </c>
    </row>
    <row r="144" spans="1:8" ht="12">
      <c r="A144" s="13" t="s">
        <v>241</v>
      </c>
      <c r="B144" s="68" t="s">
        <v>237</v>
      </c>
      <c r="C144" s="68"/>
      <c r="D144" s="269">
        <v>780.099</v>
      </c>
      <c r="E144" s="136">
        <v>780.099</v>
      </c>
      <c r="F144" s="92">
        <v>1760.958</v>
      </c>
      <c r="G144" s="17"/>
      <c r="H144" s="33">
        <f t="shared" si="4"/>
        <v>0</v>
      </c>
    </row>
    <row r="145" spans="1:8" ht="12">
      <c r="A145" s="13" t="s">
        <v>150</v>
      </c>
      <c r="B145" s="68" t="s">
        <v>247</v>
      </c>
      <c r="C145" s="75"/>
      <c r="D145" s="267"/>
      <c r="E145" s="136"/>
      <c r="F145" s="55"/>
      <c r="G145" s="29"/>
      <c r="H145" s="88"/>
    </row>
    <row r="146" spans="1:9" s="9" customFormat="1" ht="12">
      <c r="A146" s="13" t="s">
        <v>245</v>
      </c>
      <c r="B146" s="68" t="s">
        <v>246</v>
      </c>
      <c r="C146" s="114"/>
      <c r="D146" s="291"/>
      <c r="E146" s="136"/>
      <c r="F146" s="92"/>
      <c r="G146" s="29"/>
      <c r="H146" s="24">
        <f>E146-D146</f>
        <v>0</v>
      </c>
      <c r="I146" s="4"/>
    </row>
    <row r="147" spans="1:9" s="9" customFormat="1" ht="12.75">
      <c r="A147" s="13" t="s">
        <v>372</v>
      </c>
      <c r="B147" s="304" t="s">
        <v>153</v>
      </c>
      <c r="C147" s="114">
        <v>4915.2</v>
      </c>
      <c r="D147" s="291">
        <v>4915.2</v>
      </c>
      <c r="E147" s="136"/>
      <c r="F147" s="92"/>
      <c r="G147" s="29"/>
      <c r="H147" s="24"/>
      <c r="I147" s="4"/>
    </row>
    <row r="148" spans="1:9" s="9" customFormat="1" ht="12.75" thickBot="1">
      <c r="A148" s="13" t="s">
        <v>337</v>
      </c>
      <c r="B148" s="68" t="s">
        <v>338</v>
      </c>
      <c r="C148" s="114"/>
      <c r="D148" s="291"/>
      <c r="E148" s="136"/>
      <c r="F148" s="92">
        <v>8070</v>
      </c>
      <c r="G148" s="29"/>
      <c r="H148" s="24">
        <f t="shared" si="4"/>
        <v>0</v>
      </c>
      <c r="I148" s="4"/>
    </row>
    <row r="149" spans="1:8" ht="12.75" thickBot="1">
      <c r="A149" s="72" t="s">
        <v>151</v>
      </c>
      <c r="B149" s="311" t="s">
        <v>152</v>
      </c>
      <c r="C149" s="116">
        <f>C151+C152+C153+C154+C156+C155+C157+C158+C150+C160+C159</f>
        <v>10652.4</v>
      </c>
      <c r="D149" s="248">
        <f>D151+D152+D153+D154+D156+D155+D157+D158+D150+D160+D159</f>
        <v>20186.5</v>
      </c>
      <c r="E149" s="248">
        <f>E151+E152+E153+E154+E156+E155+E157+E158+E150+E160+E159</f>
        <v>12649.1387</v>
      </c>
      <c r="F149" s="116">
        <v>7730.68233</v>
      </c>
      <c r="G149" s="98">
        <f>E149*100/D149</f>
        <v>62.661376167240476</v>
      </c>
      <c r="H149" s="99">
        <f t="shared" si="4"/>
        <v>-7537.3613000000005</v>
      </c>
    </row>
    <row r="150" spans="1:8" ht="12" hidden="1">
      <c r="A150" s="13" t="s">
        <v>151</v>
      </c>
      <c r="B150" s="68" t="s">
        <v>156</v>
      </c>
      <c r="C150" s="68"/>
      <c r="D150" s="269"/>
      <c r="E150" s="136"/>
      <c r="F150" s="55"/>
      <c r="G150" s="32"/>
      <c r="H150" s="33">
        <f t="shared" si="4"/>
        <v>0</v>
      </c>
    </row>
    <row r="151" spans="1:8" ht="12">
      <c r="A151" s="27" t="s">
        <v>151</v>
      </c>
      <c r="B151" s="79" t="s">
        <v>154</v>
      </c>
      <c r="C151" s="79">
        <v>10430.1</v>
      </c>
      <c r="D151" s="268">
        <v>9430.1</v>
      </c>
      <c r="E151" s="121">
        <v>4921.111</v>
      </c>
      <c r="F151" s="91">
        <v>5498.993</v>
      </c>
      <c r="G151" s="52">
        <f>E151*100/D151</f>
        <v>52.185141196805965</v>
      </c>
      <c r="H151" s="56">
        <f t="shared" si="4"/>
        <v>-4508.9890000000005</v>
      </c>
    </row>
    <row r="152" spans="1:8" ht="12">
      <c r="A152" s="27" t="s">
        <v>151</v>
      </c>
      <c r="B152" s="67" t="s">
        <v>155</v>
      </c>
      <c r="C152" s="67">
        <v>222.3</v>
      </c>
      <c r="D152" s="270">
        <v>180.7</v>
      </c>
      <c r="E152" s="259">
        <v>89.1</v>
      </c>
      <c r="F152" s="52">
        <v>94.1</v>
      </c>
      <c r="G152" s="52">
        <f>E152*100/D152</f>
        <v>49.30824571112341</v>
      </c>
      <c r="H152" s="56">
        <f t="shared" si="4"/>
        <v>-91.6</v>
      </c>
    </row>
    <row r="153" spans="1:8" ht="12">
      <c r="A153" s="27" t="s">
        <v>151</v>
      </c>
      <c r="B153" s="79" t="s">
        <v>413</v>
      </c>
      <c r="C153" s="67"/>
      <c r="D153" s="270">
        <v>2700</v>
      </c>
      <c r="E153" s="259"/>
      <c r="F153" s="52"/>
      <c r="G153" s="52"/>
      <c r="H153" s="56">
        <f t="shared" si="4"/>
        <v>-2700</v>
      </c>
    </row>
    <row r="154" spans="1:8" ht="12" hidden="1">
      <c r="A154" s="27" t="s">
        <v>151</v>
      </c>
      <c r="B154" s="79" t="s">
        <v>251</v>
      </c>
      <c r="C154" s="79"/>
      <c r="D154" s="268"/>
      <c r="E154" s="121"/>
      <c r="F154" s="39"/>
      <c r="G154" s="52"/>
      <c r="H154" s="56">
        <f t="shared" si="4"/>
        <v>0</v>
      </c>
    </row>
    <row r="155" spans="1:8" ht="12">
      <c r="A155" s="27" t="s">
        <v>151</v>
      </c>
      <c r="B155" s="79" t="s">
        <v>252</v>
      </c>
      <c r="C155" s="79"/>
      <c r="D155" s="268"/>
      <c r="E155" s="259"/>
      <c r="F155" s="52"/>
      <c r="G155" s="52"/>
      <c r="H155" s="56">
        <f t="shared" si="4"/>
        <v>0</v>
      </c>
    </row>
    <row r="156" spans="1:8" ht="12">
      <c r="A156" s="27" t="s">
        <v>151</v>
      </c>
      <c r="B156" s="79" t="s">
        <v>253</v>
      </c>
      <c r="C156" s="79"/>
      <c r="D156" s="268"/>
      <c r="E156" s="121"/>
      <c r="F156" s="39"/>
      <c r="G156" s="52"/>
      <c r="H156" s="56">
        <f t="shared" si="4"/>
        <v>0</v>
      </c>
    </row>
    <row r="157" spans="1:8" ht="12">
      <c r="A157" s="27" t="s">
        <v>151</v>
      </c>
      <c r="B157" s="79" t="s">
        <v>290</v>
      </c>
      <c r="C157" s="67"/>
      <c r="D157" s="270">
        <v>7335.7</v>
      </c>
      <c r="E157" s="259">
        <v>7335.7</v>
      </c>
      <c r="F157" s="52">
        <v>2053.6</v>
      </c>
      <c r="G157" s="52"/>
      <c r="H157" s="56">
        <f t="shared" si="4"/>
        <v>0</v>
      </c>
    </row>
    <row r="158" spans="1:8" ht="12">
      <c r="A158" s="27" t="s">
        <v>151</v>
      </c>
      <c r="B158" s="79" t="s">
        <v>254</v>
      </c>
      <c r="C158" s="79"/>
      <c r="D158" s="268"/>
      <c r="E158" s="121"/>
      <c r="F158" s="39"/>
      <c r="G158" s="29"/>
      <c r="H158" s="24">
        <f t="shared" si="4"/>
        <v>0</v>
      </c>
    </row>
    <row r="159" spans="1:8" ht="12">
      <c r="A159" s="27" t="s">
        <v>151</v>
      </c>
      <c r="B159" s="79" t="s">
        <v>414</v>
      </c>
      <c r="C159" s="79"/>
      <c r="D159" s="268"/>
      <c r="E159" s="121"/>
      <c r="F159" s="118"/>
      <c r="G159" s="29"/>
      <c r="H159" s="119"/>
    </row>
    <row r="160" spans="1:8" ht="12">
      <c r="A160" s="27" t="s">
        <v>151</v>
      </c>
      <c r="B160" s="79" t="s">
        <v>266</v>
      </c>
      <c r="C160" s="160"/>
      <c r="D160" s="291">
        <v>540</v>
      </c>
      <c r="E160" s="121">
        <v>303.2277</v>
      </c>
      <c r="F160" s="121">
        <v>83.98933</v>
      </c>
      <c r="G160" s="29"/>
      <c r="H160" s="122"/>
    </row>
    <row r="161" spans="1:8" ht="12" hidden="1">
      <c r="A161" s="27" t="s">
        <v>151</v>
      </c>
      <c r="B161" s="114" t="s">
        <v>331</v>
      </c>
      <c r="C161" s="123"/>
      <c r="D161" s="292"/>
      <c r="E161" s="121"/>
      <c r="F161" s="39"/>
      <c r="G161" s="29"/>
      <c r="H161" s="88"/>
    </row>
    <row r="162" spans="1:9" ht="12" hidden="1">
      <c r="A162" s="27" t="s">
        <v>151</v>
      </c>
      <c r="B162" s="114" t="s">
        <v>332</v>
      </c>
      <c r="C162" s="123"/>
      <c r="D162" s="292"/>
      <c r="E162" s="121"/>
      <c r="F162" s="39"/>
      <c r="G162" s="29"/>
      <c r="H162" s="88"/>
      <c r="I162" s="1"/>
    </row>
    <row r="163" spans="1:9" ht="12">
      <c r="A163" s="27" t="s">
        <v>151</v>
      </c>
      <c r="B163" s="79" t="s">
        <v>275</v>
      </c>
      <c r="C163" s="53"/>
      <c r="D163" s="262"/>
      <c r="E163" s="259"/>
      <c r="F163" s="52"/>
      <c r="G163" s="17"/>
      <c r="H163" s="88"/>
      <c r="I163" s="1"/>
    </row>
    <row r="164" spans="1:9" s="232" customFormat="1" ht="13.5" thickBot="1">
      <c r="A164" s="228" t="s">
        <v>151</v>
      </c>
      <c r="B164" s="229" t="s">
        <v>341</v>
      </c>
      <c r="C164" s="233"/>
      <c r="D164" s="293"/>
      <c r="E164" s="276"/>
      <c r="F164" s="234"/>
      <c r="G164" s="234"/>
      <c r="H164" s="234"/>
      <c r="I164" s="231"/>
    </row>
    <row r="165" spans="1:9" s="232" customFormat="1" ht="13.5" hidden="1" thickBot="1">
      <c r="A165" s="228" t="s">
        <v>151</v>
      </c>
      <c r="B165" s="164" t="s">
        <v>342</v>
      </c>
      <c r="C165" s="237"/>
      <c r="D165" s="277"/>
      <c r="E165" s="277"/>
      <c r="F165" s="238"/>
      <c r="G165" s="239"/>
      <c r="H165" s="239"/>
      <c r="I165" s="240"/>
    </row>
    <row r="166" spans="1:9" ht="12.75" hidden="1" thickBot="1">
      <c r="A166" s="27" t="s">
        <v>151</v>
      </c>
      <c r="B166" s="79" t="s">
        <v>333</v>
      </c>
      <c r="C166" s="114"/>
      <c r="D166" s="291"/>
      <c r="E166" s="121"/>
      <c r="F166" s="39"/>
      <c r="G166" s="29"/>
      <c r="H166" s="30"/>
      <c r="I166" s="1"/>
    </row>
    <row r="167" spans="1:9" ht="12.75" thickBot="1">
      <c r="A167" s="72" t="s">
        <v>157</v>
      </c>
      <c r="B167" s="312" t="s">
        <v>158</v>
      </c>
      <c r="C167" s="243">
        <f>C170+C176+C178+C179+C180+C204+C205+C206+C168+C177+C169+C175+C203+C174+C207</f>
        <v>139664.19999999998</v>
      </c>
      <c r="D167" s="243">
        <f>D170+D176+D178+D179+D180+D204+D205+D206+D168+D177+D169+D175+D203+D174+D207+D208+D202</f>
        <v>173321</v>
      </c>
      <c r="E167" s="252">
        <f>E170+E176+E178+E179+E180+E204+E205+E206+E168+E177+E169+E175+E203+E174+E207+E208+E202</f>
        <v>116807.06429</v>
      </c>
      <c r="F167" s="243">
        <v>128279.45995</v>
      </c>
      <c r="G167" s="244">
        <f>E167*100/D167</f>
        <v>67.39348624229031</v>
      </c>
      <c r="H167" s="138">
        <f t="shared" si="4"/>
        <v>-56513.935710000005</v>
      </c>
      <c r="I167" s="1"/>
    </row>
    <row r="168" spans="1:8" ht="15" customHeight="1">
      <c r="A168" s="13" t="s">
        <v>204</v>
      </c>
      <c r="B168" s="130" t="s">
        <v>205</v>
      </c>
      <c r="C168" s="130"/>
      <c r="D168" s="294"/>
      <c r="E168" s="136"/>
      <c r="F168" s="131">
        <v>9898.8</v>
      </c>
      <c r="G168" s="55"/>
      <c r="H168" s="56">
        <f t="shared" si="4"/>
        <v>0</v>
      </c>
    </row>
    <row r="169" spans="1:8" ht="26.25" customHeight="1">
      <c r="A169" s="13" t="s">
        <v>216</v>
      </c>
      <c r="B169" s="132" t="s">
        <v>217</v>
      </c>
      <c r="C169" s="132"/>
      <c r="D169" s="295"/>
      <c r="E169" s="259"/>
      <c r="F169" s="94"/>
      <c r="G169" s="52"/>
      <c r="H169" s="89">
        <f t="shared" si="4"/>
        <v>0</v>
      </c>
    </row>
    <row r="170" spans="1:8" ht="12">
      <c r="A170" s="58" t="s">
        <v>159</v>
      </c>
      <c r="B170" s="67" t="s">
        <v>160</v>
      </c>
      <c r="C170" s="67"/>
      <c r="D170" s="270">
        <v>654.2</v>
      </c>
      <c r="E170" s="264">
        <v>654.2</v>
      </c>
      <c r="F170" s="48">
        <v>661.5</v>
      </c>
      <c r="G170" s="152">
        <f>E170*100/D170</f>
        <v>100</v>
      </c>
      <c r="H170" s="89">
        <f>E170-D170</f>
        <v>0</v>
      </c>
    </row>
    <row r="171" spans="1:8" s="9" customFormat="1" ht="12" customHeight="1" hidden="1">
      <c r="A171" s="183" t="s">
        <v>4</v>
      </c>
      <c r="B171" s="355"/>
      <c r="C171" s="183" t="s">
        <v>238</v>
      </c>
      <c r="D171" s="322" t="s">
        <v>400</v>
      </c>
      <c r="E171" s="318" t="s">
        <v>5</v>
      </c>
      <c r="F171" s="328" t="s">
        <v>5</v>
      </c>
      <c r="G171" s="376" t="s">
        <v>194</v>
      </c>
      <c r="H171" s="377"/>
    </row>
    <row r="172" spans="1:8" s="9" customFormat="1" ht="12" customHeight="1" hidden="1">
      <c r="A172" s="183" t="s">
        <v>6</v>
      </c>
      <c r="B172" s="176" t="s">
        <v>7</v>
      </c>
      <c r="C172" s="183" t="s">
        <v>239</v>
      </c>
      <c r="D172" s="322" t="s">
        <v>239</v>
      </c>
      <c r="E172" s="187" t="s">
        <v>316</v>
      </c>
      <c r="F172" s="329" t="s">
        <v>316</v>
      </c>
      <c r="G172" s="316"/>
      <c r="H172" s="178"/>
    </row>
    <row r="173" spans="1:8" ht="12.75" customHeight="1" hidden="1">
      <c r="A173" s="184" t="s">
        <v>9</v>
      </c>
      <c r="B173" s="179"/>
      <c r="C173" s="184" t="s">
        <v>8</v>
      </c>
      <c r="D173" s="323" t="s">
        <v>8</v>
      </c>
      <c r="E173" s="188" t="s">
        <v>378</v>
      </c>
      <c r="F173" s="328" t="s">
        <v>284</v>
      </c>
      <c r="G173" s="326" t="s">
        <v>10</v>
      </c>
      <c r="H173" s="190" t="s">
        <v>11</v>
      </c>
    </row>
    <row r="174" spans="1:8" ht="24">
      <c r="A174" s="13" t="s">
        <v>260</v>
      </c>
      <c r="B174" s="132" t="s">
        <v>261</v>
      </c>
      <c r="C174" s="68"/>
      <c r="D174" s="269"/>
      <c r="E174" s="34"/>
      <c r="F174" s="92"/>
      <c r="G174" s="327"/>
      <c r="H174" s="56"/>
    </row>
    <row r="175" spans="1:8" ht="39" customHeight="1">
      <c r="A175" s="58" t="s">
        <v>220</v>
      </c>
      <c r="B175" s="132" t="s">
        <v>221</v>
      </c>
      <c r="C175" s="132"/>
      <c r="D175" s="295"/>
      <c r="E175" s="259"/>
      <c r="F175" s="92">
        <v>51.15</v>
      </c>
      <c r="G175" s="52"/>
      <c r="H175" s="89">
        <f>E175-D175</f>
        <v>0</v>
      </c>
    </row>
    <row r="176" spans="1:9" ht="12">
      <c r="A176" s="58" t="s">
        <v>162</v>
      </c>
      <c r="B176" s="67" t="s">
        <v>163</v>
      </c>
      <c r="C176" s="68"/>
      <c r="D176" s="269">
        <v>1329.1</v>
      </c>
      <c r="E176" s="259">
        <v>652.7</v>
      </c>
      <c r="F176" s="48">
        <v>1220.6</v>
      </c>
      <c r="G176" s="52">
        <f>E176*100/D176</f>
        <v>49.10841923105862</v>
      </c>
      <c r="H176" s="89">
        <f>E176-D176</f>
        <v>-676.3999999999999</v>
      </c>
      <c r="I176" s="9"/>
    </row>
    <row r="177" spans="1:9" ht="24.75" customHeight="1">
      <c r="A177" s="58" t="s">
        <v>213</v>
      </c>
      <c r="B177" s="134" t="s">
        <v>390</v>
      </c>
      <c r="C177" s="132"/>
      <c r="D177" s="295">
        <v>231.2</v>
      </c>
      <c r="E177" s="259">
        <v>173.83619</v>
      </c>
      <c r="F177" s="48">
        <v>75.3</v>
      </c>
      <c r="G177" s="52">
        <f>E177*100/D177</f>
        <v>75.18866349480969</v>
      </c>
      <c r="H177" s="89">
        <f>E177-D177</f>
        <v>-57.36381</v>
      </c>
      <c r="I177" s="9"/>
    </row>
    <row r="178" spans="1:9" s="9" customFormat="1" ht="12">
      <c r="A178" s="58" t="s">
        <v>164</v>
      </c>
      <c r="B178" s="67" t="s">
        <v>165</v>
      </c>
      <c r="C178" s="68"/>
      <c r="D178" s="269"/>
      <c r="E178" s="259"/>
      <c r="F178" s="48">
        <v>1246</v>
      </c>
      <c r="G178" s="52"/>
      <c r="H178" s="89">
        <f aca="true" t="shared" si="6" ref="H178:H236">E178-D178</f>
        <v>0</v>
      </c>
      <c r="I178" s="4"/>
    </row>
    <row r="179" spans="1:8" ht="12.75" thickBot="1">
      <c r="A179" s="27" t="s">
        <v>166</v>
      </c>
      <c r="B179" s="79" t="s">
        <v>167</v>
      </c>
      <c r="C179" s="75"/>
      <c r="D179" s="267"/>
      <c r="E179" s="121"/>
      <c r="F179" s="91">
        <v>2034.008</v>
      </c>
      <c r="G179" s="63"/>
      <c r="H179" s="60">
        <f t="shared" si="6"/>
        <v>0</v>
      </c>
    </row>
    <row r="180" spans="1:8" ht="12.75" thickBot="1">
      <c r="A180" s="100" t="s">
        <v>168</v>
      </c>
      <c r="B180" s="309" t="s">
        <v>169</v>
      </c>
      <c r="C180" s="128">
        <f>C181+C182+C183+C184+C185+C187+C188+C189+C190+C191+C192+C193+C194+C195+C196+C197+C198+C201+C186</f>
        <v>124649.99999999999</v>
      </c>
      <c r="D180" s="315">
        <f>D181+D182+D183+D184+D185+D187+D188+D189+D190+D191+D192+D193+D194+D195+D196+D197+D198+D201+D186+D200</f>
        <v>122555.69999999998</v>
      </c>
      <c r="E180" s="246">
        <f>E181+E182+E183+E184+E185+E187+E188+E189+E190+E191+E192+E193+E194+E195+E196+E197+E198+E201+E186+E200</f>
        <v>83077.6751</v>
      </c>
      <c r="F180" s="128">
        <v>89143.9542</v>
      </c>
      <c r="G180" s="98">
        <f>E180*100/D180</f>
        <v>67.78768763917142</v>
      </c>
      <c r="H180" s="99">
        <f t="shared" si="6"/>
        <v>-39478.02489999999</v>
      </c>
    </row>
    <row r="181" spans="1:8" ht="12">
      <c r="A181" s="13" t="s">
        <v>168</v>
      </c>
      <c r="B181" s="67" t="s">
        <v>161</v>
      </c>
      <c r="C181" s="68"/>
      <c r="D181" s="269"/>
      <c r="E181" s="136"/>
      <c r="F181" s="131">
        <v>7258.819</v>
      </c>
      <c r="G181" s="32"/>
      <c r="H181" s="135">
        <f t="shared" si="6"/>
        <v>0</v>
      </c>
    </row>
    <row r="182" spans="1:8" ht="11.25" customHeight="1">
      <c r="A182" s="13" t="s">
        <v>168</v>
      </c>
      <c r="B182" s="132" t="s">
        <v>224</v>
      </c>
      <c r="C182" s="161">
        <v>36</v>
      </c>
      <c r="D182" s="295">
        <v>36</v>
      </c>
      <c r="E182" s="136"/>
      <c r="F182" s="131"/>
      <c r="G182" s="23">
        <f>E182*100/D182</f>
        <v>0</v>
      </c>
      <c r="H182" s="33">
        <f t="shared" si="6"/>
        <v>-36</v>
      </c>
    </row>
    <row r="183" spans="1:8" ht="24" customHeight="1">
      <c r="A183" s="13" t="s">
        <v>168</v>
      </c>
      <c r="B183" s="132" t="s">
        <v>212</v>
      </c>
      <c r="C183" s="132">
        <v>2266.6</v>
      </c>
      <c r="D183" s="295">
        <v>1453.8</v>
      </c>
      <c r="E183" s="136">
        <v>1453.8</v>
      </c>
      <c r="F183" s="4">
        <v>1857.387</v>
      </c>
      <c r="G183" s="17">
        <f>E183*100/D183</f>
        <v>100</v>
      </c>
      <c r="H183" s="33">
        <f t="shared" si="6"/>
        <v>0</v>
      </c>
    </row>
    <row r="184" spans="1:8" ht="12">
      <c r="A184" s="13" t="s">
        <v>168</v>
      </c>
      <c r="B184" s="68" t="s">
        <v>170</v>
      </c>
      <c r="C184" s="68">
        <v>10781</v>
      </c>
      <c r="D184" s="269">
        <v>9175.4</v>
      </c>
      <c r="E184" s="136">
        <v>7392.666</v>
      </c>
      <c r="F184" s="52">
        <v>4334.6194</v>
      </c>
      <c r="G184" s="55">
        <f>E184*100/D184</f>
        <v>80.57050373825665</v>
      </c>
      <c r="H184" s="56">
        <f t="shared" si="6"/>
        <v>-1782.7339999999995</v>
      </c>
    </row>
    <row r="185" spans="1:8" ht="12">
      <c r="A185" s="58" t="s">
        <v>168</v>
      </c>
      <c r="B185" s="67" t="s">
        <v>171</v>
      </c>
      <c r="C185" s="67">
        <v>97299.7</v>
      </c>
      <c r="D185" s="270">
        <v>97299.7</v>
      </c>
      <c r="E185" s="259">
        <v>64568</v>
      </c>
      <c r="F185" s="48">
        <v>57407</v>
      </c>
      <c r="G185" s="52">
        <f>E185*100/D185</f>
        <v>66.35991683427595</v>
      </c>
      <c r="H185" s="56">
        <f t="shared" si="6"/>
        <v>-32731.699999999997</v>
      </c>
    </row>
    <row r="186" spans="1:8" ht="12">
      <c r="A186" s="58" t="s">
        <v>168</v>
      </c>
      <c r="B186" s="67" t="s">
        <v>373</v>
      </c>
      <c r="C186" s="67">
        <v>11916.3</v>
      </c>
      <c r="D186" s="270">
        <v>11916.3</v>
      </c>
      <c r="E186" s="259">
        <v>7984</v>
      </c>
      <c r="F186" s="48"/>
      <c r="G186" s="52"/>
      <c r="H186" s="56"/>
    </row>
    <row r="187" spans="1:8" ht="12">
      <c r="A187" s="58" t="s">
        <v>168</v>
      </c>
      <c r="B187" s="67" t="s">
        <v>262</v>
      </c>
      <c r="C187" s="67"/>
      <c r="D187" s="270"/>
      <c r="E187" s="259"/>
      <c r="F187" s="48"/>
      <c r="G187" s="52"/>
      <c r="H187" s="56">
        <f t="shared" si="6"/>
        <v>0</v>
      </c>
    </row>
    <row r="188" spans="1:8" ht="24">
      <c r="A188" s="58" t="s">
        <v>168</v>
      </c>
      <c r="B188" s="134" t="s">
        <v>263</v>
      </c>
      <c r="C188" s="67"/>
      <c r="D188" s="270"/>
      <c r="E188" s="259"/>
      <c r="F188" s="48"/>
      <c r="G188" s="52"/>
      <c r="H188" s="56"/>
    </row>
    <row r="189" spans="1:8" ht="12">
      <c r="A189" s="58" t="s">
        <v>168</v>
      </c>
      <c r="B189" s="67" t="s">
        <v>172</v>
      </c>
      <c r="C189" s="67"/>
      <c r="D189" s="270"/>
      <c r="E189" s="259"/>
      <c r="F189" s="52">
        <v>7386.2</v>
      </c>
      <c r="G189" s="52"/>
      <c r="H189" s="56">
        <f t="shared" si="6"/>
        <v>0</v>
      </c>
    </row>
    <row r="190" spans="1:8" ht="12">
      <c r="A190" s="58" t="s">
        <v>168</v>
      </c>
      <c r="B190" s="67" t="s">
        <v>173</v>
      </c>
      <c r="C190" s="67">
        <v>419.4</v>
      </c>
      <c r="D190" s="270">
        <v>419.4</v>
      </c>
      <c r="E190" s="259">
        <v>314.55</v>
      </c>
      <c r="F190" s="48">
        <v>201.55</v>
      </c>
      <c r="G190" s="52">
        <f>E190*100/D190</f>
        <v>75</v>
      </c>
      <c r="H190" s="56">
        <f t="shared" si="6"/>
        <v>-104.84999999999997</v>
      </c>
    </row>
    <row r="191" spans="1:8" ht="12">
      <c r="A191" s="58" t="s">
        <v>168</v>
      </c>
      <c r="B191" s="67" t="s">
        <v>174</v>
      </c>
      <c r="C191" s="67">
        <v>1628.9</v>
      </c>
      <c r="D191" s="270">
        <v>1628.9</v>
      </c>
      <c r="E191" s="259">
        <v>948.1926</v>
      </c>
      <c r="F191" s="48"/>
      <c r="G191" s="52">
        <f>E191*100/D191</f>
        <v>58.210608386027374</v>
      </c>
      <c r="H191" s="56">
        <f t="shared" si="6"/>
        <v>-680.7074000000001</v>
      </c>
    </row>
    <row r="192" spans="1:8" ht="12">
      <c r="A192" s="58" t="s">
        <v>168</v>
      </c>
      <c r="B192" s="67" t="s">
        <v>175</v>
      </c>
      <c r="C192" s="67"/>
      <c r="D192" s="270"/>
      <c r="E192" s="259"/>
      <c r="F192" s="52"/>
      <c r="G192" s="52"/>
      <c r="H192" s="56">
        <f t="shared" si="6"/>
        <v>0</v>
      </c>
    </row>
    <row r="193" spans="1:10" ht="12">
      <c r="A193" s="58" t="s">
        <v>168</v>
      </c>
      <c r="B193" s="67" t="s">
        <v>379</v>
      </c>
      <c r="C193" s="67">
        <v>289.4</v>
      </c>
      <c r="D193" s="270">
        <v>289.4</v>
      </c>
      <c r="E193" s="259">
        <v>192</v>
      </c>
      <c r="F193" s="48">
        <v>165</v>
      </c>
      <c r="G193" s="52">
        <f>E193*100/D193</f>
        <v>66.3441603317208</v>
      </c>
      <c r="H193" s="56">
        <f t="shared" si="6"/>
        <v>-97.39999999999998</v>
      </c>
      <c r="J193" s="1"/>
    </row>
    <row r="194" spans="1:9" ht="12">
      <c r="A194" s="58" t="s">
        <v>168</v>
      </c>
      <c r="B194" s="67" t="s">
        <v>242</v>
      </c>
      <c r="C194" s="67"/>
      <c r="D194" s="270"/>
      <c r="E194" s="259"/>
      <c r="F194" s="52"/>
      <c r="G194" s="52"/>
      <c r="H194" s="56">
        <f t="shared" si="6"/>
        <v>0</v>
      </c>
      <c r="I194" s="4" t="s">
        <v>209</v>
      </c>
    </row>
    <row r="195" spans="1:8" ht="12.75">
      <c r="A195" s="58" t="s">
        <v>168</v>
      </c>
      <c r="B195" s="162" t="s">
        <v>291</v>
      </c>
      <c r="C195" s="68"/>
      <c r="D195" s="269"/>
      <c r="E195" s="121"/>
      <c r="F195" s="39"/>
      <c r="G195" s="52"/>
      <c r="H195" s="56"/>
    </row>
    <row r="196" spans="1:8" ht="12.75">
      <c r="A196" s="58" t="s">
        <v>168</v>
      </c>
      <c r="B196" s="162" t="s">
        <v>292</v>
      </c>
      <c r="C196" s="68">
        <v>12.7</v>
      </c>
      <c r="D196" s="269">
        <v>12.7</v>
      </c>
      <c r="E196" s="121">
        <v>8.4665</v>
      </c>
      <c r="F196" s="39">
        <v>12.2</v>
      </c>
      <c r="G196" s="52">
        <f>E196*100/D196</f>
        <v>66.66535433070867</v>
      </c>
      <c r="H196" s="56"/>
    </row>
    <row r="197" spans="1:8" ht="12.75">
      <c r="A197" s="58" t="s">
        <v>168</v>
      </c>
      <c r="B197" s="162" t="s">
        <v>293</v>
      </c>
      <c r="C197" s="68"/>
      <c r="D197" s="269"/>
      <c r="E197" s="121"/>
      <c r="F197" s="39">
        <v>51.5</v>
      </c>
      <c r="G197" s="52"/>
      <c r="H197" s="56"/>
    </row>
    <row r="198" spans="1:8" ht="12.75">
      <c r="A198" s="58" t="s">
        <v>168</v>
      </c>
      <c r="B198" s="163" t="s">
        <v>296</v>
      </c>
      <c r="C198" s="68"/>
      <c r="D198" s="269"/>
      <c r="E198" s="121"/>
      <c r="F198" s="39">
        <v>186.1</v>
      </c>
      <c r="G198" s="52"/>
      <c r="H198" s="56"/>
    </row>
    <row r="199" spans="1:8" ht="12.75">
      <c r="A199" s="58" t="s">
        <v>168</v>
      </c>
      <c r="B199" s="163" t="s">
        <v>359</v>
      </c>
      <c r="C199" s="68"/>
      <c r="D199" s="269"/>
      <c r="E199" s="121"/>
      <c r="F199" s="39"/>
      <c r="G199" s="52"/>
      <c r="H199" s="56"/>
    </row>
    <row r="200" spans="1:8" ht="25.5">
      <c r="A200" s="58" t="s">
        <v>168</v>
      </c>
      <c r="B200" s="314" t="s">
        <v>391</v>
      </c>
      <c r="C200" s="68"/>
      <c r="D200" s="269">
        <v>324.1</v>
      </c>
      <c r="E200" s="121">
        <v>216</v>
      </c>
      <c r="F200" s="39"/>
      <c r="G200" s="52">
        <f>E200*100/D200</f>
        <v>66.64609688367787</v>
      </c>
      <c r="H200" s="56"/>
    </row>
    <row r="201" spans="1:8" ht="12.75">
      <c r="A201" s="58" t="s">
        <v>168</v>
      </c>
      <c r="B201" s="163" t="s">
        <v>294</v>
      </c>
      <c r="C201" s="68"/>
      <c r="D201" s="269"/>
      <c r="E201" s="121"/>
      <c r="F201" s="39"/>
      <c r="G201" s="52"/>
      <c r="H201" s="56"/>
    </row>
    <row r="202" spans="1:8" ht="48">
      <c r="A202" s="48" t="s">
        <v>317</v>
      </c>
      <c r="B202" s="132" t="s">
        <v>399</v>
      </c>
      <c r="C202" s="68"/>
      <c r="D202" s="269">
        <v>1210.6</v>
      </c>
      <c r="E202" s="121">
        <v>827.6</v>
      </c>
      <c r="F202" s="39"/>
      <c r="G202" s="52"/>
      <c r="H202" s="56"/>
    </row>
    <row r="203" spans="1:8" ht="48">
      <c r="A203" s="48" t="s">
        <v>317</v>
      </c>
      <c r="B203" s="132" t="s">
        <v>223</v>
      </c>
      <c r="C203" s="132">
        <v>2007.1</v>
      </c>
      <c r="D203" s="295">
        <v>2007.1</v>
      </c>
      <c r="E203" s="121">
        <v>2007.1</v>
      </c>
      <c r="F203" s="39"/>
      <c r="G203" s="52">
        <f>E203*100/D203</f>
        <v>100</v>
      </c>
      <c r="H203" s="89">
        <f t="shared" si="6"/>
        <v>0</v>
      </c>
    </row>
    <row r="204" spans="1:8" ht="12">
      <c r="A204" s="13" t="s">
        <v>177</v>
      </c>
      <c r="B204" s="68" t="s">
        <v>178</v>
      </c>
      <c r="C204" s="68">
        <v>7621.9</v>
      </c>
      <c r="D204" s="269">
        <v>7621.9</v>
      </c>
      <c r="E204" s="259">
        <v>4890</v>
      </c>
      <c r="F204" s="52">
        <v>3725</v>
      </c>
      <c r="G204" s="52">
        <f>E204*100/D204</f>
        <v>64.15723113659324</v>
      </c>
      <c r="H204" s="56">
        <f t="shared" si="6"/>
        <v>-2731.8999999999996</v>
      </c>
    </row>
    <row r="205" spans="1:8" ht="12">
      <c r="A205" s="13" t="s">
        <v>177</v>
      </c>
      <c r="B205" s="68" t="s">
        <v>179</v>
      </c>
      <c r="C205" s="68">
        <v>3724.8</v>
      </c>
      <c r="D205" s="269">
        <v>3724.8</v>
      </c>
      <c r="E205" s="259">
        <v>2459.953</v>
      </c>
      <c r="F205" s="52">
        <v>1886.846</v>
      </c>
      <c r="G205" s="52">
        <f>E205*100/D205</f>
        <v>66.0425526202749</v>
      </c>
      <c r="H205" s="56">
        <f t="shared" si="6"/>
        <v>-1264.8470000000002</v>
      </c>
    </row>
    <row r="206" spans="1:8" ht="12">
      <c r="A206" s="27" t="s">
        <v>180</v>
      </c>
      <c r="B206" s="79" t="s">
        <v>181</v>
      </c>
      <c r="C206" s="79">
        <v>1660.4</v>
      </c>
      <c r="D206" s="268">
        <v>1660.4</v>
      </c>
      <c r="E206" s="261">
        <v>500</v>
      </c>
      <c r="F206" s="28">
        <v>500</v>
      </c>
      <c r="G206" s="39">
        <f>E206*100/D206</f>
        <v>30.113225728740062</v>
      </c>
      <c r="H206" s="61">
        <f t="shared" si="6"/>
        <v>-1160.4</v>
      </c>
    </row>
    <row r="207" spans="1:8" ht="13.5" thickBot="1">
      <c r="A207" s="91" t="s">
        <v>295</v>
      </c>
      <c r="B207" s="164" t="s">
        <v>297</v>
      </c>
      <c r="C207" s="114"/>
      <c r="D207" s="291"/>
      <c r="E207" s="121"/>
      <c r="F207" s="39">
        <v>140.348</v>
      </c>
      <c r="G207" s="39"/>
      <c r="H207" s="61">
        <f t="shared" si="6"/>
        <v>0</v>
      </c>
    </row>
    <row r="208" spans="1:8" ht="15" customHeight="1" thickBot="1">
      <c r="A208" s="352" t="s">
        <v>182</v>
      </c>
      <c r="B208" s="309" t="s">
        <v>183</v>
      </c>
      <c r="C208" s="245">
        <f>C209</f>
        <v>32326</v>
      </c>
      <c r="D208" s="245">
        <f>D209</f>
        <v>32326</v>
      </c>
      <c r="E208" s="245">
        <f>E209</f>
        <v>21564</v>
      </c>
      <c r="F208" s="141">
        <v>17696</v>
      </c>
      <c r="G208" s="73"/>
      <c r="H208" s="20"/>
    </row>
    <row r="209" spans="1:8" ht="15" customHeight="1" thickBot="1">
      <c r="A209" s="139" t="s">
        <v>184</v>
      </c>
      <c r="B209" s="140" t="s">
        <v>402</v>
      </c>
      <c r="C209" s="193">
        <v>32326</v>
      </c>
      <c r="D209" s="353">
        <v>32326</v>
      </c>
      <c r="E209" s="258">
        <v>21564</v>
      </c>
      <c r="F209" s="104">
        <v>17696</v>
      </c>
      <c r="G209" s="39">
        <f>E209*100/D209</f>
        <v>66.70791313493783</v>
      </c>
      <c r="H209" s="24"/>
    </row>
    <row r="210" spans="1:8" ht="12.75" thickBot="1">
      <c r="A210" s="72" t="s">
        <v>186</v>
      </c>
      <c r="B210" s="309" t="s">
        <v>206</v>
      </c>
      <c r="C210" s="73">
        <f>C211+C220+C214+C216</f>
        <v>0</v>
      </c>
      <c r="D210" s="245">
        <f>D211+D220+D214+D216+D212+D213</f>
        <v>43293</v>
      </c>
      <c r="E210" s="245">
        <f>E211+E220+E214+E216+E212+E213</f>
        <v>41662.00117</v>
      </c>
      <c r="F210" s="73">
        <v>18333.32638</v>
      </c>
      <c r="G210" s="19"/>
      <c r="H210" s="20">
        <f t="shared" si="6"/>
        <v>-1630.9988299999968</v>
      </c>
    </row>
    <row r="211" spans="1:8" ht="12">
      <c r="A211" s="34" t="s">
        <v>188</v>
      </c>
      <c r="B211" s="75" t="s">
        <v>423</v>
      </c>
      <c r="C211" s="75"/>
      <c r="D211" s="267"/>
      <c r="E211" s="258">
        <v>15</v>
      </c>
      <c r="F211" s="63">
        <v>913</v>
      </c>
      <c r="G211" s="23"/>
      <c r="H211" s="24">
        <f t="shared" si="6"/>
        <v>15</v>
      </c>
    </row>
    <row r="212" spans="1:8" ht="24">
      <c r="A212" s="48" t="s">
        <v>188</v>
      </c>
      <c r="B212" s="49" t="s">
        <v>401</v>
      </c>
      <c r="C212" s="53"/>
      <c r="D212" s="262">
        <v>1508</v>
      </c>
      <c r="E212" s="259"/>
      <c r="F212" s="52"/>
      <c r="G212" s="17"/>
      <c r="H212" s="88"/>
    </row>
    <row r="213" spans="1:8" ht="12">
      <c r="A213" s="48" t="s">
        <v>188</v>
      </c>
      <c r="B213" s="130" t="s">
        <v>417</v>
      </c>
      <c r="C213" s="130"/>
      <c r="D213" s="294">
        <v>1500</v>
      </c>
      <c r="E213" s="136">
        <v>1500</v>
      </c>
      <c r="F213" s="55">
        <v>17282.7</v>
      </c>
      <c r="G213" s="32"/>
      <c r="H213" s="33"/>
    </row>
    <row r="214" spans="1:8" ht="12">
      <c r="A214" s="34" t="s">
        <v>207</v>
      </c>
      <c r="B214" s="132" t="s">
        <v>321</v>
      </c>
      <c r="C214" s="103"/>
      <c r="D214" s="289"/>
      <c r="E214" s="258"/>
      <c r="F214" s="63">
        <v>137.03238</v>
      </c>
      <c r="G214" s="63"/>
      <c r="H214" s="24">
        <f t="shared" si="6"/>
        <v>0</v>
      </c>
    </row>
    <row r="215" spans="1:8" ht="12">
      <c r="A215" s="48" t="s">
        <v>281</v>
      </c>
      <c r="B215" s="150" t="s">
        <v>282</v>
      </c>
      <c r="C215" s="134"/>
      <c r="D215" s="296"/>
      <c r="E215" s="259"/>
      <c r="F215" s="52"/>
      <c r="G215" s="52"/>
      <c r="H215" s="88">
        <f t="shared" si="6"/>
        <v>0</v>
      </c>
    </row>
    <row r="216" spans="1:8" ht="12">
      <c r="A216" s="91" t="s">
        <v>235</v>
      </c>
      <c r="B216" s="143" t="s">
        <v>329</v>
      </c>
      <c r="C216" s="144"/>
      <c r="D216" s="297"/>
      <c r="E216" s="258"/>
      <c r="F216" s="63"/>
      <c r="G216" s="63"/>
      <c r="H216" s="24">
        <f t="shared" si="6"/>
        <v>0</v>
      </c>
    </row>
    <row r="217" spans="1:8" ht="12">
      <c r="A217" s="91" t="s">
        <v>357</v>
      </c>
      <c r="B217" s="143" t="s">
        <v>358</v>
      </c>
      <c r="C217" s="49"/>
      <c r="D217" s="285"/>
      <c r="E217" s="259"/>
      <c r="F217" s="52"/>
      <c r="G217" s="52"/>
      <c r="H217" s="88">
        <f t="shared" si="6"/>
        <v>0</v>
      </c>
    </row>
    <row r="218" spans="1:8" ht="12">
      <c r="A218" s="48" t="s">
        <v>352</v>
      </c>
      <c r="B218" s="49" t="s">
        <v>354</v>
      </c>
      <c r="C218" s="49"/>
      <c r="D218" s="285"/>
      <c r="E218" s="259"/>
      <c r="F218" s="52"/>
      <c r="G218" s="52"/>
      <c r="H218" s="88"/>
    </row>
    <row r="219" spans="1:8" ht="24.75" thickBot="1">
      <c r="A219" s="91" t="s">
        <v>353</v>
      </c>
      <c r="B219" s="143" t="s">
        <v>355</v>
      </c>
      <c r="C219" s="143"/>
      <c r="D219" s="354"/>
      <c r="E219" s="121"/>
      <c r="F219" s="39"/>
      <c r="G219" s="39"/>
      <c r="H219" s="30"/>
    </row>
    <row r="220" spans="1:8" ht="12.75" thickBot="1">
      <c r="A220" s="100" t="s">
        <v>189</v>
      </c>
      <c r="B220" s="309" t="s">
        <v>346</v>
      </c>
      <c r="C220" s="73">
        <f>C227+C225</f>
        <v>0</v>
      </c>
      <c r="D220" s="245">
        <f>D227+D225+D228+D226</f>
        <v>40285</v>
      </c>
      <c r="E220" s="245">
        <f>E227+E225+E228+E226</f>
        <v>40147.00117</v>
      </c>
      <c r="F220" s="73">
        <f>F227+F225+F221+F229+F226</f>
        <v>0</v>
      </c>
      <c r="G220" s="73"/>
      <c r="H220" s="20">
        <f t="shared" si="6"/>
        <v>-137.99882999999681</v>
      </c>
    </row>
    <row r="221" spans="1:8" ht="19.5" customHeight="1">
      <c r="A221" s="104" t="s">
        <v>190</v>
      </c>
      <c r="B221" s="193" t="s">
        <v>257</v>
      </c>
      <c r="C221" s="23"/>
      <c r="D221" s="280"/>
      <c r="E221" s="280"/>
      <c r="F221" s="63"/>
      <c r="G221" s="23"/>
      <c r="H221" s="24"/>
    </row>
    <row r="222" spans="1:8" s="9" customFormat="1" ht="12" hidden="1">
      <c r="A222" s="185" t="s">
        <v>4</v>
      </c>
      <c r="B222" s="178"/>
      <c r="C222" s="185" t="s">
        <v>238</v>
      </c>
      <c r="D222" s="319" t="s">
        <v>400</v>
      </c>
      <c r="E222" s="175" t="s">
        <v>5</v>
      </c>
      <c r="F222" s="316" t="s">
        <v>5</v>
      </c>
      <c r="G222" s="373" t="s">
        <v>194</v>
      </c>
      <c r="H222" s="372"/>
    </row>
    <row r="223" spans="1:8" s="9" customFormat="1" ht="12" hidden="1">
      <c r="A223" s="183" t="s">
        <v>6</v>
      </c>
      <c r="B223" s="176" t="s">
        <v>7</v>
      </c>
      <c r="C223" s="183" t="s">
        <v>239</v>
      </c>
      <c r="D223" s="320" t="s">
        <v>239</v>
      </c>
      <c r="E223" s="189" t="s">
        <v>316</v>
      </c>
      <c r="F223" s="317" t="s">
        <v>316</v>
      </c>
      <c r="G223" s="175"/>
      <c r="H223" s="178"/>
    </row>
    <row r="224" spans="1:8" ht="12.75" hidden="1" thickBot="1">
      <c r="A224" s="184" t="s">
        <v>9</v>
      </c>
      <c r="B224" s="179"/>
      <c r="C224" s="184" t="s">
        <v>8</v>
      </c>
      <c r="D224" s="321" t="s">
        <v>8</v>
      </c>
      <c r="E224" s="177" t="s">
        <v>378</v>
      </c>
      <c r="F224" s="188" t="s">
        <v>284</v>
      </c>
      <c r="G224" s="177" t="s">
        <v>10</v>
      </c>
      <c r="H224" s="190" t="s">
        <v>11</v>
      </c>
    </row>
    <row r="225" spans="1:8" ht="24">
      <c r="A225" s="92" t="s">
        <v>190</v>
      </c>
      <c r="B225" s="174" t="s">
        <v>255</v>
      </c>
      <c r="C225" s="174"/>
      <c r="D225" s="324"/>
      <c r="E225" s="55"/>
      <c r="F225" s="55"/>
      <c r="G225" s="32"/>
      <c r="H225" s="33">
        <f t="shared" si="6"/>
        <v>0</v>
      </c>
    </row>
    <row r="226" spans="1:8" ht="12">
      <c r="A226" s="48" t="s">
        <v>190</v>
      </c>
      <c r="B226" s="132" t="s">
        <v>425</v>
      </c>
      <c r="C226" s="132"/>
      <c r="D226" s="295">
        <v>285</v>
      </c>
      <c r="E226" s="55">
        <v>147.00117</v>
      </c>
      <c r="F226" s="55"/>
      <c r="G226" s="17"/>
      <c r="H226" s="33"/>
    </row>
    <row r="227" spans="1:8" ht="12">
      <c r="A227" s="13" t="s">
        <v>190</v>
      </c>
      <c r="B227" s="132" t="s">
        <v>411</v>
      </c>
      <c r="C227" s="132"/>
      <c r="D227" s="295">
        <v>40000</v>
      </c>
      <c r="E227" s="55">
        <v>40000</v>
      </c>
      <c r="F227" s="55"/>
      <c r="G227" s="52"/>
      <c r="H227" s="33">
        <f t="shared" si="6"/>
        <v>0</v>
      </c>
    </row>
    <row r="228" spans="1:8" ht="25.5">
      <c r="A228" s="13" t="s">
        <v>190</v>
      </c>
      <c r="B228" s="241" t="s">
        <v>347</v>
      </c>
      <c r="C228" s="132"/>
      <c r="D228" s="295"/>
      <c r="E228" s="136"/>
      <c r="F228" s="55"/>
      <c r="G228" s="52"/>
      <c r="H228" s="33"/>
    </row>
    <row r="229" spans="1:8" ht="12.75" thickBot="1">
      <c r="A229" s="34" t="s">
        <v>270</v>
      </c>
      <c r="B229" s="103" t="s">
        <v>271</v>
      </c>
      <c r="C229" s="103"/>
      <c r="D229" s="289"/>
      <c r="E229" s="258"/>
      <c r="F229" s="63"/>
      <c r="G229" s="39"/>
      <c r="H229" s="24"/>
    </row>
    <row r="230" spans="1:8" ht="12.75" thickBot="1">
      <c r="A230" s="72" t="s">
        <v>320</v>
      </c>
      <c r="B230" s="341" t="s">
        <v>256</v>
      </c>
      <c r="C230" s="41"/>
      <c r="D230" s="284">
        <v>5713</v>
      </c>
      <c r="E230" s="245">
        <v>4709</v>
      </c>
      <c r="F230" s="73">
        <v>1211.414</v>
      </c>
      <c r="G230" s="73"/>
      <c r="H230" s="20">
        <f t="shared" si="6"/>
        <v>-1004</v>
      </c>
    </row>
    <row r="231" spans="1:8" ht="12.75" thickBot="1">
      <c r="A231" s="72" t="s">
        <v>320</v>
      </c>
      <c r="B231" s="341"/>
      <c r="C231" s="41"/>
      <c r="D231" s="284"/>
      <c r="E231" s="245"/>
      <c r="F231" s="73"/>
      <c r="G231" s="73"/>
      <c r="H231" s="20"/>
    </row>
    <row r="232" spans="1:8" ht="12.75" thickBot="1">
      <c r="A232" s="40" t="s">
        <v>228</v>
      </c>
      <c r="B232" s="309" t="s">
        <v>131</v>
      </c>
      <c r="C232" s="41"/>
      <c r="D232" s="284"/>
      <c r="E232" s="245">
        <f>E233</f>
        <v>366.70495</v>
      </c>
      <c r="F232" s="73"/>
      <c r="G232" s="73"/>
      <c r="H232" s="20"/>
    </row>
    <row r="233" spans="1:10" ht="12.75" thickBot="1">
      <c r="A233" s="34" t="s">
        <v>229</v>
      </c>
      <c r="B233" s="34" t="s">
        <v>211</v>
      </c>
      <c r="C233" s="34"/>
      <c r="D233" s="260"/>
      <c r="E233" s="258">
        <v>366.70495</v>
      </c>
      <c r="F233" s="63">
        <v>561.414</v>
      </c>
      <c r="G233" s="23"/>
      <c r="H233" s="24"/>
      <c r="J233" s="318"/>
    </row>
    <row r="234" spans="1:8" ht="12.75" thickBot="1">
      <c r="A234" s="40" t="s">
        <v>230</v>
      </c>
      <c r="B234" s="309" t="s">
        <v>132</v>
      </c>
      <c r="C234" s="41"/>
      <c r="D234" s="284"/>
      <c r="E234" s="245">
        <f>E235</f>
        <v>-470.52891</v>
      </c>
      <c r="F234" s="73">
        <f>F235</f>
        <v>-807.48048</v>
      </c>
      <c r="G234" s="73"/>
      <c r="H234" s="20">
        <f t="shared" si="6"/>
        <v>-470.52891</v>
      </c>
    </row>
    <row r="235" spans="1:8" ht="12.75" thickBot="1">
      <c r="A235" s="92" t="s">
        <v>231</v>
      </c>
      <c r="B235" s="92" t="s">
        <v>133</v>
      </c>
      <c r="C235" s="92"/>
      <c r="D235" s="136"/>
      <c r="E235" s="136">
        <v>-470.52891</v>
      </c>
      <c r="F235" s="55">
        <v>-807.48048</v>
      </c>
      <c r="G235" s="32"/>
      <c r="H235" s="33">
        <f t="shared" si="6"/>
        <v>-470.52891</v>
      </c>
    </row>
    <row r="236" spans="1:8" ht="12.75" thickBot="1">
      <c r="A236" s="72"/>
      <c r="B236" s="137" t="s">
        <v>191</v>
      </c>
      <c r="C236" s="305">
        <f>C134+C8+C230</f>
        <v>332516.87299999996</v>
      </c>
      <c r="D236" s="252">
        <f>D134+D8+D230</f>
        <v>534018.406</v>
      </c>
      <c r="E236" s="252">
        <f>E134+E8+E230+E234+E232</f>
        <v>344004.46199</v>
      </c>
      <c r="F236" s="19">
        <v>258831.59723</v>
      </c>
      <c r="G236" s="73">
        <f>E236*100/D236</f>
        <v>64.4180908607109</v>
      </c>
      <c r="H236" s="20">
        <f t="shared" si="6"/>
        <v>-190013.94400999998</v>
      </c>
    </row>
    <row r="237" spans="1:8" ht="12">
      <c r="A237" s="5"/>
      <c r="B237" s="5"/>
      <c r="C237" s="360"/>
      <c r="D237" s="361"/>
      <c r="E237" s="361"/>
      <c r="F237" s="362"/>
      <c r="G237" s="362"/>
      <c r="H237" s="148"/>
    </row>
    <row r="238" spans="1:8" ht="12.75">
      <c r="A238" s="240" t="s">
        <v>406</v>
      </c>
      <c r="B238" s="240"/>
      <c r="C238" s="364"/>
      <c r="D238" s="365"/>
      <c r="E238" s="365"/>
      <c r="F238" s="366"/>
      <c r="G238" s="362"/>
      <c r="H238" s="148"/>
    </row>
    <row r="239" spans="1:7" ht="12.75">
      <c r="A239" s="240" t="s">
        <v>407</v>
      </c>
      <c r="B239" s="367"/>
      <c r="C239" s="367"/>
      <c r="D239" s="367"/>
      <c r="E239" s="368" t="s">
        <v>408</v>
      </c>
      <c r="F239" s="368"/>
      <c r="G239" s="148"/>
    </row>
    <row r="240" spans="1:7" ht="12.75">
      <c r="A240" s="240"/>
      <c r="B240" s="367"/>
      <c r="C240" s="367"/>
      <c r="D240" s="367"/>
      <c r="E240" s="368"/>
      <c r="F240" s="368"/>
      <c r="G240" s="148"/>
    </row>
    <row r="241" spans="1:7" ht="12" hidden="1">
      <c r="A241" s="1"/>
      <c r="B241" s="146"/>
      <c r="C241" s="146"/>
      <c r="D241" s="146"/>
      <c r="E241" s="147"/>
      <c r="F241" s="147"/>
      <c r="G241" s="148"/>
    </row>
    <row r="242" spans="1:6" ht="12">
      <c r="A242" s="363" t="s">
        <v>409</v>
      </c>
      <c r="B242" s="5"/>
      <c r="C242" s="5"/>
      <c r="D242" s="5"/>
      <c r="E242" s="357"/>
      <c r="F242" s="9"/>
    </row>
    <row r="243" spans="1:7" ht="12">
      <c r="A243" s="363" t="s">
        <v>410</v>
      </c>
      <c r="C243" s="5"/>
      <c r="D243" s="5"/>
      <c r="E243" s="9"/>
      <c r="F243" s="9"/>
      <c r="G243" s="4"/>
    </row>
    <row r="244" ht="12">
      <c r="A244" s="1"/>
    </row>
    <row r="245" ht="12.75"/>
    <row r="246" ht="12.75">
      <c r="E246" s="358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</sheetData>
  <sheetProtection/>
  <mergeCells count="5">
    <mergeCell ref="G5:H5"/>
    <mergeCell ref="G53:H53"/>
    <mergeCell ref="G84:H84"/>
    <mergeCell ref="G171:H171"/>
    <mergeCell ref="G222:H2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9" t="s">
        <v>194</v>
      </c>
      <c r="H5" s="37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9" t="s">
        <v>194</v>
      </c>
      <c r="H5" s="37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9" t="s">
        <v>194</v>
      </c>
      <c r="H5" s="37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69" t="s">
        <v>194</v>
      </c>
      <c r="H44" s="370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69" t="s">
        <v>194</v>
      </c>
      <c r="H96" s="370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69" t="s">
        <v>194</v>
      </c>
      <c r="H148" s="370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69" t="s">
        <v>194</v>
      </c>
      <c r="H191" s="370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369" t="s">
        <v>194</v>
      </c>
      <c r="H5" s="37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69" t="s">
        <v>194</v>
      </c>
      <c r="H44" s="370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69" t="s">
        <v>194</v>
      </c>
      <c r="H96" s="370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69" t="s">
        <v>194</v>
      </c>
      <c r="H148" s="370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69" t="s">
        <v>194</v>
      </c>
      <c r="H191" s="370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73" t="s">
        <v>194</v>
      </c>
      <c r="H148" s="372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73" t="s">
        <v>194</v>
      </c>
      <c r="H191" s="372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73" t="s">
        <v>194</v>
      </c>
      <c r="H148" s="372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73" t="s">
        <v>194</v>
      </c>
      <c r="H191" s="372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373" t="s">
        <v>194</v>
      </c>
      <c r="H150" s="372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373" t="s">
        <v>194</v>
      </c>
      <c r="H193" s="372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71" t="s">
        <v>194</v>
      </c>
      <c r="H5" s="37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73" t="s">
        <v>194</v>
      </c>
      <c r="H44" s="37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73" t="s">
        <v>194</v>
      </c>
      <c r="H96" s="37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73" t="s">
        <v>194</v>
      </c>
      <c r="H152" s="37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73" t="s">
        <v>194</v>
      </c>
      <c r="H195" s="372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2014-09-05T05:31:37Z</cp:lastPrinted>
  <dcterms:created xsi:type="dcterms:W3CDTF">2005-05-20T13:40:13Z</dcterms:created>
  <dcterms:modified xsi:type="dcterms:W3CDTF">2014-09-09T07:40:11Z</dcterms:modified>
  <cp:category/>
  <cp:version/>
  <cp:contentType/>
  <cp:contentStatus/>
</cp:coreProperties>
</file>