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5" sheetId="1" r:id="rId1"/>
  </sheets>
  <definedNames/>
  <calcPr fullCalcOnLoad="1"/>
</workbook>
</file>

<file path=xl/sharedStrings.xml><?xml version="1.0" encoding="utf-8"?>
<sst xmlns="http://schemas.openxmlformats.org/spreadsheetml/2006/main" count="491" uniqueCount="357">
  <si>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</si>
  <si>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</si>
  <si>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</si>
  <si>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</si>
  <si>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</si>
  <si>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</si>
  <si>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</si>
  <si>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</si>
  <si>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</si>
  <si>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</si>
  <si>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</si>
  <si>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</si>
  <si>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</si>
  <si>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</si>
  <si>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</si>
  <si>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</si>
  <si>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</si>
  <si>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</si>
  <si>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</si>
  <si>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</si>
  <si>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</si>
  <si>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</si>
  <si>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</si>
  <si>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</si>
  <si>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</si>
  <si>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</si>
  <si>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</si>
  <si>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</si>
  <si>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</si>
  <si>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</si>
  <si>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</si>
  <si>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</si>
  <si>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</si>
  <si>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</si>
  <si>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</si>
  <si>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</si>
  <si>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</si>
  <si>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</si>
  <si>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</si>
  <si>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</si>
  <si>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</si>
  <si>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</si>
  <si>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</si>
  <si>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</si>
  <si>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</si>
  <si>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</si>
  <si>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</si>
  <si>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</si>
  <si>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</si>
  <si>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</si>
  <si>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</si>
  <si>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</si>
  <si>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</si>
  <si>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</si>
  <si>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</si>
  <si>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</si>
  <si>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</si>
  <si>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</si>
  <si>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</si>
  <si>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</si>
  <si>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</si>
  <si>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</si>
  <si>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</si>
  <si>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</si>
  <si>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</si>
  <si>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</si>
  <si>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</si>
  <si>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</si>
  <si>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</si>
  <si>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</si>
  <si>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</si>
  <si>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</si>
  <si>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</si>
  <si>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</si>
  <si>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</si>
  <si>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</si>
  <si>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</si>
  <si>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</si>
  <si>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</si>
  <si>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</si>
  <si>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</si>
  <si>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</si>
  <si>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</si>
  <si>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</si>
  <si>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</si>
  <si>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</si>
  <si>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</si>
  <si>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</si>
  <si>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</si>
  <si>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</si>
  <si>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</si>
  <si>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</si>
  <si>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</si>
  <si>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</si>
  <si>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</si>
  <si>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</si>
  <si>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</si>
  <si>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</si>
  <si>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</si>
  <si>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</si>
  <si>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</si>
  <si>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</si>
  <si>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</si>
  <si>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</si>
  <si>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</si>
  <si>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</si>
  <si>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</si>
  <si>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</si>
  <si>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</si>
  <si>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</si>
  <si>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</si>
  <si>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</si>
  <si>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</si>
  <si>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</si>
  <si>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</si>
  <si>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</si>
  <si>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</si>
  <si>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</si>
  <si>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</si>
  <si>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</si>
  <si>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</si>
  <si>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</si>
  <si>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</si>
  <si>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</si>
  <si>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</si>
  <si>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</si>
  <si>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</si>
  <si>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</si>
  <si>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</si>
  <si>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</si>
  <si>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</si>
  <si>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</si>
  <si>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</si>
  <si>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</si>
  <si>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</si>
  <si>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</si>
  <si>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</si>
  <si>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</si>
  <si>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</si>
  <si>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</si>
  <si>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</si>
  <si>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</si>
  <si>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</si>
  <si>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</si>
  <si>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</si>
  <si>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</si>
  <si>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</si>
  <si>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</si>
  <si>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</si>
  <si>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</si>
  <si>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</si>
  <si>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</si>
  <si>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</si>
  <si>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</si>
  <si>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</si>
  <si>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</si>
  <si>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</si>
  <si>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</si>
  <si>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</si>
  <si>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</si>
  <si>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</si>
  <si>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</si>
  <si>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</si>
  <si>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</si>
  <si>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</si>
  <si>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</si>
  <si>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</si>
  <si>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</si>
  <si>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</si>
  <si>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</si>
  <si>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</si>
  <si>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</si>
  <si>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</si>
  <si>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</si>
  <si>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</si>
  <si>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</si>
  <si>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</si>
  <si>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</si>
  <si>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</si>
  <si>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</si>
  <si>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</si>
  <si>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</si>
  <si>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</si>
  <si>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</si>
  <si>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</si>
  <si>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</si>
  <si>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</si>
  <si>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</si>
  <si>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</si>
  <si>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000 1 05 01040 02 0000 110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</si>
  <si>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</si>
  <si>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</si>
  <si>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</si>
  <si>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</si>
  <si>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</si>
  <si>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</si>
  <si>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</si>
  <si>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</si>
  <si>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</si>
  <si>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</si>
  <si>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</si>
  <si>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</si>
  <si>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</si>
  <si>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</si>
  <si>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</si>
  <si>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</si>
  <si>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</si>
  <si>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</si>
  <si>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</si>
  <si>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</si>
  <si>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</si>
  <si>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</si>
  <si>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</si>
  <si>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</si>
  <si>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</si>
  <si>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</si>
  <si>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</si>
  <si>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</si>
  <si>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000 2 02 04034 05 0000 151</t>
  </si>
  <si>
    <t>Субсидии бюджетам на ремонт многоквартирных домов</t>
  </si>
  <si>
    <t>первонач.</t>
  </si>
  <si>
    <t>план</t>
  </si>
  <si>
    <t xml:space="preserve">000 2 02 02088 05 0001 151 </t>
  </si>
  <si>
    <t>Субвенции ветер.итруженникам тыла, многодет.семьям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</si>
  <si>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</si>
  <si>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</si>
  <si>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</si>
  <si>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</si>
  <si>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</si>
  <si>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</si>
  <si>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</si>
  <si>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</si>
  <si>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</si>
  <si>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</si>
  <si>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</si>
  <si>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</si>
  <si>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</si>
  <si>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</si>
  <si>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</si>
  <si>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</si>
  <si>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</si>
  <si>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</si>
  <si>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</si>
  <si>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</si>
  <si>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</si>
  <si>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000 2 02 04999 10 0000 151</t>
  </si>
  <si>
    <t>Прочие межбюджетные трансферты,передаваемые бюджетам поселений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</si>
  <si>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</si>
  <si>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</si>
  <si>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</si>
  <si>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</si>
  <si>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</si>
  <si>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</si>
  <si>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</si>
  <si>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</si>
  <si>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</si>
  <si>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</si>
  <si>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</si>
  <si>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</si>
  <si>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</si>
  <si>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</si>
  <si>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</si>
  <si>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</si>
  <si>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</si>
  <si>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</si>
  <si>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</si>
  <si>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</si>
  <si>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</si>
  <si>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</si>
  <si>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</si>
  <si>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</si>
  <si>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</si>
  <si>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</si>
  <si>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</si>
  <si>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</si>
  <si>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</si>
  <si>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</si>
  <si>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</si>
  <si>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</si>
  <si>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</si>
  <si>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</si>
  <si>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>000 1 16 33050 10 0000 140</t>
  </si>
  <si>
    <t>000 1 08 07150 01 1000 110</t>
  </si>
  <si>
    <t>Гос. пошлина за установку рекламной конструкции</t>
  </si>
  <si>
    <t>март</t>
  </si>
  <si>
    <t>000 2 02 03119 05 0000 151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</si>
  <si>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</si>
  <si>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</si>
  <si>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</si>
  <si>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</si>
  <si>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>000 1 16 90050 00 0000 140</t>
  </si>
  <si>
    <t>Средства резервного фонда (коммуналка)</t>
  </si>
  <si>
    <t>МТ на исполнение судебных актов по обеспечению жилыми пом. детей-сирот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</si>
  <si>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</si>
  <si>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</si>
  <si>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</si>
  <si>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>000 2 02 02204 05 0000 151</t>
  </si>
  <si>
    <t>Субсидии на модерн.региональн.систем дошк.образ-я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</si>
  <si>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</si>
  <si>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</si>
  <si>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</si>
  <si>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</si>
  <si>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</si>
  <si>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</si>
  <si>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</si>
  <si>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</si>
  <si>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</si>
  <si>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</si>
  <si>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</si>
  <si>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</si>
  <si>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</si>
  <si>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МТ на подключение библ. к сети итернет</t>
  </si>
  <si>
    <t>Субвенции на возм. процентов по газификации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</si>
  <si>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</si>
  <si>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</si>
  <si>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</si>
  <si>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</si>
  <si>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</si>
  <si>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</si>
  <si>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</si>
  <si>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</si>
  <si>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</si>
  <si>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</si>
  <si>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</si>
  <si>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</si>
  <si>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</si>
  <si>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</si>
  <si>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t>000 1 07 00000 00 0000 000</t>
  </si>
  <si>
    <t>Налоги,сборы и регулярные платежи за пользование объектами животного мира</t>
  </si>
  <si>
    <t>000 1 07 04000 01 0000 000</t>
  </si>
  <si>
    <t>Сборы за пользование объектами животного мира</t>
  </si>
  <si>
    <t>2014г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</si>
  <si>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</si>
  <si>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уточн</t>
  </si>
  <si>
    <t xml:space="preserve">         на 01 апреля 2014 года</t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</si>
  <si>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</si>
  <si>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</si>
  <si>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</si>
  <si>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</si>
  <si>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</si>
  <si>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</si>
  <si>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</si>
  <si>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</si>
  <si>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</si>
  <si>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</si>
  <si>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</si>
  <si>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</si>
  <si>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</si>
  <si>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</si>
  <si>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</si>
  <si>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</si>
  <si>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</si>
  <si>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</si>
  <si>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</si>
  <si>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уточн.</t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</si>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</sst>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1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1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0" fontId="3" fillId="0" borderId="17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2" fontId="4" fillId="0" borderId="25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164" fontId="3" fillId="0" borderId="33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2" fontId="3" fillId="0" borderId="14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47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4" xfId="0" applyNumberFormat="1" applyFont="1" applyBorder="1" applyAlignment="1">
      <alignment/>
    </xf>
    <xf numFmtId="164" fontId="6" fillId="0" borderId="13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48" fillId="0" borderId="11" xfId="0" applyFont="1" applyBorder="1" applyAlignment="1">
      <alignment vertical="distributed" wrapText="1"/>
    </xf>
    <xf numFmtId="0" fontId="10" fillId="0" borderId="0" xfId="0" applyFont="1" applyBorder="1" applyAlignment="1">
      <alignment/>
    </xf>
    <xf numFmtId="0" fontId="6" fillId="0" borderId="18" xfId="0" applyFont="1" applyBorder="1" applyAlignment="1">
      <alignment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" fontId="4" fillId="0" borderId="37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4" fontId="4" fillId="0" borderId="35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43" fontId="8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3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2" xfId="0" applyFont="1" applyBorder="1" applyAlignment="1">
      <alignment/>
    </xf>
    <xf numFmtId="164" fontId="4" fillId="0" borderId="43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3" xfId="0" applyNumberFormat="1" applyFont="1" applyBorder="1" applyAlignment="1">
      <alignment/>
    </xf>
    <xf numFmtId="170" fontId="5" fillId="0" borderId="13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3" fillId="0" borderId="33" xfId="0" applyNumberFormat="1" applyFont="1" applyBorder="1" applyAlignment="1">
      <alignment/>
    </xf>
    <xf numFmtId="170" fontId="3" fillId="0" borderId="22" xfId="0" applyNumberFormat="1" applyFont="1" applyBorder="1" applyAlignment="1">
      <alignment/>
    </xf>
    <xf numFmtId="170" fontId="4" fillId="0" borderId="24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4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4" xfId="0" applyNumberFormat="1" applyFont="1" applyBorder="1" applyAlignment="1">
      <alignment/>
    </xf>
    <xf numFmtId="170" fontId="5" fillId="0" borderId="13" xfId="0" applyNumberFormat="1" applyFont="1" applyBorder="1" applyAlignment="1">
      <alignment wrapText="1"/>
    </xf>
    <xf numFmtId="170" fontId="6" fillId="0" borderId="12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3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4" xfId="53" applyNumberFormat="1" applyFont="1" applyBorder="1" applyAlignment="1">
      <alignment/>
      <protection/>
    </xf>
    <xf numFmtId="0" fontId="3" fillId="0" borderId="14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1" fillId="0" borderId="15" xfId="53" applyNumberFormat="1" applyFont="1" applyBorder="1" applyAlignment="1">
      <alignment/>
      <protection/>
    </xf>
    <xf numFmtId="0" fontId="11" fillId="0" borderId="24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166" fontId="4" fillId="0" borderId="25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14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31" xfId="0" applyNumberFormat="1" applyFont="1" applyBorder="1" applyAlignment="1">
      <alignment horizontal="center"/>
    </xf>
    <xf numFmtId="170" fontId="4" fillId="0" borderId="38" xfId="0" applyNumberFormat="1" applyFont="1" applyBorder="1" applyAlignment="1">
      <alignment horizontal="center"/>
    </xf>
    <xf numFmtId="170" fontId="4" fillId="0" borderId="39" xfId="0" applyNumberFormat="1" applyFont="1" applyBorder="1" applyAlignment="1">
      <alignment horizontal="center"/>
    </xf>
    <xf numFmtId="170" fontId="4" fillId="0" borderId="34" xfId="0" applyNumberFormat="1" applyFont="1" applyBorder="1" applyAlignment="1">
      <alignment horizontal="center"/>
    </xf>
    <xf numFmtId="170" fontId="4" fillId="0" borderId="35" xfId="0" applyNumberFormat="1" applyFont="1" applyBorder="1" applyAlignment="1">
      <alignment horizontal="center"/>
    </xf>
    <xf numFmtId="170" fontId="4" fillId="0" borderId="27" xfId="0" applyNumberFormat="1" applyFont="1" applyBorder="1" applyAlignment="1">
      <alignment horizontal="center"/>
    </xf>
    <xf numFmtId="170" fontId="6" fillId="0" borderId="18" xfId="0" applyNumberFormat="1" applyFont="1" applyBorder="1" applyAlignment="1">
      <alignment wrapText="1"/>
    </xf>
    <xf numFmtId="164" fontId="4" fillId="0" borderId="42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PageLayoutView="0" workbookViewId="0" topLeftCell="A1">
      <selection activeCell="A167" sqref="A167:IV169"/>
    </sheetView>
  </sheetViews>
  <sheetFormatPr defaultColWidth="9.00390625" defaultRowHeight="12.75"/>
  <cols>
    <col min="1" max="1" width="26.125" style="30" customWidth="1"/>
    <col min="2" max="2" width="65.375" style="1" customWidth="1"/>
    <col min="3" max="3" width="10.25390625" style="1" customWidth="1"/>
    <col min="4" max="4" width="11.6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289</v>
      </c>
      <c r="C1" s="2"/>
      <c r="D1" s="2"/>
      <c r="E1" s="3"/>
      <c r="F1" s="3"/>
    </row>
    <row r="2" spans="1:6" ht="12">
      <c r="A2" s="1"/>
      <c r="B2" s="2" t="s">
        <v>0</v>
      </c>
      <c r="C2" s="2"/>
      <c r="D2" s="2"/>
      <c r="E2" s="2"/>
      <c r="F2" s="2"/>
    </row>
    <row r="3" spans="1:8" ht="12">
      <c r="A3" s="1"/>
      <c r="B3" s="2" t="s">
        <v>1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37"/>
      <c r="H4" s="137"/>
    </row>
    <row r="5" spans="1:8" s="8" customFormat="1" ht="12.75" thickBot="1">
      <c r="A5" s="139" t="s">
        <v>2</v>
      </c>
      <c r="B5" s="142"/>
      <c r="C5" s="139" t="s">
        <v>220</v>
      </c>
      <c r="D5" s="139" t="s">
        <v>333</v>
      </c>
      <c r="E5" s="139" t="s">
        <v>3</v>
      </c>
      <c r="F5" s="150" t="s">
        <v>3</v>
      </c>
      <c r="G5" s="250" t="s">
        <v>184</v>
      </c>
      <c r="H5" s="251"/>
    </row>
    <row r="6" spans="1:8" s="8" customFormat="1" ht="12">
      <c r="A6" s="140" t="s">
        <v>4</v>
      </c>
      <c r="B6" s="140" t="s">
        <v>5</v>
      </c>
      <c r="C6" s="140" t="s">
        <v>221</v>
      </c>
      <c r="D6" s="140" t="s">
        <v>221</v>
      </c>
      <c r="E6" s="153" t="s">
        <v>284</v>
      </c>
      <c r="F6" s="153" t="s">
        <v>284</v>
      </c>
      <c r="G6" s="139"/>
      <c r="H6" s="142"/>
    </row>
    <row r="7" spans="1:8" ht="12.75" thickBot="1">
      <c r="A7" s="141" t="s">
        <v>7</v>
      </c>
      <c r="B7" s="143"/>
      <c r="C7" s="141" t="s">
        <v>6</v>
      </c>
      <c r="D7" s="141" t="s">
        <v>6</v>
      </c>
      <c r="E7" s="141" t="s">
        <v>331</v>
      </c>
      <c r="F7" s="152" t="s">
        <v>255</v>
      </c>
      <c r="G7" s="141" t="s">
        <v>8</v>
      </c>
      <c r="H7" s="154" t="s">
        <v>9</v>
      </c>
    </row>
    <row r="8" spans="1:8" s="5" customFormat="1" ht="12.75" thickBot="1">
      <c r="A8" s="13" t="s">
        <v>10</v>
      </c>
      <c r="B8" s="226" t="s">
        <v>241</v>
      </c>
      <c r="C8" s="144">
        <f>C9+C21+C38+C45+C76+C85+C93+C124+C60+C92+C33+C91+C15+C36</f>
        <v>74001.673</v>
      </c>
      <c r="D8" s="202">
        <f>D9+D21+D38+D45+D76+D85+D93+D124+D60+D92+D33+D91+D15+D36</f>
        <v>76878.838</v>
      </c>
      <c r="E8" s="202">
        <f>E9+E21+E38+E45+E76+E85+E93+E124+E60+E92+E33+E91+E15</f>
        <v>18012.92052</v>
      </c>
      <c r="F8" s="15">
        <v>9829.95467</v>
      </c>
      <c r="G8" s="145">
        <f aca="true" t="shared" si="0" ref="G8:G13">E8*100/D8</f>
        <v>23.430271565759096</v>
      </c>
      <c r="H8" s="146">
        <f aca="true" t="shared" si="1" ref="H8:H87">E8-D8</f>
        <v>-58865.917480000004</v>
      </c>
    </row>
    <row r="9" spans="1:8" s="21" customFormat="1" ht="12">
      <c r="A9" s="116" t="s">
        <v>11</v>
      </c>
      <c r="B9" s="225" t="s">
        <v>242</v>
      </c>
      <c r="C9" s="49">
        <f>C10</f>
        <v>39437</v>
      </c>
      <c r="D9" s="175">
        <f>D10</f>
        <v>40115.165</v>
      </c>
      <c r="E9" s="175">
        <f>E10</f>
        <v>7885.268999999999</v>
      </c>
      <c r="F9" s="49">
        <f>F10</f>
        <v>6053.1102200000005</v>
      </c>
      <c r="G9" s="14">
        <f t="shared" si="0"/>
        <v>19.656578752698636</v>
      </c>
      <c r="H9" s="20">
        <f t="shared" si="1"/>
        <v>-32229.896</v>
      </c>
    </row>
    <row r="10" spans="1:8" ht="12">
      <c r="A10" s="30" t="s">
        <v>12</v>
      </c>
      <c r="B10" s="30" t="s">
        <v>13</v>
      </c>
      <c r="C10" s="53">
        <f>C11+C12+C13+C14</f>
        <v>39437</v>
      </c>
      <c r="D10" s="180">
        <f>D11+D12+D13+D14</f>
        <v>40115.165</v>
      </c>
      <c r="E10" s="180">
        <f>E11+E12+E13+E14</f>
        <v>7885.268999999999</v>
      </c>
      <c r="F10" s="53">
        <f>F11+F12+F13+F14</f>
        <v>6053.1102200000005</v>
      </c>
      <c r="G10" s="19">
        <f t="shared" si="0"/>
        <v>19.656578752698636</v>
      </c>
      <c r="H10" s="26">
        <f t="shared" si="1"/>
        <v>-32229.896</v>
      </c>
    </row>
    <row r="11" spans="1:8" ht="24">
      <c r="A11" s="124" t="s">
        <v>256</v>
      </c>
      <c r="B11" s="126" t="s">
        <v>270</v>
      </c>
      <c r="C11" s="38">
        <v>39437</v>
      </c>
      <c r="D11" s="181">
        <v>39692.165</v>
      </c>
      <c r="E11" s="181">
        <v>7770.00076</v>
      </c>
      <c r="F11" s="42">
        <v>6007.92031</v>
      </c>
      <c r="G11" s="14">
        <f t="shared" si="0"/>
        <v>19.575653683793767</v>
      </c>
      <c r="H11" s="167"/>
    </row>
    <row r="12" spans="1:8" ht="60">
      <c r="A12" s="124" t="s">
        <v>257</v>
      </c>
      <c r="B12" s="127" t="s">
        <v>271</v>
      </c>
      <c r="C12" s="30"/>
      <c r="D12" s="182">
        <v>260</v>
      </c>
      <c r="E12" s="182">
        <v>32.75512</v>
      </c>
      <c r="F12" s="31">
        <v>43.69367</v>
      </c>
      <c r="G12" s="14">
        <f t="shared" si="0"/>
        <v>12.598123076923075</v>
      </c>
      <c r="H12" s="108">
        <f t="shared" si="1"/>
        <v>-227.24488</v>
      </c>
    </row>
    <row r="13" spans="1:8" ht="27" customHeight="1">
      <c r="A13" s="124" t="s">
        <v>258</v>
      </c>
      <c r="B13" s="128" t="s">
        <v>272</v>
      </c>
      <c r="C13" s="23"/>
      <c r="D13" s="183">
        <v>163</v>
      </c>
      <c r="E13" s="183">
        <v>82.51312</v>
      </c>
      <c r="F13" s="24">
        <v>1.49624</v>
      </c>
      <c r="G13" s="14">
        <f t="shared" si="0"/>
        <v>50.62154601226994</v>
      </c>
      <c r="H13" s="100">
        <f t="shared" si="1"/>
        <v>-80.48688</v>
      </c>
    </row>
    <row r="14" spans="1:8" ht="50.25" customHeight="1" thickBot="1">
      <c r="A14" s="217" t="s">
        <v>259</v>
      </c>
      <c r="B14" s="218" t="s">
        <v>269</v>
      </c>
      <c r="C14" s="125"/>
      <c r="D14" s="99"/>
      <c r="E14" s="99"/>
      <c r="F14" s="34"/>
      <c r="G14" s="19"/>
      <c r="H14" s="26">
        <f t="shared" si="1"/>
        <v>0</v>
      </c>
    </row>
    <row r="15" spans="1:8" ht="24" customHeight="1" thickBot="1">
      <c r="A15" s="221" t="s">
        <v>314</v>
      </c>
      <c r="B15" s="222" t="s">
        <v>313</v>
      </c>
      <c r="C15" s="85">
        <f>C16</f>
        <v>11986.342999999999</v>
      </c>
      <c r="D15" s="170">
        <f>D16</f>
        <v>11986.342999999999</v>
      </c>
      <c r="E15" s="170">
        <f>E16</f>
        <v>2303.34969</v>
      </c>
      <c r="F15" s="63"/>
      <c r="G15" s="63"/>
      <c r="H15" s="17"/>
    </row>
    <row r="16" spans="1:8" ht="21.75" customHeight="1">
      <c r="A16" s="219" t="s">
        <v>315</v>
      </c>
      <c r="B16" s="159" t="s">
        <v>316</v>
      </c>
      <c r="C16" s="104">
        <f>C17+C18+C19+C20</f>
        <v>11986.342999999999</v>
      </c>
      <c r="D16" s="109">
        <f>D17+D18+D19+D20</f>
        <v>11986.342999999999</v>
      </c>
      <c r="E16" s="104">
        <f>E17+E18+E19+E20</f>
        <v>2303.34969</v>
      </c>
      <c r="F16" s="45"/>
      <c r="G16" s="28"/>
      <c r="H16" s="29"/>
    </row>
    <row r="17" spans="1:8" ht="19.5" customHeight="1">
      <c r="A17" s="219" t="s">
        <v>317</v>
      </c>
      <c r="B17" s="220" t="s">
        <v>321</v>
      </c>
      <c r="C17" s="93">
        <v>4387.018</v>
      </c>
      <c r="D17" s="181">
        <v>4387.018</v>
      </c>
      <c r="E17" s="181">
        <v>911.5147</v>
      </c>
      <c r="F17" s="42"/>
      <c r="G17" s="14"/>
      <c r="H17" s="74"/>
    </row>
    <row r="18" spans="1:8" ht="18" customHeight="1">
      <c r="A18" s="219" t="s">
        <v>318</v>
      </c>
      <c r="B18" s="220" t="s">
        <v>322</v>
      </c>
      <c r="C18" s="93">
        <v>90.936</v>
      </c>
      <c r="D18" s="181">
        <v>90.936</v>
      </c>
      <c r="E18" s="181">
        <v>14.48786</v>
      </c>
      <c r="F18" s="42"/>
      <c r="G18" s="14"/>
      <c r="H18" s="74"/>
    </row>
    <row r="19" spans="1:8" ht="15.75" customHeight="1">
      <c r="A19" s="219" t="s">
        <v>319</v>
      </c>
      <c r="B19" s="220" t="s">
        <v>323</v>
      </c>
      <c r="C19" s="93">
        <v>7102.721</v>
      </c>
      <c r="D19" s="181">
        <v>7102.721</v>
      </c>
      <c r="E19" s="181">
        <v>1377.30769</v>
      </c>
      <c r="F19" s="42"/>
      <c r="G19" s="14"/>
      <c r="H19" s="74"/>
    </row>
    <row r="20" spans="1:8" ht="12" customHeight="1">
      <c r="A20" s="219" t="s">
        <v>320</v>
      </c>
      <c r="B20" s="220" t="s">
        <v>324</v>
      </c>
      <c r="C20" s="93">
        <v>405.668</v>
      </c>
      <c r="D20" s="181">
        <v>405.668</v>
      </c>
      <c r="E20" s="181">
        <v>0.03944</v>
      </c>
      <c r="F20" s="42"/>
      <c r="G20" s="14"/>
      <c r="H20" s="74"/>
    </row>
    <row r="21" spans="1:8" s="37" customFormat="1" ht="12">
      <c r="A21" s="35" t="s">
        <v>14</v>
      </c>
      <c r="B21" s="35" t="s">
        <v>15</v>
      </c>
      <c r="C21" s="134">
        <f>C22+C26+C28+C30+C32</f>
        <v>5791.5</v>
      </c>
      <c r="D21" s="176">
        <f>D22+D26+D28+D30+D32+D29+D31</f>
        <v>6487.5</v>
      </c>
      <c r="E21" s="176">
        <f>E22+E26+E28+E30+E32+E29+E31</f>
        <v>1809.6694599999998</v>
      </c>
      <c r="F21" s="134">
        <f>F22+F26+F28+F30+F32</f>
        <v>1431.67557</v>
      </c>
      <c r="G21" s="28">
        <f>E21*100/D21</f>
        <v>27.894712292870906</v>
      </c>
      <c r="H21" s="29">
        <f t="shared" si="1"/>
        <v>-4677.83054</v>
      </c>
    </row>
    <row r="22" spans="1:8" s="37" customFormat="1" ht="23.25" customHeight="1">
      <c r="A22" s="38" t="s">
        <v>188</v>
      </c>
      <c r="B22" s="39" t="s">
        <v>185</v>
      </c>
      <c r="C22" s="40">
        <f>C23+C24</f>
        <v>2914.8</v>
      </c>
      <c r="D22" s="184">
        <f>D23+D24</f>
        <v>3014.8</v>
      </c>
      <c r="E22" s="184">
        <f>E23+E24+E25</f>
        <v>713.5812299999999</v>
      </c>
      <c r="F22" s="41">
        <f>F23+F24</f>
        <v>423.95171</v>
      </c>
      <c r="G22" s="42">
        <f>E22*100/D22</f>
        <v>23.669272588563086</v>
      </c>
      <c r="H22" s="29">
        <f t="shared" si="1"/>
        <v>-2301.2187700000004</v>
      </c>
    </row>
    <row r="23" spans="1:8" s="37" customFormat="1" ht="24" customHeight="1">
      <c r="A23" s="38" t="s">
        <v>335</v>
      </c>
      <c r="B23" s="39" t="s">
        <v>186</v>
      </c>
      <c r="C23" s="39">
        <v>654.8</v>
      </c>
      <c r="D23" s="204">
        <v>754.8</v>
      </c>
      <c r="E23" s="184">
        <v>205.63087</v>
      </c>
      <c r="F23" s="40">
        <v>223.95171</v>
      </c>
      <c r="G23" s="42">
        <f>E23*100/D23</f>
        <v>27.243093534711182</v>
      </c>
      <c r="H23" s="29">
        <f t="shared" si="1"/>
        <v>-549.16913</v>
      </c>
    </row>
    <row r="24" spans="1:8" s="37" customFormat="1" ht="24">
      <c r="A24" s="38" t="s">
        <v>336</v>
      </c>
      <c r="B24" s="39" t="s">
        <v>187</v>
      </c>
      <c r="C24" s="39">
        <v>2260</v>
      </c>
      <c r="D24" s="204">
        <v>2260</v>
      </c>
      <c r="E24" s="184">
        <v>585.31585</v>
      </c>
      <c r="F24" s="40">
        <v>200</v>
      </c>
      <c r="G24" s="42">
        <f>E24*100/D24</f>
        <v>25.8989314159292</v>
      </c>
      <c r="H24" s="29">
        <f t="shared" si="1"/>
        <v>-1674.68415</v>
      </c>
    </row>
    <row r="25" spans="1:8" s="37" customFormat="1" ht="36">
      <c r="A25" s="38" t="s">
        <v>337</v>
      </c>
      <c r="B25" s="39" t="s">
        <v>338</v>
      </c>
      <c r="C25" s="39"/>
      <c r="D25" s="204"/>
      <c r="E25" s="184">
        <v>-77.36549</v>
      </c>
      <c r="F25" s="40"/>
      <c r="G25" s="34"/>
      <c r="H25" s="20"/>
    </row>
    <row r="26" spans="1:8" ht="37.5" customHeight="1">
      <c r="A26" s="38" t="s">
        <v>189</v>
      </c>
      <c r="B26" s="44" t="s">
        <v>309</v>
      </c>
      <c r="C26" s="44"/>
      <c r="D26" s="205"/>
      <c r="E26" s="181"/>
      <c r="F26" s="38"/>
      <c r="G26" s="25"/>
      <c r="H26" s="26">
        <f t="shared" si="1"/>
        <v>0</v>
      </c>
    </row>
    <row r="27" spans="1:8" ht="12">
      <c r="A27" s="23" t="s">
        <v>16</v>
      </c>
      <c r="B27" s="23" t="s">
        <v>17</v>
      </c>
      <c r="C27" s="23"/>
      <c r="D27" s="183"/>
      <c r="E27" s="183"/>
      <c r="F27" s="24"/>
      <c r="G27" s="25"/>
      <c r="H27" s="26"/>
    </row>
    <row r="28" spans="1:8" ht="12">
      <c r="A28" s="11"/>
      <c r="B28" s="11" t="s">
        <v>18</v>
      </c>
      <c r="C28" s="11">
        <v>2353.2</v>
      </c>
      <c r="D28" s="185">
        <v>2353.2</v>
      </c>
      <c r="E28" s="185">
        <v>788.71972</v>
      </c>
      <c r="F28" s="32">
        <v>932.76595</v>
      </c>
      <c r="G28" s="45">
        <f aca="true" t="shared" si="2" ref="G28:G38">E28*100/D28</f>
        <v>33.51690124086351</v>
      </c>
      <c r="H28" s="46">
        <f t="shared" si="1"/>
        <v>-1564.4802799999998</v>
      </c>
    </row>
    <row r="29" spans="1:8" ht="24">
      <c r="A29" s="38" t="s">
        <v>339</v>
      </c>
      <c r="B29" s="44" t="s">
        <v>340</v>
      </c>
      <c r="C29" s="11"/>
      <c r="D29" s="185">
        <v>25</v>
      </c>
      <c r="E29" s="185">
        <v>-7.47174</v>
      </c>
      <c r="F29" s="32"/>
      <c r="G29" s="45"/>
      <c r="H29" s="46"/>
    </row>
    <row r="30" spans="1:8" ht="12">
      <c r="A30" s="11" t="s">
        <v>19</v>
      </c>
      <c r="B30" s="11" t="s">
        <v>20</v>
      </c>
      <c r="C30" s="11">
        <v>523.5</v>
      </c>
      <c r="D30" s="185">
        <v>593.5</v>
      </c>
      <c r="E30" s="186">
        <v>212.75452</v>
      </c>
      <c r="F30" s="33">
        <v>59.95791</v>
      </c>
      <c r="G30" s="45">
        <f t="shared" si="2"/>
        <v>35.84743386689132</v>
      </c>
      <c r="H30" s="46">
        <f t="shared" si="1"/>
        <v>-380.74548</v>
      </c>
    </row>
    <row r="31" spans="1:8" ht="12">
      <c r="A31" s="11" t="s">
        <v>341</v>
      </c>
      <c r="B31" s="11" t="s">
        <v>342</v>
      </c>
      <c r="C31" s="11"/>
      <c r="D31" s="185">
        <v>1</v>
      </c>
      <c r="E31" s="186">
        <v>0.02273</v>
      </c>
      <c r="F31" s="33"/>
      <c r="G31" s="45"/>
      <c r="H31" s="46"/>
    </row>
    <row r="32" spans="1:8" ht="12">
      <c r="A32" s="11" t="s">
        <v>273</v>
      </c>
      <c r="B32" s="11" t="s">
        <v>274</v>
      </c>
      <c r="C32" s="11"/>
      <c r="D32" s="185">
        <v>500</v>
      </c>
      <c r="E32" s="186">
        <v>102.063</v>
      </c>
      <c r="F32" s="33">
        <v>15</v>
      </c>
      <c r="G32" s="45"/>
      <c r="H32" s="46">
        <f t="shared" si="1"/>
        <v>-397.937</v>
      </c>
    </row>
    <row r="33" spans="1:8" ht="12">
      <c r="A33" s="13" t="s">
        <v>21</v>
      </c>
      <c r="B33" s="10" t="s">
        <v>22</v>
      </c>
      <c r="C33" s="47">
        <f>C34+C35</f>
        <v>7681.08</v>
      </c>
      <c r="D33" s="177">
        <f>D34+D35</f>
        <v>7800.08</v>
      </c>
      <c r="E33" s="177">
        <f>E34+E35</f>
        <v>846.8102299999999</v>
      </c>
      <c r="F33" s="47">
        <f>F34+F35+F36</f>
        <v>403.79847</v>
      </c>
      <c r="G33" s="14">
        <f t="shared" si="2"/>
        <v>10.85643006225577</v>
      </c>
      <c r="H33" s="29">
        <f t="shared" si="1"/>
        <v>-6953.26977</v>
      </c>
    </row>
    <row r="34" spans="1:9" ht="12">
      <c r="A34" s="30" t="s">
        <v>343</v>
      </c>
      <c r="B34" s="30" t="s">
        <v>23</v>
      </c>
      <c r="C34" s="30">
        <v>803</v>
      </c>
      <c r="D34" s="182">
        <v>821</v>
      </c>
      <c r="E34" s="99">
        <v>74.82116</v>
      </c>
      <c r="F34" s="34">
        <v>68.77209</v>
      </c>
      <c r="G34" s="42">
        <f t="shared" si="2"/>
        <v>9.113417783191231</v>
      </c>
      <c r="H34" s="46">
        <f t="shared" si="1"/>
        <v>-746.17884</v>
      </c>
      <c r="I34" s="37"/>
    </row>
    <row r="35" spans="1:8" ht="12">
      <c r="A35" s="48" t="s">
        <v>24</v>
      </c>
      <c r="B35" s="48" t="s">
        <v>25</v>
      </c>
      <c r="C35" s="48">
        <v>6878.08</v>
      </c>
      <c r="D35" s="186">
        <v>6979.08</v>
      </c>
      <c r="E35" s="181">
        <v>771.98907</v>
      </c>
      <c r="F35" s="42">
        <v>335.02638</v>
      </c>
      <c r="G35" s="42">
        <f t="shared" si="2"/>
        <v>11.061473288742928</v>
      </c>
      <c r="H35" s="46">
        <f t="shared" si="1"/>
        <v>-6207.09093</v>
      </c>
    </row>
    <row r="36" spans="1:8" ht="12">
      <c r="A36" s="22" t="s">
        <v>327</v>
      </c>
      <c r="B36" s="6" t="s">
        <v>328</v>
      </c>
      <c r="C36" s="71">
        <f>C37</f>
        <v>0</v>
      </c>
      <c r="D36" s="177">
        <f>D37</f>
        <v>0</v>
      </c>
      <c r="E36" s="181"/>
      <c r="F36" s="42"/>
      <c r="G36" s="34"/>
      <c r="H36" s="50"/>
    </row>
    <row r="37" spans="1:8" ht="12">
      <c r="A37" s="23" t="s">
        <v>329</v>
      </c>
      <c r="B37" s="23" t="s">
        <v>330</v>
      </c>
      <c r="C37" s="48"/>
      <c r="D37" s="186"/>
      <c r="E37" s="181"/>
      <c r="F37" s="42"/>
      <c r="G37" s="34"/>
      <c r="H37" s="50"/>
    </row>
    <row r="38" spans="1:8" ht="12">
      <c r="A38" s="22" t="s">
        <v>26</v>
      </c>
      <c r="B38" s="6" t="s">
        <v>27</v>
      </c>
      <c r="C38" s="49">
        <f>C40+C42+C43</f>
        <v>882.65</v>
      </c>
      <c r="D38" s="175">
        <f>D40+D42+D43</f>
        <v>912.15</v>
      </c>
      <c r="E38" s="175">
        <f>E40+E42+E43</f>
        <v>253.75617</v>
      </c>
      <c r="F38" s="49">
        <f>F40+F42+F43</f>
        <v>142.38161</v>
      </c>
      <c r="G38" s="25">
        <f t="shared" si="2"/>
        <v>27.819565860878143</v>
      </c>
      <c r="H38" s="20">
        <f t="shared" si="1"/>
        <v>-658.39383</v>
      </c>
    </row>
    <row r="39" spans="1:8" ht="12">
      <c r="A39" s="23" t="s">
        <v>28</v>
      </c>
      <c r="B39" s="23" t="s">
        <v>29</v>
      </c>
      <c r="C39" s="23"/>
      <c r="D39" s="183"/>
      <c r="E39" s="183"/>
      <c r="F39" s="24"/>
      <c r="G39" s="25"/>
      <c r="H39" s="26">
        <f t="shared" si="1"/>
        <v>0</v>
      </c>
    </row>
    <row r="40" spans="2:8" ht="12">
      <c r="B40" s="30" t="s">
        <v>30</v>
      </c>
      <c r="C40" s="31">
        <f>C41</f>
        <v>882.65</v>
      </c>
      <c r="D40" s="182">
        <f>D41</f>
        <v>882.65</v>
      </c>
      <c r="E40" s="182">
        <f>E41</f>
        <v>245.49617</v>
      </c>
      <c r="F40" s="31">
        <f>F41</f>
        <v>134.24161</v>
      </c>
      <c r="G40" s="45">
        <f>E40*100/D40</f>
        <v>27.813535376423275</v>
      </c>
      <c r="H40" s="46">
        <f t="shared" si="1"/>
        <v>-637.15383</v>
      </c>
    </row>
    <row r="41" spans="1:8" ht="12">
      <c r="A41" s="23" t="s">
        <v>31</v>
      </c>
      <c r="B41" s="48" t="s">
        <v>32</v>
      </c>
      <c r="C41" s="48">
        <v>882.65</v>
      </c>
      <c r="D41" s="186">
        <v>882.65</v>
      </c>
      <c r="E41" s="99">
        <v>245.49617</v>
      </c>
      <c r="F41" s="34">
        <v>134.24161</v>
      </c>
      <c r="G41" s="45">
        <f>E41*100/D41</f>
        <v>27.813535376423275</v>
      </c>
      <c r="H41" s="46">
        <f t="shared" si="1"/>
        <v>-637.15383</v>
      </c>
    </row>
    <row r="42" spans="1:8" ht="12">
      <c r="A42" s="23" t="s">
        <v>33</v>
      </c>
      <c r="B42" s="23" t="s">
        <v>34</v>
      </c>
      <c r="C42" s="23"/>
      <c r="D42" s="183">
        <v>29.5</v>
      </c>
      <c r="E42" s="186">
        <v>8.26</v>
      </c>
      <c r="F42" s="33">
        <v>2.14</v>
      </c>
      <c r="G42" s="34">
        <f>E42*100/D42</f>
        <v>28</v>
      </c>
      <c r="H42" s="50">
        <f t="shared" si="1"/>
        <v>-21.240000000000002</v>
      </c>
    </row>
    <row r="43" spans="1:8" ht="12">
      <c r="A43" s="23" t="s">
        <v>282</v>
      </c>
      <c r="B43" s="23" t="s">
        <v>283</v>
      </c>
      <c r="C43" s="23"/>
      <c r="D43" s="183"/>
      <c r="E43" s="183"/>
      <c r="F43" s="24">
        <v>6</v>
      </c>
      <c r="G43" s="34"/>
      <c r="H43" s="50"/>
    </row>
    <row r="44" spans="1:9" ht="12">
      <c r="A44" s="22" t="s">
        <v>35</v>
      </c>
      <c r="B44" s="12" t="s">
        <v>36</v>
      </c>
      <c r="C44" s="54"/>
      <c r="D44" s="206"/>
      <c r="E44" s="187"/>
      <c r="F44" s="55"/>
      <c r="G44" s="25"/>
      <c r="H44" s="26"/>
      <c r="I44" s="8"/>
    </row>
    <row r="45" spans="1:9" ht="12">
      <c r="A45" s="13"/>
      <c r="B45" s="227" t="s">
        <v>37</v>
      </c>
      <c r="C45" s="36"/>
      <c r="D45" s="176"/>
      <c r="E45" s="179">
        <f>E50+E52+E46+E49+E47+E48</f>
        <v>0</v>
      </c>
      <c r="F45" s="56"/>
      <c r="G45" s="28"/>
      <c r="H45" s="29">
        <f t="shared" si="1"/>
        <v>0</v>
      </c>
      <c r="I45" s="8"/>
    </row>
    <row r="46" spans="1:8" s="8" customFormat="1" ht="12">
      <c r="A46" s="11" t="s">
        <v>38</v>
      </c>
      <c r="B46" s="57" t="s">
        <v>39</v>
      </c>
      <c r="C46" s="58"/>
      <c r="D46" s="191"/>
      <c r="E46" s="185"/>
      <c r="F46" s="56"/>
      <c r="G46" s="28"/>
      <c r="H46" s="29">
        <f t="shared" si="1"/>
        <v>0</v>
      </c>
    </row>
    <row r="47" spans="1:8" s="8" customFormat="1" ht="12">
      <c r="A47" s="11" t="s">
        <v>40</v>
      </c>
      <c r="B47" s="57" t="s">
        <v>41</v>
      </c>
      <c r="C47" s="58"/>
      <c r="D47" s="191"/>
      <c r="E47" s="185"/>
      <c r="F47" s="32"/>
      <c r="G47" s="14"/>
      <c r="H47" s="29">
        <f t="shared" si="1"/>
        <v>0</v>
      </c>
    </row>
    <row r="48" spans="1:8" s="8" customFormat="1" ht="12">
      <c r="A48" s="11" t="s">
        <v>42</v>
      </c>
      <c r="B48" s="57" t="s">
        <v>43</v>
      </c>
      <c r="C48" s="58"/>
      <c r="D48" s="191"/>
      <c r="E48" s="185"/>
      <c r="F48" s="32"/>
      <c r="G48" s="14"/>
      <c r="H48" s="29">
        <f t="shared" si="1"/>
        <v>0</v>
      </c>
    </row>
    <row r="49" spans="1:8" s="8" customFormat="1" ht="12">
      <c r="A49" s="11" t="s">
        <v>44</v>
      </c>
      <c r="B49" s="57" t="s">
        <v>45</v>
      </c>
      <c r="C49" s="58"/>
      <c r="D49" s="191"/>
      <c r="E49" s="185"/>
      <c r="F49" s="59"/>
      <c r="G49" s="14"/>
      <c r="H49" s="29">
        <f t="shared" si="1"/>
        <v>0</v>
      </c>
    </row>
    <row r="50" spans="1:9" s="8" customFormat="1" ht="12">
      <c r="A50" s="11" t="s">
        <v>46</v>
      </c>
      <c r="B50" s="48" t="s">
        <v>47</v>
      </c>
      <c r="C50" s="11"/>
      <c r="D50" s="185"/>
      <c r="E50" s="185"/>
      <c r="F50" s="32"/>
      <c r="G50" s="14"/>
      <c r="H50" s="29">
        <f t="shared" si="1"/>
        <v>0</v>
      </c>
      <c r="I50" s="37"/>
    </row>
    <row r="51" spans="1:9" s="8" customFormat="1" ht="12">
      <c r="A51" s="48" t="s">
        <v>48</v>
      </c>
      <c r="B51" s="48" t="s">
        <v>49</v>
      </c>
      <c r="C51" s="48"/>
      <c r="D51" s="186"/>
      <c r="E51" s="181"/>
      <c r="F51" s="42"/>
      <c r="G51" s="14"/>
      <c r="H51" s="29">
        <f t="shared" si="1"/>
        <v>0</v>
      </c>
      <c r="I51" s="37"/>
    </row>
    <row r="52" spans="1:8" s="37" customFormat="1" ht="12">
      <c r="A52" s="23" t="s">
        <v>50</v>
      </c>
      <c r="B52" s="23" t="s">
        <v>51</v>
      </c>
      <c r="C52" s="24">
        <f>C58+C59</f>
        <v>0</v>
      </c>
      <c r="D52" s="183">
        <f>D58+D59</f>
        <v>0</v>
      </c>
      <c r="E52" s="183">
        <f>E58+E59</f>
        <v>0</v>
      </c>
      <c r="F52" s="24"/>
      <c r="G52" s="25"/>
      <c r="H52" s="20">
        <f t="shared" si="1"/>
        <v>0</v>
      </c>
    </row>
    <row r="53" spans="1:8" s="8" customFormat="1" ht="12.75" hidden="1" thickBot="1">
      <c r="A53" s="149" t="s">
        <v>2</v>
      </c>
      <c r="B53" s="142"/>
      <c r="C53" s="149" t="s">
        <v>220</v>
      </c>
      <c r="D53" s="149" t="s">
        <v>354</v>
      </c>
      <c r="E53" s="139" t="s">
        <v>3</v>
      </c>
      <c r="F53" s="139" t="s">
        <v>3</v>
      </c>
      <c r="G53" s="253" t="s">
        <v>184</v>
      </c>
      <c r="H53" s="254"/>
    </row>
    <row r="54" spans="1:8" s="8" customFormat="1" ht="12" hidden="1">
      <c r="A54" s="147" t="s">
        <v>4</v>
      </c>
      <c r="B54" s="140" t="s">
        <v>5</v>
      </c>
      <c r="C54" s="147" t="s">
        <v>221</v>
      </c>
      <c r="D54" s="147" t="s">
        <v>221</v>
      </c>
      <c r="E54" s="153" t="s">
        <v>284</v>
      </c>
      <c r="F54" s="153" t="s">
        <v>284</v>
      </c>
      <c r="G54" s="139"/>
      <c r="H54" s="142"/>
    </row>
    <row r="55" spans="1:8" ht="12.75" hidden="1" thickBot="1">
      <c r="A55" s="148" t="s">
        <v>7</v>
      </c>
      <c r="B55" s="143"/>
      <c r="C55" s="148" t="s">
        <v>6</v>
      </c>
      <c r="D55" s="148" t="s">
        <v>6</v>
      </c>
      <c r="E55" s="141" t="s">
        <v>331</v>
      </c>
      <c r="F55" s="148">
        <v>2013</v>
      </c>
      <c r="G55" s="141" t="s">
        <v>8</v>
      </c>
      <c r="H55" s="154" t="s">
        <v>9</v>
      </c>
    </row>
    <row r="56" spans="1:8" s="37" customFormat="1" ht="12">
      <c r="A56" s="30" t="s">
        <v>52</v>
      </c>
      <c r="B56" s="30" t="s">
        <v>53</v>
      </c>
      <c r="C56" s="30"/>
      <c r="D56" s="30"/>
      <c r="E56" s="61"/>
      <c r="F56" s="61"/>
      <c r="G56" s="19"/>
      <c r="H56" s="20"/>
    </row>
    <row r="57" spans="1:8" s="37" customFormat="1" ht="12">
      <c r="A57" s="30"/>
      <c r="B57" s="30" t="s">
        <v>54</v>
      </c>
      <c r="C57" s="30"/>
      <c r="D57" s="30"/>
      <c r="E57" s="61"/>
      <c r="F57" s="61"/>
      <c r="G57" s="19"/>
      <c r="H57" s="20"/>
    </row>
    <row r="58" spans="1:9" s="37" customFormat="1" ht="12" customHeight="1">
      <c r="A58" s="11"/>
      <c r="B58" s="11" t="s">
        <v>55</v>
      </c>
      <c r="C58" s="11"/>
      <c r="D58" s="11"/>
      <c r="E58" s="185"/>
      <c r="F58" s="32"/>
      <c r="G58" s="28"/>
      <c r="H58" s="29">
        <f t="shared" si="1"/>
        <v>0</v>
      </c>
      <c r="I58" s="4"/>
    </row>
    <row r="59" spans="1:9" s="37" customFormat="1" ht="19.5" customHeight="1">
      <c r="A59" s="30" t="s">
        <v>56</v>
      </c>
      <c r="B59" s="30" t="s">
        <v>57</v>
      </c>
      <c r="C59" s="30"/>
      <c r="D59" s="30"/>
      <c r="E59" s="99"/>
      <c r="F59" s="34"/>
      <c r="G59" s="19"/>
      <c r="H59" s="20">
        <f t="shared" si="1"/>
        <v>0</v>
      </c>
      <c r="I59" s="4"/>
    </row>
    <row r="60" spans="1:8" ht="24">
      <c r="A60" s="7" t="s">
        <v>58</v>
      </c>
      <c r="B60" s="228" t="s">
        <v>190</v>
      </c>
      <c r="C60" s="123">
        <f>C63+C67+C70</f>
        <v>3883.5</v>
      </c>
      <c r="D60" s="175">
        <f>D63+D67+D70</f>
        <v>4569</v>
      </c>
      <c r="E60" s="175">
        <f>E63+E67+E70</f>
        <v>1938.92185</v>
      </c>
      <c r="F60" s="123">
        <f>F63+F67+F70</f>
        <v>624.54534</v>
      </c>
      <c r="G60" s="14">
        <f>E60*100/D60</f>
        <v>42.43645983803896</v>
      </c>
      <c r="H60" s="74">
        <f t="shared" si="1"/>
        <v>-2630.0781500000003</v>
      </c>
    </row>
    <row r="61" spans="2:8" ht="0.75" customHeight="1">
      <c r="B61" s="64"/>
      <c r="C61" s="64"/>
      <c r="D61" s="207"/>
      <c r="E61" s="56">
        <f>E63+E70+E75+E65+E74</f>
        <v>3831.99309</v>
      </c>
      <c r="F61" s="56">
        <f>F63+F70+F75+F65+F74</f>
        <v>1156.2133099999999</v>
      </c>
      <c r="G61" s="19" t="e">
        <f>E61*100/D61</f>
        <v>#DIV/0!</v>
      </c>
      <c r="H61" s="20">
        <f t="shared" si="1"/>
        <v>3831.99309</v>
      </c>
    </row>
    <row r="62" spans="1:8" ht="12">
      <c r="A62" s="23" t="s">
        <v>59</v>
      </c>
      <c r="B62" s="23" t="s">
        <v>60</v>
      </c>
      <c r="C62" s="23"/>
      <c r="D62" s="183"/>
      <c r="E62" s="24"/>
      <c r="F62" s="24"/>
      <c r="G62" s="25"/>
      <c r="H62" s="26">
        <f t="shared" si="1"/>
        <v>0</v>
      </c>
    </row>
    <row r="63" spans="2:8" ht="13.5" customHeight="1">
      <c r="B63" s="30" t="s">
        <v>61</v>
      </c>
      <c r="C63" s="31">
        <f>C65</f>
        <v>3282.5</v>
      </c>
      <c r="D63" s="182">
        <f>D65</f>
        <v>3968</v>
      </c>
      <c r="E63" s="182">
        <f>E65</f>
        <v>1893.07124</v>
      </c>
      <c r="F63" s="31">
        <f>F65</f>
        <v>517.50123</v>
      </c>
      <c r="G63" s="53">
        <f>E63*100/D63</f>
        <v>47.70844858870968</v>
      </c>
      <c r="H63" s="50">
        <f t="shared" si="1"/>
        <v>-2074.92876</v>
      </c>
    </row>
    <row r="64" spans="1:8" ht="12">
      <c r="A64" s="23" t="s">
        <v>244</v>
      </c>
      <c r="B64" s="23" t="s">
        <v>60</v>
      </c>
      <c r="C64" s="23"/>
      <c r="D64" s="183"/>
      <c r="E64" s="183"/>
      <c r="F64" s="24"/>
      <c r="G64" s="34"/>
      <c r="H64" s="51">
        <f t="shared" si="1"/>
        <v>0</v>
      </c>
    </row>
    <row r="65" spans="2:8" ht="15" customHeight="1">
      <c r="B65" s="30" t="s">
        <v>62</v>
      </c>
      <c r="C65" s="30">
        <v>3282.5</v>
      </c>
      <c r="D65" s="182">
        <v>3968</v>
      </c>
      <c r="E65" s="182">
        <v>1893.07124</v>
      </c>
      <c r="F65" s="31">
        <v>517.50123</v>
      </c>
      <c r="G65" s="53">
        <f>E65*100/D65</f>
        <v>47.70844858870968</v>
      </c>
      <c r="H65" s="50">
        <f t="shared" si="1"/>
        <v>-2074.92876</v>
      </c>
    </row>
    <row r="66" spans="1:8" ht="12">
      <c r="A66" s="23" t="s">
        <v>250</v>
      </c>
      <c r="B66" s="23" t="s">
        <v>60</v>
      </c>
      <c r="C66" s="23"/>
      <c r="D66" s="183"/>
      <c r="E66" s="183"/>
      <c r="F66" s="24"/>
      <c r="G66" s="34"/>
      <c r="H66" s="51">
        <f>E66-D66</f>
        <v>0</v>
      </c>
    </row>
    <row r="67" spans="2:8" ht="15" customHeight="1">
      <c r="B67" s="30" t="s">
        <v>62</v>
      </c>
      <c r="C67" s="30">
        <v>294</v>
      </c>
      <c r="D67" s="182">
        <v>294</v>
      </c>
      <c r="E67" s="182"/>
      <c r="F67" s="31"/>
      <c r="G67" s="53"/>
      <c r="H67" s="50">
        <v>0</v>
      </c>
    </row>
    <row r="68" spans="1:9" ht="12">
      <c r="A68" s="23" t="s">
        <v>63</v>
      </c>
      <c r="B68" s="23" t="s">
        <v>64</v>
      </c>
      <c r="C68" s="23"/>
      <c r="D68" s="183"/>
      <c r="E68" s="188"/>
      <c r="F68" s="60"/>
      <c r="G68" s="34"/>
      <c r="H68" s="51">
        <f t="shared" si="1"/>
        <v>0</v>
      </c>
      <c r="I68" s="37"/>
    </row>
    <row r="69" spans="1:9" ht="12">
      <c r="A69" s="65"/>
      <c r="B69" s="30" t="s">
        <v>65</v>
      </c>
      <c r="C69" s="30"/>
      <c r="D69" s="182"/>
      <c r="E69" s="189"/>
      <c r="F69" s="66"/>
      <c r="G69" s="53"/>
      <c r="H69" s="50">
        <f t="shared" si="1"/>
        <v>0</v>
      </c>
      <c r="I69" s="67"/>
    </row>
    <row r="70" spans="1:9" s="37" customFormat="1" ht="12">
      <c r="A70" s="65"/>
      <c r="B70" s="30" t="s">
        <v>66</v>
      </c>
      <c r="C70" s="66">
        <f>C72+C74</f>
        <v>307</v>
      </c>
      <c r="D70" s="189">
        <f>D72+D74</f>
        <v>307</v>
      </c>
      <c r="E70" s="189">
        <f>E72+E74</f>
        <v>45.85061</v>
      </c>
      <c r="F70" s="189">
        <f>F72+F74</f>
        <v>107.04411</v>
      </c>
      <c r="G70" s="45">
        <f>E70*100/D70</f>
        <v>14.935052117263846</v>
      </c>
      <c r="H70" s="46">
        <f t="shared" si="1"/>
        <v>-261.14939</v>
      </c>
      <c r="I70" s="67"/>
    </row>
    <row r="71" spans="1:8" s="67" customFormat="1" ht="12">
      <c r="A71" s="23" t="s">
        <v>67</v>
      </c>
      <c r="B71" s="23" t="s">
        <v>68</v>
      </c>
      <c r="C71" s="23"/>
      <c r="D71" s="183"/>
      <c r="E71" s="190"/>
      <c r="F71" s="68"/>
      <c r="G71" s="34"/>
      <c r="H71" s="51">
        <f t="shared" si="1"/>
        <v>0</v>
      </c>
    </row>
    <row r="72" spans="1:8" s="67" customFormat="1" ht="15.75" customHeight="1">
      <c r="A72" s="58"/>
      <c r="B72" s="11" t="s">
        <v>69</v>
      </c>
      <c r="C72" s="30">
        <v>307</v>
      </c>
      <c r="D72" s="182">
        <v>307</v>
      </c>
      <c r="E72" s="191">
        <v>45.85061</v>
      </c>
      <c r="F72" s="52">
        <v>92.87737</v>
      </c>
      <c r="G72" s="45">
        <f>E72*100/D72</f>
        <v>14.935052117263846</v>
      </c>
      <c r="H72" s="46">
        <f t="shared" si="1"/>
        <v>-261.14939</v>
      </c>
    </row>
    <row r="73" spans="1:8" s="67" customFormat="1" ht="12">
      <c r="A73" s="23" t="s">
        <v>70</v>
      </c>
      <c r="B73" s="23" t="s">
        <v>68</v>
      </c>
      <c r="C73" s="23"/>
      <c r="D73" s="183"/>
      <c r="E73" s="189"/>
      <c r="F73" s="66"/>
      <c r="G73" s="34"/>
      <c r="H73" s="51"/>
    </row>
    <row r="74" spans="1:8" s="67" customFormat="1" ht="14.25" customHeight="1">
      <c r="A74" s="58"/>
      <c r="B74" s="11" t="s">
        <v>71</v>
      </c>
      <c r="C74" s="11"/>
      <c r="D74" s="185"/>
      <c r="E74" s="189"/>
      <c r="F74" s="66">
        <v>14.16674</v>
      </c>
      <c r="G74" s="45"/>
      <c r="H74" s="46">
        <f t="shared" si="1"/>
        <v>0</v>
      </c>
    </row>
    <row r="75" spans="1:8" s="67" customFormat="1" ht="17.25" customHeight="1">
      <c r="A75" s="48" t="s">
        <v>72</v>
      </c>
      <c r="B75" s="48" t="s">
        <v>73</v>
      </c>
      <c r="C75" s="11"/>
      <c r="D75" s="185"/>
      <c r="E75" s="190"/>
      <c r="F75" s="68"/>
      <c r="G75" s="28"/>
      <c r="H75" s="29">
        <f t="shared" si="1"/>
        <v>0</v>
      </c>
    </row>
    <row r="76" spans="1:8" s="67" customFormat="1" ht="15" customHeight="1">
      <c r="A76" s="27" t="s">
        <v>74</v>
      </c>
      <c r="B76" s="9" t="s">
        <v>75</v>
      </c>
      <c r="C76" s="49">
        <f>C78</f>
        <v>2667</v>
      </c>
      <c r="D76" s="175">
        <f>D78+D79+D80</f>
        <v>2927</v>
      </c>
      <c r="E76" s="175">
        <f>E78</f>
        <v>1201.68615</v>
      </c>
      <c r="F76" s="49">
        <f>F78</f>
        <v>606.50606</v>
      </c>
      <c r="G76" s="25">
        <f>E76*100/D76</f>
        <v>41.055215237444486</v>
      </c>
      <c r="H76" s="20">
        <f t="shared" si="1"/>
        <v>-1725.31385</v>
      </c>
    </row>
    <row r="77" spans="1:8" s="67" customFormat="1" ht="16.5" customHeight="1">
      <c r="A77" s="23" t="s">
        <v>346</v>
      </c>
      <c r="B77" s="23" t="s">
        <v>76</v>
      </c>
      <c r="C77" s="23"/>
      <c r="D77" s="183"/>
      <c r="E77" s="190"/>
      <c r="F77" s="69"/>
      <c r="G77" s="25"/>
      <c r="H77" s="26">
        <f t="shared" si="1"/>
        <v>0</v>
      </c>
    </row>
    <row r="78" spans="1:8" s="67" customFormat="1" ht="17.25" customHeight="1">
      <c r="A78" s="65"/>
      <c r="B78" s="30" t="s">
        <v>77</v>
      </c>
      <c r="C78" s="30">
        <v>2667</v>
      </c>
      <c r="D78" s="182">
        <v>2767</v>
      </c>
      <c r="E78" s="189">
        <v>1201.68615</v>
      </c>
      <c r="F78" s="66">
        <v>606.50606</v>
      </c>
      <c r="G78" s="19">
        <f>E78*100/D78</f>
        <v>43.42920672208168</v>
      </c>
      <c r="H78" s="20">
        <f t="shared" si="1"/>
        <v>-1565.31385</v>
      </c>
    </row>
    <row r="79" spans="1:8" s="67" customFormat="1" ht="30" customHeight="1">
      <c r="A79" s="23" t="s">
        <v>347</v>
      </c>
      <c r="B79" s="44" t="s">
        <v>349</v>
      </c>
      <c r="C79" s="38"/>
      <c r="D79" s="181">
        <v>10</v>
      </c>
      <c r="E79" s="184"/>
      <c r="F79" s="40"/>
      <c r="G79" s="14"/>
      <c r="H79" s="74"/>
    </row>
    <row r="80" spans="1:8" s="67" customFormat="1" ht="20.25" customHeight="1" thickBot="1">
      <c r="A80" s="23" t="s">
        <v>348</v>
      </c>
      <c r="B80" s="38" t="s">
        <v>350</v>
      </c>
      <c r="C80" s="38"/>
      <c r="D80" s="181">
        <v>150</v>
      </c>
      <c r="E80" s="184"/>
      <c r="F80" s="40"/>
      <c r="G80" s="14"/>
      <c r="H80" s="74"/>
    </row>
    <row r="81" spans="1:8" s="8" customFormat="1" ht="12.75" thickBot="1">
      <c r="A81" s="149" t="s">
        <v>2</v>
      </c>
      <c r="B81" s="142"/>
      <c r="C81" s="149" t="s">
        <v>220</v>
      </c>
      <c r="D81" s="241" t="s">
        <v>354</v>
      </c>
      <c r="E81" s="139" t="s">
        <v>3</v>
      </c>
      <c r="F81" s="238" t="s">
        <v>3</v>
      </c>
      <c r="G81" s="252" t="s">
        <v>184</v>
      </c>
      <c r="H81" s="251"/>
    </row>
    <row r="82" spans="1:8" s="8" customFormat="1" ht="12">
      <c r="A82" s="147" t="s">
        <v>4</v>
      </c>
      <c r="B82" s="140" t="s">
        <v>5</v>
      </c>
      <c r="C82" s="147" t="s">
        <v>221</v>
      </c>
      <c r="D82" s="242" t="s">
        <v>221</v>
      </c>
      <c r="E82" s="153" t="s">
        <v>284</v>
      </c>
      <c r="F82" s="239" t="s">
        <v>284</v>
      </c>
      <c r="G82" s="139"/>
      <c r="H82" s="142"/>
    </row>
    <row r="83" spans="1:8" ht="12.75" thickBot="1">
      <c r="A83" s="148" t="s">
        <v>7</v>
      </c>
      <c r="B83" s="143"/>
      <c r="C83" s="148" t="s">
        <v>6</v>
      </c>
      <c r="D83" s="243" t="s">
        <v>6</v>
      </c>
      <c r="E83" s="141" t="s">
        <v>331</v>
      </c>
      <c r="F83" s="152" t="s">
        <v>255</v>
      </c>
      <c r="G83" s="141" t="s">
        <v>8</v>
      </c>
      <c r="H83" s="154" t="s">
        <v>9</v>
      </c>
    </row>
    <row r="84" spans="1:9" s="67" customFormat="1" ht="12">
      <c r="A84" s="18" t="s">
        <v>78</v>
      </c>
      <c r="B84" s="6" t="s">
        <v>79</v>
      </c>
      <c r="C84" s="18"/>
      <c r="D84" s="188"/>
      <c r="E84" s="188"/>
      <c r="F84" s="60"/>
      <c r="G84" s="25"/>
      <c r="H84" s="26">
        <f t="shared" si="1"/>
        <v>0</v>
      </c>
      <c r="I84" s="37"/>
    </row>
    <row r="85" spans="1:8" s="67" customFormat="1" ht="12">
      <c r="A85" s="58"/>
      <c r="B85" s="10" t="s">
        <v>80</v>
      </c>
      <c r="C85" s="35"/>
      <c r="D85" s="179"/>
      <c r="E85" s="56">
        <f>E86</f>
        <v>0</v>
      </c>
      <c r="F85" s="56"/>
      <c r="G85" s="28"/>
      <c r="H85" s="29">
        <f t="shared" si="1"/>
        <v>0</v>
      </c>
    </row>
    <row r="86" spans="1:9" s="37" customFormat="1" ht="12">
      <c r="A86" s="11" t="s">
        <v>81</v>
      </c>
      <c r="B86" s="65" t="s">
        <v>82</v>
      </c>
      <c r="C86" s="65"/>
      <c r="D86" s="189"/>
      <c r="E86" s="70">
        <f>E87</f>
        <v>0</v>
      </c>
      <c r="F86" s="70">
        <f>F87</f>
        <v>0</v>
      </c>
      <c r="G86" s="28"/>
      <c r="H86" s="29">
        <f t="shared" si="1"/>
        <v>0</v>
      </c>
      <c r="I86" s="67"/>
    </row>
    <row r="87" spans="1:8" s="67" customFormat="1" ht="12">
      <c r="A87" s="23" t="s">
        <v>83</v>
      </c>
      <c r="B87" s="23" t="s">
        <v>84</v>
      </c>
      <c r="C87" s="23"/>
      <c r="D87" s="183"/>
      <c r="E87" s="70">
        <f>E89</f>
        <v>0</v>
      </c>
      <c r="F87" s="70">
        <f>F89</f>
        <v>0</v>
      </c>
      <c r="G87" s="25"/>
      <c r="H87" s="20">
        <f t="shared" si="1"/>
        <v>0</v>
      </c>
    </row>
    <row r="88" spans="1:8" s="67" customFormat="1" ht="12">
      <c r="A88" s="23" t="s">
        <v>85</v>
      </c>
      <c r="B88" s="23" t="s">
        <v>86</v>
      </c>
      <c r="C88" s="23"/>
      <c r="D88" s="183"/>
      <c r="E88" s="55"/>
      <c r="F88" s="55"/>
      <c r="G88" s="25"/>
      <c r="H88" s="26"/>
    </row>
    <row r="89" spans="1:8" s="67" customFormat="1" ht="12">
      <c r="A89" s="11"/>
      <c r="B89" s="11" t="s">
        <v>87</v>
      </c>
      <c r="C89" s="11"/>
      <c r="D89" s="185"/>
      <c r="E89" s="32">
        <v>0</v>
      </c>
      <c r="F89" s="32">
        <v>0</v>
      </c>
      <c r="G89" s="28"/>
      <c r="H89" s="29">
        <f aca="true" t="shared" si="3" ref="H89:H165">E89-D89</f>
        <v>0</v>
      </c>
    </row>
    <row r="90" spans="1:8" s="67" customFormat="1" ht="12">
      <c r="A90" s="71" t="s">
        <v>303</v>
      </c>
      <c r="B90" s="229" t="s">
        <v>304</v>
      </c>
      <c r="C90" s="11"/>
      <c r="D90" s="185"/>
      <c r="E90" s="193"/>
      <c r="F90" s="32"/>
      <c r="G90" s="28"/>
      <c r="H90" s="29"/>
    </row>
    <row r="91" spans="1:9" s="67" customFormat="1" ht="35.25" customHeight="1">
      <c r="A91" s="71" t="s">
        <v>275</v>
      </c>
      <c r="B91" s="228" t="s">
        <v>196</v>
      </c>
      <c r="C91" s="64"/>
      <c r="D91" s="207"/>
      <c r="E91" s="177"/>
      <c r="F91" s="47">
        <v>111.9</v>
      </c>
      <c r="G91" s="14"/>
      <c r="H91" s="29">
        <f t="shared" si="3"/>
        <v>0</v>
      </c>
      <c r="I91" s="4"/>
    </row>
    <row r="92" spans="1:8" s="8" customFormat="1" ht="12">
      <c r="A92" s="71" t="s">
        <v>260</v>
      </c>
      <c r="B92" s="230" t="s">
        <v>88</v>
      </c>
      <c r="C92" s="64">
        <v>639</v>
      </c>
      <c r="D92" s="207">
        <v>884</v>
      </c>
      <c r="E92" s="177">
        <v>459.93031</v>
      </c>
      <c r="F92" s="47">
        <v>21.13586</v>
      </c>
      <c r="G92" s="14">
        <f>E92*100/D92</f>
        <v>52.02831561085973</v>
      </c>
      <c r="H92" s="29">
        <f t="shared" si="3"/>
        <v>-424.06969</v>
      </c>
    </row>
    <row r="93" spans="1:8" ht="12">
      <c r="A93" s="71" t="s">
        <v>89</v>
      </c>
      <c r="B93" s="10" t="s">
        <v>90</v>
      </c>
      <c r="C93" s="49">
        <f>C95+C98+C110+C115+C119+C108+C104+C107+C117+C103+C118+C116+C114</f>
        <v>1033.6</v>
      </c>
      <c r="D93" s="175">
        <f>D95+D98+D110+D115+D119+D108+D104+D107+D117+D103+D118+D116+D114+D96+D106+D123</f>
        <v>1137.6</v>
      </c>
      <c r="E93" s="175">
        <f>E95+E98+E106+E110+E115+E119+E108+E104+E107+E117+E103+E118+E116+E123</f>
        <v>179.0777</v>
      </c>
      <c r="F93" s="72"/>
      <c r="G93" s="25">
        <f>E93*100/D93</f>
        <v>15.741710618846696</v>
      </c>
      <c r="H93" s="20">
        <f t="shared" si="3"/>
        <v>-958.5222999999999</v>
      </c>
    </row>
    <row r="94" spans="1:9" s="8" customFormat="1" ht="12">
      <c r="A94" s="30" t="s">
        <v>251</v>
      </c>
      <c r="B94" s="30" t="s">
        <v>91</v>
      </c>
      <c r="C94" s="30"/>
      <c r="D94" s="182"/>
      <c r="E94" s="188"/>
      <c r="F94" s="73"/>
      <c r="G94" s="25"/>
      <c r="H94" s="26"/>
      <c r="I94" s="4"/>
    </row>
    <row r="95" spans="2:8" ht="12">
      <c r="B95" s="30" t="s">
        <v>92</v>
      </c>
      <c r="C95" s="30">
        <v>94.8</v>
      </c>
      <c r="D95" s="182">
        <v>94.8</v>
      </c>
      <c r="E95" s="182">
        <v>10.85267</v>
      </c>
      <c r="F95" s="31">
        <v>29.26</v>
      </c>
      <c r="G95" s="53">
        <f>E95*100/D95</f>
        <v>11.447964135021097</v>
      </c>
      <c r="H95" s="20">
        <f t="shared" si="3"/>
        <v>-83.94733</v>
      </c>
    </row>
    <row r="96" spans="1:8" ht="24">
      <c r="A96" s="38" t="s">
        <v>351</v>
      </c>
      <c r="B96" s="44" t="s">
        <v>352</v>
      </c>
      <c r="C96" s="38"/>
      <c r="D96" s="181">
        <v>3</v>
      </c>
      <c r="E96" s="181"/>
      <c r="F96" s="42"/>
      <c r="G96" s="42"/>
      <c r="H96" s="74"/>
    </row>
    <row r="97" spans="1:8" ht="12">
      <c r="A97" s="23" t="s">
        <v>93</v>
      </c>
      <c r="B97" s="23" t="s">
        <v>94</v>
      </c>
      <c r="C97" s="23"/>
      <c r="D97" s="183"/>
      <c r="E97" s="183"/>
      <c r="F97" s="24"/>
      <c r="G97" s="34"/>
      <c r="H97" s="26"/>
    </row>
    <row r="98" spans="1:8" ht="12">
      <c r="A98" s="11"/>
      <c r="B98" s="11" t="s">
        <v>95</v>
      </c>
      <c r="C98" s="11">
        <v>33</v>
      </c>
      <c r="D98" s="185">
        <v>33</v>
      </c>
      <c r="E98" s="185"/>
      <c r="F98" s="32">
        <v>8</v>
      </c>
      <c r="G98" s="45">
        <f>E98*100/D98</f>
        <v>0</v>
      </c>
      <c r="H98" s="29">
        <f t="shared" si="3"/>
        <v>-33</v>
      </c>
    </row>
    <row r="99" spans="1:8" ht="12">
      <c r="A99" s="30" t="s">
        <v>96</v>
      </c>
      <c r="B99" s="30" t="s">
        <v>97</v>
      </c>
      <c r="C99" s="30"/>
      <c r="D99" s="182"/>
      <c r="E99" s="182"/>
      <c r="F99" s="31"/>
      <c r="G99" s="34"/>
      <c r="H99" s="26"/>
    </row>
    <row r="100" spans="2:8" ht="12">
      <c r="B100" s="11" t="s">
        <v>98</v>
      </c>
      <c r="C100" s="30"/>
      <c r="D100" s="182"/>
      <c r="E100" s="182"/>
      <c r="F100" s="31">
        <v>6.86275</v>
      </c>
      <c r="G100" s="45"/>
      <c r="H100" s="29">
        <f t="shared" si="3"/>
        <v>0</v>
      </c>
    </row>
    <row r="101" spans="1:8" ht="12">
      <c r="A101" s="23" t="s">
        <v>99</v>
      </c>
      <c r="B101" s="23" t="s">
        <v>97</v>
      </c>
      <c r="C101" s="23"/>
      <c r="D101" s="183"/>
      <c r="E101" s="183"/>
      <c r="F101" s="24"/>
      <c r="G101" s="34"/>
      <c r="H101" s="26"/>
    </row>
    <row r="102" spans="2:8" ht="12">
      <c r="B102" s="30" t="s">
        <v>100</v>
      </c>
      <c r="C102" s="30"/>
      <c r="D102" s="182"/>
      <c r="E102" s="182"/>
      <c r="F102" s="31"/>
      <c r="G102" s="53"/>
      <c r="H102" s="20"/>
    </row>
    <row r="103" spans="2:8" ht="12">
      <c r="B103" s="30" t="s">
        <v>87</v>
      </c>
      <c r="C103" s="30"/>
      <c r="D103" s="182"/>
      <c r="E103" s="182"/>
      <c r="F103" s="31"/>
      <c r="G103" s="45"/>
      <c r="H103" s="29">
        <f t="shared" si="3"/>
        <v>0</v>
      </c>
    </row>
    <row r="104" spans="1:8" ht="12" customHeight="1">
      <c r="A104" s="23" t="s">
        <v>210</v>
      </c>
      <c r="B104" s="48" t="s">
        <v>211</v>
      </c>
      <c r="C104" s="48">
        <v>349.4</v>
      </c>
      <c r="D104" s="186">
        <v>324.4</v>
      </c>
      <c r="E104" s="181"/>
      <c r="F104" s="33"/>
      <c r="G104" s="42"/>
      <c r="H104" s="74">
        <f t="shared" si="3"/>
        <v>-324.4</v>
      </c>
    </row>
    <row r="105" spans="1:8" ht="12">
      <c r="A105" s="23" t="s">
        <v>101</v>
      </c>
      <c r="B105" s="23" t="s">
        <v>102</v>
      </c>
      <c r="C105" s="23"/>
      <c r="D105" s="183"/>
      <c r="E105" s="183"/>
      <c r="F105" s="24"/>
      <c r="G105" s="34"/>
      <c r="H105" s="26"/>
    </row>
    <row r="106" spans="1:8" ht="12">
      <c r="A106" s="11"/>
      <c r="B106" s="11" t="s">
        <v>103</v>
      </c>
      <c r="C106" s="32">
        <v>25</v>
      </c>
      <c r="D106" s="185">
        <v>115</v>
      </c>
      <c r="E106" s="185">
        <v>79</v>
      </c>
      <c r="F106" s="32"/>
      <c r="G106" s="45">
        <f>E106*100/D106</f>
        <v>68.69565217391305</v>
      </c>
      <c r="H106" s="29">
        <f t="shared" si="3"/>
        <v>-36</v>
      </c>
    </row>
    <row r="107" spans="1:8" ht="15.75" customHeight="1">
      <c r="A107" s="23" t="s">
        <v>104</v>
      </c>
      <c r="B107" s="23" t="s">
        <v>105</v>
      </c>
      <c r="C107" s="24"/>
      <c r="D107" s="183">
        <v>5</v>
      </c>
      <c r="E107" s="181">
        <v>4</v>
      </c>
      <c r="F107" s="42"/>
      <c r="G107" s="45"/>
      <c r="H107" s="29">
        <f t="shared" si="3"/>
        <v>-1</v>
      </c>
    </row>
    <row r="108" spans="1:8" ht="12.75" customHeight="1">
      <c r="A108" s="23" t="s">
        <v>106</v>
      </c>
      <c r="B108" s="23" t="s">
        <v>209</v>
      </c>
      <c r="C108" s="24"/>
      <c r="D108" s="183"/>
      <c r="E108" s="99"/>
      <c r="F108" s="34"/>
      <c r="G108" s="34"/>
      <c r="H108" s="20">
        <f t="shared" si="3"/>
        <v>0</v>
      </c>
    </row>
    <row r="109" spans="1:8" ht="12">
      <c r="A109" s="23" t="s">
        <v>107</v>
      </c>
      <c r="B109" s="23" t="s">
        <v>102</v>
      </c>
      <c r="C109" s="24"/>
      <c r="D109" s="183"/>
      <c r="E109" s="183"/>
      <c r="F109" s="24"/>
      <c r="G109" s="34"/>
      <c r="H109" s="26">
        <f t="shared" si="3"/>
        <v>0</v>
      </c>
    </row>
    <row r="110" spans="2:8" ht="12">
      <c r="B110" s="30" t="s">
        <v>108</v>
      </c>
      <c r="C110" s="31"/>
      <c r="D110" s="182"/>
      <c r="E110" s="182">
        <v>4</v>
      </c>
      <c r="F110" s="31"/>
      <c r="G110" s="19"/>
      <c r="H110" s="20">
        <f t="shared" si="3"/>
        <v>4</v>
      </c>
    </row>
    <row r="111" ht="12" hidden="1"/>
    <row r="112" ht="12" hidden="1"/>
    <row r="113" ht="12" hidden="1"/>
    <row r="114" spans="1:8" ht="12">
      <c r="A114" s="11" t="s">
        <v>109</v>
      </c>
      <c r="B114" s="11" t="s">
        <v>110</v>
      </c>
      <c r="C114" s="32">
        <v>60</v>
      </c>
      <c r="D114" s="185"/>
      <c r="E114" s="45"/>
      <c r="F114" s="45"/>
      <c r="G114" s="28"/>
      <c r="H114" s="29">
        <f t="shared" si="3"/>
        <v>0</v>
      </c>
    </row>
    <row r="115" spans="1:8" ht="12">
      <c r="A115" s="48"/>
      <c r="B115" s="48" t="s">
        <v>111</v>
      </c>
      <c r="C115" s="33"/>
      <c r="D115" s="186"/>
      <c r="E115" s="42"/>
      <c r="F115" s="42"/>
      <c r="G115" s="42"/>
      <c r="H115" s="46">
        <f t="shared" si="3"/>
        <v>0</v>
      </c>
    </row>
    <row r="116" spans="1:8" ht="12">
      <c r="A116" s="38" t="s">
        <v>281</v>
      </c>
      <c r="B116" s="38"/>
      <c r="C116" s="33"/>
      <c r="D116" s="186">
        <v>60</v>
      </c>
      <c r="E116" s="181">
        <v>20</v>
      </c>
      <c r="F116" s="42">
        <v>5</v>
      </c>
      <c r="G116" s="42"/>
      <c r="H116" s="46"/>
    </row>
    <row r="117" spans="1:8" ht="24" customHeight="1">
      <c r="A117" s="38" t="s">
        <v>276</v>
      </c>
      <c r="B117" s="135" t="s">
        <v>278</v>
      </c>
      <c r="C117" s="38"/>
      <c r="D117" s="181"/>
      <c r="E117" s="181"/>
      <c r="F117" s="42">
        <v>60</v>
      </c>
      <c r="G117" s="42"/>
      <c r="H117" s="75"/>
    </row>
    <row r="118" spans="1:8" ht="23.25" customHeight="1">
      <c r="A118" s="38" t="s">
        <v>277</v>
      </c>
      <c r="B118" s="136" t="s">
        <v>279</v>
      </c>
      <c r="C118" s="38"/>
      <c r="D118" s="181"/>
      <c r="E118" s="194">
        <v>6</v>
      </c>
      <c r="F118" s="122">
        <v>3</v>
      </c>
      <c r="G118" s="42"/>
      <c r="H118" s="75"/>
    </row>
    <row r="119" spans="1:8" ht="12">
      <c r="A119" s="30" t="s">
        <v>112</v>
      </c>
      <c r="B119" s="30" t="s">
        <v>113</v>
      </c>
      <c r="C119" s="45">
        <f>C121</f>
        <v>496.4</v>
      </c>
      <c r="D119" s="109">
        <f>D121</f>
        <v>496.4</v>
      </c>
      <c r="E119" s="195">
        <f>E121</f>
        <v>45.22503</v>
      </c>
      <c r="F119" s="76">
        <f>F121</f>
        <v>51.875</v>
      </c>
      <c r="G119" s="53">
        <f>E119*100/D119</f>
        <v>9.11060233682514</v>
      </c>
      <c r="H119" s="50">
        <f t="shared" si="3"/>
        <v>-451.17497</v>
      </c>
    </row>
    <row r="120" spans="1:8" ht="12">
      <c r="A120" s="23" t="s">
        <v>290</v>
      </c>
      <c r="B120" s="23" t="s">
        <v>114</v>
      </c>
      <c r="C120" s="23"/>
      <c r="D120" s="183"/>
      <c r="E120" s="183"/>
      <c r="F120" s="24"/>
      <c r="G120" s="24"/>
      <c r="H120" s="51">
        <f t="shared" si="3"/>
        <v>0</v>
      </c>
    </row>
    <row r="121" spans="2:8" ht="12">
      <c r="B121" s="30" t="s">
        <v>115</v>
      </c>
      <c r="C121" s="30">
        <v>496.4</v>
      </c>
      <c r="D121" s="182">
        <v>496.4</v>
      </c>
      <c r="E121" s="182">
        <v>45.22503</v>
      </c>
      <c r="F121" s="31">
        <v>51.875</v>
      </c>
      <c r="G121" s="32">
        <f>E121*100/D121</f>
        <v>9.11060233682514</v>
      </c>
      <c r="H121" s="46">
        <f t="shared" si="3"/>
        <v>-451.17497</v>
      </c>
    </row>
    <row r="122" spans="1:8" ht="12">
      <c r="A122" s="23" t="s">
        <v>116</v>
      </c>
      <c r="B122" s="23" t="s">
        <v>91</v>
      </c>
      <c r="C122" s="23"/>
      <c r="D122" s="183"/>
      <c r="E122" s="183"/>
      <c r="F122" s="24"/>
      <c r="G122" s="45"/>
      <c r="H122" s="46">
        <f t="shared" si="3"/>
        <v>0</v>
      </c>
    </row>
    <row r="123" spans="1:8" ht="12">
      <c r="A123" s="11"/>
      <c r="B123" s="11" t="s">
        <v>117</v>
      </c>
      <c r="C123" s="11"/>
      <c r="D123" s="185">
        <v>6</v>
      </c>
      <c r="E123" s="185">
        <v>10</v>
      </c>
      <c r="F123" s="32"/>
      <c r="G123" s="42">
        <f>E123*100/D123</f>
        <v>166.66666666666666</v>
      </c>
      <c r="H123" s="46">
        <f t="shared" si="3"/>
        <v>4</v>
      </c>
    </row>
    <row r="124" spans="1:8" ht="12">
      <c r="A124" s="13" t="s">
        <v>118</v>
      </c>
      <c r="B124" s="10" t="s">
        <v>119</v>
      </c>
      <c r="C124" s="123">
        <f>C127+C128</f>
        <v>0</v>
      </c>
      <c r="D124" s="175">
        <f>D127+D128</f>
        <v>60</v>
      </c>
      <c r="E124" s="178">
        <f>E125+E126+E127+E128</f>
        <v>1134.44996</v>
      </c>
      <c r="F124" s="79">
        <f>F125+F126+F127+F128</f>
        <v>128.44775</v>
      </c>
      <c r="G124" s="42">
        <f>E124*100/D124</f>
        <v>1890.749933333333</v>
      </c>
      <c r="H124" s="29">
        <f t="shared" si="3"/>
        <v>1074.44996</v>
      </c>
    </row>
    <row r="125" spans="1:8" ht="12">
      <c r="A125" s="23" t="s">
        <v>120</v>
      </c>
      <c r="B125" s="30" t="s">
        <v>121</v>
      </c>
      <c r="C125" s="30"/>
      <c r="D125" s="182"/>
      <c r="E125" s="186">
        <v>-146.71975</v>
      </c>
      <c r="F125" s="33">
        <v>28.8</v>
      </c>
      <c r="G125" s="14"/>
      <c r="H125" s="29">
        <f t="shared" si="3"/>
        <v>-146.71975</v>
      </c>
    </row>
    <row r="126" spans="1:8" ht="12">
      <c r="A126" s="23" t="s">
        <v>280</v>
      </c>
      <c r="B126" s="48" t="s">
        <v>121</v>
      </c>
      <c r="C126" s="48"/>
      <c r="D126" s="186"/>
      <c r="E126" s="186"/>
      <c r="F126" s="33"/>
      <c r="G126" s="14"/>
      <c r="H126" s="29">
        <f t="shared" si="3"/>
        <v>0</v>
      </c>
    </row>
    <row r="127" spans="1:8" ht="12">
      <c r="A127" s="23" t="s">
        <v>252</v>
      </c>
      <c r="B127" s="48" t="s">
        <v>122</v>
      </c>
      <c r="C127" s="48"/>
      <c r="D127" s="186"/>
      <c r="E127" s="181"/>
      <c r="F127" s="42"/>
      <c r="G127" s="14"/>
      <c r="H127" s="29">
        <f t="shared" si="3"/>
        <v>0</v>
      </c>
    </row>
    <row r="128" spans="1:8" ht="21" customHeight="1" thickBot="1">
      <c r="A128" s="23" t="s">
        <v>286</v>
      </c>
      <c r="B128" s="23" t="s">
        <v>119</v>
      </c>
      <c r="C128" s="23"/>
      <c r="D128" s="183">
        <v>60</v>
      </c>
      <c r="E128" s="99">
        <v>1281.16971</v>
      </c>
      <c r="F128" s="34">
        <v>99.64775</v>
      </c>
      <c r="G128" s="34">
        <f>E128*100/D128</f>
        <v>2135.28285</v>
      </c>
      <c r="H128" s="20">
        <f t="shared" si="3"/>
        <v>1221.16971</v>
      </c>
    </row>
    <row r="129" spans="1:8" ht="12.75" thickBot="1">
      <c r="A129" s="62" t="s">
        <v>126</v>
      </c>
      <c r="B129" s="231" t="s">
        <v>127</v>
      </c>
      <c r="C129" s="80">
        <f>C130</f>
        <v>258515.19999999998</v>
      </c>
      <c r="D129" s="196">
        <f>D130+D226+D229+D227</f>
        <v>297152.89999999997</v>
      </c>
      <c r="E129" s="196">
        <f>E130+E226+E229+E227</f>
        <v>70353.67830000001</v>
      </c>
      <c r="F129" s="80">
        <f>F130+F209+F212</f>
        <v>18258.088</v>
      </c>
      <c r="G129" s="81">
        <f>E129*100/D129</f>
        <v>23.67591845814058</v>
      </c>
      <c r="H129" s="82">
        <f t="shared" si="3"/>
        <v>-226799.22169999994</v>
      </c>
    </row>
    <row r="130" spans="1:8" ht="12.75" thickBot="1">
      <c r="A130" s="83" t="s">
        <v>216</v>
      </c>
      <c r="B130" s="231" t="s">
        <v>217</v>
      </c>
      <c r="C130" s="63">
        <f>C131+C134+C163+C206</f>
        <v>258515.19999999998</v>
      </c>
      <c r="D130" s="170">
        <f>D131+D134+D163+D206</f>
        <v>297152.89999999997</v>
      </c>
      <c r="E130" s="170">
        <f>E131+E134+E163+E206</f>
        <v>70448.50226000001</v>
      </c>
      <c r="F130" s="84">
        <f>F131+F134+F159+F195</f>
        <v>18258.088</v>
      </c>
      <c r="G130" s="81">
        <f>E130*100/D130</f>
        <v>23.70782928923124</v>
      </c>
      <c r="H130" s="82">
        <f t="shared" si="3"/>
        <v>-226704.39773999996</v>
      </c>
    </row>
    <row r="131" spans="1:8" ht="12.75" thickBot="1">
      <c r="A131" s="62" t="s">
        <v>128</v>
      </c>
      <c r="B131" s="231" t="s">
        <v>129</v>
      </c>
      <c r="C131" s="85">
        <f>C132+C133</f>
        <v>100951</v>
      </c>
      <c r="D131" s="170">
        <f>D132+D133</f>
        <v>102887</v>
      </c>
      <c r="E131" s="170">
        <f>E132+E133</f>
        <v>24228</v>
      </c>
      <c r="F131" s="85">
        <f>F132+F133</f>
        <v>17342</v>
      </c>
      <c r="G131" s="63">
        <f>E131*100/D131</f>
        <v>23.548164491140767</v>
      </c>
      <c r="H131" s="17">
        <f t="shared" si="3"/>
        <v>-78659</v>
      </c>
    </row>
    <row r="132" spans="1:8" ht="12">
      <c r="A132" s="30" t="s">
        <v>130</v>
      </c>
      <c r="B132" s="58" t="s">
        <v>131</v>
      </c>
      <c r="C132" s="58">
        <v>100951</v>
      </c>
      <c r="D132" s="191">
        <v>100951</v>
      </c>
      <c r="E132" s="109">
        <v>24228</v>
      </c>
      <c r="F132" s="78">
        <v>17342</v>
      </c>
      <c r="G132" s="53">
        <f>E132*100/D132</f>
        <v>23.99976226089885</v>
      </c>
      <c r="H132" s="50">
        <f t="shared" si="3"/>
        <v>-76723</v>
      </c>
    </row>
    <row r="133" spans="1:8" ht="24.75" customHeight="1" thickBot="1">
      <c r="A133" s="77" t="s">
        <v>203</v>
      </c>
      <c r="B133" s="86" t="s">
        <v>204</v>
      </c>
      <c r="C133" s="86"/>
      <c r="D133" s="208">
        <v>1936</v>
      </c>
      <c r="E133" s="180"/>
      <c r="F133" s="87"/>
      <c r="G133" s="14"/>
      <c r="H133" s="74"/>
    </row>
    <row r="134" spans="1:9" ht="12.75" thickBot="1">
      <c r="A134" s="62" t="s">
        <v>132</v>
      </c>
      <c r="B134" s="232" t="s">
        <v>133</v>
      </c>
      <c r="C134" s="88">
        <f>C137+C138+C139+C144+C145+C135+C136+C140+C143</f>
        <v>17900</v>
      </c>
      <c r="D134" s="171">
        <f>D137+D138+D139+D144+D145+D135+D136+D140+D143</f>
        <v>17900</v>
      </c>
      <c r="E134" s="171">
        <f>E137+E138+E139+E144+E145+E135+E136+E140+E142</f>
        <v>2168.896</v>
      </c>
      <c r="F134" s="80">
        <f>F135+F136+F137+F138+F139+F140+F142+F145</f>
        <v>916.088</v>
      </c>
      <c r="G134" s="89">
        <f>E134*100/D134</f>
        <v>12.116737430167598</v>
      </c>
      <c r="H134" s="90">
        <f t="shared" si="3"/>
        <v>-15731.104</v>
      </c>
      <c r="I134" s="8"/>
    </row>
    <row r="135" spans="1:9" ht="12">
      <c r="A135" s="11" t="s">
        <v>227</v>
      </c>
      <c r="B135" s="58" t="s">
        <v>228</v>
      </c>
      <c r="C135" s="91"/>
      <c r="D135" s="209"/>
      <c r="E135" s="197"/>
      <c r="F135" s="92"/>
      <c r="G135" s="28"/>
      <c r="H135" s="29">
        <f t="shared" si="3"/>
        <v>0</v>
      </c>
      <c r="I135" s="8"/>
    </row>
    <row r="136" spans="1:9" ht="12">
      <c r="A136" s="11" t="s">
        <v>134</v>
      </c>
      <c r="B136" s="58" t="s">
        <v>135</v>
      </c>
      <c r="C136" s="58"/>
      <c r="D136" s="191"/>
      <c r="E136" s="181"/>
      <c r="F136" s="93"/>
      <c r="G136" s="14"/>
      <c r="H136" s="29">
        <f t="shared" si="3"/>
        <v>0</v>
      </c>
      <c r="I136" s="8"/>
    </row>
    <row r="137" spans="1:9" ht="12">
      <c r="A137" s="30" t="s">
        <v>136</v>
      </c>
      <c r="B137" s="65" t="s">
        <v>137</v>
      </c>
      <c r="C137" s="65"/>
      <c r="D137" s="189"/>
      <c r="E137" s="180"/>
      <c r="F137" s="94"/>
      <c r="G137" s="14"/>
      <c r="H137" s="29">
        <f t="shared" si="3"/>
        <v>0</v>
      </c>
      <c r="I137" s="8"/>
    </row>
    <row r="138" spans="1:8" ht="12">
      <c r="A138" s="23" t="s">
        <v>138</v>
      </c>
      <c r="B138" s="57" t="s">
        <v>139</v>
      </c>
      <c r="C138" s="69"/>
      <c r="D138" s="190"/>
      <c r="E138" s="181"/>
      <c r="F138" s="38"/>
      <c r="G138" s="14"/>
      <c r="H138" s="29">
        <f t="shared" si="3"/>
        <v>0</v>
      </c>
    </row>
    <row r="139" spans="1:8" ht="12">
      <c r="A139" s="48" t="s">
        <v>140</v>
      </c>
      <c r="B139" s="57" t="s">
        <v>141</v>
      </c>
      <c r="C139" s="57">
        <v>2332.4</v>
      </c>
      <c r="D139" s="192">
        <v>2332.4</v>
      </c>
      <c r="E139" s="181">
        <v>671.496</v>
      </c>
      <c r="F139" s="93">
        <v>587.448</v>
      </c>
      <c r="G139" s="42">
        <f>E139*100/D139</f>
        <v>28.78991596638655</v>
      </c>
      <c r="H139" s="46">
        <f t="shared" si="3"/>
        <v>-1660.904</v>
      </c>
    </row>
    <row r="140" spans="1:8" ht="12">
      <c r="A140" s="11" t="s">
        <v>222</v>
      </c>
      <c r="B140" s="58" t="s">
        <v>219</v>
      </c>
      <c r="C140" s="58"/>
      <c r="D140" s="191"/>
      <c r="E140" s="109"/>
      <c r="F140" s="78"/>
      <c r="G140" s="14"/>
      <c r="H140" s="29">
        <f t="shared" si="3"/>
        <v>0</v>
      </c>
    </row>
    <row r="141" spans="1:8" ht="12">
      <c r="A141" s="11" t="s">
        <v>142</v>
      </c>
      <c r="B141" s="58" t="s">
        <v>226</v>
      </c>
      <c r="C141" s="65"/>
      <c r="D141" s="189"/>
      <c r="E141" s="109"/>
      <c r="F141" s="45"/>
      <c r="G141" s="25"/>
      <c r="H141" s="74"/>
    </row>
    <row r="142" spans="1:9" s="8" customFormat="1" ht="12">
      <c r="A142" s="11" t="s">
        <v>224</v>
      </c>
      <c r="B142" s="58" t="s">
        <v>225</v>
      </c>
      <c r="C142" s="95"/>
      <c r="D142" s="210"/>
      <c r="E142" s="109"/>
      <c r="F142" s="78"/>
      <c r="G142" s="25"/>
      <c r="H142" s="20">
        <f>E142-D142</f>
        <v>0</v>
      </c>
      <c r="I142" s="4"/>
    </row>
    <row r="143" spans="1:9" s="8" customFormat="1" ht="12.75">
      <c r="A143" s="11" t="s">
        <v>325</v>
      </c>
      <c r="B143" s="223" t="s">
        <v>145</v>
      </c>
      <c r="C143" s="95">
        <v>4915.2</v>
      </c>
      <c r="D143" s="210">
        <v>4915.2</v>
      </c>
      <c r="E143" s="109"/>
      <c r="F143" s="78"/>
      <c r="G143" s="25"/>
      <c r="H143" s="20"/>
      <c r="I143" s="4"/>
    </row>
    <row r="144" spans="1:9" s="8" customFormat="1" ht="12.75" thickBot="1">
      <c r="A144" s="11" t="s">
        <v>296</v>
      </c>
      <c r="B144" s="58" t="s">
        <v>297</v>
      </c>
      <c r="C144" s="95"/>
      <c r="D144" s="210"/>
      <c r="E144" s="109"/>
      <c r="F144" s="78"/>
      <c r="G144" s="25"/>
      <c r="H144" s="20">
        <f t="shared" si="3"/>
        <v>0</v>
      </c>
      <c r="I144" s="4"/>
    </row>
    <row r="145" spans="1:8" ht="12.75" thickBot="1">
      <c r="A145" s="62" t="s">
        <v>143</v>
      </c>
      <c r="B145" s="233" t="s">
        <v>144</v>
      </c>
      <c r="C145" s="96">
        <f>C147+C148+C149+C150+C152+C151+C153+C154+C146+C156+C155</f>
        <v>10652.4</v>
      </c>
      <c r="D145" s="171">
        <f>D147+D148+D149+D150+D152+D151+D153+D154+D146+D156+D155</f>
        <v>10652.4</v>
      </c>
      <c r="E145" s="96">
        <f>E147+E148+E149+E150+E152+E151+E153+E154+E146+E156+E155</f>
        <v>1497.4</v>
      </c>
      <c r="F145" s="96">
        <v>328.64</v>
      </c>
      <c r="G145" s="81">
        <f>E145*100/D145</f>
        <v>14.056926138710526</v>
      </c>
      <c r="H145" s="82">
        <f t="shared" si="3"/>
        <v>-9155</v>
      </c>
    </row>
    <row r="146" spans="1:8" ht="12">
      <c r="A146" s="11" t="s">
        <v>143</v>
      </c>
      <c r="B146" s="58" t="s">
        <v>148</v>
      </c>
      <c r="C146" s="58"/>
      <c r="D146" s="191"/>
      <c r="E146" s="109"/>
      <c r="F146" s="45"/>
      <c r="G146" s="28"/>
      <c r="H146" s="29">
        <f t="shared" si="3"/>
        <v>0</v>
      </c>
    </row>
    <row r="147" spans="1:8" ht="12">
      <c r="A147" s="23" t="s">
        <v>143</v>
      </c>
      <c r="B147" s="69" t="s">
        <v>146</v>
      </c>
      <c r="C147" s="69">
        <v>10430.1</v>
      </c>
      <c r="D147" s="190">
        <v>10430.1</v>
      </c>
      <c r="E147" s="99">
        <v>1477</v>
      </c>
      <c r="F147" s="77"/>
      <c r="G147" s="42">
        <f>E147*100/D147</f>
        <v>14.160938054285193</v>
      </c>
      <c r="H147" s="46">
        <f t="shared" si="3"/>
        <v>-8953.1</v>
      </c>
    </row>
    <row r="148" spans="1:8" ht="12">
      <c r="A148" s="23" t="s">
        <v>143</v>
      </c>
      <c r="B148" s="57" t="s">
        <v>147</v>
      </c>
      <c r="C148" s="57">
        <v>222.3</v>
      </c>
      <c r="D148" s="192">
        <v>222.3</v>
      </c>
      <c r="E148" s="181">
        <v>20.4</v>
      </c>
      <c r="F148" s="42"/>
      <c r="G148" s="42">
        <f>E148*100/D148</f>
        <v>9.176788124156543</v>
      </c>
      <c r="H148" s="46">
        <f t="shared" si="3"/>
        <v>-201.9</v>
      </c>
    </row>
    <row r="149" spans="1:8" ht="12">
      <c r="A149" s="23" t="s">
        <v>143</v>
      </c>
      <c r="B149" s="69" t="s">
        <v>200</v>
      </c>
      <c r="C149" s="57"/>
      <c r="D149" s="192"/>
      <c r="E149" s="181"/>
      <c r="F149" s="42"/>
      <c r="G149" s="42"/>
      <c r="H149" s="46">
        <f t="shared" si="3"/>
        <v>0</v>
      </c>
    </row>
    <row r="150" spans="1:8" ht="12">
      <c r="A150" s="23" t="s">
        <v>143</v>
      </c>
      <c r="B150" s="69" t="s">
        <v>230</v>
      </c>
      <c r="C150" s="69"/>
      <c r="D150" s="190"/>
      <c r="E150" s="99"/>
      <c r="F150" s="34"/>
      <c r="G150" s="42"/>
      <c r="H150" s="46">
        <f t="shared" si="3"/>
        <v>0</v>
      </c>
    </row>
    <row r="151" spans="1:8" ht="12">
      <c r="A151" s="23" t="s">
        <v>143</v>
      </c>
      <c r="B151" s="69" t="s">
        <v>231</v>
      </c>
      <c r="C151" s="69"/>
      <c r="D151" s="190"/>
      <c r="E151" s="181"/>
      <c r="F151" s="42"/>
      <c r="G151" s="42"/>
      <c r="H151" s="46">
        <f t="shared" si="3"/>
        <v>0</v>
      </c>
    </row>
    <row r="152" spans="1:8" ht="12">
      <c r="A152" s="23" t="s">
        <v>143</v>
      </c>
      <c r="B152" s="69" t="s">
        <v>232</v>
      </c>
      <c r="C152" s="69"/>
      <c r="D152" s="190"/>
      <c r="E152" s="99"/>
      <c r="F152" s="34"/>
      <c r="G152" s="42"/>
      <c r="H152" s="46">
        <f t="shared" si="3"/>
        <v>0</v>
      </c>
    </row>
    <row r="153" spans="1:8" ht="12">
      <c r="A153" s="23" t="s">
        <v>143</v>
      </c>
      <c r="B153" s="69" t="s">
        <v>261</v>
      </c>
      <c r="C153" s="57"/>
      <c r="D153" s="192"/>
      <c r="E153" s="181"/>
      <c r="F153" s="42"/>
      <c r="G153" s="42"/>
      <c r="H153" s="46">
        <f t="shared" si="3"/>
        <v>0</v>
      </c>
    </row>
    <row r="154" spans="1:8" ht="12">
      <c r="A154" s="23" t="s">
        <v>143</v>
      </c>
      <c r="B154" s="69" t="s">
        <v>233</v>
      </c>
      <c r="C154" s="69"/>
      <c r="D154" s="190"/>
      <c r="E154" s="99"/>
      <c r="F154" s="34"/>
      <c r="G154" s="25"/>
      <c r="H154" s="20">
        <f t="shared" si="3"/>
        <v>0</v>
      </c>
    </row>
    <row r="155" spans="1:8" ht="12">
      <c r="A155" s="23" t="s">
        <v>143</v>
      </c>
      <c r="B155" s="69" t="s">
        <v>247</v>
      </c>
      <c r="C155" s="69"/>
      <c r="D155" s="190"/>
      <c r="E155" s="99"/>
      <c r="F155" s="97"/>
      <c r="G155" s="25"/>
      <c r="H155" s="98"/>
    </row>
    <row r="156" spans="1:8" ht="12">
      <c r="A156" s="23" t="s">
        <v>143</v>
      </c>
      <c r="B156" s="69" t="s">
        <v>243</v>
      </c>
      <c r="C156" s="129"/>
      <c r="D156" s="210"/>
      <c r="E156" s="99"/>
      <c r="F156" s="99"/>
      <c r="G156" s="25"/>
      <c r="H156" s="100"/>
    </row>
    <row r="157" spans="1:8" ht="12">
      <c r="A157" s="23" t="s">
        <v>143</v>
      </c>
      <c r="B157" s="95" t="s">
        <v>293</v>
      </c>
      <c r="C157" s="101"/>
      <c r="D157" s="211"/>
      <c r="E157" s="99"/>
      <c r="F157" s="34"/>
      <c r="G157" s="25"/>
      <c r="H157" s="74"/>
    </row>
    <row r="158" spans="1:9" ht="12">
      <c r="A158" s="23" t="s">
        <v>143</v>
      </c>
      <c r="B158" s="95" t="s">
        <v>294</v>
      </c>
      <c r="C158" s="101"/>
      <c r="D158" s="211"/>
      <c r="E158" s="99"/>
      <c r="F158" s="34"/>
      <c r="G158" s="25"/>
      <c r="H158" s="74"/>
      <c r="I158" s="1"/>
    </row>
    <row r="159" spans="1:9" ht="12">
      <c r="A159" s="23" t="s">
        <v>143</v>
      </c>
      <c r="B159" s="69" t="s">
        <v>248</v>
      </c>
      <c r="C159" s="43"/>
      <c r="D159" s="184"/>
      <c r="E159" s="181"/>
      <c r="F159" s="42"/>
      <c r="G159" s="14"/>
      <c r="H159" s="74"/>
      <c r="I159" s="1"/>
    </row>
    <row r="160" spans="1:9" s="159" customFormat="1" ht="12.75">
      <c r="A160" s="156" t="s">
        <v>143</v>
      </c>
      <c r="B160" s="157" t="s">
        <v>298</v>
      </c>
      <c r="C160" s="160"/>
      <c r="D160" s="212"/>
      <c r="E160" s="198"/>
      <c r="F160" s="161"/>
      <c r="G160" s="161"/>
      <c r="H160" s="161"/>
      <c r="I160" s="158"/>
    </row>
    <row r="161" spans="1:9" s="159" customFormat="1" ht="12.75">
      <c r="A161" s="156" t="s">
        <v>143</v>
      </c>
      <c r="B161" s="133" t="s">
        <v>299</v>
      </c>
      <c r="C161" s="162"/>
      <c r="D161" s="199"/>
      <c r="E161" s="199"/>
      <c r="F161" s="163"/>
      <c r="G161" s="164"/>
      <c r="H161" s="164"/>
      <c r="I161" s="165"/>
    </row>
    <row r="162" spans="1:9" ht="12.75" thickBot="1">
      <c r="A162" s="23" t="s">
        <v>143</v>
      </c>
      <c r="B162" s="69" t="s">
        <v>295</v>
      </c>
      <c r="C162" s="95"/>
      <c r="D162" s="210"/>
      <c r="E162" s="99"/>
      <c r="F162" s="34"/>
      <c r="G162" s="25"/>
      <c r="H162" s="74"/>
      <c r="I162" s="1"/>
    </row>
    <row r="163" spans="1:9" ht="12.75" thickBot="1">
      <c r="A163" s="62" t="s">
        <v>149</v>
      </c>
      <c r="B163" s="234" t="s">
        <v>150</v>
      </c>
      <c r="C163" s="168">
        <f>C166+C172+C174+C175+C176+C200+C201+C202+C164+C173+C165+C171+C199+C170+C203</f>
        <v>139664.19999999998</v>
      </c>
      <c r="D163" s="168">
        <f>D166+D172+D174+D175+D176+D200+D201+D202+D164+D173+D165+D171+D199+D170+D203+D204+D198</f>
        <v>174857.89999999997</v>
      </c>
      <c r="E163" s="168">
        <f>E166+E172+E174+E175+E176+E200+E201+E202+E164+E173+E165+E171+E199+E170+E203+E204</f>
        <v>44051.60626</v>
      </c>
      <c r="F163" s="168">
        <f>F166+F172+F174+F175+F176+F200+F201+F202+F164+F173+F165+F171+F199+F170+F203</f>
        <v>33844.40066</v>
      </c>
      <c r="G163" s="169">
        <f>E163*100/D163</f>
        <v>25.192802990313854</v>
      </c>
      <c r="H163" s="167">
        <f t="shared" si="3"/>
        <v>-130806.29373999996</v>
      </c>
      <c r="I163" s="1"/>
    </row>
    <row r="164" spans="1:8" ht="15" customHeight="1">
      <c r="A164" s="11" t="s">
        <v>191</v>
      </c>
      <c r="B164" s="103" t="s">
        <v>192</v>
      </c>
      <c r="C164" s="103"/>
      <c r="D164" s="213"/>
      <c r="E164" s="109"/>
      <c r="F164" s="104">
        <v>3800</v>
      </c>
      <c r="G164" s="45"/>
      <c r="H164" s="75">
        <f t="shared" si="3"/>
        <v>0</v>
      </c>
    </row>
    <row r="165" spans="1:8" ht="26.25" customHeight="1">
      <c r="A165" s="11" t="s">
        <v>201</v>
      </c>
      <c r="B165" s="105" t="s">
        <v>202</v>
      </c>
      <c r="C165" s="105"/>
      <c r="D165" s="214"/>
      <c r="E165" s="181"/>
      <c r="F165" s="106"/>
      <c r="G165" s="42"/>
      <c r="H165" s="75">
        <f t="shared" si="3"/>
        <v>0</v>
      </c>
    </row>
    <row r="166" spans="1:8" ht="12">
      <c r="A166" s="30" t="s">
        <v>151</v>
      </c>
      <c r="B166" s="65" t="s">
        <v>152</v>
      </c>
      <c r="C166" s="65"/>
      <c r="D166" s="189">
        <v>631.6</v>
      </c>
      <c r="E166" s="99">
        <v>631.6</v>
      </c>
      <c r="F166" s="38">
        <v>636.5</v>
      </c>
      <c r="G166" s="34">
        <f>E166*100/D166</f>
        <v>100</v>
      </c>
      <c r="H166" s="51">
        <f>E166-D166</f>
        <v>0</v>
      </c>
    </row>
    <row r="167" spans="1:8" s="8" customFormat="1" ht="12.75" hidden="1" thickBot="1">
      <c r="A167" s="149" t="s">
        <v>2</v>
      </c>
      <c r="B167" s="142"/>
      <c r="C167" s="149" t="s">
        <v>220</v>
      </c>
      <c r="D167" s="244" t="s">
        <v>354</v>
      </c>
      <c r="E167" s="150" t="s">
        <v>3</v>
      </c>
      <c r="F167" s="139" t="s">
        <v>3</v>
      </c>
      <c r="G167" s="252" t="s">
        <v>184</v>
      </c>
      <c r="H167" s="251"/>
    </row>
    <row r="168" spans="1:8" s="8" customFormat="1" ht="12" hidden="1">
      <c r="A168" s="147" t="s">
        <v>4</v>
      </c>
      <c r="B168" s="140" t="s">
        <v>5</v>
      </c>
      <c r="C168" s="147" t="s">
        <v>221</v>
      </c>
      <c r="D168" s="245" t="s">
        <v>221</v>
      </c>
      <c r="E168" s="151" t="s">
        <v>284</v>
      </c>
      <c r="F168" s="153" t="s">
        <v>284</v>
      </c>
      <c r="G168" s="139"/>
      <c r="H168" s="142"/>
    </row>
    <row r="169" spans="1:8" ht="12.75" hidden="1" thickBot="1">
      <c r="A169" s="148" t="s">
        <v>7</v>
      </c>
      <c r="B169" s="143"/>
      <c r="C169" s="148" t="s">
        <v>6</v>
      </c>
      <c r="D169" s="246" t="s">
        <v>6</v>
      </c>
      <c r="E169" s="152" t="s">
        <v>331</v>
      </c>
      <c r="F169" s="141" t="s">
        <v>255</v>
      </c>
      <c r="G169" s="141" t="s">
        <v>8</v>
      </c>
      <c r="H169" s="154" t="s">
        <v>9</v>
      </c>
    </row>
    <row r="170" spans="1:8" ht="24">
      <c r="A170" s="11" t="s">
        <v>237</v>
      </c>
      <c r="B170" s="105" t="s">
        <v>238</v>
      </c>
      <c r="C170" s="58"/>
      <c r="D170" s="191"/>
      <c r="E170" s="87"/>
      <c r="F170" s="30"/>
      <c r="G170" s="45"/>
      <c r="H170" s="46"/>
    </row>
    <row r="171" spans="1:8" ht="39" customHeight="1">
      <c r="A171" s="48" t="s">
        <v>205</v>
      </c>
      <c r="B171" s="105" t="s">
        <v>206</v>
      </c>
      <c r="C171" s="105"/>
      <c r="D171" s="214"/>
      <c r="E171" s="181"/>
      <c r="F171" s="38">
        <v>21.3</v>
      </c>
      <c r="G171" s="42"/>
      <c r="H171" s="75">
        <f>E171-D171</f>
        <v>0</v>
      </c>
    </row>
    <row r="172" spans="1:9" ht="12">
      <c r="A172" s="48" t="s">
        <v>154</v>
      </c>
      <c r="B172" s="57" t="s">
        <v>155</v>
      </c>
      <c r="C172" s="58"/>
      <c r="D172" s="191">
        <v>1305.4</v>
      </c>
      <c r="E172" s="181"/>
      <c r="F172" s="38">
        <v>1220.6</v>
      </c>
      <c r="G172" s="42">
        <f>E172*100/D172</f>
        <v>0</v>
      </c>
      <c r="H172" s="75">
        <f>E172-D172</f>
        <v>-1305.4</v>
      </c>
      <c r="I172" s="8"/>
    </row>
    <row r="173" spans="1:9" ht="24.75" customHeight="1">
      <c r="A173" s="48" t="s">
        <v>199</v>
      </c>
      <c r="B173" s="107" t="s">
        <v>344</v>
      </c>
      <c r="C173" s="105"/>
      <c r="D173" s="214">
        <v>173.8</v>
      </c>
      <c r="E173" s="181">
        <v>63.21316</v>
      </c>
      <c r="F173" s="42"/>
      <c r="G173" s="42">
        <f>E173*100/D173</f>
        <v>36.3712082853855</v>
      </c>
      <c r="H173" s="75">
        <f>E173-D173</f>
        <v>-110.58684000000001</v>
      </c>
      <c r="I173" s="8"/>
    </row>
    <row r="174" spans="1:9" s="8" customFormat="1" ht="12">
      <c r="A174" s="48" t="s">
        <v>156</v>
      </c>
      <c r="B174" s="57" t="s">
        <v>157</v>
      </c>
      <c r="C174" s="58"/>
      <c r="D174" s="191"/>
      <c r="E174" s="181"/>
      <c r="F174" s="38">
        <v>330</v>
      </c>
      <c r="G174" s="42"/>
      <c r="H174" s="75">
        <f aca="true" t="shared" si="4" ref="H174:H231">E174-D174</f>
        <v>0</v>
      </c>
      <c r="I174" s="4"/>
    </row>
    <row r="175" spans="1:8" ht="12.75" thickBot="1">
      <c r="A175" s="23" t="s">
        <v>158</v>
      </c>
      <c r="B175" s="69" t="s">
        <v>159</v>
      </c>
      <c r="C175" s="65"/>
      <c r="D175" s="189"/>
      <c r="E175" s="99"/>
      <c r="F175" s="77">
        <v>775</v>
      </c>
      <c r="G175" s="53"/>
      <c r="H175" s="50">
        <f t="shared" si="4"/>
        <v>0</v>
      </c>
    </row>
    <row r="176" spans="1:8" ht="12.75" thickBot="1">
      <c r="A176" s="83" t="s">
        <v>160</v>
      </c>
      <c r="B176" s="231" t="s">
        <v>161</v>
      </c>
      <c r="C176" s="102">
        <f>C177+C178+C179+C180+C181+C183+C184+C185+C186+C187+C188+C189+C190+C191+C192+C193+C194+C197+C182</f>
        <v>124649.99999999999</v>
      </c>
      <c r="D176" s="237">
        <f>D177+D178+D179+D180+D181+D183+D184+D185+D186+D187+D188+D189+D190+D191+D192+D193+D194+D197+D182+D196</f>
        <v>124196.29999999999</v>
      </c>
      <c r="E176" s="237">
        <f>E177+E178+E179+E180+E181+E183+E184+E185+E186+E187+E188+E189+E190+E191+E192+E193+E194+E197+E182+E196</f>
        <v>30293.8095</v>
      </c>
      <c r="F176" s="102">
        <v>25201.66666</v>
      </c>
      <c r="G176" s="81">
        <f>E176*100/D176</f>
        <v>24.391877616321903</v>
      </c>
      <c r="H176" s="82">
        <f t="shared" si="4"/>
        <v>-93902.49049999999</v>
      </c>
    </row>
    <row r="177" spans="1:8" ht="12">
      <c r="A177" s="11" t="s">
        <v>160</v>
      </c>
      <c r="B177" s="57" t="s">
        <v>153</v>
      </c>
      <c r="C177" s="58"/>
      <c r="D177" s="191"/>
      <c r="E177" s="109"/>
      <c r="F177" s="104"/>
      <c r="G177" s="28"/>
      <c r="H177" s="108">
        <f t="shared" si="4"/>
        <v>0</v>
      </c>
    </row>
    <row r="178" spans="1:8" ht="11.25" customHeight="1">
      <c r="A178" s="11" t="s">
        <v>160</v>
      </c>
      <c r="B178" s="105" t="s">
        <v>208</v>
      </c>
      <c r="C178" s="130">
        <v>36</v>
      </c>
      <c r="D178" s="214">
        <v>36</v>
      </c>
      <c r="E178" s="109"/>
      <c r="F178" s="104"/>
      <c r="G178" s="19">
        <f>E178*100/D178</f>
        <v>0</v>
      </c>
      <c r="H178" s="29">
        <f t="shared" si="4"/>
        <v>-36</v>
      </c>
    </row>
    <row r="179" spans="1:8" ht="24" customHeight="1">
      <c r="A179" s="11" t="s">
        <v>160</v>
      </c>
      <c r="B179" s="105" t="s">
        <v>198</v>
      </c>
      <c r="C179" s="105">
        <v>2266.6</v>
      </c>
      <c r="D179" s="214">
        <v>2266.6</v>
      </c>
      <c r="E179" s="109">
        <v>1000</v>
      </c>
      <c r="G179" s="14">
        <f>E179*100/D179</f>
        <v>44.11894467484338</v>
      </c>
      <c r="H179" s="29">
        <f t="shared" si="4"/>
        <v>-1266.6</v>
      </c>
    </row>
    <row r="180" spans="1:8" ht="12">
      <c r="A180" s="11" t="s">
        <v>160</v>
      </c>
      <c r="B180" s="58" t="s">
        <v>162</v>
      </c>
      <c r="C180" s="58">
        <v>10781</v>
      </c>
      <c r="D180" s="191">
        <v>10003.2</v>
      </c>
      <c r="E180" s="109">
        <v>1218.7845</v>
      </c>
      <c r="F180" s="45"/>
      <c r="G180" s="45">
        <f>E180*100/D180</f>
        <v>12.183946137236083</v>
      </c>
      <c r="H180" s="46">
        <f t="shared" si="4"/>
        <v>-8784.415500000001</v>
      </c>
    </row>
    <row r="181" spans="1:8" ht="12">
      <c r="A181" s="48" t="s">
        <v>160</v>
      </c>
      <c r="B181" s="57" t="s">
        <v>163</v>
      </c>
      <c r="C181" s="57">
        <v>97299.7</v>
      </c>
      <c r="D181" s="192">
        <v>97299.7</v>
      </c>
      <c r="E181" s="181">
        <v>24325</v>
      </c>
      <c r="F181" s="38"/>
      <c r="G181" s="42">
        <f>E181*100/D181</f>
        <v>25.00007708142985</v>
      </c>
      <c r="H181" s="46">
        <f t="shared" si="4"/>
        <v>-72974.7</v>
      </c>
    </row>
    <row r="182" spans="1:8" ht="12">
      <c r="A182" s="48" t="s">
        <v>160</v>
      </c>
      <c r="B182" s="57" t="s">
        <v>326</v>
      </c>
      <c r="C182" s="57">
        <v>11916.3</v>
      </c>
      <c r="D182" s="192">
        <v>11916.3</v>
      </c>
      <c r="E182" s="181">
        <v>2979</v>
      </c>
      <c r="F182" s="38"/>
      <c r="G182" s="42"/>
      <c r="H182" s="46"/>
    </row>
    <row r="183" spans="1:8" ht="12">
      <c r="A183" s="48" t="s">
        <v>160</v>
      </c>
      <c r="B183" s="57" t="s">
        <v>239</v>
      </c>
      <c r="C183" s="57"/>
      <c r="D183" s="192"/>
      <c r="E183" s="181"/>
      <c r="F183" s="38"/>
      <c r="G183" s="42"/>
      <c r="H183" s="46">
        <f t="shared" si="4"/>
        <v>0</v>
      </c>
    </row>
    <row r="184" spans="1:8" ht="24">
      <c r="A184" s="48" t="s">
        <v>160</v>
      </c>
      <c r="B184" s="107" t="s">
        <v>240</v>
      </c>
      <c r="C184" s="57"/>
      <c r="D184" s="192"/>
      <c r="E184" s="181"/>
      <c r="F184" s="38"/>
      <c r="G184" s="42"/>
      <c r="H184" s="46"/>
    </row>
    <row r="185" spans="1:8" ht="12">
      <c r="A185" s="48" t="s">
        <v>160</v>
      </c>
      <c r="B185" s="57" t="s">
        <v>164</v>
      </c>
      <c r="C185" s="57"/>
      <c r="D185" s="192"/>
      <c r="E185" s="181"/>
      <c r="F185" s="42"/>
      <c r="G185" s="42"/>
      <c r="H185" s="46">
        <f t="shared" si="4"/>
        <v>0</v>
      </c>
    </row>
    <row r="186" spans="1:8" ht="12">
      <c r="A186" s="48" t="s">
        <v>160</v>
      </c>
      <c r="B186" s="57" t="s">
        <v>165</v>
      </c>
      <c r="C186" s="57">
        <v>419.4</v>
      </c>
      <c r="D186" s="192">
        <v>419.4</v>
      </c>
      <c r="E186" s="181">
        <v>104.85</v>
      </c>
      <c r="F186" s="38"/>
      <c r="G186" s="42">
        <f>E186*100/D186</f>
        <v>25</v>
      </c>
      <c r="H186" s="46">
        <f t="shared" si="4"/>
        <v>-314.54999999999995</v>
      </c>
    </row>
    <row r="187" spans="1:8" ht="12">
      <c r="A187" s="48" t="s">
        <v>160</v>
      </c>
      <c r="B187" s="57" t="s">
        <v>166</v>
      </c>
      <c r="C187" s="57">
        <v>1628.9</v>
      </c>
      <c r="D187" s="192">
        <v>1628.9</v>
      </c>
      <c r="E187" s="181">
        <v>510</v>
      </c>
      <c r="F187" s="38"/>
      <c r="G187" s="42">
        <f>E187*100/D187</f>
        <v>31.309472650254772</v>
      </c>
      <c r="H187" s="46">
        <f t="shared" si="4"/>
        <v>-1118.9</v>
      </c>
    </row>
    <row r="188" spans="1:8" ht="12">
      <c r="A188" s="48" t="s">
        <v>160</v>
      </c>
      <c r="B188" s="57" t="s">
        <v>167</v>
      </c>
      <c r="C188" s="57"/>
      <c r="D188" s="192"/>
      <c r="E188" s="181"/>
      <c r="F188" s="42"/>
      <c r="G188" s="42"/>
      <c r="H188" s="46">
        <f t="shared" si="4"/>
        <v>0</v>
      </c>
    </row>
    <row r="189" spans="1:10" ht="12">
      <c r="A189" s="48" t="s">
        <v>160</v>
      </c>
      <c r="B189" s="57" t="s">
        <v>332</v>
      </c>
      <c r="C189" s="57">
        <v>289.4</v>
      </c>
      <c r="D189" s="192">
        <v>289.4</v>
      </c>
      <c r="E189" s="181">
        <v>72</v>
      </c>
      <c r="F189" s="38"/>
      <c r="G189" s="42">
        <f>E189*100/D189</f>
        <v>24.879060124395302</v>
      </c>
      <c r="H189" s="46">
        <f t="shared" si="4"/>
        <v>-217.39999999999998</v>
      </c>
      <c r="J189" s="1"/>
    </row>
    <row r="190" spans="1:9" ht="12">
      <c r="A190" s="48" t="s">
        <v>160</v>
      </c>
      <c r="B190" s="57" t="s">
        <v>223</v>
      </c>
      <c r="C190" s="57"/>
      <c r="D190" s="192"/>
      <c r="E190" s="181"/>
      <c r="F190" s="42"/>
      <c r="G190" s="42"/>
      <c r="H190" s="46">
        <f t="shared" si="4"/>
        <v>0</v>
      </c>
      <c r="I190" s="4" t="s">
        <v>195</v>
      </c>
    </row>
    <row r="191" spans="1:8" ht="12.75">
      <c r="A191" s="48" t="s">
        <v>160</v>
      </c>
      <c r="B191" s="131" t="s">
        <v>262</v>
      </c>
      <c r="C191" s="58"/>
      <c r="D191" s="191"/>
      <c r="E191" s="99"/>
      <c r="F191" s="34"/>
      <c r="G191" s="42"/>
      <c r="H191" s="46"/>
    </row>
    <row r="192" spans="1:8" ht="12.75">
      <c r="A192" s="48" t="s">
        <v>160</v>
      </c>
      <c r="B192" s="131" t="s">
        <v>263</v>
      </c>
      <c r="C192" s="58">
        <v>12.7</v>
      </c>
      <c r="D192" s="191">
        <v>12.7</v>
      </c>
      <c r="E192" s="99">
        <v>3.175</v>
      </c>
      <c r="F192" s="34"/>
      <c r="G192" s="42"/>
      <c r="H192" s="46"/>
    </row>
    <row r="193" spans="1:8" ht="12.75">
      <c r="A193" s="48" t="s">
        <v>160</v>
      </c>
      <c r="B193" s="131" t="s">
        <v>264</v>
      </c>
      <c r="C193" s="58"/>
      <c r="D193" s="191"/>
      <c r="E193" s="99"/>
      <c r="F193" s="34"/>
      <c r="G193" s="42"/>
      <c r="H193" s="46"/>
    </row>
    <row r="194" spans="1:8" ht="12.75">
      <c r="A194" s="48" t="s">
        <v>160</v>
      </c>
      <c r="B194" s="132" t="s">
        <v>267</v>
      </c>
      <c r="C194" s="58"/>
      <c r="D194" s="191"/>
      <c r="E194" s="99"/>
      <c r="F194" s="34"/>
      <c r="G194" s="42"/>
      <c r="H194" s="46"/>
    </row>
    <row r="195" spans="1:8" ht="12.75">
      <c r="A195" s="48" t="s">
        <v>160</v>
      </c>
      <c r="B195" s="132" t="s">
        <v>312</v>
      </c>
      <c r="C195" s="58"/>
      <c r="D195" s="191"/>
      <c r="E195" s="99"/>
      <c r="F195" s="34"/>
      <c r="G195" s="42"/>
      <c r="H195" s="46"/>
    </row>
    <row r="196" spans="1:8" ht="25.5">
      <c r="A196" s="48" t="s">
        <v>160</v>
      </c>
      <c r="B196" s="236" t="s">
        <v>345</v>
      </c>
      <c r="C196" s="58"/>
      <c r="D196" s="191">
        <v>324.1</v>
      </c>
      <c r="E196" s="99">
        <v>81</v>
      </c>
      <c r="F196" s="34"/>
      <c r="G196" s="42"/>
      <c r="H196" s="46"/>
    </row>
    <row r="197" spans="1:8" ht="12.75">
      <c r="A197" s="48" t="s">
        <v>160</v>
      </c>
      <c r="B197" s="132" t="s">
        <v>265</v>
      </c>
      <c r="C197" s="58"/>
      <c r="D197" s="191"/>
      <c r="E197" s="99"/>
      <c r="F197" s="34"/>
      <c r="G197" s="42"/>
      <c r="H197" s="46"/>
    </row>
    <row r="198" spans="1:8" ht="48">
      <c r="A198" s="38" t="s">
        <v>285</v>
      </c>
      <c r="B198" s="105" t="s">
        <v>353</v>
      </c>
      <c r="C198" s="58"/>
      <c r="D198" s="191">
        <v>1210.6</v>
      </c>
      <c r="E198" s="99"/>
      <c r="F198" s="34"/>
      <c r="G198" s="42"/>
      <c r="H198" s="46"/>
    </row>
    <row r="199" spans="1:8" ht="48">
      <c r="A199" s="38" t="s">
        <v>285</v>
      </c>
      <c r="B199" s="105" t="s">
        <v>207</v>
      </c>
      <c r="C199" s="105">
        <v>2007.1</v>
      </c>
      <c r="D199" s="214">
        <v>2007.1</v>
      </c>
      <c r="E199" s="99">
        <v>1929.1276</v>
      </c>
      <c r="F199" s="34"/>
      <c r="G199" s="42">
        <f>E199*100/D199</f>
        <v>96.11517114244432</v>
      </c>
      <c r="H199" s="75">
        <f t="shared" si="4"/>
        <v>-77.97239999999988</v>
      </c>
    </row>
    <row r="200" spans="1:8" ht="12">
      <c r="A200" s="11" t="s">
        <v>168</v>
      </c>
      <c r="B200" s="58" t="s">
        <v>169</v>
      </c>
      <c r="C200" s="58">
        <v>7621.9</v>
      </c>
      <c r="D200" s="191">
        <v>7621.9</v>
      </c>
      <c r="E200" s="181">
        <v>1795</v>
      </c>
      <c r="F200" s="42">
        <v>1859.334</v>
      </c>
      <c r="G200" s="42">
        <f>E200*100/D200</f>
        <v>23.550558259751508</v>
      </c>
      <c r="H200" s="46">
        <f t="shared" si="4"/>
        <v>-5826.9</v>
      </c>
    </row>
    <row r="201" spans="1:8" ht="12">
      <c r="A201" s="11" t="s">
        <v>168</v>
      </c>
      <c r="B201" s="58" t="s">
        <v>170</v>
      </c>
      <c r="C201" s="58">
        <v>3724.8</v>
      </c>
      <c r="D201" s="191">
        <v>3724.8</v>
      </c>
      <c r="E201" s="181">
        <v>932.856</v>
      </c>
      <c r="F201" s="42"/>
      <c r="G201" s="42">
        <f>E201*100/D201</f>
        <v>25.0444587628866</v>
      </c>
      <c r="H201" s="46">
        <f t="shared" si="4"/>
        <v>-2791.9440000000004</v>
      </c>
    </row>
    <row r="202" spans="1:8" ht="12">
      <c r="A202" s="23" t="s">
        <v>171</v>
      </c>
      <c r="B202" s="69" t="s">
        <v>172</v>
      </c>
      <c r="C202" s="69">
        <v>1660.4</v>
      </c>
      <c r="D202" s="190">
        <v>1660.4</v>
      </c>
      <c r="E202" s="183">
        <v>300</v>
      </c>
      <c r="F202" s="24"/>
      <c r="G202" s="34">
        <f>E202*100/D202</f>
        <v>18.067935437244035</v>
      </c>
      <c r="H202" s="51">
        <f t="shared" si="4"/>
        <v>-1360.4</v>
      </c>
    </row>
    <row r="203" spans="1:8" ht="13.5" thickBot="1">
      <c r="A203" s="77" t="s">
        <v>266</v>
      </c>
      <c r="B203" s="133" t="s">
        <v>268</v>
      </c>
      <c r="C203" s="95"/>
      <c r="D203" s="210"/>
      <c r="E203" s="99"/>
      <c r="F203" s="34"/>
      <c r="G203" s="34"/>
      <c r="H203" s="51">
        <f t="shared" si="4"/>
        <v>0</v>
      </c>
    </row>
    <row r="204" spans="1:8" ht="15" customHeight="1" thickBot="1">
      <c r="A204" s="111" t="s">
        <v>173</v>
      </c>
      <c r="B204" s="249" t="s">
        <v>174</v>
      </c>
      <c r="C204" s="170">
        <f>C205</f>
        <v>32326</v>
      </c>
      <c r="D204" s="170">
        <f>D205</f>
        <v>32326</v>
      </c>
      <c r="E204" s="170">
        <f>E205</f>
        <v>8106</v>
      </c>
      <c r="F204" s="113"/>
      <c r="G204" s="63"/>
      <c r="H204" s="17"/>
    </row>
    <row r="205" spans="1:8" ht="15" customHeight="1" thickBot="1">
      <c r="A205" s="111" t="s">
        <v>175</v>
      </c>
      <c r="B205" s="112" t="s">
        <v>356</v>
      </c>
      <c r="C205" s="103">
        <v>32326</v>
      </c>
      <c r="D205" s="213">
        <v>32326</v>
      </c>
      <c r="E205" s="109">
        <v>8106</v>
      </c>
      <c r="F205" s="78"/>
      <c r="G205" s="28"/>
      <c r="H205" s="29"/>
    </row>
    <row r="206" spans="1:8" ht="12.75" thickBot="1">
      <c r="A206" s="62" t="s">
        <v>176</v>
      </c>
      <c r="B206" s="231" t="s">
        <v>193</v>
      </c>
      <c r="C206" s="173">
        <f>C207+C216+C210+C212</f>
        <v>0</v>
      </c>
      <c r="D206" s="200">
        <f>D207+D216+D210+D212+D208</f>
        <v>1508</v>
      </c>
      <c r="E206" s="200"/>
      <c r="F206" s="173">
        <f>F207+F216+F210+F212+F211</f>
        <v>0</v>
      </c>
      <c r="G206" s="248"/>
      <c r="H206" s="29">
        <f t="shared" si="4"/>
        <v>-1508</v>
      </c>
    </row>
    <row r="207" spans="1:8" ht="12">
      <c r="A207" s="30" t="s">
        <v>178</v>
      </c>
      <c r="B207" s="112" t="s">
        <v>177</v>
      </c>
      <c r="C207" s="65"/>
      <c r="D207" s="189"/>
      <c r="E207" s="180"/>
      <c r="F207" s="53"/>
      <c r="G207" s="25"/>
      <c r="H207" s="20">
        <f t="shared" si="4"/>
        <v>0</v>
      </c>
    </row>
    <row r="208" spans="1:8" ht="24">
      <c r="A208" s="38" t="s">
        <v>178</v>
      </c>
      <c r="B208" s="39" t="s">
        <v>355</v>
      </c>
      <c r="C208" s="43"/>
      <c r="D208" s="184">
        <v>1508</v>
      </c>
      <c r="E208" s="181"/>
      <c r="F208" s="42"/>
      <c r="G208" s="14"/>
      <c r="H208" s="74"/>
    </row>
    <row r="209" spans="1:8" ht="12">
      <c r="A209" s="38" t="s">
        <v>178</v>
      </c>
      <c r="B209" s="103" t="s">
        <v>291</v>
      </c>
      <c r="C209" s="103"/>
      <c r="D209" s="213"/>
      <c r="E209" s="109"/>
      <c r="F209" s="45"/>
      <c r="G209" s="28"/>
      <c r="H209" s="29"/>
    </row>
    <row r="210" spans="1:8" ht="12">
      <c r="A210" s="30" t="s">
        <v>194</v>
      </c>
      <c r="B210" s="105" t="s">
        <v>288</v>
      </c>
      <c r="C210" s="86"/>
      <c r="D210" s="208"/>
      <c r="E210" s="180"/>
      <c r="F210" s="53"/>
      <c r="G210" s="53"/>
      <c r="H210" s="20">
        <f t="shared" si="4"/>
        <v>0</v>
      </c>
    </row>
    <row r="211" spans="1:8" ht="12">
      <c r="A211" s="38" t="s">
        <v>253</v>
      </c>
      <c r="B211" s="121" t="s">
        <v>254</v>
      </c>
      <c r="C211" s="107"/>
      <c r="D211" s="215"/>
      <c r="E211" s="181"/>
      <c r="F211" s="42"/>
      <c r="G211" s="42"/>
      <c r="H211" s="74">
        <f t="shared" si="4"/>
        <v>0</v>
      </c>
    </row>
    <row r="212" spans="1:8" ht="12">
      <c r="A212" s="77" t="s">
        <v>218</v>
      </c>
      <c r="B212" s="114" t="s">
        <v>292</v>
      </c>
      <c r="C212" s="115"/>
      <c r="D212" s="216"/>
      <c r="E212" s="180"/>
      <c r="F212" s="53"/>
      <c r="G212" s="53"/>
      <c r="H212" s="20">
        <f t="shared" si="4"/>
        <v>0</v>
      </c>
    </row>
    <row r="213" spans="1:8" ht="12">
      <c r="A213" s="77" t="s">
        <v>310</v>
      </c>
      <c r="B213" s="114" t="s">
        <v>311</v>
      </c>
      <c r="C213" s="39"/>
      <c r="D213" s="204"/>
      <c r="E213" s="181"/>
      <c r="F213" s="42"/>
      <c r="G213" s="42"/>
      <c r="H213" s="74">
        <f t="shared" si="4"/>
        <v>0</v>
      </c>
    </row>
    <row r="214" spans="1:8" ht="12">
      <c r="A214" s="38" t="s">
        <v>305</v>
      </c>
      <c r="B214" s="39" t="s">
        <v>307</v>
      </c>
      <c r="C214" s="39"/>
      <c r="D214" s="204"/>
      <c r="E214" s="181"/>
      <c r="F214" s="42"/>
      <c r="G214" s="42"/>
      <c r="H214" s="74"/>
    </row>
    <row r="215" spans="1:8" ht="24">
      <c r="A215" s="38" t="s">
        <v>306</v>
      </c>
      <c r="B215" s="39" t="s">
        <v>308</v>
      </c>
      <c r="C215" s="39"/>
      <c r="D215" s="204"/>
      <c r="E215" s="181"/>
      <c r="F215" s="42"/>
      <c r="G215" s="42"/>
      <c r="H215" s="74"/>
    </row>
    <row r="216" spans="1:8" ht="12.75" thickBot="1">
      <c r="A216" s="172" t="s">
        <v>179</v>
      </c>
      <c r="B216" s="235" t="s">
        <v>301</v>
      </c>
      <c r="C216" s="173">
        <f>C223+C221</f>
        <v>0</v>
      </c>
      <c r="D216" s="200">
        <f>D223+D221</f>
        <v>0</v>
      </c>
      <c r="E216" s="200">
        <f>E223+E221+E224</f>
        <v>0</v>
      </c>
      <c r="F216" s="173">
        <f>F223+F221+F217+F225+F222</f>
        <v>0</v>
      </c>
      <c r="G216" s="173"/>
      <c r="H216" s="146">
        <f t="shared" si="4"/>
        <v>0</v>
      </c>
    </row>
    <row r="217" spans="1:8" ht="19.5" customHeight="1">
      <c r="A217" s="87" t="s">
        <v>180</v>
      </c>
      <c r="B217" s="155" t="s">
        <v>236</v>
      </c>
      <c r="C217" s="19"/>
      <c r="D217" s="201"/>
      <c r="E217" s="201"/>
      <c r="F217" s="53"/>
      <c r="G217" s="19"/>
      <c r="H217" s="20"/>
    </row>
    <row r="218" spans="1:8" s="8" customFormat="1" ht="12.75" hidden="1" thickBot="1">
      <c r="A218" s="149" t="s">
        <v>2</v>
      </c>
      <c r="B218" s="142"/>
      <c r="C218" s="149" t="s">
        <v>220</v>
      </c>
      <c r="D218" s="241" t="s">
        <v>354</v>
      </c>
      <c r="E218" s="139" t="s">
        <v>3</v>
      </c>
      <c r="F218" s="238" t="s">
        <v>3</v>
      </c>
      <c r="G218" s="252" t="s">
        <v>184</v>
      </c>
      <c r="H218" s="251"/>
    </row>
    <row r="219" spans="1:8" s="8" customFormat="1" ht="12" hidden="1">
      <c r="A219" s="147" t="s">
        <v>4</v>
      </c>
      <c r="B219" s="140" t="s">
        <v>5</v>
      </c>
      <c r="C219" s="147" t="s">
        <v>221</v>
      </c>
      <c r="D219" s="242" t="s">
        <v>221</v>
      </c>
      <c r="E219" s="153" t="s">
        <v>284</v>
      </c>
      <c r="F219" s="239" t="s">
        <v>284</v>
      </c>
      <c r="G219" s="139"/>
      <c r="H219" s="142"/>
    </row>
    <row r="220" spans="1:8" ht="12.75" hidden="1" thickBot="1">
      <c r="A220" s="148" t="s">
        <v>7</v>
      </c>
      <c r="B220" s="143"/>
      <c r="C220" s="148" t="s">
        <v>6</v>
      </c>
      <c r="D220" s="243" t="s">
        <v>6</v>
      </c>
      <c r="E220" s="141" t="s">
        <v>331</v>
      </c>
      <c r="F220" s="152" t="s">
        <v>255</v>
      </c>
      <c r="G220" s="141" t="s">
        <v>8</v>
      </c>
      <c r="H220" s="154" t="s">
        <v>9</v>
      </c>
    </row>
    <row r="221" spans="1:8" ht="24">
      <c r="A221" s="78" t="s">
        <v>180</v>
      </c>
      <c r="B221" s="138" t="s">
        <v>234</v>
      </c>
      <c r="C221" s="138"/>
      <c r="D221" s="247"/>
      <c r="E221" s="45"/>
      <c r="F221" s="45"/>
      <c r="G221" s="28"/>
      <c r="H221" s="29">
        <f t="shared" si="4"/>
        <v>0</v>
      </c>
    </row>
    <row r="222" spans="1:8" ht="12">
      <c r="A222" s="38" t="s">
        <v>180</v>
      </c>
      <c r="B222" s="105" t="s">
        <v>229</v>
      </c>
      <c r="C222" s="105"/>
      <c r="D222" s="214"/>
      <c r="E222" s="45"/>
      <c r="F222" s="45"/>
      <c r="G222" s="14"/>
      <c r="H222" s="29"/>
    </row>
    <row r="223" spans="1:8" ht="12">
      <c r="A223" s="11" t="s">
        <v>180</v>
      </c>
      <c r="B223" s="105" t="s">
        <v>249</v>
      </c>
      <c r="C223" s="105"/>
      <c r="D223" s="214"/>
      <c r="E223" s="45"/>
      <c r="F223" s="45"/>
      <c r="G223" s="42"/>
      <c r="H223" s="29">
        <f t="shared" si="4"/>
        <v>0</v>
      </c>
    </row>
    <row r="224" spans="1:8" ht="25.5">
      <c r="A224" s="11" t="s">
        <v>180</v>
      </c>
      <c r="B224" s="166" t="s">
        <v>302</v>
      </c>
      <c r="C224" s="105"/>
      <c r="D224" s="214"/>
      <c r="E224" s="109"/>
      <c r="F224" s="45"/>
      <c r="G224" s="42"/>
      <c r="H224" s="29"/>
    </row>
    <row r="225" spans="1:8" ht="12">
      <c r="A225" s="11" t="s">
        <v>245</v>
      </c>
      <c r="B225" s="105" t="s">
        <v>246</v>
      </c>
      <c r="C225" s="105"/>
      <c r="D225" s="214"/>
      <c r="E225" s="109"/>
      <c r="F225" s="45"/>
      <c r="G225" s="42"/>
      <c r="H225" s="29"/>
    </row>
    <row r="226" spans="1:8" ht="12">
      <c r="A226" s="13" t="s">
        <v>287</v>
      </c>
      <c r="B226" s="230" t="s">
        <v>235</v>
      </c>
      <c r="C226" s="35"/>
      <c r="D226" s="179"/>
      <c r="E226" s="202">
        <v>9</v>
      </c>
      <c r="F226" s="28">
        <v>506.414</v>
      </c>
      <c r="G226" s="14"/>
      <c r="H226" s="29">
        <f t="shared" si="4"/>
        <v>9</v>
      </c>
    </row>
    <row r="227" spans="1:8" ht="12">
      <c r="A227" s="116" t="s">
        <v>212</v>
      </c>
      <c r="B227" s="6" t="s">
        <v>123</v>
      </c>
      <c r="C227" s="18"/>
      <c r="D227" s="188"/>
      <c r="E227" s="203">
        <f>E228</f>
        <v>366.70495</v>
      </c>
      <c r="F227" s="14"/>
      <c r="G227" s="14"/>
      <c r="H227" s="29"/>
    </row>
    <row r="228" spans="1:10" ht="12">
      <c r="A228" s="23" t="s">
        <v>213</v>
      </c>
      <c r="B228" s="23" t="s">
        <v>197</v>
      </c>
      <c r="C228" s="23"/>
      <c r="D228" s="183"/>
      <c r="E228" s="181">
        <v>366.70495</v>
      </c>
      <c r="F228" s="42"/>
      <c r="G228" s="14"/>
      <c r="H228" s="29"/>
      <c r="J228" s="240"/>
    </row>
    <row r="229" spans="1:8" ht="12">
      <c r="A229" s="116" t="s">
        <v>214</v>
      </c>
      <c r="B229" s="6" t="s">
        <v>124</v>
      </c>
      <c r="C229" s="18"/>
      <c r="D229" s="188"/>
      <c r="E229" s="203">
        <f>E230</f>
        <v>-470.52891</v>
      </c>
      <c r="F229" s="14">
        <f>F230</f>
        <v>-1105.45</v>
      </c>
      <c r="G229" s="14"/>
      <c r="H229" s="29">
        <f t="shared" si="4"/>
        <v>-470.52891</v>
      </c>
    </row>
    <row r="230" spans="1:8" ht="12.75" thickBot="1">
      <c r="A230" s="38" t="s">
        <v>215</v>
      </c>
      <c r="B230" s="38" t="s">
        <v>125</v>
      </c>
      <c r="C230" s="38"/>
      <c r="D230" s="181"/>
      <c r="E230" s="181">
        <v>-470.52891</v>
      </c>
      <c r="F230" s="42">
        <v>-1105.45</v>
      </c>
      <c r="G230" s="14"/>
      <c r="H230" s="29">
        <f t="shared" si="4"/>
        <v>-470.52891</v>
      </c>
    </row>
    <row r="231" spans="1:8" ht="12.75" thickBot="1">
      <c r="A231" s="62"/>
      <c r="B231" s="110" t="s">
        <v>181</v>
      </c>
      <c r="C231" s="224">
        <f>C130+C8+C226</f>
        <v>332516.87299999996</v>
      </c>
      <c r="D231" s="174">
        <f>D130+D8+D226</f>
        <v>374031.73799999995</v>
      </c>
      <c r="E231" s="174">
        <f>E130+E8+E226+E229+E227</f>
        <v>88366.59882000001</v>
      </c>
      <c r="F231" s="16">
        <v>25619.3</v>
      </c>
      <c r="G231" s="63">
        <f>E231*100/D231</f>
        <v>23.625427963014204</v>
      </c>
      <c r="H231" s="17">
        <f t="shared" si="4"/>
        <v>-285665.13917999994</v>
      </c>
    </row>
    <row r="232" spans="1:7" ht="12">
      <c r="A232" s="1"/>
      <c r="B232" s="117"/>
      <c r="C232" s="117"/>
      <c r="D232" s="117"/>
      <c r="E232" s="118"/>
      <c r="F232" s="118"/>
      <c r="G232" s="119"/>
    </row>
    <row r="233" spans="1:6" ht="12">
      <c r="A233" s="120" t="s">
        <v>182</v>
      </c>
      <c r="B233" s="5"/>
      <c r="C233" s="5"/>
      <c r="D233" s="5"/>
      <c r="E233" s="8"/>
      <c r="F233" s="8"/>
    </row>
    <row r="234" spans="1:7" ht="12">
      <c r="A234" s="120" t="s">
        <v>183</v>
      </c>
      <c r="B234" s="5"/>
      <c r="C234" s="5"/>
      <c r="D234" s="5"/>
      <c r="E234" s="8"/>
      <c r="F234" s="8"/>
      <c r="G234" s="1" t="s">
        <v>300</v>
      </c>
    </row>
    <row r="235" ht="12">
      <c r="A235" s="1"/>
    </row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</sheetData>
  <sheetProtection/>
  <mergeCells count="5">
    <mergeCell ref="G5:H5"/>
    <mergeCell ref="G53:H53"/>
    <mergeCell ref="G81:H81"/>
    <mergeCell ref="G167:H167"/>
    <mergeCell ref="G218:H2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2014-04-15T00:33:33Z</cp:lastPrinted>
  <dcterms:created xsi:type="dcterms:W3CDTF">2005-05-20T13:40:13Z</dcterms:created>
  <dcterms:modified xsi:type="dcterms:W3CDTF">2014-04-15T10:51:21Z</dcterms:modified>
  <cp:category/>
  <cp:version/>
  <cp:contentType/>
  <cp:contentStatus/>
</cp:coreProperties>
</file>