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18" activeTab="0"/>
  </bookViews>
  <sheets>
    <sheet name="на 1октября" sheetId="1" r:id="rId1"/>
  </sheets>
  <definedNames/>
  <calcPr fullCalcOnLoad="1"/>
</workbook>
</file>

<file path=xl/sharedStrings.xml><?xml version="1.0" encoding="utf-8"?>
<sst xmlns="http://schemas.openxmlformats.org/spreadsheetml/2006/main" count="391" uniqueCount="311">
  <si>
    <t xml:space="preserve">             по доходам </t>
  </si>
  <si>
    <t xml:space="preserve">           Александровского района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</si>
  <si>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</si>
  <si>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</si>
  <si>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</si>
  <si>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</si>
  <si>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</si>
  <si>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</si>
  <si>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</si>
  <si>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</si>
  <si>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</si>
  <si>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 xml:space="preserve">        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</si>
  <si>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</si>
  <si>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</si>
  <si>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</si>
  <si>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</si>
  <si>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</si>
  <si>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</si>
  <si>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</si>
  <si>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</si>
  <si>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</si>
  <si>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</si>
  <si>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</si>
  <si>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</si>
  <si>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</si>
  <si>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</si>
  <si>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</si>
  <si>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</si>
  <si>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000 1 08 04020 01 1000 110</t>
  </si>
  <si>
    <t>000 1 09 00000 00 0000 000</t>
  </si>
  <si>
    <t>Задолженность и перерасчеты по отмененным налогам</t>
  </si>
  <si>
    <t>сборам и иным обязательным платежам</t>
  </si>
  <si>
    <t>000 1 09 01000 05 0000 110</t>
  </si>
  <si>
    <t>Погашение задолженности прошлых лет</t>
  </si>
  <si>
    <t>000 1 09 03020 01 0000 110</t>
  </si>
  <si>
    <t>Платежи за добычу полезных ископаемых</t>
  </si>
  <si>
    <t>000 1 09 04040 01 0000 110</t>
  </si>
  <si>
    <t>000 1 09 04050 03 1000 110</t>
  </si>
  <si>
    <t>Земельный налог (до 1 января 2006 года)</t>
  </si>
  <si>
    <t>000 1 09 06000 02 0000 110</t>
  </si>
  <si>
    <t>Прочие налоги и сборы(по отмененным налогам субъекта РФ)</t>
  </si>
  <si>
    <t>000 1 09 06010 02 0000 110</t>
  </si>
  <si>
    <t>в т.ч. налог с продаж</t>
  </si>
  <si>
    <t>000 1 09 07000 05 0000 110</t>
  </si>
  <si>
    <t>Прочие налоги и сборы(по отмененным местным налогам )</t>
  </si>
  <si>
    <t>000 1 09 07030 05 0000 110</t>
  </si>
  <si>
    <t>в т.ч.целевые сборы с граждан и предприятий на содержа-</t>
  </si>
  <si>
    <t>ние милиции, на благоустройство территорий, на нужды</t>
  </si>
  <si>
    <t>образования и другие цели</t>
  </si>
  <si>
    <t>000 1 09 07050 05 0000 110</t>
  </si>
  <si>
    <t>в т.ч. прочие местные налоги и сборы</t>
  </si>
  <si>
    <t>000 1 11 00000 00 0000 000</t>
  </si>
  <si>
    <t xml:space="preserve">в т.ч. арендная плата и поступления от продажи права на 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</si>
  <si>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</si>
  <si>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</si>
  <si>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</si>
  <si>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</si>
  <si>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</si>
  <si>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</si>
  <si>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</si>
  <si>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000 1 11 08045 05 0000 120</t>
  </si>
  <si>
    <t>Прочие поступ. от использования имущества</t>
  </si>
  <si>
    <t>000 1 12 00000 00 0000 000</t>
  </si>
  <si>
    <t>Платежи при пользовании природными ресурсами</t>
  </si>
  <si>
    <t>000 1 13 00000 00 0000 000</t>
  </si>
  <si>
    <t xml:space="preserve">Доходы от оказания платных услуг и компенсации </t>
  </si>
  <si>
    <t>затрат государства</t>
  </si>
  <si>
    <t>000 1 13 02000 00 0000 130</t>
  </si>
  <si>
    <t>Доходы от продажи земельных участков</t>
  </si>
  <si>
    <t>000 1 16 00000 00 0000 000</t>
  </si>
  <si>
    <t>Штрафы, санкции,возмещение ущерба</t>
  </si>
  <si>
    <t>000 1 16 03030 01 0000 140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</si>
  <si>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</si>
  <si>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</si>
  <si>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</si>
  <si>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контрольно-кассовой техники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</si>
  <si>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</si>
  <si>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</si>
  <si>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</si>
  <si>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</si>
  <si>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000 1 16 27000 01 0000 140</t>
  </si>
  <si>
    <t>Денежные взыскания (штрафы) за нар-е законод-ва о пожар. без-ти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</si>
  <si>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</si>
  <si>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</si>
  <si>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</si>
  <si>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</si>
  <si>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</si>
  <si>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</si>
  <si>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</si>
  <si>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</si>
  <si>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</si>
  <si>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</si>
  <si>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</si>
  <si>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</si>
  <si>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</si>
  <si>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</si>
  <si>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</si>
  <si>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</si>
  <si>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</si>
  <si>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</si>
  <si>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Возврат остатков субсидий и субвенций из муницип-х районов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</si>
  <si>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</si>
  <si>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</si>
  <si>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</si>
  <si>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</si>
  <si>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</si>
  <si>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</si>
  <si>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</si>
  <si>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</si>
  <si>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111 2 02 02008 05 0000 151</t>
  </si>
  <si>
    <t>Субсидии молодым семьям</t>
  </si>
  <si>
    <t>Адресные инвестиции</t>
  </si>
  <si>
    <t>000 2 02 02074 05 0000 151</t>
  </si>
  <si>
    <t>000 2 02 02999 05 0000 151</t>
  </si>
  <si>
    <t>Прочие субсидии</t>
  </si>
  <si>
    <t>Субсид.на проведение текущего ремонта дорожной сети</t>
  </si>
  <si>
    <t>Пригородные перевозки</t>
  </si>
  <si>
    <t>000 2 02 03000 00 0000 151</t>
  </si>
  <si>
    <t>Субвенции бюджетам суб.РФ и мун. образований</t>
  </si>
  <si>
    <t>000 2 02 03003 05 0000 151</t>
  </si>
  <si>
    <t>ЗАГС</t>
  </si>
  <si>
    <t>000 2 02 03015 05 0000 151</t>
  </si>
  <si>
    <t>Субвенции на осущ. полном. по перв.воин. учету</t>
  </si>
  <si>
    <t>000 2 02 03024 05 0000 151</t>
  </si>
  <si>
    <t>Субвенции на осущ. переданных полномочий</t>
  </si>
  <si>
    <t xml:space="preserve">Созд.и орг. комиссии по делам несовершеннолетних </t>
  </si>
  <si>
    <t>Субвенц. на орг. вып по соц. найму</t>
  </si>
  <si>
    <t xml:space="preserve">Субвенции на погребение </t>
  </si>
  <si>
    <t>Субвенции ветер.итруженникам тыла, реабилитированным</t>
  </si>
  <si>
    <t>000 2 02 03027 05 0000 151</t>
  </si>
  <si>
    <t>000 2 02 03029 05 0000 151</t>
  </si>
  <si>
    <t>Выплата компенсации родительской платы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</si>
  <si>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</si>
  <si>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</si>
  <si>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</si>
  <si>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</si>
  <si>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</si>
  <si>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000 2 02 04012 05 0000 151</t>
  </si>
  <si>
    <t>000 2 02 04999 00 0000 151</t>
  </si>
  <si>
    <t>000 2 02 04999 05 0000 151</t>
  </si>
  <si>
    <t xml:space="preserve">     Всего доходов</t>
  </si>
  <si>
    <t>000 1 05 01000 00 0000 110</t>
  </si>
  <si>
    <t>000 1 05 01010 01 0000 110</t>
  </si>
  <si>
    <t>000 1 05 01020 01 0000 110</t>
  </si>
  <si>
    <t>план</t>
  </si>
  <si>
    <t>Откл. от год. плана</t>
  </si>
  <si>
    <t>Доходы от использования имущества, находящегося в госу-</t>
  </si>
  <si>
    <t>дарственной и муниципальной собственности</t>
  </si>
  <si>
    <t>000 2 02 02077 05 0000 151</t>
  </si>
  <si>
    <t xml:space="preserve">000 2 02 02102 05 0000 151   </t>
  </si>
  <si>
    <t>000 2 02 04014 05 0000 151</t>
  </si>
  <si>
    <t>Межбюджетные трансферты,передаваемые бюджетам поселений</t>
  </si>
  <si>
    <t>Налог,взимаемый в связи с применением упрощенной системой налогообложения</t>
  </si>
  <si>
    <t>Налог,взимаемый с плательщиков, выбравших в качестве объекта налогообложения доходы</t>
  </si>
  <si>
    <t>Налог,взимаемый с плательщиков, выбравших в качестве объекта налогообложения доходы, уменьшенные на величину расходов</t>
  </si>
  <si>
    <t>Иные межбюджетные трансферты</t>
  </si>
  <si>
    <t>000 1 14 02033 05 0000 410</t>
  </si>
  <si>
    <t>Субвенции бюджетам муниципальных образований на финансовое обеспечение оздоровления и отдыха детей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</si>
  <si>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</si>
  <si>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000 2 02 03020 05 0000 151</t>
  </si>
  <si>
    <t>Субвенц. на выплату пособия при всех формах устройства детей,лишен.родит.попечения в семью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</si>
  <si>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</si>
  <si>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</si>
  <si>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</si>
  <si>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Субвенции на регулирование тарифов</t>
  </si>
  <si>
    <t>000 1 16 25010 01 0000 140</t>
  </si>
  <si>
    <t xml:space="preserve">Денежные взыскания (штрафы) за нарушение земельного законод-ва </t>
  </si>
  <si>
    <t xml:space="preserve">Денежные взыскания (штрафы) за нарушение законодательства о недрах </t>
  </si>
  <si>
    <t>000 2 18 00000 00 0000 000</t>
  </si>
  <si>
    <t>000 2 19 00000 00 0000 000</t>
  </si>
  <si>
    <t>012 2 19 05000 05 0000 151</t>
  </si>
  <si>
    <t>000 2 02 00000 00 0000 000</t>
  </si>
  <si>
    <t>Безвозмездные перечисления от других бюджетов</t>
  </si>
  <si>
    <t>Прочие безвозмездные поступления в бюджеты муниц.районов</t>
  </si>
  <si>
    <t>Субсидии на ремонт многоквартирных домов</t>
  </si>
  <si>
    <t>первонач.</t>
  </si>
  <si>
    <t xml:space="preserve">000 2 02 02088 05 0000 151   </t>
  </si>
  <si>
    <t>000 1 16 33050 05 0000 140</t>
  </si>
  <si>
    <t>Межбюджетные трансферты на проведение мероприятий по повышению эф.бюдж.средств</t>
  </si>
  <si>
    <t>000 2 07 05000 05 0000 000</t>
  </si>
  <si>
    <t>2013 г.</t>
  </si>
  <si>
    <t>000  1  01  02010  01  0000  110</t>
  </si>
  <si>
    <t>000  1  01  02020  01  0000  110</t>
  </si>
  <si>
    <t>000  1  01  02030  01  0000  110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</si>
  <si>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</si>
  <si>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000  1  01  02040  01  0000  110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</si>
  <si>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ст.227 Налогового Кодекса Российской Федерации</t>
  </si>
  <si>
    <t>000 1 11 05013 10 0000 120</t>
  </si>
  <si>
    <t>000 1 11 05025 05 0000 120</t>
  </si>
  <si>
    <t>000 1 14 06013 10 0000 430</t>
  </si>
  <si>
    <t>000 1 16 03010 01 0000 140</t>
  </si>
  <si>
    <t>Субвенции на формирование торгового реестра</t>
  </si>
  <si>
    <t>000 1 16 35030 05 0000 140</t>
  </si>
  <si>
    <t>000 1 05 04000 02 0000 110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</si>
  <si>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</si>
  <si>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</si>
  <si>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Суммы по искам о возмещении вреда, причиненного окружающей среде, подлежащие зачислению в бюджеты муниципальных районов</t>
  </si>
  <si>
    <t>Платежи за негативное воздействие на окружающую среду</t>
  </si>
  <si>
    <t>000 1 08 07150 01 1000 110</t>
  </si>
  <si>
    <t>март</t>
  </si>
  <si>
    <t>000 2 02 03119 05 0000 151</t>
  </si>
  <si>
    <t>Субсидия на приобретение автомобиля</t>
  </si>
  <si>
    <t>Субсидия на реал.мер.ОЦП "Культура Оренбуржья на 2013-2018гг."культура</t>
  </si>
  <si>
    <t>Субсидия на реал.мер.ОЦП "Культура Оренбуржья на 2013-2018гг."образование</t>
  </si>
  <si>
    <t>Субсидия на МФЦ</t>
  </si>
  <si>
    <t>Подъезд к поселку Мирный</t>
  </si>
  <si>
    <t>Субсидия к участию Клуба молодых семей "В кругу друзей"(100%)</t>
  </si>
  <si>
    <r>
      <t xml:space="preserve">Субсидии молодым семьям </t>
    </r>
    <r>
      <rPr>
        <b/>
        <i/>
        <sz val="10"/>
        <rFont val="Times New Roman"/>
        <family val="1"/>
      </rPr>
      <t>Ф</t>
    </r>
  </si>
  <si>
    <t>111 2 02 02051 05 0000 151</t>
  </si>
  <si>
    <t>000 2 02 04052 05 0000 151</t>
  </si>
  <si>
    <t>МТ на госуд.поддержку мун-х учреждений культуры,нах-ся на территориях сельских поселений</t>
  </si>
  <si>
    <t>000 2 02 04053 05 0000 151</t>
  </si>
  <si>
    <t>МТ на госуд.поддержку лучших работников мун-х учреждений культуры,нах-ся на территории сельских поселений</t>
  </si>
  <si>
    <t>012 218 05030 05 0000 180</t>
  </si>
  <si>
    <t>000 2 02 04041 05 0001 151</t>
  </si>
  <si>
    <t>НАЛОГИ НА ТОВАРЫ (РАБОТЫ,УСЛУГИ) РЕАЛИЗУЕМЫЕ НА ТЕРРИТОРИИ РФ</t>
  </si>
  <si>
    <t>Доходы от уплаты акцизов на дизельное топливо</t>
  </si>
  <si>
    <t>Акцизы по подакцизным товарам производимые на территории РФ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</si>
  <si>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</si>
  <si>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</si>
  <si>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</si>
  <si>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000 1   03  02000  01 0000   110</t>
  </si>
  <si>
    <t>000 1   03  02230  01 0000   110</t>
  </si>
  <si>
    <t>000 1   03  02240  01 0000   110</t>
  </si>
  <si>
    <t>000 1   03  02250  01 0000   110</t>
  </si>
  <si>
    <t>000 1   03  02260  01 0000   110</t>
  </si>
  <si>
    <t>000 2 02 02216 05 0000 151</t>
  </si>
  <si>
    <t xml:space="preserve">Субвенции на госстандарт по дошкольному образованию </t>
  </si>
  <si>
    <t>Прочие денежные взыскания за правонарушения в области дорожного движения</t>
  </si>
  <si>
    <t>000 1 16 30030 05 0000 140</t>
  </si>
  <si>
    <t>2014 г.</t>
  </si>
  <si>
    <t>2014г.</t>
  </si>
  <si>
    <t>Ден. взыскания (штрафы) за нарушение зак-ва РФ об адм-х правонарушениях,</t>
  </si>
  <si>
    <t>уточн.</t>
  </si>
  <si>
    <t>000 1 05 02020 02 0000 110</t>
  </si>
  <si>
    <t>Единый налог на вмененный доход для отдельных видов деят-ти (за налоговые периоды,истекшие до 1 января 2011г)</t>
  </si>
  <si>
    <t>000 1 05 03020 01 0000 110</t>
  </si>
  <si>
    <t>Единый сельхозналог (за налоговые периоды,истекшие до 1 января 2011г)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</si>
  <si>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</si>
  <si>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</si>
  <si>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</si>
  <si>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</si>
  <si>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Субв.по ведению списка подлежащих обеспеч.жилыми помещ.детей-сирот и детей,оставшихся без попечения родителей</t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</si>
  <si>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10"/>
        <rFont val="Times New Roman"/>
        <family val="1"/>
      </rPr>
      <t>Ф</t>
    </r>
  </si>
  <si>
    <t>МТ для компенсации доп.расходов,возникших в результате решений принятых органами власти другого уровня</t>
  </si>
  <si>
    <t>000 1 05 01022 01 0000 110</t>
  </si>
  <si>
    <t>Налог,взимаемый с плательщиков, выбравших в качестве объекта налогообложения доходы, уменьшенные на величину расходов (за налоговые периоды,истекшие до 1 января 2011 года)</t>
  </si>
  <si>
    <t>000 1 16 43000 10 0000 140</t>
  </si>
  <si>
    <t>Налог на доходы  без дополнительного норматива (49,62%)</t>
  </si>
  <si>
    <t>Налог с имущества,переходящего в порядке наследования или дарения</t>
  </si>
  <si>
    <t>Государственная пошлина по делам рассм. в судах общей юрисдикции</t>
  </si>
  <si>
    <t>Государственная пошлина за совершение нотариальных действий</t>
  </si>
  <si>
    <t>Государственная пошлина за установку рекламной конструкции</t>
  </si>
  <si>
    <t>Субсидии на дотированное питание учащихся</t>
  </si>
  <si>
    <t>Субсидии на возмещение расходов ЖКУ пед. работникам в сельской местности</t>
  </si>
  <si>
    <t>Субсидия на реализацию мер. ОЦП "Безопасноть образовательных учреждений"</t>
  </si>
  <si>
    <t>Субсидия на реал.мер. ОЦП "Развитие торговли в Орен. Обл." на 2014-2016 гг.</t>
  </si>
  <si>
    <t>Субвенции на выплату денежных средств приемной семье</t>
  </si>
  <si>
    <t>Субвенции на выплату денежных средств опекуну на содержание ребенка</t>
  </si>
  <si>
    <t>Налог, взимаемый в связи с применением патентной системы налогообложения</t>
  </si>
  <si>
    <t>заключение договоров аренды за земли до разграничения собственности</t>
  </si>
  <si>
    <t>Доходы, получаемые в виде арендной платы за земельные участки государственная собственность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</si>
  <si>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</si>
  <si>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1 1 11 05020 00 0000 120</t>
  </si>
  <si>
    <t>1 1 11 05025 05 0000 120</t>
  </si>
  <si>
    <t>1 1 12 01010 01 0000 120</t>
  </si>
  <si>
    <t>Денежные взыскания за нарушение законодательства о налогах и сборах</t>
  </si>
  <si>
    <t>Денежные взыскания за нарушение законодательства о применении</t>
  </si>
  <si>
    <t>в области государственного регулирования производства алкогольной продукции</t>
  </si>
  <si>
    <t>Доходы бюджетов мун.районов от возврата субсидий и субвенций прошлых лет</t>
  </si>
  <si>
    <t>МТ на исполнение судебных актов по обеспечению жилыми пом-ями детей-сирот</t>
  </si>
  <si>
    <t>Субвенции для организации опеки и попечительства над несовершеннолетними</t>
  </si>
  <si>
    <t xml:space="preserve">Субвенции на госстандарт по общему образованию </t>
  </si>
  <si>
    <t>Субвенции на сельскохозяйственное производство</t>
  </si>
  <si>
    <t>Единый сельскохозяйственный налог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</si>
  <si>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</si>
  <si>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</si>
  <si>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</si>
  <si>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</si>
  <si>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Зам.начальника финансового отдела</t>
  </si>
  <si>
    <t>администрации Александровского района</t>
  </si>
  <si>
    <t>Горбатовская С.В.</t>
  </si>
  <si>
    <t>Исполнитель:  З.Р.Агишева</t>
  </si>
  <si>
    <t>(2-17-99)</t>
  </si>
  <si>
    <t>000 103  00000  00 0000 110</t>
  </si>
  <si>
    <t>Прочие межбюджетные трансферты</t>
  </si>
  <si>
    <t>На проведение кап.ремонта зданий учреждений культуры</t>
  </si>
  <si>
    <t>Субсидии на кап.ремонт обьектов ком. инфрастрктуры в рамках подпрогр."Модерниз.объектов ком.инфр. На 2014-2020гг"</t>
  </si>
  <si>
    <t>000 1 13 02995 05 0000 130</t>
  </si>
  <si>
    <t>000 1 13 02990 05 0000 130</t>
  </si>
  <si>
    <t>Доходы от компенсации затрат государства</t>
  </si>
  <si>
    <t>Прочие доходы от компенсации затрат государства</t>
  </si>
  <si>
    <t xml:space="preserve">Прочие доходы от компенсации затрат бюджетов </t>
  </si>
  <si>
    <t>муниципальных образований</t>
  </si>
  <si>
    <t xml:space="preserve">Средства резервного фонда </t>
  </si>
  <si>
    <r>
      <rPr>
        <sz val="10"/>
        <rFont val="Times New Roman"/>
        <family val="1"/>
      </rPr>
      <t xml:space="preserve">   СПРАВКА ОБ ИСПОЛНЕНИИ</t>
    </r>
    <r>
      <rPr>
        <b/>
        <sz val="10"/>
        <rFont val="Times New Roman"/>
        <family val="1"/>
      </rPr>
      <t xml:space="preserve"> </t>
    </r>
    <r>
      <rPr>
        <b/>
        <sz val="11"/>
        <rFont val="Times New Roman"/>
        <family val="1"/>
      </rPr>
      <t>РАЙОННОГО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БЮДЖЕТА</t>
    </r>
  </si>
  <si>
    <t>1 1 12 01030 01 0000 120</t>
  </si>
  <si>
    <t>Плата за выбросы загрязняющих веществ в водные объекты</t>
  </si>
  <si>
    <t>Социально-значимые мероприятия</t>
  </si>
  <si>
    <t>13 1 17 01050 05 0000 180</t>
  </si>
  <si>
    <t>012 1 17 02020 05 0000 180</t>
  </si>
  <si>
    <t>Возмещение потерь с/х производства</t>
  </si>
  <si>
    <t>МТ На уплату процентов по кредиту на газификацию</t>
  </si>
  <si>
    <t>МТ Содействие в создании условий для обеспеченияобразовательного процесса в мун.общеобраз.организациях</t>
  </si>
  <si>
    <t xml:space="preserve">          на 1 октября 2014 года</t>
  </si>
  <si>
    <t>сентябрь</t>
  </si>
  <si>
    <t>октябрь</t>
  </si>
  <si>
    <t>Субсидии на проведение текущего и кап.ремонта,противоаварийных мероприятий в учрежд.образования</t>
  </si>
  <si>
    <t>000 1 16 1805005 00 0000 140</t>
  </si>
  <si>
    <t>Денежные взыскания за нарушение бюджетного законодательства</t>
  </si>
  <si>
    <t>МТ на поддержку учреждений культуры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</si>
</sst>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i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164" fontId="4" fillId="0" borderId="15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Alignment="1">
      <alignment/>
    </xf>
    <xf numFmtId="0" fontId="7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164" fontId="4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1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164" fontId="5" fillId="0" borderId="20" xfId="0" applyNumberFormat="1" applyFont="1" applyBorder="1" applyAlignment="1">
      <alignment/>
    </xf>
    <xf numFmtId="1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164" fontId="5" fillId="0" borderId="22" xfId="0" applyNumberFormat="1" applyFont="1" applyBorder="1" applyAlignment="1">
      <alignment/>
    </xf>
    <xf numFmtId="0" fontId="7" fillId="0" borderId="15" xfId="0" applyFont="1" applyBorder="1" applyAlignment="1">
      <alignment wrapText="1"/>
    </xf>
    <xf numFmtId="164" fontId="5" fillId="0" borderId="23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0" fontId="7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8" fillId="0" borderId="0" xfId="0" applyFont="1" applyBorder="1" applyAlignment="1">
      <alignment/>
    </xf>
    <xf numFmtId="164" fontId="4" fillId="0" borderId="13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9" fillId="0" borderId="0" xfId="0" applyFont="1" applyBorder="1" applyAlignment="1">
      <alignment horizontal="left"/>
    </xf>
    <xf numFmtId="164" fontId="5" fillId="0" borderId="26" xfId="0" applyNumberFormat="1" applyFont="1" applyBorder="1" applyAlignment="1">
      <alignment/>
    </xf>
    <xf numFmtId="164" fontId="5" fillId="0" borderId="27" xfId="0" applyNumberFormat="1" applyFont="1" applyBorder="1" applyAlignment="1">
      <alignment/>
    </xf>
    <xf numFmtId="1" fontId="5" fillId="0" borderId="28" xfId="0" applyNumberFormat="1" applyFont="1" applyBorder="1" applyAlignment="1">
      <alignment/>
    </xf>
    <xf numFmtId="0" fontId="7" fillId="0" borderId="13" xfId="0" applyFont="1" applyBorder="1" applyAlignment="1">
      <alignment/>
    </xf>
    <xf numFmtId="2" fontId="7" fillId="0" borderId="15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4" fillId="0" borderId="33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4" fontId="5" fillId="0" borderId="30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/>
    </xf>
    <xf numFmtId="1" fontId="5" fillId="0" borderId="27" xfId="0" applyNumberFormat="1" applyFont="1" applyBorder="1" applyAlignment="1">
      <alignment/>
    </xf>
    <xf numFmtId="170" fontId="4" fillId="0" borderId="15" xfId="0" applyNumberFormat="1" applyFont="1" applyBorder="1" applyAlignment="1">
      <alignment/>
    </xf>
    <xf numFmtId="170" fontId="5" fillId="0" borderId="29" xfId="0" applyNumberFormat="1" applyFont="1" applyBorder="1" applyAlignment="1">
      <alignment horizontal="center"/>
    </xf>
    <xf numFmtId="170" fontId="5" fillId="0" borderId="30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/>
    </xf>
    <xf numFmtId="2" fontId="5" fillId="0" borderId="27" xfId="0" applyNumberFormat="1" applyFont="1" applyBorder="1" applyAlignment="1">
      <alignment/>
    </xf>
    <xf numFmtId="170" fontId="5" fillId="0" borderId="27" xfId="0" applyNumberFormat="1" applyFont="1" applyBorder="1" applyAlignment="1">
      <alignment/>
    </xf>
    <xf numFmtId="0" fontId="6" fillId="0" borderId="26" xfId="0" applyFont="1" applyBorder="1" applyAlignment="1">
      <alignment/>
    </xf>
    <xf numFmtId="164" fontId="6" fillId="0" borderId="22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27" xfId="0" applyFont="1" applyBorder="1" applyAlignment="1">
      <alignment horizontal="center"/>
    </xf>
    <xf numFmtId="49" fontId="4" fillId="0" borderId="16" xfId="53" applyNumberFormat="1" applyFont="1" applyBorder="1" applyAlignment="1">
      <alignment/>
      <protection/>
    </xf>
    <xf numFmtId="49" fontId="5" fillId="0" borderId="12" xfId="53" applyNumberFormat="1" applyFont="1" applyBorder="1" applyAlignment="1">
      <alignment/>
      <protection/>
    </xf>
    <xf numFmtId="49" fontId="4" fillId="0" borderId="12" xfId="53" applyNumberFormat="1" applyFont="1" applyBorder="1" applyAlignment="1">
      <alignment/>
      <protection/>
    </xf>
    <xf numFmtId="0" fontId="4" fillId="0" borderId="26" xfId="0" applyFont="1" applyBorder="1" applyAlignment="1">
      <alignment/>
    </xf>
    <xf numFmtId="0" fontId="6" fillId="0" borderId="11" xfId="0" applyFont="1" applyBorder="1" applyAlignment="1">
      <alignment vertical="top"/>
    </xf>
    <xf numFmtId="0" fontId="5" fillId="0" borderId="20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35" xfId="0" applyFont="1" applyBorder="1" applyAlignment="1">
      <alignment/>
    </xf>
    <xf numFmtId="0" fontId="5" fillId="0" borderId="16" xfId="0" applyFont="1" applyBorder="1" applyAlignment="1">
      <alignment/>
    </xf>
    <xf numFmtId="164" fontId="5" fillId="0" borderId="14" xfId="0" applyNumberFormat="1" applyFont="1" applyBorder="1" applyAlignment="1">
      <alignment/>
    </xf>
    <xf numFmtId="0" fontId="5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8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53" applyFont="1" applyBorder="1" applyAlignment="1">
      <alignment horizontal="center" vertical="distributed" wrapText="1"/>
      <protection/>
    </xf>
    <xf numFmtId="0" fontId="4" fillId="0" borderId="37" xfId="0" applyFont="1" applyBorder="1" applyAlignment="1">
      <alignment wrapText="1"/>
    </xf>
    <xf numFmtId="0" fontId="4" fillId="0" borderId="36" xfId="0" applyFont="1" applyBorder="1" applyAlignment="1">
      <alignment/>
    </xf>
    <xf numFmtId="0" fontId="6" fillId="0" borderId="38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7" fillId="0" borderId="37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6" fillId="0" borderId="36" xfId="0" applyFont="1" applyBorder="1" applyAlignment="1">
      <alignment horizontal="center" wrapText="1"/>
    </xf>
    <xf numFmtId="0" fontId="4" fillId="0" borderId="30" xfId="0" applyFont="1" applyBorder="1" applyAlignment="1">
      <alignment wrapText="1"/>
    </xf>
    <xf numFmtId="0" fontId="7" fillId="0" borderId="36" xfId="0" applyFont="1" applyBorder="1" applyAlignment="1">
      <alignment/>
    </xf>
    <xf numFmtId="0" fontId="7" fillId="0" borderId="30" xfId="0" applyFont="1" applyBorder="1" applyAlignment="1">
      <alignment wrapText="1"/>
    </xf>
    <xf numFmtId="0" fontId="7" fillId="0" borderId="38" xfId="0" applyFont="1" applyBorder="1" applyAlignment="1">
      <alignment/>
    </xf>
    <xf numFmtId="0" fontId="7" fillId="0" borderId="36" xfId="0" applyFont="1" applyBorder="1" applyAlignment="1">
      <alignment wrapText="1"/>
    </xf>
    <xf numFmtId="0" fontId="7" fillId="0" borderId="37" xfId="0" applyFont="1" applyBorder="1" applyAlignment="1">
      <alignment wrapText="1"/>
    </xf>
    <xf numFmtId="0" fontId="7" fillId="0" borderId="29" xfId="0" applyFont="1" applyBorder="1" applyAlignment="1">
      <alignment/>
    </xf>
    <xf numFmtId="0" fontId="7" fillId="0" borderId="38" xfId="0" applyFont="1" applyBorder="1" applyAlignment="1">
      <alignment wrapText="1"/>
    </xf>
    <xf numFmtId="0" fontId="5" fillId="0" borderId="27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165" fontId="5" fillId="0" borderId="36" xfId="0" applyNumberFormat="1" applyFont="1" applyBorder="1" applyAlignment="1">
      <alignment/>
    </xf>
    <xf numFmtId="164" fontId="5" fillId="0" borderId="37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11" fillId="0" borderId="37" xfId="0" applyFont="1" applyBorder="1" applyAlignment="1">
      <alignment/>
    </xf>
    <xf numFmtId="0" fontId="5" fillId="0" borderId="37" xfId="0" applyFont="1" applyBorder="1" applyAlignment="1">
      <alignment/>
    </xf>
    <xf numFmtId="164" fontId="4" fillId="0" borderId="37" xfId="0" applyNumberFormat="1" applyFont="1" applyBorder="1" applyAlignment="1">
      <alignment/>
    </xf>
    <xf numFmtId="164" fontId="4" fillId="0" borderId="36" xfId="0" applyNumberFormat="1" applyFont="1" applyBorder="1" applyAlignment="1">
      <alignment/>
    </xf>
    <xf numFmtId="164" fontId="5" fillId="0" borderId="36" xfId="0" applyNumberFormat="1" applyFont="1" applyBorder="1" applyAlignment="1">
      <alignment/>
    </xf>
    <xf numFmtId="165" fontId="4" fillId="0" borderId="36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0" xfId="0" applyFont="1" applyBorder="1" applyAlignment="1">
      <alignment/>
    </xf>
    <xf numFmtId="1" fontId="5" fillId="0" borderId="36" xfId="0" applyNumberFormat="1" applyFont="1" applyBorder="1" applyAlignment="1">
      <alignment/>
    </xf>
    <xf numFmtId="0" fontId="6" fillId="0" borderId="36" xfId="0" applyFont="1" applyBorder="1" applyAlignment="1">
      <alignment wrapText="1"/>
    </xf>
    <xf numFmtId="0" fontId="6" fillId="0" borderId="37" xfId="0" applyFont="1" applyBorder="1" applyAlignment="1">
      <alignment/>
    </xf>
    <xf numFmtId="164" fontId="6" fillId="0" borderId="30" xfId="0" applyNumberFormat="1" applyFont="1" applyBorder="1" applyAlignment="1">
      <alignment/>
    </xf>
    <xf numFmtId="164" fontId="6" fillId="0" borderId="37" xfId="0" applyNumberFormat="1" applyFont="1" applyBorder="1" applyAlignment="1">
      <alignment/>
    </xf>
    <xf numFmtId="165" fontId="5" fillId="0" borderId="27" xfId="0" applyNumberFormat="1" applyFont="1" applyBorder="1" applyAlignment="1">
      <alignment/>
    </xf>
    <xf numFmtId="165" fontId="5" fillId="0" borderId="21" xfId="0" applyNumberFormat="1" applyFont="1" applyBorder="1" applyAlignment="1">
      <alignment/>
    </xf>
    <xf numFmtId="2" fontId="7" fillId="0" borderId="36" xfId="0" applyNumberFormat="1" applyFont="1" applyBorder="1" applyAlignment="1">
      <alignment/>
    </xf>
    <xf numFmtId="2" fontId="7" fillId="0" borderId="30" xfId="0" applyNumberFormat="1" applyFont="1" applyBorder="1" applyAlignment="1">
      <alignment wrapText="1"/>
    </xf>
    <xf numFmtId="2" fontId="7" fillId="0" borderId="37" xfId="0" applyNumberFormat="1" applyFont="1" applyBorder="1" applyAlignment="1">
      <alignment/>
    </xf>
    <xf numFmtId="2" fontId="7" fillId="0" borderId="38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43" fontId="4" fillId="0" borderId="38" xfId="0" applyNumberFormat="1" applyFont="1" applyBorder="1" applyAlignment="1">
      <alignment/>
    </xf>
    <xf numFmtId="2" fontId="7" fillId="0" borderId="36" xfId="0" applyNumberFormat="1" applyFont="1" applyBorder="1" applyAlignment="1">
      <alignment wrapText="1"/>
    </xf>
    <xf numFmtId="2" fontId="7" fillId="0" borderId="37" xfId="0" applyNumberFormat="1" applyFont="1" applyBorder="1" applyAlignment="1">
      <alignment wrapText="1"/>
    </xf>
    <xf numFmtId="2" fontId="4" fillId="0" borderId="36" xfId="0" applyNumberFormat="1" applyFont="1" applyBorder="1" applyAlignment="1">
      <alignment wrapText="1"/>
    </xf>
    <xf numFmtId="2" fontId="4" fillId="0" borderId="36" xfId="0" applyNumberFormat="1" applyFont="1" applyBorder="1" applyAlignment="1">
      <alignment/>
    </xf>
    <xf numFmtId="2" fontId="4" fillId="0" borderId="30" xfId="0" applyNumberFormat="1" applyFont="1" applyBorder="1" applyAlignment="1">
      <alignment/>
    </xf>
    <xf numFmtId="2" fontId="4" fillId="0" borderId="38" xfId="0" applyNumberFormat="1" applyFont="1" applyBorder="1" applyAlignment="1">
      <alignment/>
    </xf>
    <xf numFmtId="2" fontId="7" fillId="0" borderId="38" xfId="0" applyNumberFormat="1" applyFont="1" applyBorder="1" applyAlignment="1">
      <alignment wrapText="1"/>
    </xf>
    <xf numFmtId="2" fontId="6" fillId="0" borderId="27" xfId="0" applyNumberFormat="1" applyFont="1" applyBorder="1" applyAlignment="1">
      <alignment/>
    </xf>
    <xf numFmtId="2" fontId="5" fillId="0" borderId="38" xfId="0" applyNumberFormat="1" applyFont="1" applyBorder="1" applyAlignment="1">
      <alignment/>
    </xf>
    <xf numFmtId="2" fontId="5" fillId="0" borderId="37" xfId="0" applyNumberFormat="1" applyFont="1" applyBorder="1" applyAlignment="1">
      <alignment/>
    </xf>
    <xf numFmtId="2" fontId="4" fillId="0" borderId="37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0" borderId="13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7" fillId="0" borderId="17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70" fontId="5" fillId="0" borderId="36" xfId="0" applyNumberFormat="1" applyFont="1" applyBorder="1" applyAlignment="1">
      <alignment/>
    </xf>
    <xf numFmtId="170" fontId="5" fillId="0" borderId="37" xfId="0" applyNumberFormat="1" applyFont="1" applyBorder="1" applyAlignment="1">
      <alignment/>
    </xf>
    <xf numFmtId="170" fontId="4" fillId="0" borderId="30" xfId="0" applyNumberFormat="1" applyFont="1" applyBorder="1" applyAlignment="1">
      <alignment/>
    </xf>
    <xf numFmtId="170" fontId="4" fillId="0" borderId="37" xfId="0" applyNumberFormat="1" applyFont="1" applyBorder="1" applyAlignment="1">
      <alignment/>
    </xf>
    <xf numFmtId="170" fontId="4" fillId="0" borderId="36" xfId="0" applyNumberFormat="1" applyFont="1" applyBorder="1" applyAlignment="1">
      <alignment/>
    </xf>
    <xf numFmtId="170" fontId="4" fillId="0" borderId="38" xfId="0" applyNumberFormat="1" applyFont="1" applyBorder="1" applyAlignment="1">
      <alignment/>
    </xf>
    <xf numFmtId="170" fontId="5" fillId="0" borderId="30" xfId="0" applyNumberFormat="1" applyFont="1" applyBorder="1" applyAlignment="1">
      <alignment/>
    </xf>
    <xf numFmtId="170" fontId="6" fillId="0" borderId="38" xfId="0" applyNumberFormat="1" applyFont="1" applyBorder="1" applyAlignment="1">
      <alignment/>
    </xf>
    <xf numFmtId="170" fontId="6" fillId="0" borderId="30" xfId="0" applyNumberFormat="1" applyFont="1" applyBorder="1" applyAlignment="1">
      <alignment/>
    </xf>
    <xf numFmtId="170" fontId="7" fillId="0" borderId="30" xfId="0" applyNumberFormat="1" applyFont="1" applyBorder="1" applyAlignment="1">
      <alignment/>
    </xf>
    <xf numFmtId="170" fontId="7" fillId="0" borderId="38" xfId="0" applyNumberFormat="1" applyFont="1" applyBorder="1" applyAlignment="1">
      <alignment/>
    </xf>
    <xf numFmtId="170" fontId="5" fillId="0" borderId="38" xfId="0" applyNumberFormat="1" applyFont="1" applyBorder="1" applyAlignment="1">
      <alignment/>
    </xf>
    <xf numFmtId="170" fontId="6" fillId="0" borderId="37" xfId="0" applyNumberFormat="1" applyFont="1" applyBorder="1" applyAlignment="1">
      <alignment/>
    </xf>
    <xf numFmtId="170" fontId="5" fillId="0" borderId="21" xfId="0" applyNumberFormat="1" applyFont="1" applyBorder="1" applyAlignment="1">
      <alignment/>
    </xf>
    <xf numFmtId="164" fontId="6" fillId="0" borderId="17" xfId="0" applyNumberFormat="1" applyFont="1" applyBorder="1" applyAlignment="1">
      <alignment/>
    </xf>
    <xf numFmtId="164" fontId="5" fillId="0" borderId="33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164" fontId="6" fillId="0" borderId="33" xfId="0" applyNumberFormat="1" applyFont="1" applyBorder="1" applyAlignment="1">
      <alignment/>
    </xf>
    <xf numFmtId="0" fontId="5" fillId="0" borderId="17" xfId="0" applyFont="1" applyBorder="1" applyAlignment="1">
      <alignment/>
    </xf>
    <xf numFmtId="164" fontId="6" fillId="0" borderId="36" xfId="0" applyNumberFormat="1" applyFont="1" applyBorder="1" applyAlignment="1">
      <alignment/>
    </xf>
    <xf numFmtId="164" fontId="7" fillId="0" borderId="37" xfId="0" applyNumberFormat="1" applyFont="1" applyBorder="1" applyAlignment="1">
      <alignment/>
    </xf>
    <xf numFmtId="164" fontId="4" fillId="0" borderId="38" xfId="0" applyNumberFormat="1" applyFont="1" applyBorder="1" applyAlignment="1">
      <alignment/>
    </xf>
    <xf numFmtId="164" fontId="5" fillId="0" borderId="30" xfId="0" applyNumberFormat="1" applyFont="1" applyBorder="1" applyAlignment="1">
      <alignment/>
    </xf>
    <xf numFmtId="164" fontId="6" fillId="0" borderId="38" xfId="0" applyNumberFormat="1" applyFont="1" applyBorder="1" applyAlignment="1">
      <alignment/>
    </xf>
    <xf numFmtId="0" fontId="6" fillId="0" borderId="36" xfId="0" applyFont="1" applyBorder="1" applyAlignment="1">
      <alignment/>
    </xf>
    <xf numFmtId="164" fontId="7" fillId="0" borderId="36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" fontId="6" fillId="0" borderId="36" xfId="0" applyNumberFormat="1" applyFont="1" applyBorder="1" applyAlignment="1">
      <alignment/>
    </xf>
    <xf numFmtId="164" fontId="5" fillId="0" borderId="38" xfId="0" applyNumberFormat="1" applyFont="1" applyBorder="1" applyAlignment="1">
      <alignment/>
    </xf>
    <xf numFmtId="2" fontId="6" fillId="0" borderId="37" xfId="0" applyNumberFormat="1" applyFont="1" applyBorder="1" applyAlignment="1">
      <alignment/>
    </xf>
    <xf numFmtId="1" fontId="6" fillId="0" borderId="38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39" xfId="0" applyNumberFormat="1" applyFont="1" applyBorder="1" applyAlignment="1">
      <alignment/>
    </xf>
    <xf numFmtId="1" fontId="5" fillId="0" borderId="40" xfId="0" applyNumberFormat="1" applyFont="1" applyBorder="1" applyAlignment="1">
      <alignment/>
    </xf>
    <xf numFmtId="164" fontId="5" fillId="0" borderId="41" xfId="0" applyNumberFormat="1" applyFont="1" applyBorder="1" applyAlignment="1">
      <alignment/>
    </xf>
    <xf numFmtId="1" fontId="5" fillId="0" borderId="42" xfId="0" applyNumberFormat="1" applyFont="1" applyBorder="1" applyAlignment="1">
      <alignment/>
    </xf>
    <xf numFmtId="1" fontId="5" fillId="0" borderId="43" xfId="0" applyNumberFormat="1" applyFont="1" applyBorder="1" applyAlignment="1">
      <alignment/>
    </xf>
    <xf numFmtId="164" fontId="5" fillId="0" borderId="44" xfId="0" applyNumberFormat="1" applyFont="1" applyBorder="1" applyAlignment="1">
      <alignment/>
    </xf>
    <xf numFmtId="164" fontId="4" fillId="0" borderId="44" xfId="0" applyNumberFormat="1" applyFont="1" applyBorder="1" applyAlignment="1">
      <alignment/>
    </xf>
    <xf numFmtId="1" fontId="4" fillId="0" borderId="43" xfId="0" applyNumberFormat="1" applyFont="1" applyBorder="1" applyAlignment="1">
      <alignment/>
    </xf>
    <xf numFmtId="164" fontId="4" fillId="0" borderId="45" xfId="0" applyNumberFormat="1" applyFont="1" applyBorder="1" applyAlignment="1">
      <alignment/>
    </xf>
    <xf numFmtId="1" fontId="4" fillId="0" borderId="40" xfId="0" applyNumberFormat="1" applyFont="1" applyBorder="1" applyAlignment="1">
      <alignment/>
    </xf>
    <xf numFmtId="1" fontId="4" fillId="0" borderId="42" xfId="0" applyNumberFormat="1" applyFont="1" applyBorder="1" applyAlignment="1">
      <alignment/>
    </xf>
    <xf numFmtId="164" fontId="4" fillId="0" borderId="46" xfId="0" applyNumberFormat="1" applyFont="1" applyBorder="1" applyAlignment="1">
      <alignment/>
    </xf>
    <xf numFmtId="1" fontId="4" fillId="0" borderId="47" xfId="0" applyNumberFormat="1" applyFont="1" applyBorder="1" applyAlignment="1">
      <alignment/>
    </xf>
    <xf numFmtId="164" fontId="4" fillId="0" borderId="39" xfId="0" applyNumberFormat="1" applyFont="1" applyBorder="1" applyAlignment="1">
      <alignment/>
    </xf>
    <xf numFmtId="1" fontId="5" fillId="0" borderId="48" xfId="0" applyNumberFormat="1" applyFont="1" applyBorder="1" applyAlignment="1">
      <alignment/>
    </xf>
    <xf numFmtId="1" fontId="4" fillId="0" borderId="49" xfId="0" applyNumberFormat="1" applyFont="1" applyBorder="1" applyAlignment="1">
      <alignment/>
    </xf>
    <xf numFmtId="164" fontId="4" fillId="0" borderId="41" xfId="0" applyNumberFormat="1" applyFont="1" applyBorder="1" applyAlignment="1">
      <alignment/>
    </xf>
    <xf numFmtId="1" fontId="5" fillId="0" borderId="47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164" fontId="5" fillId="0" borderId="46" xfId="0" applyNumberFormat="1" applyFont="1" applyBorder="1" applyAlignment="1">
      <alignment/>
    </xf>
    <xf numFmtId="164" fontId="5" fillId="0" borderId="31" xfId="0" applyNumberFormat="1" applyFont="1" applyBorder="1" applyAlignment="1">
      <alignment/>
    </xf>
    <xf numFmtId="1" fontId="4" fillId="0" borderId="50" xfId="0" applyNumberFormat="1" applyFont="1" applyBorder="1" applyAlignment="1">
      <alignment/>
    </xf>
    <xf numFmtId="164" fontId="5" fillId="0" borderId="45" xfId="0" applyNumberFormat="1" applyFont="1" applyBorder="1" applyAlignment="1">
      <alignment/>
    </xf>
    <xf numFmtId="164" fontId="6" fillId="0" borderId="41" xfId="0" applyNumberFormat="1" applyFont="1" applyBorder="1" applyAlignment="1">
      <alignment/>
    </xf>
    <xf numFmtId="1" fontId="6" fillId="0" borderId="43" xfId="0" applyNumberFormat="1" applyFont="1" applyBorder="1" applyAlignment="1">
      <alignment/>
    </xf>
    <xf numFmtId="164" fontId="6" fillId="0" borderId="44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7" xfId="0" applyFont="1" applyBorder="1" applyAlignment="1">
      <alignment/>
    </xf>
    <xf numFmtId="0" fontId="5" fillId="0" borderId="31" xfId="0" applyFont="1" applyBorder="1" applyAlignment="1">
      <alignment/>
    </xf>
    <xf numFmtId="0" fontId="7" fillId="0" borderId="37" xfId="53" applyFont="1" applyBorder="1" applyAlignment="1">
      <alignment horizontal="distributed" wrapText="1"/>
      <protection/>
    </xf>
    <xf numFmtId="0" fontId="51" fillId="0" borderId="30" xfId="0" applyFont="1" applyBorder="1" applyAlignment="1">
      <alignment horizontal="distributed" vertical="distributed" wrapText="1"/>
    </xf>
    <xf numFmtId="0" fontId="7" fillId="0" borderId="37" xfId="53" applyFont="1" applyBorder="1" applyAlignment="1">
      <alignment horizontal="distributed" vertical="distributed" wrapText="1"/>
      <protection/>
    </xf>
    <xf numFmtId="0" fontId="7" fillId="0" borderId="30" xfId="0" applyFont="1" applyBorder="1" applyAlignment="1">
      <alignment horizontal="left"/>
    </xf>
    <xf numFmtId="0" fontId="7" fillId="0" borderId="37" xfId="53" applyFont="1" applyBorder="1" applyAlignment="1">
      <alignment horizontal="left" vertical="distributed" wrapText="1"/>
      <protection/>
    </xf>
    <xf numFmtId="0" fontId="7" fillId="0" borderId="27" xfId="0" applyFont="1" applyBorder="1" applyAlignment="1">
      <alignment/>
    </xf>
    <xf numFmtId="0" fontId="13" fillId="0" borderId="37" xfId="0" applyFont="1" applyBorder="1" applyAlignment="1">
      <alignment vertical="distributed" wrapText="1"/>
    </xf>
    <xf numFmtId="0" fontId="52" fillId="0" borderId="37" xfId="0" applyFont="1" applyBorder="1" applyAlignment="1">
      <alignment vertical="distributed" wrapText="1"/>
    </xf>
    <xf numFmtId="164" fontId="7" fillId="0" borderId="13" xfId="0" applyNumberFormat="1" applyFont="1" applyBorder="1" applyAlignment="1">
      <alignment/>
    </xf>
    <xf numFmtId="164" fontId="7" fillId="0" borderId="38" xfId="0" applyNumberFormat="1" applyFont="1" applyBorder="1" applyAlignment="1">
      <alignment/>
    </xf>
    <xf numFmtId="0" fontId="4" fillId="0" borderId="38" xfId="0" applyFont="1" applyBorder="1" applyAlignment="1">
      <alignment wrapText="1"/>
    </xf>
    <xf numFmtId="165" fontId="5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170" fontId="12" fillId="0" borderId="0" xfId="0" applyNumberFormat="1" applyFont="1" applyAlignment="1">
      <alignment/>
    </xf>
    <xf numFmtId="0" fontId="4" fillId="0" borderId="48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8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210"/>
  <sheetViews>
    <sheetView tabSelected="1" zoomScale="95" zoomScaleNormal="95" zoomScalePageLayoutView="0" workbookViewId="0" topLeftCell="A1">
      <selection activeCell="G192" sqref="G192"/>
    </sheetView>
  </sheetViews>
  <sheetFormatPr defaultColWidth="9.00390625" defaultRowHeight="12.75"/>
  <cols>
    <col min="1" max="1" width="23.25390625" style="24" customWidth="1"/>
    <col min="2" max="2" width="68.625" style="1" customWidth="1"/>
    <col min="3" max="3" width="13.375" style="1" customWidth="1"/>
    <col min="4" max="4" width="13.25390625" style="1" customWidth="1"/>
    <col min="5" max="5" width="14.125" style="1" customWidth="1"/>
    <col min="6" max="6" width="11.00390625" style="1" hidden="1" customWidth="1"/>
    <col min="7" max="7" width="11.875" style="1" customWidth="1"/>
    <col min="8" max="8" width="8.25390625" style="1" customWidth="1"/>
    <col min="9" max="9" width="10.25390625" style="1" customWidth="1"/>
    <col min="10" max="16384" width="9.125" style="3" customWidth="1"/>
  </cols>
  <sheetData>
    <row r="1" spans="1:4" ht="14.25">
      <c r="A1" s="1"/>
      <c r="B1" s="2" t="s">
        <v>295</v>
      </c>
      <c r="C1" s="2"/>
      <c r="D1" s="2"/>
    </row>
    <row r="2" spans="1:4" ht="12.75">
      <c r="A2" s="1"/>
      <c r="B2" s="2" t="s">
        <v>0</v>
      </c>
      <c r="C2" s="2"/>
      <c r="D2" s="2"/>
    </row>
    <row r="3" spans="1:5" ht="12.75">
      <c r="A3" s="1"/>
      <c r="B3" s="2" t="s">
        <v>1</v>
      </c>
      <c r="C3" s="2"/>
      <c r="D3" s="2"/>
      <c r="E3" s="4"/>
    </row>
    <row r="4" spans="1:9" ht="14.25" customHeight="1" thickBot="1">
      <c r="A4" s="1"/>
      <c r="B4" s="2" t="s">
        <v>304</v>
      </c>
      <c r="C4" s="2"/>
      <c r="D4" s="2"/>
      <c r="H4" s="50"/>
      <c r="I4" s="46"/>
    </row>
    <row r="5" spans="1:9" s="7" customFormat="1" ht="10.5" customHeight="1" thickBot="1">
      <c r="A5" s="5" t="s">
        <v>2</v>
      </c>
      <c r="B5" s="60"/>
      <c r="C5" s="69" t="s">
        <v>175</v>
      </c>
      <c r="D5" s="69" t="s">
        <v>233</v>
      </c>
      <c r="E5" s="69" t="s">
        <v>3</v>
      </c>
      <c r="F5" s="70"/>
      <c r="G5" s="69" t="s">
        <v>3</v>
      </c>
      <c r="H5" s="254" t="s">
        <v>145</v>
      </c>
      <c r="I5" s="255"/>
    </row>
    <row r="6" spans="1:9" s="7" customFormat="1" ht="9.75" customHeight="1">
      <c r="A6" s="8" t="s">
        <v>4</v>
      </c>
      <c r="B6" s="61" t="s">
        <v>5</v>
      </c>
      <c r="C6" s="61" t="s">
        <v>144</v>
      </c>
      <c r="D6" s="61" t="s">
        <v>144</v>
      </c>
      <c r="E6" s="71" t="s">
        <v>305</v>
      </c>
      <c r="F6" s="71" t="s">
        <v>306</v>
      </c>
      <c r="G6" s="71" t="s">
        <v>305</v>
      </c>
      <c r="H6" s="69" t="s">
        <v>8</v>
      </c>
      <c r="I6" s="60" t="s">
        <v>9</v>
      </c>
    </row>
    <row r="7" spans="1:9" ht="10.5" customHeight="1" thickBot="1">
      <c r="A7" s="9" t="s">
        <v>7</v>
      </c>
      <c r="B7" s="62"/>
      <c r="C7" s="65" t="s">
        <v>6</v>
      </c>
      <c r="D7" s="65" t="s">
        <v>6</v>
      </c>
      <c r="E7" s="65" t="s">
        <v>230</v>
      </c>
      <c r="F7" s="17"/>
      <c r="G7" s="65" t="s">
        <v>180</v>
      </c>
      <c r="H7" s="40"/>
      <c r="I7" s="40"/>
    </row>
    <row r="8" spans="1:9" s="12" customFormat="1" ht="12.75">
      <c r="A8" s="11" t="s">
        <v>10</v>
      </c>
      <c r="B8" s="100" t="s">
        <v>11</v>
      </c>
      <c r="C8" s="126">
        <f>C9+C23+C34+C41+C66+C75+C85+C111+C54+C84+C83+C17</f>
        <v>45481.75</v>
      </c>
      <c r="D8" s="126">
        <f>D9+D23+D34+D41+D66+D75+D85+D111+D54+D84+D83+D17</f>
        <v>75474.75</v>
      </c>
      <c r="E8" s="172">
        <f>E9+E23+E34+E41+E66+E75+E85+E111+E54+E84+E83+E17</f>
        <v>34493.22709999999</v>
      </c>
      <c r="F8" s="168">
        <f>F9+F23+F34+F41+F66+F75+F85+F111+F54+F84+F83</f>
        <v>0</v>
      </c>
      <c r="G8" s="172">
        <v>42791.47741</v>
      </c>
      <c r="H8" s="205">
        <f>E8*100/D8</f>
        <v>45.7016778459021</v>
      </c>
      <c r="I8" s="206">
        <f>E8-D8</f>
        <v>-40981.52290000001</v>
      </c>
    </row>
    <row r="9" spans="1:9" s="14" customFormat="1" ht="13.5">
      <c r="A9" s="21" t="s">
        <v>12</v>
      </c>
      <c r="B9" s="101" t="s">
        <v>13</v>
      </c>
      <c r="C9" s="127">
        <f>C10</f>
        <v>32823</v>
      </c>
      <c r="D9" s="127">
        <f>D10</f>
        <v>33846</v>
      </c>
      <c r="E9" s="173">
        <f>E10</f>
        <v>21961.03889</v>
      </c>
      <c r="F9" s="168">
        <f>F10</f>
        <v>0</v>
      </c>
      <c r="G9" s="127">
        <v>26789.04</v>
      </c>
      <c r="H9" s="207">
        <f>E9*100/D9</f>
        <v>64.88518256219346</v>
      </c>
      <c r="I9" s="208">
        <f>E9-D9</f>
        <v>-11884.96111</v>
      </c>
    </row>
    <row r="10" spans="1:9" ht="12.75">
      <c r="A10" s="24" t="s">
        <v>14</v>
      </c>
      <c r="B10" s="113" t="s">
        <v>15</v>
      </c>
      <c r="C10" s="128">
        <f>C13+C14+C15+C16</f>
        <v>32823</v>
      </c>
      <c r="D10" s="128">
        <f>D13+D14+D15+D16</f>
        <v>33846</v>
      </c>
      <c r="E10" s="174">
        <f>E13+E14+E15+E16</f>
        <v>21961.03889</v>
      </c>
      <c r="F10" s="174">
        <f>F13+F14+F15+F16</f>
        <v>0</v>
      </c>
      <c r="G10" s="174">
        <f>G13+G14+G15+G16</f>
        <v>26789.02</v>
      </c>
      <c r="H10" s="207">
        <f>E10*100/D10</f>
        <v>64.88518256219346</v>
      </c>
      <c r="I10" s="209">
        <f>E10-D10</f>
        <v>-11884.96111</v>
      </c>
    </row>
    <row r="11" spans="1:9" ht="14.25" customHeight="1">
      <c r="A11" s="6"/>
      <c r="B11" s="118" t="s">
        <v>248</v>
      </c>
      <c r="C11" s="129"/>
      <c r="D11" s="129"/>
      <c r="E11" s="175">
        <f>E10*20%/49.62%</f>
        <v>8851.688387746877</v>
      </c>
      <c r="F11" s="59"/>
      <c r="G11" s="131"/>
      <c r="H11" s="207"/>
      <c r="I11" s="209"/>
    </row>
    <row r="12" spans="1:9" ht="0.75" customHeight="1">
      <c r="A12" s="11"/>
      <c r="B12" s="197"/>
      <c r="C12" s="130"/>
      <c r="D12" s="130"/>
      <c r="E12" s="173"/>
      <c r="F12" s="168"/>
      <c r="G12" s="127"/>
      <c r="H12" s="207" t="e">
        <f>E12*100/D12</f>
        <v>#DIV/0!</v>
      </c>
      <c r="I12" s="209">
        <f aca="true" t="shared" si="0" ref="I12:I34">E12-D12</f>
        <v>0</v>
      </c>
    </row>
    <row r="13" spans="1:9" ht="25.5">
      <c r="A13" s="88" t="s">
        <v>181</v>
      </c>
      <c r="B13" s="236" t="s">
        <v>194</v>
      </c>
      <c r="C13" s="131">
        <v>32823</v>
      </c>
      <c r="D13" s="131">
        <v>33123</v>
      </c>
      <c r="E13" s="175">
        <v>21640.07068</v>
      </c>
      <c r="F13" s="59"/>
      <c r="G13" s="132">
        <v>26310.7</v>
      </c>
      <c r="H13" s="211">
        <f>E13*100/D13</f>
        <v>65.3324598617275</v>
      </c>
      <c r="I13" s="212">
        <f t="shared" si="0"/>
        <v>-11482.92932</v>
      </c>
    </row>
    <row r="14" spans="1:9" ht="63" customHeight="1">
      <c r="A14" s="88" t="s">
        <v>182</v>
      </c>
      <c r="B14" s="237" t="s">
        <v>195</v>
      </c>
      <c r="C14" s="132"/>
      <c r="D14" s="132">
        <v>260</v>
      </c>
      <c r="E14" s="176">
        <v>117.68863</v>
      </c>
      <c r="F14" s="34"/>
      <c r="G14" s="131">
        <v>296.02</v>
      </c>
      <c r="H14" s="211">
        <f>E14*100/D14</f>
        <v>45.2648576923077</v>
      </c>
      <c r="I14" s="212">
        <f t="shared" si="0"/>
        <v>-142.31137</v>
      </c>
    </row>
    <row r="15" spans="1:9" ht="24.75" customHeight="1">
      <c r="A15" s="88" t="s">
        <v>183</v>
      </c>
      <c r="B15" s="238" t="s">
        <v>184</v>
      </c>
      <c r="C15" s="131"/>
      <c r="D15" s="131">
        <v>463</v>
      </c>
      <c r="E15" s="175">
        <v>203.27958</v>
      </c>
      <c r="F15" s="59"/>
      <c r="G15" s="131">
        <v>182.3</v>
      </c>
      <c r="H15" s="211">
        <f>E15*100/D15</f>
        <v>43.904876889848815</v>
      </c>
      <c r="I15" s="212">
        <f t="shared" si="0"/>
        <v>-259.72042</v>
      </c>
    </row>
    <row r="16" spans="1:9" ht="16.5" customHeight="1">
      <c r="A16" s="88" t="s">
        <v>185</v>
      </c>
      <c r="B16" s="238" t="s">
        <v>186</v>
      </c>
      <c r="C16" s="132"/>
      <c r="D16" s="132"/>
      <c r="E16" s="176"/>
      <c r="F16" s="34"/>
      <c r="G16" s="132"/>
      <c r="H16" s="213"/>
      <c r="I16" s="214">
        <f t="shared" si="0"/>
        <v>0</v>
      </c>
    </row>
    <row r="17" spans="1:9" s="7" customFormat="1" ht="22.5" customHeight="1">
      <c r="A17" s="89" t="s">
        <v>284</v>
      </c>
      <c r="B17" s="105" t="s">
        <v>215</v>
      </c>
      <c r="C17" s="133">
        <f>C18</f>
        <v>39.5</v>
      </c>
      <c r="D17" s="133">
        <f>D18</f>
        <v>39.5</v>
      </c>
      <c r="E17" s="172">
        <f>E18</f>
        <v>21.94138</v>
      </c>
      <c r="F17" s="99"/>
      <c r="G17" s="133"/>
      <c r="H17" s="211">
        <f aca="true" t="shared" si="1" ref="H17:H26">E17*100/D17</f>
        <v>55.54779746835443</v>
      </c>
      <c r="I17" s="214">
        <f t="shared" si="0"/>
        <v>-17.55862</v>
      </c>
    </row>
    <row r="18" spans="1:9" ht="15" customHeight="1">
      <c r="A18" s="90" t="s">
        <v>221</v>
      </c>
      <c r="B18" s="239" t="s">
        <v>217</v>
      </c>
      <c r="C18" s="132">
        <f>C19+C20+C21+C22</f>
        <v>39.5</v>
      </c>
      <c r="D18" s="132">
        <f>D19+D20+D21+D22</f>
        <v>39.5</v>
      </c>
      <c r="E18" s="176">
        <f>E19+E20+E21+E22</f>
        <v>21.94138</v>
      </c>
      <c r="F18" s="34"/>
      <c r="G18" s="132"/>
      <c r="H18" s="211">
        <f t="shared" si="1"/>
        <v>55.54779746835443</v>
      </c>
      <c r="I18" s="214">
        <f t="shared" si="0"/>
        <v>-17.55862</v>
      </c>
    </row>
    <row r="19" spans="1:9" ht="15" customHeight="1">
      <c r="A19" s="90" t="s">
        <v>222</v>
      </c>
      <c r="B19" s="240" t="s">
        <v>216</v>
      </c>
      <c r="C19" s="134">
        <v>14.5</v>
      </c>
      <c r="D19" s="134">
        <v>14.5</v>
      </c>
      <c r="E19" s="176">
        <v>8.33313</v>
      </c>
      <c r="F19" s="34"/>
      <c r="G19" s="132"/>
      <c r="H19" s="211">
        <f t="shared" si="1"/>
        <v>57.469862068965526</v>
      </c>
      <c r="I19" s="214">
        <f t="shared" si="0"/>
        <v>-6.166869999999999</v>
      </c>
    </row>
    <row r="20" spans="1:9" ht="12" customHeight="1">
      <c r="A20" s="90" t="s">
        <v>223</v>
      </c>
      <c r="B20" s="240" t="s">
        <v>218</v>
      </c>
      <c r="C20" s="134">
        <v>0.3</v>
      </c>
      <c r="D20" s="134">
        <v>0.3</v>
      </c>
      <c r="E20" s="176">
        <v>0.17354</v>
      </c>
      <c r="F20" s="34"/>
      <c r="G20" s="132"/>
      <c r="H20" s="211">
        <f t="shared" si="1"/>
        <v>57.846666666666664</v>
      </c>
      <c r="I20" s="214">
        <f t="shared" si="0"/>
        <v>-0.12646</v>
      </c>
    </row>
    <row r="21" spans="1:9" ht="14.25" customHeight="1">
      <c r="A21" s="90" t="s">
        <v>224</v>
      </c>
      <c r="B21" s="240" t="s">
        <v>219</v>
      </c>
      <c r="C21" s="134">
        <v>23.4</v>
      </c>
      <c r="D21" s="134">
        <v>23.4</v>
      </c>
      <c r="E21" s="176">
        <v>13.67728</v>
      </c>
      <c r="F21" s="34"/>
      <c r="G21" s="132"/>
      <c r="H21" s="211">
        <f t="shared" si="1"/>
        <v>58.44991452991454</v>
      </c>
      <c r="I21" s="214">
        <f t="shared" si="0"/>
        <v>-9.722719999999999</v>
      </c>
    </row>
    <row r="22" spans="1:9" ht="14.25" customHeight="1">
      <c r="A22" s="90" t="s">
        <v>225</v>
      </c>
      <c r="B22" s="240" t="s">
        <v>220</v>
      </c>
      <c r="C22" s="134">
        <v>1.3</v>
      </c>
      <c r="D22" s="134">
        <v>1.3</v>
      </c>
      <c r="E22" s="176">
        <v>-0.24257</v>
      </c>
      <c r="F22" s="34"/>
      <c r="G22" s="132"/>
      <c r="H22" s="213">
        <f t="shared" si="1"/>
        <v>-18.65923076923077</v>
      </c>
      <c r="I22" s="214">
        <f t="shared" si="0"/>
        <v>-1.54257</v>
      </c>
    </row>
    <row r="23" spans="1:9" s="22" customFormat="1" ht="12" customHeight="1">
      <c r="A23" s="26" t="s">
        <v>16</v>
      </c>
      <c r="B23" s="101" t="s">
        <v>17</v>
      </c>
      <c r="C23" s="104">
        <f>C24+C29+C31+C33+C30+C32</f>
        <v>5530</v>
      </c>
      <c r="D23" s="172">
        <f>D24+D29+D31+D33</f>
        <v>7786</v>
      </c>
      <c r="E23" s="172">
        <f>E24+E29+E31+E33</f>
        <v>3718.44489</v>
      </c>
      <c r="F23" s="35">
        <f>F24+F29+F31+F33</f>
        <v>0</v>
      </c>
      <c r="G23" s="192">
        <v>4742.03776</v>
      </c>
      <c r="H23" s="210">
        <f t="shared" si="1"/>
        <v>47.75809003339327</v>
      </c>
      <c r="I23" s="206">
        <f t="shared" si="0"/>
        <v>-4067.55511</v>
      </c>
    </row>
    <row r="24" spans="1:9" s="22" customFormat="1" ht="13.5" customHeight="1">
      <c r="A24" s="15" t="s">
        <v>141</v>
      </c>
      <c r="B24" s="120" t="s">
        <v>152</v>
      </c>
      <c r="C24" s="107">
        <f>C25+C26</f>
        <v>2914.8</v>
      </c>
      <c r="D24" s="107">
        <f>D25+D26</f>
        <v>3014.8</v>
      </c>
      <c r="E24" s="107">
        <f>E25+E26</f>
        <v>575.75532</v>
      </c>
      <c r="F24" s="186"/>
      <c r="G24" s="145">
        <v>1514.7</v>
      </c>
      <c r="H24" s="211">
        <f t="shared" si="1"/>
        <v>19.09762903011808</v>
      </c>
      <c r="I24" s="214">
        <f t="shared" si="0"/>
        <v>-2439.04468</v>
      </c>
    </row>
    <row r="25" spans="1:9" s="22" customFormat="1" ht="24.75" customHeight="1">
      <c r="A25" s="15" t="s">
        <v>142</v>
      </c>
      <c r="B25" s="120" t="s">
        <v>153</v>
      </c>
      <c r="C25" s="106">
        <v>654.8</v>
      </c>
      <c r="D25" s="106">
        <v>754.8</v>
      </c>
      <c r="E25" s="175">
        <v>429.3773</v>
      </c>
      <c r="F25" s="186"/>
      <c r="G25" s="193">
        <v>498.4</v>
      </c>
      <c r="H25" s="211">
        <f t="shared" si="1"/>
        <v>56.88623476417594</v>
      </c>
      <c r="I25" s="214">
        <f t="shared" si="0"/>
        <v>-325.42269999999996</v>
      </c>
    </row>
    <row r="26" spans="1:9" ht="24.75" customHeight="1">
      <c r="A26" s="15" t="s">
        <v>143</v>
      </c>
      <c r="B26" s="120" t="s">
        <v>154</v>
      </c>
      <c r="C26" s="115">
        <v>2260</v>
      </c>
      <c r="D26" s="115">
        <v>2260</v>
      </c>
      <c r="E26" s="174">
        <v>146.37802</v>
      </c>
      <c r="G26" s="155">
        <v>497.1</v>
      </c>
      <c r="H26" s="211">
        <f t="shared" si="1"/>
        <v>6.476903539823009</v>
      </c>
      <c r="I26" s="215">
        <f t="shared" si="0"/>
        <v>-2113.62198</v>
      </c>
    </row>
    <row r="27" spans="1:9" ht="36" customHeight="1">
      <c r="A27" s="15" t="s">
        <v>245</v>
      </c>
      <c r="B27" s="120" t="s">
        <v>246</v>
      </c>
      <c r="C27" s="106"/>
      <c r="D27" s="106"/>
      <c r="E27" s="175">
        <v>-77.36549</v>
      </c>
      <c r="F27" s="28"/>
      <c r="G27" s="161">
        <v>1.2</v>
      </c>
      <c r="H27" s="216"/>
      <c r="I27" s="215"/>
    </row>
    <row r="28" spans="1:9" ht="12.75">
      <c r="A28" s="15" t="s">
        <v>18</v>
      </c>
      <c r="B28" s="118" t="s">
        <v>19</v>
      </c>
      <c r="C28" s="103"/>
      <c r="D28" s="103"/>
      <c r="E28" s="177"/>
      <c r="F28" s="51"/>
      <c r="G28" s="194"/>
      <c r="H28" s="216"/>
      <c r="I28" s="217">
        <f t="shared" si="0"/>
        <v>0</v>
      </c>
    </row>
    <row r="29" spans="1:9" ht="12" customHeight="1">
      <c r="A29" s="10"/>
      <c r="B29" s="116" t="s">
        <v>20</v>
      </c>
      <c r="C29" s="107">
        <v>2353.2</v>
      </c>
      <c r="D29" s="107">
        <v>3478.2</v>
      </c>
      <c r="E29" s="176">
        <v>2631.19711</v>
      </c>
      <c r="F29" s="34"/>
      <c r="G29" s="132">
        <v>1016.4</v>
      </c>
      <c r="H29" s="213">
        <f>E29*100/D29</f>
        <v>75.64824075671325</v>
      </c>
      <c r="I29" s="214">
        <f t="shared" si="0"/>
        <v>-847.0028899999998</v>
      </c>
    </row>
    <row r="30" spans="1:9" ht="24.75" customHeight="1" thickBot="1">
      <c r="A30" s="15" t="s">
        <v>234</v>
      </c>
      <c r="B30" s="122" t="s">
        <v>235</v>
      </c>
      <c r="C30" s="107"/>
      <c r="D30" s="107">
        <v>25</v>
      </c>
      <c r="E30" s="176">
        <v>-5.82069</v>
      </c>
      <c r="F30" s="34"/>
      <c r="G30" s="132"/>
      <c r="H30" s="213"/>
      <c r="I30" s="214">
        <f t="shared" si="0"/>
        <v>-30.82069</v>
      </c>
    </row>
    <row r="31" spans="1:9" ht="13.5" thickBot="1">
      <c r="A31" s="91" t="s">
        <v>21</v>
      </c>
      <c r="B31" s="241" t="s">
        <v>274</v>
      </c>
      <c r="C31" s="107">
        <v>262</v>
      </c>
      <c r="D31" s="107">
        <v>793</v>
      </c>
      <c r="E31" s="175">
        <v>370.31533</v>
      </c>
      <c r="F31" s="34"/>
      <c r="G31" s="131">
        <v>246.8</v>
      </c>
      <c r="H31" s="218">
        <f>E31*100/D31</f>
        <v>46.69802395964692</v>
      </c>
      <c r="I31" s="214">
        <f t="shared" si="0"/>
        <v>-422.68467</v>
      </c>
    </row>
    <row r="32" spans="1:9" ht="13.5" thickBot="1">
      <c r="A32" s="91" t="s">
        <v>236</v>
      </c>
      <c r="B32" s="241" t="s">
        <v>237</v>
      </c>
      <c r="C32" s="107"/>
      <c r="D32" s="107">
        <v>31</v>
      </c>
      <c r="E32" s="175">
        <v>20.77719</v>
      </c>
      <c r="F32" s="34"/>
      <c r="G32" s="132">
        <v>3.02314</v>
      </c>
      <c r="H32" s="45"/>
      <c r="I32" s="215">
        <f t="shared" si="0"/>
        <v>-10.222809999999999</v>
      </c>
    </row>
    <row r="33" spans="1:9" ht="12.75">
      <c r="A33" s="10" t="s">
        <v>193</v>
      </c>
      <c r="B33" s="113" t="s">
        <v>259</v>
      </c>
      <c r="C33" s="107"/>
      <c r="D33" s="107">
        <v>500</v>
      </c>
      <c r="E33" s="175">
        <v>141.17713</v>
      </c>
      <c r="F33" s="34"/>
      <c r="G33" s="132">
        <v>91.7</v>
      </c>
      <c r="H33" s="211">
        <f>E33*100/D33</f>
        <v>28.235426</v>
      </c>
      <c r="I33" s="215">
        <f t="shared" si="0"/>
        <v>-358.82286999999997</v>
      </c>
    </row>
    <row r="34" spans="1:9" ht="13.5">
      <c r="A34" s="29" t="s">
        <v>22</v>
      </c>
      <c r="B34" s="108" t="s">
        <v>23</v>
      </c>
      <c r="C34" s="130">
        <f>C36+C38</f>
        <v>882.65</v>
      </c>
      <c r="D34" s="130">
        <f>D36+D38</f>
        <v>3182.65</v>
      </c>
      <c r="E34" s="173">
        <f>E36+E38+E39</f>
        <v>785.30925</v>
      </c>
      <c r="F34" s="52">
        <f>F36+F38</f>
        <v>0</v>
      </c>
      <c r="G34" s="140">
        <v>654.6</v>
      </c>
      <c r="H34" s="207">
        <f>E34*100/D34</f>
        <v>24.674697186307007</v>
      </c>
      <c r="I34" s="209">
        <f t="shared" si="0"/>
        <v>-2397.3407500000003</v>
      </c>
    </row>
    <row r="35" spans="1:9" ht="12.75">
      <c r="A35" s="15" t="s">
        <v>24</v>
      </c>
      <c r="B35" s="118" t="s">
        <v>25</v>
      </c>
      <c r="C35" s="103"/>
      <c r="D35" s="103"/>
      <c r="E35" s="177"/>
      <c r="F35" s="51"/>
      <c r="G35" s="194"/>
      <c r="H35" s="207"/>
      <c r="I35" s="219"/>
    </row>
    <row r="36" spans="2:9" ht="12.75">
      <c r="B36" s="113" t="s">
        <v>26</v>
      </c>
      <c r="C36" s="102">
        <f>C37</f>
        <v>882.65</v>
      </c>
      <c r="D36" s="231">
        <f>D37</f>
        <v>3182.65</v>
      </c>
      <c r="E36" s="74">
        <f>E37</f>
        <v>785.30925</v>
      </c>
      <c r="F36" s="1">
        <f>F37</f>
        <v>0</v>
      </c>
      <c r="G36" s="253">
        <v>654.6</v>
      </c>
      <c r="H36" s="19">
        <f>E36*100/D36</f>
        <v>24.674697186307007</v>
      </c>
      <c r="I36" s="20">
        <f>E36-D36</f>
        <v>-2397.3407500000003</v>
      </c>
    </row>
    <row r="37" spans="1:9" ht="12.75">
      <c r="A37" s="15" t="s">
        <v>27</v>
      </c>
      <c r="B37" s="111" t="s">
        <v>250</v>
      </c>
      <c r="C37" s="109">
        <v>882.65</v>
      </c>
      <c r="D37" s="109">
        <v>3182.65</v>
      </c>
      <c r="E37" s="177">
        <v>785.30925</v>
      </c>
      <c r="F37" s="31"/>
      <c r="G37" s="130">
        <v>636.6</v>
      </c>
      <c r="H37" s="218">
        <f>E37*100/D37</f>
        <v>24.674697186307007</v>
      </c>
      <c r="I37" s="214">
        <f>E37-D37</f>
        <v>-2397.3407500000003</v>
      </c>
    </row>
    <row r="38" spans="1:9" ht="12.75">
      <c r="A38" s="25" t="s">
        <v>28</v>
      </c>
      <c r="B38" s="111" t="s">
        <v>251</v>
      </c>
      <c r="C38" s="103"/>
      <c r="D38" s="103"/>
      <c r="E38" s="175"/>
      <c r="F38" s="51"/>
      <c r="G38" s="194"/>
      <c r="H38" s="221"/>
      <c r="I38" s="212">
        <f>E38-D38</f>
        <v>0</v>
      </c>
    </row>
    <row r="39" spans="1:9" ht="12.75">
      <c r="A39" s="25" t="s">
        <v>198</v>
      </c>
      <c r="B39" s="111" t="s">
        <v>252</v>
      </c>
      <c r="C39" s="109"/>
      <c r="D39" s="109"/>
      <c r="E39" s="175"/>
      <c r="F39" s="59"/>
      <c r="G39" s="131">
        <v>18</v>
      </c>
      <c r="H39" s="221"/>
      <c r="I39" s="215"/>
    </row>
    <row r="40" spans="1:10" ht="13.5">
      <c r="A40" s="30" t="s">
        <v>29</v>
      </c>
      <c r="B40" s="110" t="s">
        <v>30</v>
      </c>
      <c r="C40" s="135"/>
      <c r="D40" s="135"/>
      <c r="E40" s="178"/>
      <c r="F40" s="13"/>
      <c r="G40" s="195"/>
      <c r="H40" s="207"/>
      <c r="I40" s="222"/>
      <c r="J40" s="7"/>
    </row>
    <row r="41" spans="1:10" ht="13.5">
      <c r="A41" s="11"/>
      <c r="B41" s="110" t="s">
        <v>31</v>
      </c>
      <c r="C41" s="133">
        <f>C46+C48+C42+C45+C43</f>
        <v>0</v>
      </c>
      <c r="D41" s="133">
        <f>D46+D48+D42+D45+D43</f>
        <v>0</v>
      </c>
      <c r="E41" s="172">
        <f>E46+E48+E42+E45+E43+E44</f>
        <v>0</v>
      </c>
      <c r="F41" s="162"/>
      <c r="G41" s="192"/>
      <c r="H41" s="205"/>
      <c r="I41" s="206">
        <f>E41-D41</f>
        <v>0</v>
      </c>
      <c r="J41" s="7"/>
    </row>
    <row r="42" spans="1:9" s="7" customFormat="1" ht="12.75">
      <c r="A42" s="10" t="s">
        <v>32</v>
      </c>
      <c r="B42" s="111" t="s">
        <v>33</v>
      </c>
      <c r="C42" s="107"/>
      <c r="D42" s="107"/>
      <c r="E42" s="176"/>
      <c r="F42" s="34"/>
      <c r="G42" s="132"/>
      <c r="H42" s="218"/>
      <c r="I42" s="206">
        <f>E42-D42</f>
        <v>0</v>
      </c>
    </row>
    <row r="43" spans="1:9" s="7" customFormat="1" ht="12.75">
      <c r="A43" s="10" t="s">
        <v>34</v>
      </c>
      <c r="B43" s="111" t="s">
        <v>35</v>
      </c>
      <c r="C43" s="116"/>
      <c r="D43" s="116"/>
      <c r="E43" s="176"/>
      <c r="F43" s="34"/>
      <c r="G43" s="132"/>
      <c r="H43" s="211"/>
      <c r="I43" s="206">
        <f>E43-D43</f>
        <v>0</v>
      </c>
    </row>
    <row r="44" spans="1:9" s="7" customFormat="1" ht="12.75">
      <c r="A44" s="10" t="s">
        <v>36</v>
      </c>
      <c r="B44" s="111" t="s">
        <v>249</v>
      </c>
      <c r="C44" s="116"/>
      <c r="D44" s="116"/>
      <c r="E44" s="176"/>
      <c r="F44" s="34"/>
      <c r="G44" s="132"/>
      <c r="H44" s="211"/>
      <c r="I44" s="206"/>
    </row>
    <row r="45" spans="1:9" s="7" customFormat="1" ht="12.75">
      <c r="A45" s="10" t="s">
        <v>37</v>
      </c>
      <c r="B45" s="111" t="s">
        <v>38</v>
      </c>
      <c r="C45" s="116"/>
      <c r="D45" s="116"/>
      <c r="E45" s="176"/>
      <c r="F45" s="34"/>
      <c r="G45" s="132"/>
      <c r="H45" s="211"/>
      <c r="I45" s="206"/>
    </row>
    <row r="46" spans="1:10" s="7" customFormat="1" ht="13.5">
      <c r="A46" s="10" t="s">
        <v>39</v>
      </c>
      <c r="B46" s="111" t="s">
        <v>40</v>
      </c>
      <c r="C46" s="109">
        <f>C47</f>
        <v>0</v>
      </c>
      <c r="D46" s="109">
        <f>D47</f>
        <v>0</v>
      </c>
      <c r="E46" s="175">
        <f>E47</f>
        <v>0</v>
      </c>
      <c r="F46" s="28">
        <f>F47</f>
        <v>0</v>
      </c>
      <c r="G46" s="109">
        <f>G47</f>
        <v>0</v>
      </c>
      <c r="H46" s="211"/>
      <c r="I46" s="206">
        <f>E46-D46</f>
        <v>0</v>
      </c>
      <c r="J46" s="22"/>
    </row>
    <row r="47" spans="1:10" s="7" customFormat="1" ht="13.5">
      <c r="A47" s="25" t="s">
        <v>41</v>
      </c>
      <c r="B47" s="111" t="s">
        <v>42</v>
      </c>
      <c r="C47" s="109"/>
      <c r="D47" s="109"/>
      <c r="E47" s="175"/>
      <c r="F47" s="59"/>
      <c r="G47" s="131"/>
      <c r="H47" s="211"/>
      <c r="I47" s="206">
        <f>E47-D47</f>
        <v>0</v>
      </c>
      <c r="J47" s="22"/>
    </row>
    <row r="48" spans="1:9" s="22" customFormat="1" ht="13.5">
      <c r="A48" s="15" t="s">
        <v>43</v>
      </c>
      <c r="B48" s="118" t="s">
        <v>44</v>
      </c>
      <c r="C48" s="103">
        <f>C51+C52</f>
        <v>0</v>
      </c>
      <c r="D48" s="103">
        <f>D51+D52</f>
        <v>0</v>
      </c>
      <c r="E48" s="177">
        <f>E51+E52</f>
        <v>0</v>
      </c>
      <c r="F48" s="16">
        <f>F51+F52</f>
        <v>0</v>
      </c>
      <c r="G48" s="103"/>
      <c r="H48" s="221"/>
      <c r="I48" s="208">
        <f>E48-D48</f>
        <v>0</v>
      </c>
    </row>
    <row r="49" spans="1:9" s="22" customFormat="1" ht="13.5">
      <c r="A49" s="15" t="s">
        <v>45</v>
      </c>
      <c r="B49" s="118" t="s">
        <v>46</v>
      </c>
      <c r="C49" s="103"/>
      <c r="D49" s="103"/>
      <c r="E49" s="179"/>
      <c r="F49" s="163"/>
      <c r="G49" s="196"/>
      <c r="H49" s="216"/>
      <c r="I49" s="222"/>
    </row>
    <row r="50" spans="1:9" s="22" customFormat="1" ht="11.25" customHeight="1">
      <c r="A50" s="24"/>
      <c r="B50" s="113" t="s">
        <v>47</v>
      </c>
      <c r="C50" s="102"/>
      <c r="D50" s="102"/>
      <c r="E50" s="180"/>
      <c r="F50" s="164"/>
      <c r="G50" s="141"/>
      <c r="H50" s="223"/>
      <c r="I50" s="208"/>
    </row>
    <row r="51" spans="1:10" s="22" customFormat="1" ht="10.5" customHeight="1">
      <c r="A51" s="10"/>
      <c r="B51" s="116" t="s">
        <v>48</v>
      </c>
      <c r="C51" s="107"/>
      <c r="D51" s="107"/>
      <c r="E51" s="176"/>
      <c r="F51" s="34"/>
      <c r="G51" s="132"/>
      <c r="H51" s="213"/>
      <c r="I51" s="206">
        <f>E51-D51</f>
        <v>0</v>
      </c>
      <c r="J51" s="3"/>
    </row>
    <row r="52" spans="1:10" s="22" customFormat="1" ht="13.5">
      <c r="A52" s="24" t="s">
        <v>49</v>
      </c>
      <c r="B52" s="113" t="s">
        <v>50</v>
      </c>
      <c r="C52" s="109"/>
      <c r="D52" s="109"/>
      <c r="E52" s="175"/>
      <c r="F52" s="31"/>
      <c r="G52" s="128"/>
      <c r="H52" s="45"/>
      <c r="I52" s="208">
        <f>E52-D52</f>
        <v>0</v>
      </c>
      <c r="J52" s="3"/>
    </row>
    <row r="53" spans="1:9" ht="13.5">
      <c r="A53" s="29" t="s">
        <v>51</v>
      </c>
      <c r="B53" s="108" t="s">
        <v>146</v>
      </c>
      <c r="C53" s="136"/>
      <c r="D53" s="136"/>
      <c r="E53" s="177"/>
      <c r="F53" s="51"/>
      <c r="G53" s="194"/>
      <c r="H53" s="224"/>
      <c r="I53" s="222"/>
    </row>
    <row r="54" spans="2:9" ht="13.5">
      <c r="B54" s="112" t="s">
        <v>147</v>
      </c>
      <c r="C54" s="104">
        <f>C56+C57+C62</f>
        <v>2186.5</v>
      </c>
      <c r="D54" s="104">
        <f>D56+D57+D62</f>
        <v>15086.5</v>
      </c>
      <c r="E54" s="172">
        <f>E56+E57+E62</f>
        <v>2172.41312</v>
      </c>
      <c r="F54" s="35">
        <f>F56+F57+F62</f>
        <v>0</v>
      </c>
      <c r="G54" s="197">
        <v>1961.9</v>
      </c>
      <c r="H54" s="225">
        <f>E54*100/D54</f>
        <v>14.39971577237928</v>
      </c>
      <c r="I54" s="206">
        <f>E54-D54</f>
        <v>-12914.086879999999</v>
      </c>
    </row>
    <row r="55" spans="1:9" ht="12.75">
      <c r="A55" s="15" t="s">
        <v>187</v>
      </c>
      <c r="B55" s="118" t="s">
        <v>52</v>
      </c>
      <c r="C55" s="103"/>
      <c r="D55" s="103"/>
      <c r="E55" s="177"/>
      <c r="F55" s="51"/>
      <c r="G55" s="194"/>
      <c r="H55" s="221"/>
      <c r="I55" s="222"/>
    </row>
    <row r="56" spans="2:9" ht="12.75">
      <c r="B56" s="116" t="s">
        <v>260</v>
      </c>
      <c r="C56" s="107">
        <v>1585.5</v>
      </c>
      <c r="D56" s="107">
        <v>12485.5</v>
      </c>
      <c r="E56" s="176">
        <v>1844.40139</v>
      </c>
      <c r="F56" s="31"/>
      <c r="G56" s="132">
        <v>1721.4</v>
      </c>
      <c r="H56" s="218">
        <f>E56*100/D56</f>
        <v>14.77234704256938</v>
      </c>
      <c r="I56" s="214">
        <f>E56-D56</f>
        <v>-10641.098610000001</v>
      </c>
    </row>
    <row r="57" spans="1:9" ht="25.5">
      <c r="A57" s="15" t="s">
        <v>263</v>
      </c>
      <c r="B57" s="117" t="s">
        <v>262</v>
      </c>
      <c r="C57" s="102">
        <f>C59</f>
        <v>294</v>
      </c>
      <c r="D57" s="102">
        <f>D59</f>
        <v>1294</v>
      </c>
      <c r="E57" s="174">
        <f>E59</f>
        <v>145.93668</v>
      </c>
      <c r="F57" s="1">
        <f>F59</f>
        <v>0</v>
      </c>
      <c r="G57" s="102"/>
      <c r="H57" s="213">
        <f>E57*100/D57</f>
        <v>11.277950540958269</v>
      </c>
      <c r="I57" s="214">
        <f>E57-D57</f>
        <v>-1148.06332</v>
      </c>
    </row>
    <row r="58" spans="1:9" ht="25.5" hidden="1">
      <c r="A58" s="15" t="s">
        <v>188</v>
      </c>
      <c r="B58" s="122" t="s">
        <v>261</v>
      </c>
      <c r="C58" s="103"/>
      <c r="D58" s="103"/>
      <c r="E58" s="177"/>
      <c r="F58" s="51"/>
      <c r="G58" s="194"/>
      <c r="H58" s="216"/>
      <c r="I58" s="217"/>
    </row>
    <row r="59" spans="1:9" ht="25.5">
      <c r="A59" s="18" t="s">
        <v>264</v>
      </c>
      <c r="B59" s="42" t="s">
        <v>262</v>
      </c>
      <c r="C59" s="18">
        <v>294</v>
      </c>
      <c r="D59" s="18">
        <v>1294</v>
      </c>
      <c r="E59" s="74">
        <v>145.93668</v>
      </c>
      <c r="F59" s="19"/>
      <c r="G59" s="19"/>
      <c r="H59" s="19">
        <f>E59*100/D59</f>
        <v>11.277950540958269</v>
      </c>
      <c r="I59" s="20">
        <f>E59-D59</f>
        <v>-1148.06332</v>
      </c>
    </row>
    <row r="60" spans="1:10" ht="13.5">
      <c r="A60" s="24" t="s">
        <v>53</v>
      </c>
      <c r="B60" s="113" t="s">
        <v>54</v>
      </c>
      <c r="C60" s="102"/>
      <c r="D60" s="102"/>
      <c r="E60" s="180"/>
      <c r="F60" s="164"/>
      <c r="G60" s="102"/>
      <c r="H60" s="223"/>
      <c r="I60" s="208"/>
      <c r="J60" s="22"/>
    </row>
    <row r="61" spans="1:10" ht="13.5">
      <c r="A61" s="32"/>
      <c r="B61" s="113" t="s">
        <v>55</v>
      </c>
      <c r="C61" s="102"/>
      <c r="D61" s="102"/>
      <c r="E61" s="181"/>
      <c r="F61" s="165"/>
      <c r="G61" s="141"/>
      <c r="H61" s="223"/>
      <c r="I61" s="208"/>
      <c r="J61" s="33"/>
    </row>
    <row r="62" spans="1:10" s="22" customFormat="1" ht="13.5">
      <c r="A62" s="32"/>
      <c r="B62" s="113" t="s">
        <v>56</v>
      </c>
      <c r="C62" s="107">
        <f>C64</f>
        <v>307</v>
      </c>
      <c r="D62" s="107">
        <f>D64</f>
        <v>1307</v>
      </c>
      <c r="E62" s="176">
        <f>E64</f>
        <v>182.07505</v>
      </c>
      <c r="F62" s="17">
        <f>F64</f>
        <v>0</v>
      </c>
      <c r="G62" s="107">
        <v>240.6</v>
      </c>
      <c r="H62" s="223">
        <f>E62*100/D62</f>
        <v>13.930761285386382</v>
      </c>
      <c r="I62" s="214">
        <f>E62-D62</f>
        <v>-1124.92495</v>
      </c>
      <c r="J62" s="33"/>
    </row>
    <row r="63" spans="1:9" s="33" customFormat="1" ht="12.75">
      <c r="A63" s="15" t="s">
        <v>57</v>
      </c>
      <c r="B63" s="118" t="s">
        <v>58</v>
      </c>
      <c r="C63" s="103"/>
      <c r="D63" s="103"/>
      <c r="E63" s="182"/>
      <c r="F63" s="165"/>
      <c r="G63" s="118"/>
      <c r="H63" s="221"/>
      <c r="I63" s="226"/>
    </row>
    <row r="64" spans="1:9" s="33" customFormat="1" ht="12.75">
      <c r="A64" s="27"/>
      <c r="B64" s="116" t="s">
        <v>59</v>
      </c>
      <c r="C64" s="102">
        <v>307</v>
      </c>
      <c r="D64" s="102">
        <v>1307</v>
      </c>
      <c r="E64" s="174">
        <v>182.07505</v>
      </c>
      <c r="F64" s="165"/>
      <c r="G64" s="198">
        <v>240.6</v>
      </c>
      <c r="H64" s="218">
        <f>E64*100/D64</f>
        <v>13.930761285386382</v>
      </c>
      <c r="I64" s="220">
        <f>E64-D64</f>
        <v>-1124.92495</v>
      </c>
    </row>
    <row r="65" spans="1:9" s="33" customFormat="1" ht="17.25" customHeight="1">
      <c r="A65" s="25" t="s">
        <v>60</v>
      </c>
      <c r="B65" s="111" t="s">
        <v>61</v>
      </c>
      <c r="C65" s="109"/>
      <c r="D65" s="109"/>
      <c r="E65" s="175"/>
      <c r="F65" s="166"/>
      <c r="G65" s="193"/>
      <c r="H65" s="218"/>
      <c r="I65" s="206">
        <f>E65-D65</f>
        <v>0</v>
      </c>
    </row>
    <row r="66" spans="1:9" s="33" customFormat="1" ht="13.5">
      <c r="A66" s="30" t="s">
        <v>62</v>
      </c>
      <c r="B66" s="110" t="s">
        <v>63</v>
      </c>
      <c r="C66" s="137">
        <f>C68</f>
        <v>2667</v>
      </c>
      <c r="D66" s="137">
        <f>D68+D69+D71</f>
        <v>5077</v>
      </c>
      <c r="E66" s="173">
        <f>E68+E69+E71+E72+E73+E70</f>
        <v>2820.39732</v>
      </c>
      <c r="F66" s="163"/>
      <c r="G66" s="142">
        <v>2000.8</v>
      </c>
      <c r="H66" s="207">
        <f>E66*100/D66</f>
        <v>55.55243884183573</v>
      </c>
      <c r="I66" s="208">
        <f>E66-D66</f>
        <v>-2256.60268</v>
      </c>
    </row>
    <row r="67" spans="1:9" s="33" customFormat="1" ht="12.75" hidden="1">
      <c r="A67" s="15"/>
      <c r="B67" s="103"/>
      <c r="C67" s="103"/>
      <c r="D67" s="103"/>
      <c r="E67" s="177"/>
      <c r="F67" s="57"/>
      <c r="G67" s="118"/>
      <c r="H67" s="207"/>
      <c r="I67" s="222"/>
    </row>
    <row r="68" spans="1:9" s="33" customFormat="1" ht="11.25" customHeight="1">
      <c r="A68" s="15" t="s">
        <v>265</v>
      </c>
      <c r="B68" s="103" t="s">
        <v>197</v>
      </c>
      <c r="C68" s="102">
        <v>2667</v>
      </c>
      <c r="D68" s="102">
        <v>4467</v>
      </c>
      <c r="E68" s="174">
        <v>2263.50271</v>
      </c>
      <c r="F68" s="165"/>
      <c r="G68" s="199">
        <v>2000.8</v>
      </c>
      <c r="H68" s="218">
        <f>E68*100/D68</f>
        <v>50.67165233937766</v>
      </c>
      <c r="I68" s="215">
        <f>E68-D68</f>
        <v>-2203.49729</v>
      </c>
    </row>
    <row r="69" spans="1:9" s="33" customFormat="1" ht="23.25" customHeight="1">
      <c r="A69" s="15" t="s">
        <v>238</v>
      </c>
      <c r="B69" s="106" t="s">
        <v>240</v>
      </c>
      <c r="C69" s="109"/>
      <c r="D69" s="109">
        <v>60</v>
      </c>
      <c r="E69" s="175">
        <v>12.45131</v>
      </c>
      <c r="F69" s="166"/>
      <c r="G69" s="193"/>
      <c r="H69" s="211">
        <f>E69*100/D69</f>
        <v>20.75218333333333</v>
      </c>
      <c r="I69" s="212"/>
    </row>
    <row r="70" spans="1:9" s="33" customFormat="1" ht="12.75" customHeight="1">
      <c r="A70" s="15" t="s">
        <v>296</v>
      </c>
      <c r="B70" s="106" t="s">
        <v>297</v>
      </c>
      <c r="C70" s="109"/>
      <c r="D70" s="109"/>
      <c r="E70" s="175">
        <v>0.5952</v>
      </c>
      <c r="F70" s="166"/>
      <c r="G70" s="193"/>
      <c r="H70" s="223"/>
      <c r="I70" s="212"/>
    </row>
    <row r="71" spans="1:9" s="33" customFormat="1" ht="13.5" customHeight="1">
      <c r="A71" s="15" t="s">
        <v>239</v>
      </c>
      <c r="B71" s="109" t="s">
        <v>241</v>
      </c>
      <c r="C71" s="109"/>
      <c r="D71" s="109">
        <v>550</v>
      </c>
      <c r="E71" s="175">
        <v>239.75915</v>
      </c>
      <c r="F71" s="166"/>
      <c r="G71" s="193"/>
      <c r="H71" s="223">
        <f>E71*100/D71</f>
        <v>43.59257272727273</v>
      </c>
      <c r="I71" s="212"/>
    </row>
    <row r="72" spans="1:9" s="33" customFormat="1" ht="13.5" customHeight="1">
      <c r="A72" s="15" t="s">
        <v>275</v>
      </c>
      <c r="B72" s="103" t="s">
        <v>276</v>
      </c>
      <c r="C72" s="103"/>
      <c r="D72" s="103"/>
      <c r="E72" s="177"/>
      <c r="F72" s="244"/>
      <c r="G72" s="245"/>
      <c r="H72" s="223"/>
      <c r="I72" s="217"/>
    </row>
    <row r="73" spans="1:9" s="33" customFormat="1" ht="25.5" customHeight="1">
      <c r="A73" s="15" t="s">
        <v>277</v>
      </c>
      <c r="B73" s="246" t="s">
        <v>278</v>
      </c>
      <c r="C73" s="103"/>
      <c r="D73" s="103"/>
      <c r="E73" s="177">
        <v>304.08895</v>
      </c>
      <c r="F73" s="244"/>
      <c r="G73" s="245"/>
      <c r="H73" s="223"/>
      <c r="I73" s="217"/>
    </row>
    <row r="74" spans="1:10" s="33" customFormat="1" ht="13.5">
      <c r="A74" s="29" t="s">
        <v>64</v>
      </c>
      <c r="B74" s="108" t="s">
        <v>65</v>
      </c>
      <c r="C74" s="136"/>
      <c r="D74" s="136"/>
      <c r="E74" s="183"/>
      <c r="F74" s="163"/>
      <c r="G74" s="196"/>
      <c r="H74" s="224"/>
      <c r="I74" s="222"/>
      <c r="J74" s="22"/>
    </row>
    <row r="75" spans="1:9" s="33" customFormat="1" ht="13.5">
      <c r="A75" s="27"/>
      <c r="B75" s="112" t="s">
        <v>66</v>
      </c>
      <c r="C75" s="138">
        <f>C76</f>
        <v>0</v>
      </c>
      <c r="D75" s="138">
        <f>D76</f>
        <v>0</v>
      </c>
      <c r="E75" s="172">
        <f>E76</f>
        <v>1.3</v>
      </c>
      <c r="F75" s="162"/>
      <c r="G75" s="200">
        <f>G76</f>
        <v>0</v>
      </c>
      <c r="H75" s="227"/>
      <c r="I75" s="206">
        <f>E75-D75</f>
        <v>1.3</v>
      </c>
    </row>
    <row r="76" spans="1:10" s="22" customFormat="1" ht="15" customHeight="1">
      <c r="A76" s="10" t="s">
        <v>67</v>
      </c>
      <c r="B76" s="113" t="s">
        <v>290</v>
      </c>
      <c r="C76" s="102"/>
      <c r="D76" s="102"/>
      <c r="E76" s="175">
        <f>E77</f>
        <v>1.3</v>
      </c>
      <c r="F76" s="167"/>
      <c r="G76" s="198"/>
      <c r="H76" s="218"/>
      <c r="I76" s="214">
        <f>E76-D76</f>
        <v>1.3</v>
      </c>
      <c r="J76" s="33"/>
    </row>
    <row r="77" spans="1:9" s="33" customFormat="1" ht="12" customHeight="1">
      <c r="A77" s="15" t="s">
        <v>289</v>
      </c>
      <c r="B77" s="23" t="s">
        <v>291</v>
      </c>
      <c r="C77" s="252"/>
      <c r="D77" s="103"/>
      <c r="E77" s="175">
        <f>E79</f>
        <v>1.3</v>
      </c>
      <c r="F77" s="166"/>
      <c r="G77" s="193"/>
      <c r="H77" s="221"/>
      <c r="I77" s="215">
        <f>E77-D77</f>
        <v>1.3</v>
      </c>
    </row>
    <row r="78" spans="1:9" s="33" customFormat="1" ht="12.75">
      <c r="A78" s="15" t="s">
        <v>288</v>
      </c>
      <c r="B78" s="23" t="s">
        <v>292</v>
      </c>
      <c r="C78" s="103"/>
      <c r="D78" s="103"/>
      <c r="E78" s="183"/>
      <c r="F78" s="77"/>
      <c r="G78" s="201"/>
      <c r="H78" s="216"/>
      <c r="I78" s="217">
        <f>E78-D78</f>
        <v>0</v>
      </c>
    </row>
    <row r="79" spans="1:9" s="33" customFormat="1" ht="12.75" customHeight="1" thickBot="1">
      <c r="A79" s="10"/>
      <c r="B79" s="116" t="s">
        <v>293</v>
      </c>
      <c r="C79" s="107"/>
      <c r="D79" s="107"/>
      <c r="E79" s="176">
        <v>1.3</v>
      </c>
      <c r="F79" s="34"/>
      <c r="G79" s="132"/>
      <c r="H79" s="213"/>
      <c r="I79" s="214">
        <f>E79-D79</f>
        <v>1.3</v>
      </c>
    </row>
    <row r="80" spans="1:9" s="7" customFormat="1" ht="9" customHeight="1" thickBot="1">
      <c r="A80" s="5" t="s">
        <v>2</v>
      </c>
      <c r="B80" s="60"/>
      <c r="C80" s="69" t="s">
        <v>175</v>
      </c>
      <c r="D80" s="69" t="s">
        <v>233</v>
      </c>
      <c r="E80" s="69" t="s">
        <v>3</v>
      </c>
      <c r="F80" s="66"/>
      <c r="G80" s="69" t="s">
        <v>3</v>
      </c>
      <c r="H80" s="254" t="s">
        <v>145</v>
      </c>
      <c r="I80" s="255"/>
    </row>
    <row r="81" spans="1:9" s="7" customFormat="1" ht="9" customHeight="1">
      <c r="A81" s="8" t="s">
        <v>4</v>
      </c>
      <c r="B81" s="61" t="s">
        <v>5</v>
      </c>
      <c r="C81" s="61" t="s">
        <v>144</v>
      </c>
      <c r="D81" s="61" t="s">
        <v>144</v>
      </c>
      <c r="E81" s="71" t="s">
        <v>305</v>
      </c>
      <c r="F81" s="67"/>
      <c r="G81" s="71" t="s">
        <v>305</v>
      </c>
      <c r="H81" s="63" t="s">
        <v>8</v>
      </c>
      <c r="I81" s="60" t="s">
        <v>9</v>
      </c>
    </row>
    <row r="82" spans="1:9" ht="12" customHeight="1" thickBot="1">
      <c r="A82" s="9" t="s">
        <v>7</v>
      </c>
      <c r="B82" s="62"/>
      <c r="C82" s="65" t="s">
        <v>6</v>
      </c>
      <c r="D82" s="65" t="s">
        <v>6</v>
      </c>
      <c r="E82" s="65" t="s">
        <v>231</v>
      </c>
      <c r="F82" s="68"/>
      <c r="G82" s="65" t="s">
        <v>180</v>
      </c>
      <c r="H82" s="93"/>
      <c r="I82" s="40"/>
    </row>
    <row r="83" spans="1:10" s="33" customFormat="1" ht="42" customHeight="1">
      <c r="A83" s="92" t="s">
        <v>156</v>
      </c>
      <c r="B83" s="114" t="s">
        <v>158</v>
      </c>
      <c r="C83" s="139"/>
      <c r="D83" s="139"/>
      <c r="E83" s="173"/>
      <c r="F83" s="168"/>
      <c r="G83" s="127"/>
      <c r="H83" s="211"/>
      <c r="I83" s="214"/>
      <c r="J83" s="3"/>
    </row>
    <row r="84" spans="1:9" s="7" customFormat="1" ht="13.5">
      <c r="A84" s="21" t="s">
        <v>189</v>
      </c>
      <c r="B84" s="112" t="s">
        <v>68</v>
      </c>
      <c r="C84" s="140">
        <v>319.5</v>
      </c>
      <c r="D84" s="140">
        <v>1139.5</v>
      </c>
      <c r="E84" s="184">
        <v>547.38881</v>
      </c>
      <c r="F84" s="166"/>
      <c r="G84" s="202">
        <v>332.7</v>
      </c>
      <c r="H84" s="228">
        <f>E84*100/D84</f>
        <v>48.03763141728829</v>
      </c>
      <c r="I84" s="229">
        <f>E84-D84</f>
        <v>-592.11119</v>
      </c>
    </row>
    <row r="85" spans="1:9" ht="13.5">
      <c r="A85" s="21" t="s">
        <v>69</v>
      </c>
      <c r="B85" s="112" t="s">
        <v>70</v>
      </c>
      <c r="C85" s="141">
        <f>C88+C90+C92+C94+C95+C97+C98+C99+C101+C103+C110+C86+C106</f>
        <v>1033.6</v>
      </c>
      <c r="D85" s="141">
        <f>D88+D90+D92+D94+D95+D97+D98+D99+D101+D103+D110+D86+D106</f>
        <v>1487.6</v>
      </c>
      <c r="E85" s="180">
        <f>E88+E90+E92+E94+E95+E97+E98+E99+E101+E103+E104+E86+E106+E107+E108</f>
        <v>818.4819500000001</v>
      </c>
      <c r="F85" s="164">
        <f>F88+F90+F92+F94+F95+F97+F98+F99+F101+F103+F104+F110+F86</f>
        <v>0</v>
      </c>
      <c r="G85" s="141">
        <v>1196.4</v>
      </c>
      <c r="H85" s="230">
        <f>E85*100/D85</f>
        <v>55.02029779510622</v>
      </c>
      <c r="I85" s="229">
        <f>E85-D85</f>
        <v>-669.1180499999998</v>
      </c>
    </row>
    <row r="86" spans="1:9" ht="12.75">
      <c r="A86" s="25" t="s">
        <v>190</v>
      </c>
      <c r="B86" s="111" t="s">
        <v>266</v>
      </c>
      <c r="C86" s="131">
        <v>94.8</v>
      </c>
      <c r="D86" s="131">
        <v>94.8</v>
      </c>
      <c r="E86" s="175">
        <v>21.74329</v>
      </c>
      <c r="F86" s="59"/>
      <c r="G86" s="131">
        <v>57.1</v>
      </c>
      <c r="H86" s="223">
        <f>E86*100/D86</f>
        <v>22.93595991561181</v>
      </c>
      <c r="I86" s="215">
        <f>E86-D86</f>
        <v>-73.05671</v>
      </c>
    </row>
    <row r="87" spans="1:10" s="7" customFormat="1" ht="13.5">
      <c r="A87" s="24" t="s">
        <v>71</v>
      </c>
      <c r="B87" s="113" t="s">
        <v>72</v>
      </c>
      <c r="C87" s="103"/>
      <c r="D87" s="103"/>
      <c r="E87" s="179"/>
      <c r="F87" s="169"/>
      <c r="G87" s="203"/>
      <c r="H87" s="224"/>
      <c r="I87" s="222"/>
      <c r="J87" s="3"/>
    </row>
    <row r="88" spans="2:9" ht="12.75">
      <c r="B88" s="113" t="s">
        <v>73</v>
      </c>
      <c r="C88" s="107"/>
      <c r="D88" s="107">
        <v>3</v>
      </c>
      <c r="E88" s="174">
        <v>1.608</v>
      </c>
      <c r="F88" s="31"/>
      <c r="G88" s="128">
        <v>0.5</v>
      </c>
      <c r="H88" s="223">
        <f>E88*100/D88</f>
        <v>53.6</v>
      </c>
      <c r="I88" s="215">
        <f>E88-D88</f>
        <v>-1.392</v>
      </c>
    </row>
    <row r="89" spans="1:9" ht="12.75">
      <c r="A89" s="15" t="s">
        <v>74</v>
      </c>
      <c r="B89" s="118" t="s">
        <v>267</v>
      </c>
      <c r="C89" s="103"/>
      <c r="D89" s="103"/>
      <c r="E89" s="177"/>
      <c r="F89" s="51"/>
      <c r="G89" s="194"/>
      <c r="H89" s="221"/>
      <c r="I89" s="217"/>
    </row>
    <row r="90" spans="1:9" ht="12.75">
      <c r="A90" s="10"/>
      <c r="B90" s="116" t="s">
        <v>75</v>
      </c>
      <c r="C90" s="107">
        <v>33</v>
      </c>
      <c r="D90" s="107">
        <v>33</v>
      </c>
      <c r="E90" s="176">
        <v>3</v>
      </c>
      <c r="F90" s="31"/>
      <c r="G90" s="132">
        <v>18.5</v>
      </c>
      <c r="H90" s="218">
        <f>E90*100/D90</f>
        <v>9.090909090909092</v>
      </c>
      <c r="I90" s="214">
        <f>E90-D90</f>
        <v>-30</v>
      </c>
    </row>
    <row r="91" spans="1:9" ht="12.75">
      <c r="A91" s="15" t="s">
        <v>92</v>
      </c>
      <c r="B91" s="118" t="s">
        <v>72</v>
      </c>
      <c r="C91" s="102"/>
      <c r="D91" s="102"/>
      <c r="E91" s="174"/>
      <c r="F91" s="31"/>
      <c r="G91" s="128"/>
      <c r="H91" s="223"/>
      <c r="I91" s="217"/>
    </row>
    <row r="92" spans="1:9" ht="12.75">
      <c r="A92" s="10"/>
      <c r="B92" s="116" t="s">
        <v>268</v>
      </c>
      <c r="C92" s="102"/>
      <c r="D92" s="102">
        <v>56</v>
      </c>
      <c r="E92" s="174">
        <v>15</v>
      </c>
      <c r="F92" s="31"/>
      <c r="G92" s="128"/>
      <c r="H92" s="223"/>
      <c r="I92" s="214"/>
    </row>
    <row r="93" spans="1:9" ht="12.75">
      <c r="A93" s="24" t="s">
        <v>308</v>
      </c>
      <c r="B93" s="113" t="s">
        <v>309</v>
      </c>
      <c r="C93" s="103"/>
      <c r="D93" s="103"/>
      <c r="E93" s="177"/>
      <c r="F93" s="31"/>
      <c r="G93" s="194"/>
      <c r="H93" s="221"/>
      <c r="I93" s="217"/>
    </row>
    <row r="94" spans="2:9" ht="12.75">
      <c r="B94" s="116"/>
      <c r="C94" s="107"/>
      <c r="D94" s="107"/>
      <c r="E94" s="176">
        <v>10</v>
      </c>
      <c r="F94" s="31"/>
      <c r="G94" s="132">
        <v>30.2</v>
      </c>
      <c r="H94" s="218"/>
      <c r="I94" s="214">
        <f>E94-D94</f>
        <v>10</v>
      </c>
    </row>
    <row r="95" spans="1:9" ht="12.75">
      <c r="A95" s="15" t="s">
        <v>165</v>
      </c>
      <c r="B95" s="118" t="s">
        <v>167</v>
      </c>
      <c r="C95" s="103">
        <v>324.4</v>
      </c>
      <c r="D95" s="103">
        <v>324.4</v>
      </c>
      <c r="E95" s="175">
        <v>0.1</v>
      </c>
      <c r="F95" s="31"/>
      <c r="G95" s="131"/>
      <c r="H95" s="211">
        <f>E95*100/D95</f>
        <v>0.03082614056720099</v>
      </c>
      <c r="I95" s="212">
        <f>E95-D95</f>
        <v>-324.29999999999995</v>
      </c>
    </row>
    <row r="96" spans="1:9" ht="12.75">
      <c r="A96" s="15" t="s">
        <v>76</v>
      </c>
      <c r="B96" s="118" t="s">
        <v>77</v>
      </c>
      <c r="C96" s="103"/>
      <c r="D96" s="103"/>
      <c r="E96" s="177"/>
      <c r="F96" s="51"/>
      <c r="G96" s="194"/>
      <c r="H96" s="216"/>
      <c r="I96" s="217"/>
    </row>
    <row r="97" spans="1:9" ht="12.75">
      <c r="A97" s="10"/>
      <c r="B97" s="116" t="s">
        <v>78</v>
      </c>
      <c r="C97" s="107">
        <v>85</v>
      </c>
      <c r="D97" s="107">
        <v>385</v>
      </c>
      <c r="E97" s="176">
        <v>324</v>
      </c>
      <c r="F97" s="34"/>
      <c r="G97" s="132">
        <v>6.5</v>
      </c>
      <c r="H97" s="213">
        <f>E97*100/D97</f>
        <v>84.15584415584415</v>
      </c>
      <c r="I97" s="214">
        <f>E97-D97</f>
        <v>-61</v>
      </c>
    </row>
    <row r="98" spans="1:9" ht="12.75">
      <c r="A98" s="15" t="s">
        <v>79</v>
      </c>
      <c r="B98" s="118" t="s">
        <v>166</v>
      </c>
      <c r="C98" s="103"/>
      <c r="D98" s="103">
        <v>35</v>
      </c>
      <c r="E98" s="175">
        <v>113.4</v>
      </c>
      <c r="F98" s="34"/>
      <c r="G98" s="132">
        <v>26.7</v>
      </c>
      <c r="H98" s="213">
        <f>E98*100/D98</f>
        <v>324</v>
      </c>
      <c r="I98" s="214"/>
    </row>
    <row r="99" spans="1:9" ht="12.75">
      <c r="A99" s="15" t="s">
        <v>80</v>
      </c>
      <c r="B99" s="118" t="s">
        <v>81</v>
      </c>
      <c r="C99" s="109"/>
      <c r="D99" s="109"/>
      <c r="E99" s="175"/>
      <c r="F99" s="59"/>
      <c r="G99" s="131"/>
      <c r="H99" s="211"/>
      <c r="I99" s="212">
        <f>E99-D99</f>
        <v>0</v>
      </c>
    </row>
    <row r="100" spans="1:9" ht="12.75">
      <c r="A100" s="15" t="s">
        <v>82</v>
      </c>
      <c r="B100" s="118" t="s">
        <v>77</v>
      </c>
      <c r="C100" s="102"/>
      <c r="D100" s="102"/>
      <c r="E100" s="174"/>
      <c r="F100" s="31"/>
      <c r="G100" s="128"/>
      <c r="H100" s="45"/>
      <c r="I100" s="215"/>
    </row>
    <row r="101" spans="2:9" ht="12.75">
      <c r="B101" s="113" t="s">
        <v>83</v>
      </c>
      <c r="C101" s="102"/>
      <c r="D101" s="102"/>
      <c r="E101" s="174">
        <v>4</v>
      </c>
      <c r="F101" s="31"/>
      <c r="G101" s="128"/>
      <c r="H101" s="45"/>
      <c r="I101" s="215"/>
    </row>
    <row r="102" spans="1:9" ht="12.75">
      <c r="A102" s="15" t="s">
        <v>84</v>
      </c>
      <c r="B102" s="118" t="s">
        <v>85</v>
      </c>
      <c r="C102" s="103"/>
      <c r="D102" s="103"/>
      <c r="E102" s="177"/>
      <c r="F102" s="31"/>
      <c r="G102" s="194"/>
      <c r="H102" s="221"/>
      <c r="I102" s="217"/>
    </row>
    <row r="103" spans="1:9" ht="12.75">
      <c r="A103" s="10"/>
      <c r="B103" s="116" t="s">
        <v>86</v>
      </c>
      <c r="C103" s="107">
        <f>C104+C105</f>
        <v>0</v>
      </c>
      <c r="D103" s="107">
        <f>D104+D105</f>
        <v>0</v>
      </c>
      <c r="E103" s="176">
        <f>E104+E105</f>
        <v>0</v>
      </c>
      <c r="F103" s="17">
        <f>F104+F105</f>
        <v>0</v>
      </c>
      <c r="G103" s="107">
        <f>G104+G105</f>
        <v>60</v>
      </c>
      <c r="H103" s="218"/>
      <c r="I103" s="214">
        <f>E103-D103</f>
        <v>0</v>
      </c>
    </row>
    <row r="104" spans="1:9" ht="13.5" customHeight="1">
      <c r="A104" s="24" t="s">
        <v>229</v>
      </c>
      <c r="B104" s="117" t="s">
        <v>228</v>
      </c>
      <c r="C104" s="102"/>
      <c r="D104" s="102"/>
      <c r="E104" s="174"/>
      <c r="F104" s="31"/>
      <c r="G104" s="128"/>
      <c r="H104" s="45"/>
      <c r="I104" s="215"/>
    </row>
    <row r="105" spans="1:9" ht="24">
      <c r="A105" s="25" t="s">
        <v>192</v>
      </c>
      <c r="B105" s="242" t="s">
        <v>196</v>
      </c>
      <c r="C105" s="109"/>
      <c r="D105" s="109"/>
      <c r="E105" s="175"/>
      <c r="F105" s="59"/>
      <c r="G105" s="131">
        <v>60</v>
      </c>
      <c r="H105" s="211"/>
      <c r="I105" s="212">
        <f>E105-D105</f>
        <v>0</v>
      </c>
    </row>
    <row r="106" spans="1:9" ht="12" customHeight="1">
      <c r="A106" s="25" t="s">
        <v>177</v>
      </c>
      <c r="B106" s="243" t="s">
        <v>232</v>
      </c>
      <c r="C106" s="109"/>
      <c r="D106" s="109">
        <v>60</v>
      </c>
      <c r="E106" s="175">
        <v>20</v>
      </c>
      <c r="F106" s="59"/>
      <c r="G106" s="131"/>
      <c r="H106" s="218">
        <f>E106*100/D106</f>
        <v>33.333333333333336</v>
      </c>
      <c r="I106" s="214">
        <f>E106-D106</f>
        <v>-40</v>
      </c>
    </row>
    <row r="107" spans="1:9" ht="16.5" customHeight="1">
      <c r="A107" s="25" t="s">
        <v>247</v>
      </c>
      <c r="B107" s="243" t="s">
        <v>232</v>
      </c>
      <c r="C107" s="109"/>
      <c r="D107" s="109"/>
      <c r="E107" s="175">
        <v>6</v>
      </c>
      <c r="F107" s="59"/>
      <c r="G107" s="131">
        <v>4</v>
      </c>
      <c r="H107" s="218"/>
      <c r="I107" s="214"/>
    </row>
    <row r="108" spans="1:9" ht="12.75">
      <c r="A108" s="25" t="s">
        <v>87</v>
      </c>
      <c r="B108" s="111" t="s">
        <v>88</v>
      </c>
      <c r="C108" s="109">
        <f>C110</f>
        <v>496.4</v>
      </c>
      <c r="D108" s="109">
        <f>D110</f>
        <v>496.4</v>
      </c>
      <c r="E108" s="175">
        <v>299.63066</v>
      </c>
      <c r="F108" s="170">
        <f>F110</f>
        <v>0</v>
      </c>
      <c r="G108" s="128">
        <v>356.2</v>
      </c>
      <c r="H108" s="211">
        <f>E108*100/D108</f>
        <v>60.36072925060435</v>
      </c>
      <c r="I108" s="212">
        <f>E108-D108</f>
        <v>-196.76934</v>
      </c>
    </row>
    <row r="109" spans="1:9" ht="12.75">
      <c r="A109" s="15" t="s">
        <v>89</v>
      </c>
      <c r="B109" s="118" t="s">
        <v>90</v>
      </c>
      <c r="C109" s="103"/>
      <c r="D109" s="103"/>
      <c r="E109" s="177"/>
      <c r="F109" s="51"/>
      <c r="G109" s="194"/>
      <c r="H109" s="216"/>
      <c r="I109" s="217"/>
    </row>
    <row r="110" spans="2:9" ht="12.75">
      <c r="B110" s="113" t="s">
        <v>91</v>
      </c>
      <c r="C110" s="102">
        <v>496.4</v>
      </c>
      <c r="D110" s="102">
        <v>496.4</v>
      </c>
      <c r="E110" s="174">
        <v>255.65834</v>
      </c>
      <c r="F110" s="31"/>
      <c r="G110" s="128"/>
      <c r="H110" s="223">
        <f>E110*100/D110</f>
        <v>51.50248589846898</v>
      </c>
      <c r="I110" s="215">
        <f>E110-D110</f>
        <v>-240.74165999999997</v>
      </c>
    </row>
    <row r="111" spans="1:9" ht="12" customHeight="1">
      <c r="A111" s="21" t="s">
        <v>93</v>
      </c>
      <c r="B111" s="101" t="s">
        <v>94</v>
      </c>
      <c r="C111" s="142">
        <f>C112+C113+C115</f>
        <v>0</v>
      </c>
      <c r="D111" s="142">
        <f>D112+D113+D115+D114</f>
        <v>7830</v>
      </c>
      <c r="E111" s="184">
        <f>E112+E113+E115</f>
        <v>1646.51149</v>
      </c>
      <c r="F111" s="186">
        <f>F112+F113+F115</f>
        <v>0</v>
      </c>
      <c r="G111" s="142">
        <v>5113.9</v>
      </c>
      <c r="H111" s="210">
        <f>E111*100/D111</f>
        <v>21.02824380587484</v>
      </c>
      <c r="I111" s="209">
        <f aca="true" t="shared" si="2" ref="I111:I192">E111-D111</f>
        <v>-6183.48851</v>
      </c>
    </row>
    <row r="112" spans="1:9" ht="12.75">
      <c r="A112" s="24" t="s">
        <v>95</v>
      </c>
      <c r="B112" s="113" t="s">
        <v>96</v>
      </c>
      <c r="C112" s="107"/>
      <c r="D112" s="107"/>
      <c r="E112" s="176">
        <v>-19.27674</v>
      </c>
      <c r="F112" s="34"/>
      <c r="G112" s="131">
        <v>461.4</v>
      </c>
      <c r="H112" s="210"/>
      <c r="I112" s="214">
        <f t="shared" si="2"/>
        <v>-19.27674</v>
      </c>
    </row>
    <row r="113" spans="1:9" ht="12.75">
      <c r="A113" s="15" t="s">
        <v>300</v>
      </c>
      <c r="B113" s="111" t="s">
        <v>96</v>
      </c>
      <c r="C113" s="109"/>
      <c r="D113" s="109"/>
      <c r="E113" s="175"/>
      <c r="F113" s="59"/>
      <c r="G113" s="131"/>
      <c r="H113" s="211"/>
      <c r="I113" s="214">
        <f t="shared" si="2"/>
        <v>0</v>
      </c>
    </row>
    <row r="114" spans="1:9" ht="12.75">
      <c r="A114" s="15" t="s">
        <v>299</v>
      </c>
      <c r="B114" s="118" t="s">
        <v>301</v>
      </c>
      <c r="C114" s="103"/>
      <c r="D114" s="103">
        <v>4000</v>
      </c>
      <c r="E114" s="177"/>
      <c r="F114" s="51"/>
      <c r="G114" s="194"/>
      <c r="H114" s="221"/>
      <c r="I114" s="215"/>
    </row>
    <row r="115" spans="1:9" ht="13.5" thickBot="1">
      <c r="A115" s="15" t="s">
        <v>97</v>
      </c>
      <c r="B115" s="118" t="s">
        <v>94</v>
      </c>
      <c r="C115" s="103"/>
      <c r="D115" s="103">
        <v>3830</v>
      </c>
      <c r="E115" s="177">
        <v>1665.78823</v>
      </c>
      <c r="F115" s="51"/>
      <c r="G115" s="194">
        <v>4652.6</v>
      </c>
      <c r="H115" s="221">
        <f>E115*100/D115</f>
        <v>43.49316527415144</v>
      </c>
      <c r="I115" s="215">
        <f t="shared" si="2"/>
        <v>-2164.21177</v>
      </c>
    </row>
    <row r="116" spans="2:9" ht="13.5" hidden="1" thickBot="1">
      <c r="B116" s="102"/>
      <c r="C116" s="102"/>
      <c r="D116" s="102"/>
      <c r="E116" s="102"/>
      <c r="G116" s="102"/>
      <c r="H116" s="231"/>
      <c r="I116" s="232"/>
    </row>
    <row r="117" spans="2:9" ht="13.5" hidden="1" thickBot="1">
      <c r="B117" s="102"/>
      <c r="C117" s="102"/>
      <c r="D117" s="102"/>
      <c r="E117" s="102"/>
      <c r="G117" s="102"/>
      <c r="H117" s="231"/>
      <c r="I117" s="232"/>
    </row>
    <row r="118" spans="2:9" ht="13.5" hidden="1" thickBot="1">
      <c r="B118" s="102"/>
      <c r="C118" s="102"/>
      <c r="D118" s="102"/>
      <c r="E118" s="102"/>
      <c r="G118" s="102"/>
      <c r="H118" s="231"/>
      <c r="I118" s="232"/>
    </row>
    <row r="119" spans="1:9" ht="13.5" thickBot="1">
      <c r="A119" s="49" t="s">
        <v>101</v>
      </c>
      <c r="B119" s="87" t="s">
        <v>102</v>
      </c>
      <c r="C119" s="143">
        <f>C120+C190+C188+C187</f>
        <v>313203.34742999997</v>
      </c>
      <c r="D119" s="143">
        <f>D120+D190+D188+D187</f>
        <v>468932.36191000004</v>
      </c>
      <c r="E119" s="79">
        <f>E120+E190+E188+E187</f>
        <v>354959.81074000004</v>
      </c>
      <c r="F119" s="171"/>
      <c r="G119" s="55">
        <v>429598.6</v>
      </c>
      <c r="H119" s="43">
        <f>E119*100/D119</f>
        <v>75.69531121593305</v>
      </c>
      <c r="I119" s="44">
        <f t="shared" si="2"/>
        <v>-113972.55116999999</v>
      </c>
    </row>
    <row r="120" spans="1:9" ht="13.5" thickBot="1">
      <c r="A120" s="93" t="s">
        <v>171</v>
      </c>
      <c r="B120" s="65" t="s">
        <v>172</v>
      </c>
      <c r="C120" s="144">
        <f>C121+C124+C144+C171</f>
        <v>313203.34742999997</v>
      </c>
      <c r="D120" s="144">
        <f>D121+D124+D144+D171</f>
        <v>463232.36191000004</v>
      </c>
      <c r="E120" s="185">
        <f>E121+E124+E144+E171</f>
        <v>350363.63470000005</v>
      </c>
      <c r="F120" s="187"/>
      <c r="G120" s="204">
        <v>426789.7</v>
      </c>
      <c r="H120" s="41">
        <f>E120*100/D120</f>
        <v>75.63453322979863</v>
      </c>
      <c r="I120" s="36">
        <f t="shared" si="2"/>
        <v>-112868.72720999998</v>
      </c>
    </row>
    <row r="121" spans="1:9" ht="13.5" thickBot="1">
      <c r="A121" s="49" t="s">
        <v>103</v>
      </c>
      <c r="B121" s="87" t="s">
        <v>104</v>
      </c>
      <c r="C121" s="78">
        <f>C122+C123</f>
        <v>100951</v>
      </c>
      <c r="D121" s="78">
        <f>D122+D123</f>
        <v>102887</v>
      </c>
      <c r="E121" s="79">
        <f>E122+E123</f>
        <v>80640</v>
      </c>
      <c r="F121" s="37"/>
      <c r="G121" s="78">
        <v>89760</v>
      </c>
      <c r="H121" s="43">
        <f>E121*100/D121</f>
        <v>78.37724882638234</v>
      </c>
      <c r="I121" s="44">
        <f t="shared" si="2"/>
        <v>-22247</v>
      </c>
    </row>
    <row r="122" spans="1:9" ht="12.75">
      <c r="A122" s="10" t="s">
        <v>105</v>
      </c>
      <c r="B122" s="116" t="s">
        <v>106</v>
      </c>
      <c r="C122" s="145">
        <v>100951</v>
      </c>
      <c r="D122" s="145">
        <v>100951</v>
      </c>
      <c r="E122" s="176">
        <v>78704</v>
      </c>
      <c r="G122" s="107">
        <v>85138</v>
      </c>
      <c r="H122" s="45">
        <f>E122*100/D122</f>
        <v>77.96257590316094</v>
      </c>
      <c r="I122" s="215">
        <f t="shared" si="2"/>
        <v>-22247</v>
      </c>
    </row>
    <row r="123" spans="1:9" ht="26.25" thickBot="1">
      <c r="A123" s="64" t="s">
        <v>161</v>
      </c>
      <c r="B123" s="117" t="s">
        <v>162</v>
      </c>
      <c r="C123" s="146"/>
      <c r="D123" s="146">
        <v>1936</v>
      </c>
      <c r="E123" s="174">
        <v>1936</v>
      </c>
      <c r="G123" s="102">
        <v>4622</v>
      </c>
      <c r="H123" s="211"/>
      <c r="I123" s="212"/>
    </row>
    <row r="124" spans="1:10" ht="13.5" thickBot="1">
      <c r="A124" s="49" t="s">
        <v>107</v>
      </c>
      <c r="B124" s="87" t="s">
        <v>108</v>
      </c>
      <c r="C124" s="78">
        <f>C126+C127+C128+C132+C129+C131</f>
        <v>17900</v>
      </c>
      <c r="D124" s="78">
        <f>D126+D127+D128+D132+D129+D131+D125</f>
        <v>117132.585</v>
      </c>
      <c r="E124" s="78">
        <f>E126+E127+E128+E132+E129+E131+E125</f>
        <v>82260.4155</v>
      </c>
      <c r="F124" s="37"/>
      <c r="G124" s="78">
        <v>117198.5</v>
      </c>
      <c r="H124" s="38">
        <f>E124*100/D124</f>
        <v>70.22846418014252</v>
      </c>
      <c r="I124" s="39">
        <f t="shared" si="2"/>
        <v>-34872.1695</v>
      </c>
      <c r="J124" s="7"/>
    </row>
    <row r="125" spans="1:10" ht="13.5">
      <c r="A125" s="94" t="s">
        <v>208</v>
      </c>
      <c r="B125" s="111" t="s">
        <v>207</v>
      </c>
      <c r="C125" s="147"/>
      <c r="D125" s="147">
        <v>7319.906</v>
      </c>
      <c r="E125" s="175">
        <v>7319.906</v>
      </c>
      <c r="F125" s="170"/>
      <c r="G125" s="161">
        <v>4958</v>
      </c>
      <c r="H125" s="218"/>
      <c r="I125" s="214"/>
      <c r="J125" s="7"/>
    </row>
    <row r="126" spans="1:10" ht="12.75">
      <c r="A126" s="25" t="s">
        <v>109</v>
      </c>
      <c r="B126" s="111" t="s">
        <v>110</v>
      </c>
      <c r="C126" s="147"/>
      <c r="D126" s="147">
        <v>17848.48</v>
      </c>
      <c r="E126" s="175">
        <v>10411.382</v>
      </c>
      <c r="F126" s="170"/>
      <c r="G126" s="161">
        <v>12293.2</v>
      </c>
      <c r="H126" s="218"/>
      <c r="I126" s="214">
        <f t="shared" si="2"/>
        <v>-7437.098</v>
      </c>
      <c r="J126" s="7"/>
    </row>
    <row r="127" spans="1:9" ht="12.75">
      <c r="A127" s="25" t="s">
        <v>112</v>
      </c>
      <c r="B127" s="111" t="s">
        <v>253</v>
      </c>
      <c r="C127" s="147">
        <v>2332.4</v>
      </c>
      <c r="D127" s="147">
        <v>2332.4</v>
      </c>
      <c r="E127" s="175">
        <v>1547.144</v>
      </c>
      <c r="F127" s="28"/>
      <c r="G127" s="131">
        <v>1820.9</v>
      </c>
      <c r="H127" s="211">
        <f>E127*100/D127</f>
        <v>66.33270451037558</v>
      </c>
      <c r="I127" s="214">
        <f t="shared" si="2"/>
        <v>-785.2560000000001</v>
      </c>
    </row>
    <row r="128" spans="1:10" s="7" customFormat="1" ht="12.75">
      <c r="A128" s="10" t="s">
        <v>148</v>
      </c>
      <c r="B128" s="116" t="s">
        <v>111</v>
      </c>
      <c r="C128" s="145"/>
      <c r="D128" s="145">
        <v>63750</v>
      </c>
      <c r="E128" s="176">
        <v>46466</v>
      </c>
      <c r="F128" s="17"/>
      <c r="G128" s="154">
        <v>34432.4</v>
      </c>
      <c r="H128" s="218"/>
      <c r="I128" s="214">
        <f t="shared" si="2"/>
        <v>-17284</v>
      </c>
      <c r="J128" s="3"/>
    </row>
    <row r="129" spans="1:10" s="7" customFormat="1" ht="12.75">
      <c r="A129" s="95" t="s">
        <v>176</v>
      </c>
      <c r="B129" s="118" t="s">
        <v>174</v>
      </c>
      <c r="C129" s="149"/>
      <c r="D129" s="149">
        <v>780.099</v>
      </c>
      <c r="E129" s="174">
        <v>780.099</v>
      </c>
      <c r="F129" s="1"/>
      <c r="G129" s="155">
        <v>1760.958</v>
      </c>
      <c r="H129" s="45"/>
      <c r="I129" s="212">
        <f t="shared" si="2"/>
        <v>0</v>
      </c>
      <c r="J129" s="3"/>
    </row>
    <row r="130" spans="1:10" s="7" customFormat="1" ht="12.75" hidden="1">
      <c r="A130" s="96" t="s">
        <v>149</v>
      </c>
      <c r="B130" s="111" t="s">
        <v>205</v>
      </c>
      <c r="C130" s="148"/>
      <c r="D130" s="148"/>
      <c r="E130" s="177"/>
      <c r="F130" s="16"/>
      <c r="G130" s="103"/>
      <c r="H130" s="221"/>
      <c r="I130" s="217"/>
      <c r="J130" s="3"/>
    </row>
    <row r="131" spans="1:10" s="7" customFormat="1" ht="13.5" thickBot="1">
      <c r="A131" s="96" t="s">
        <v>226</v>
      </c>
      <c r="B131" s="111" t="s">
        <v>115</v>
      </c>
      <c r="C131" s="148">
        <v>4915.2</v>
      </c>
      <c r="D131" s="148">
        <v>4915.2</v>
      </c>
      <c r="E131" s="177">
        <v>2000</v>
      </c>
      <c r="F131" s="16"/>
      <c r="G131" s="103"/>
      <c r="H131" s="221"/>
      <c r="I131" s="217"/>
      <c r="J131" s="3"/>
    </row>
    <row r="132" spans="1:9" ht="13.5" thickBot="1">
      <c r="A132" s="49" t="s">
        <v>113</v>
      </c>
      <c r="B132" s="87" t="s">
        <v>114</v>
      </c>
      <c r="C132" s="78">
        <f>C134+C135+C138+C133+C137</f>
        <v>10652.4</v>
      </c>
      <c r="D132" s="78">
        <f>D134+D135+D138+D133+D137+D136</f>
        <v>20186.5</v>
      </c>
      <c r="E132" s="78">
        <f>E134+E135+E138+E133+E137+E136</f>
        <v>13735.8845</v>
      </c>
      <c r="F132" s="171"/>
      <c r="G132" s="55">
        <v>21082</v>
      </c>
      <c r="H132" s="43">
        <f>E132*100/D132</f>
        <v>68.04490377232308</v>
      </c>
      <c r="I132" s="44">
        <f t="shared" si="2"/>
        <v>-6450.6155</v>
      </c>
    </row>
    <row r="133" spans="1:9" ht="25.5">
      <c r="A133" s="10" t="s">
        <v>113</v>
      </c>
      <c r="B133" s="119" t="s">
        <v>287</v>
      </c>
      <c r="C133" s="145"/>
      <c r="D133" s="145">
        <v>2700</v>
      </c>
      <c r="E133" s="176">
        <v>995</v>
      </c>
      <c r="F133" s="34"/>
      <c r="G133" s="132"/>
      <c r="H133" s="218"/>
      <c r="I133" s="214">
        <f t="shared" si="2"/>
        <v>-1705</v>
      </c>
    </row>
    <row r="134" spans="1:9" ht="12.75">
      <c r="A134" s="15" t="s">
        <v>113</v>
      </c>
      <c r="B134" s="118" t="s">
        <v>254</v>
      </c>
      <c r="C134" s="148">
        <v>10430.1</v>
      </c>
      <c r="D134" s="148">
        <v>9430.1</v>
      </c>
      <c r="E134" s="177">
        <v>4955.63</v>
      </c>
      <c r="F134" s="16"/>
      <c r="G134" s="194">
        <v>5498.993</v>
      </c>
      <c r="H134" s="221">
        <f>E134*100/D134</f>
        <v>52.55119245819238</v>
      </c>
      <c r="I134" s="212">
        <f t="shared" si="2"/>
        <v>-4474.47</v>
      </c>
    </row>
    <row r="135" spans="1:9" ht="12.75">
      <c r="A135" s="15" t="s">
        <v>113</v>
      </c>
      <c r="B135" s="111" t="s">
        <v>116</v>
      </c>
      <c r="C135" s="147">
        <v>222.3</v>
      </c>
      <c r="D135" s="147">
        <v>180.7</v>
      </c>
      <c r="E135" s="175">
        <v>103.2</v>
      </c>
      <c r="F135" s="51"/>
      <c r="G135" s="131">
        <v>94.1</v>
      </c>
      <c r="H135" s="221">
        <f>E135*100/D135</f>
        <v>57.11123408965136</v>
      </c>
      <c r="I135" s="212">
        <f t="shared" si="2"/>
        <v>-77.49999999999999</v>
      </c>
    </row>
    <row r="136" spans="1:9" ht="25.5">
      <c r="A136" s="15" t="s">
        <v>113</v>
      </c>
      <c r="B136" s="119" t="s">
        <v>307</v>
      </c>
      <c r="C136" s="148"/>
      <c r="D136" s="148">
        <v>5274.1</v>
      </c>
      <c r="E136" s="175">
        <v>5274.1</v>
      </c>
      <c r="F136" s="51"/>
      <c r="G136" s="194"/>
      <c r="H136" s="221"/>
      <c r="I136" s="217">
        <f t="shared" si="2"/>
        <v>0</v>
      </c>
    </row>
    <row r="137" spans="1:9" ht="12.75">
      <c r="A137" s="15" t="s">
        <v>113</v>
      </c>
      <c r="B137" s="116" t="s">
        <v>255</v>
      </c>
      <c r="C137" s="148"/>
      <c r="D137" s="148">
        <v>2061.6</v>
      </c>
      <c r="E137" s="175">
        <v>2061.6</v>
      </c>
      <c r="F137" s="51"/>
      <c r="G137" s="194">
        <v>2053.6</v>
      </c>
      <c r="H137" s="221"/>
      <c r="I137" s="217">
        <f>E137-D137</f>
        <v>0</v>
      </c>
    </row>
    <row r="138" spans="1:9" ht="13.5" thickBot="1">
      <c r="A138" s="15" t="s">
        <v>113</v>
      </c>
      <c r="B138" s="116" t="s">
        <v>256</v>
      </c>
      <c r="C138" s="148"/>
      <c r="D138" s="148">
        <v>540</v>
      </c>
      <c r="E138" s="177">
        <v>346.3545</v>
      </c>
      <c r="F138" s="51"/>
      <c r="G138" s="194">
        <v>83.98933</v>
      </c>
      <c r="H138" s="221"/>
      <c r="I138" s="217">
        <f t="shared" si="2"/>
        <v>-193.64550000000003</v>
      </c>
    </row>
    <row r="139" spans="1:9" ht="12.75" hidden="1">
      <c r="A139" s="15" t="s">
        <v>113</v>
      </c>
      <c r="B139" s="118" t="s">
        <v>203</v>
      </c>
      <c r="C139" s="148"/>
      <c r="D139" s="148"/>
      <c r="E139" s="175"/>
      <c r="F139" s="59"/>
      <c r="G139" s="131"/>
      <c r="H139" s="211"/>
      <c r="I139" s="212">
        <f t="shared" si="2"/>
        <v>0</v>
      </c>
    </row>
    <row r="140" spans="1:9" ht="12.75" hidden="1">
      <c r="A140" s="15" t="s">
        <v>113</v>
      </c>
      <c r="B140" s="118" t="s">
        <v>202</v>
      </c>
      <c r="C140" s="148"/>
      <c r="D140" s="148"/>
      <c r="E140" s="175"/>
      <c r="F140" s="59"/>
      <c r="G140" s="131"/>
      <c r="H140" s="211"/>
      <c r="I140" s="212">
        <f t="shared" si="2"/>
        <v>0</v>
      </c>
    </row>
    <row r="141" spans="1:9" ht="12.75" hidden="1">
      <c r="A141" s="15" t="s">
        <v>113</v>
      </c>
      <c r="B141" s="118" t="s">
        <v>204</v>
      </c>
      <c r="C141" s="148"/>
      <c r="D141" s="148"/>
      <c r="E141" s="175"/>
      <c r="F141" s="59"/>
      <c r="G141" s="131"/>
      <c r="H141" s="211"/>
      <c r="I141" s="212">
        <f t="shared" si="2"/>
        <v>0</v>
      </c>
    </row>
    <row r="142" spans="1:9" ht="12.75" hidden="1">
      <c r="A142" s="15" t="s">
        <v>113</v>
      </c>
      <c r="B142" s="111" t="s">
        <v>201</v>
      </c>
      <c r="C142" s="147"/>
      <c r="D142" s="147"/>
      <c r="E142" s="175"/>
      <c r="F142" s="59"/>
      <c r="G142" s="131"/>
      <c r="H142" s="211"/>
      <c r="I142" s="212">
        <f>E142-D142</f>
        <v>0</v>
      </c>
    </row>
    <row r="143" spans="1:9" ht="13.5" hidden="1" thickBot="1">
      <c r="A143" s="24" t="s">
        <v>113</v>
      </c>
      <c r="B143" s="118" t="s">
        <v>206</v>
      </c>
      <c r="C143" s="150"/>
      <c r="D143" s="150"/>
      <c r="E143" s="177"/>
      <c r="F143" s="188">
        <f>C143-D143</f>
        <v>0</v>
      </c>
      <c r="G143" s="103"/>
      <c r="H143" s="233"/>
      <c r="I143" s="234"/>
    </row>
    <row r="144" spans="1:9" ht="13.5" thickBot="1">
      <c r="A144" s="49" t="s">
        <v>117</v>
      </c>
      <c r="B144" s="87" t="s">
        <v>118</v>
      </c>
      <c r="C144" s="78">
        <f>C148+C145+C146+C147+C165+C166+C167+C168+C169</f>
        <v>171990.19999999998</v>
      </c>
      <c r="D144" s="78">
        <f>D148+D145+D146+D147+D165+D166+D167+D168+D169+D164</f>
        <v>173353.19999999998</v>
      </c>
      <c r="E144" s="78">
        <f>E148+E145+E146+E147+E165+E166+E167+E168+E169+E164</f>
        <v>131241.53179</v>
      </c>
      <c r="F144" s="37" t="e">
        <f>F148+F145+#REF!+#REF!+F146+F147+#REF!+#REF!+F165+F166+F167+F168+#REF!+F169</f>
        <v>#REF!</v>
      </c>
      <c r="G144" s="78">
        <v>178381.8</v>
      </c>
      <c r="H144" s="54">
        <f aca="true" t="shared" si="3" ref="H144:H152">E144*100/D144</f>
        <v>75.70759108571404</v>
      </c>
      <c r="I144" s="73">
        <f t="shared" si="2"/>
        <v>-42111.668209999974</v>
      </c>
    </row>
    <row r="145" spans="1:9" ht="13.5" customHeight="1">
      <c r="A145" s="10" t="s">
        <v>119</v>
      </c>
      <c r="B145" s="119" t="s">
        <v>120</v>
      </c>
      <c r="C145" s="151"/>
      <c r="D145" s="151">
        <v>654.2</v>
      </c>
      <c r="E145" s="174">
        <v>654.2</v>
      </c>
      <c r="G145" s="102">
        <v>743.4</v>
      </c>
      <c r="H145" s="218">
        <f t="shared" si="3"/>
        <v>100</v>
      </c>
      <c r="I145" s="214">
        <f t="shared" si="2"/>
        <v>0</v>
      </c>
    </row>
    <row r="146" spans="1:10" ht="12.75">
      <c r="A146" s="25" t="s">
        <v>121</v>
      </c>
      <c r="B146" s="111" t="s">
        <v>122</v>
      </c>
      <c r="C146" s="145"/>
      <c r="D146" s="145">
        <v>1329.1</v>
      </c>
      <c r="E146" s="175">
        <v>1329.1</v>
      </c>
      <c r="F146" s="28"/>
      <c r="G146" s="109">
        <v>1220.6</v>
      </c>
      <c r="H146" s="211">
        <f t="shared" si="3"/>
        <v>100</v>
      </c>
      <c r="I146" s="214">
        <f t="shared" si="2"/>
        <v>0</v>
      </c>
      <c r="J146" s="7"/>
    </row>
    <row r="147" spans="1:10" ht="24.75" customHeight="1" thickBot="1">
      <c r="A147" s="25" t="s">
        <v>159</v>
      </c>
      <c r="B147" s="120" t="s">
        <v>160</v>
      </c>
      <c r="C147" s="151"/>
      <c r="D147" s="151">
        <v>221.2</v>
      </c>
      <c r="E147" s="175">
        <v>173.83619</v>
      </c>
      <c r="F147" s="28"/>
      <c r="G147" s="131">
        <v>120.4</v>
      </c>
      <c r="H147" s="211">
        <f t="shared" si="3"/>
        <v>78.58778933092223</v>
      </c>
      <c r="I147" s="214"/>
      <c r="J147" s="7"/>
    </row>
    <row r="148" spans="1:9" ht="13.5" thickBot="1">
      <c r="A148" s="49" t="s">
        <v>123</v>
      </c>
      <c r="B148" s="87" t="s">
        <v>124</v>
      </c>
      <c r="C148" s="78">
        <f>C151+C152+C154+C160+C161+C159+C162+C150+C149+C155+C153</f>
        <v>124649.99999999999</v>
      </c>
      <c r="D148" s="78">
        <f>D151+D152+D154+D160+D161+D159+D162+D150+D149+D155+D153+D163</f>
        <v>122597.9</v>
      </c>
      <c r="E148" s="78">
        <f>E151+E152+E154+E160+E161+E159+E162+E150+E149+E155+E153+E163</f>
        <v>92833.7426</v>
      </c>
      <c r="F148" s="37" t="e">
        <f>F151+F152+#REF!+F154+F160+F161+F159+F162+#REF!+F150+F149+#REF!+#REF!+#REF!+F155+#REF!+#REF!</f>
        <v>#REF!</v>
      </c>
      <c r="G148" s="78">
        <v>120292.2</v>
      </c>
      <c r="H148" s="43">
        <f t="shared" si="3"/>
        <v>75.72213112948917</v>
      </c>
      <c r="I148" s="44">
        <f t="shared" si="2"/>
        <v>-29764.157399999996</v>
      </c>
    </row>
    <row r="149" spans="1:9" ht="24" customHeight="1">
      <c r="A149" s="10" t="s">
        <v>123</v>
      </c>
      <c r="B149" s="119" t="s">
        <v>157</v>
      </c>
      <c r="C149" s="151">
        <v>2266.6</v>
      </c>
      <c r="D149" s="151">
        <v>1453.8</v>
      </c>
      <c r="E149" s="176">
        <v>1453.8</v>
      </c>
      <c r="F149" s="189"/>
      <c r="G149" s="161">
        <v>1857.39</v>
      </c>
      <c r="H149" s="218">
        <f t="shared" si="3"/>
        <v>100</v>
      </c>
      <c r="I149" s="214">
        <f>E149-D149</f>
        <v>0</v>
      </c>
    </row>
    <row r="150" spans="1:9" ht="12" customHeight="1">
      <c r="A150" s="10" t="s">
        <v>123</v>
      </c>
      <c r="B150" s="119" t="s">
        <v>164</v>
      </c>
      <c r="C150" s="151">
        <v>36</v>
      </c>
      <c r="D150" s="151">
        <v>36</v>
      </c>
      <c r="E150" s="176"/>
      <c r="F150" s="189"/>
      <c r="G150" s="161"/>
      <c r="H150" s="211">
        <f t="shared" si="3"/>
        <v>0</v>
      </c>
      <c r="I150" s="206">
        <f>E150-D150</f>
        <v>-36</v>
      </c>
    </row>
    <row r="151" spans="1:9" ht="12.75">
      <c r="A151" s="10" t="s">
        <v>123</v>
      </c>
      <c r="B151" s="119" t="s">
        <v>273</v>
      </c>
      <c r="C151" s="151">
        <v>10781</v>
      </c>
      <c r="D151" s="151">
        <v>9217.6</v>
      </c>
      <c r="E151" s="176">
        <v>7736.675</v>
      </c>
      <c r="F151" s="34"/>
      <c r="G151" s="132">
        <v>4334.6194</v>
      </c>
      <c r="H151" s="218">
        <f t="shared" si="3"/>
        <v>83.93372461378233</v>
      </c>
      <c r="I151" s="214">
        <f t="shared" si="2"/>
        <v>-1480.9250000000002</v>
      </c>
    </row>
    <row r="152" spans="1:9" ht="12.75">
      <c r="A152" s="25" t="s">
        <v>123</v>
      </c>
      <c r="B152" s="111" t="s">
        <v>272</v>
      </c>
      <c r="C152" s="147">
        <v>97299.7</v>
      </c>
      <c r="D152" s="147">
        <v>97299.7</v>
      </c>
      <c r="E152" s="175">
        <v>72975</v>
      </c>
      <c r="F152" s="28"/>
      <c r="G152" s="109">
        <v>57404</v>
      </c>
      <c r="H152" s="211">
        <f t="shared" si="3"/>
        <v>75.00023124428955</v>
      </c>
      <c r="I152" s="214">
        <f t="shared" si="2"/>
        <v>-24324.699999999997</v>
      </c>
    </row>
    <row r="153" spans="1:9" ht="12.75">
      <c r="A153" s="25" t="s">
        <v>123</v>
      </c>
      <c r="B153" s="111" t="s">
        <v>227</v>
      </c>
      <c r="C153" s="147">
        <v>11916.3</v>
      </c>
      <c r="D153" s="147">
        <v>11916.3</v>
      </c>
      <c r="E153" s="175">
        <v>8937</v>
      </c>
      <c r="F153" s="28"/>
      <c r="G153" s="109"/>
      <c r="H153" s="218"/>
      <c r="I153" s="214"/>
    </row>
    <row r="154" spans="1:9" ht="12.75">
      <c r="A154" s="25" t="s">
        <v>123</v>
      </c>
      <c r="B154" s="111" t="s">
        <v>125</v>
      </c>
      <c r="C154" s="147">
        <v>419.4</v>
      </c>
      <c r="D154" s="147">
        <v>419.4</v>
      </c>
      <c r="E154" s="175">
        <v>314.55</v>
      </c>
      <c r="F154" s="28"/>
      <c r="G154" s="109">
        <v>201.55</v>
      </c>
      <c r="H154" s="211">
        <f>E154*100/D154</f>
        <v>75</v>
      </c>
      <c r="I154" s="214">
        <f t="shared" si="2"/>
        <v>-104.84999999999997</v>
      </c>
    </row>
    <row r="155" spans="1:9" ht="12.75">
      <c r="A155" s="25" t="s">
        <v>123</v>
      </c>
      <c r="B155" s="111" t="s">
        <v>191</v>
      </c>
      <c r="C155" s="147">
        <v>12.7</v>
      </c>
      <c r="D155" s="147">
        <v>12.7</v>
      </c>
      <c r="E155" s="175">
        <v>9.525</v>
      </c>
      <c r="F155" s="28"/>
      <c r="G155" s="109">
        <v>12.2</v>
      </c>
      <c r="H155" s="211">
        <f>E155*100/D155</f>
        <v>75</v>
      </c>
      <c r="I155" s="214">
        <f t="shared" si="2"/>
        <v>-3.174999999999999</v>
      </c>
    </row>
    <row r="156" spans="1:9" s="7" customFormat="1" ht="13.5" hidden="1" thickBot="1">
      <c r="A156" s="5" t="s">
        <v>2</v>
      </c>
      <c r="B156" s="60"/>
      <c r="C156" s="69" t="s">
        <v>175</v>
      </c>
      <c r="D156" s="69" t="s">
        <v>233</v>
      </c>
      <c r="E156" s="75" t="s">
        <v>3</v>
      </c>
      <c r="F156" s="66"/>
      <c r="G156" s="69" t="s">
        <v>3</v>
      </c>
      <c r="H156" s="254" t="s">
        <v>145</v>
      </c>
      <c r="I156" s="255"/>
    </row>
    <row r="157" spans="1:9" s="7" customFormat="1" ht="12.75" hidden="1">
      <c r="A157" s="8" t="s">
        <v>4</v>
      </c>
      <c r="B157" s="61" t="s">
        <v>5</v>
      </c>
      <c r="C157" s="61" t="s">
        <v>144</v>
      </c>
      <c r="D157" s="61" t="s">
        <v>144</v>
      </c>
      <c r="E157" s="71" t="s">
        <v>199</v>
      </c>
      <c r="F157" s="67"/>
      <c r="G157" s="71" t="s">
        <v>199</v>
      </c>
      <c r="H157" s="63" t="s">
        <v>8</v>
      </c>
      <c r="I157" s="60" t="s">
        <v>9</v>
      </c>
    </row>
    <row r="158" spans="1:9" ht="11.25" customHeight="1" hidden="1">
      <c r="A158" s="8" t="s">
        <v>7</v>
      </c>
      <c r="B158" s="102"/>
      <c r="C158" s="61" t="s">
        <v>6</v>
      </c>
      <c r="D158" s="61" t="s">
        <v>6</v>
      </c>
      <c r="E158" s="76" t="s">
        <v>230</v>
      </c>
      <c r="G158" s="61" t="s">
        <v>180</v>
      </c>
      <c r="H158" s="235"/>
      <c r="I158" s="137"/>
    </row>
    <row r="159" spans="1:9" ht="12.75">
      <c r="A159" s="18" t="s">
        <v>123</v>
      </c>
      <c r="B159" s="23" t="s">
        <v>126</v>
      </c>
      <c r="C159" s="58">
        <v>1628.9</v>
      </c>
      <c r="D159" s="58">
        <v>1628.9</v>
      </c>
      <c r="E159" s="74">
        <v>948.1926</v>
      </c>
      <c r="F159" s="18"/>
      <c r="G159" s="18"/>
      <c r="H159" s="19">
        <f>E159*100/D159</f>
        <v>58.210608386027374</v>
      </c>
      <c r="I159" s="20">
        <f t="shared" si="2"/>
        <v>-680.7074000000001</v>
      </c>
    </row>
    <row r="160" spans="1:9" ht="12.75" hidden="1">
      <c r="A160" s="25" t="s">
        <v>123</v>
      </c>
      <c r="B160" s="111" t="s">
        <v>127</v>
      </c>
      <c r="C160" s="147"/>
      <c r="D160" s="147"/>
      <c r="E160" s="175"/>
      <c r="F160" s="59"/>
      <c r="G160" s="131"/>
      <c r="H160" s="211"/>
      <c r="I160" s="214">
        <f t="shared" si="2"/>
        <v>0</v>
      </c>
    </row>
    <row r="161" spans="1:9" ht="12.75">
      <c r="A161" s="25" t="s">
        <v>123</v>
      </c>
      <c r="B161" s="111" t="s">
        <v>271</v>
      </c>
      <c r="C161" s="147">
        <v>289.4</v>
      </c>
      <c r="D161" s="147">
        <v>289.4</v>
      </c>
      <c r="E161" s="175">
        <v>216</v>
      </c>
      <c r="F161" s="28"/>
      <c r="G161" s="109">
        <v>165</v>
      </c>
      <c r="H161" s="211">
        <f>E161*100/D161</f>
        <v>74.63718037318591</v>
      </c>
      <c r="I161" s="214">
        <f t="shared" si="2"/>
        <v>-73.39999999999998</v>
      </c>
    </row>
    <row r="162" spans="1:9" ht="12.75" hidden="1">
      <c r="A162" s="25" t="s">
        <v>123</v>
      </c>
      <c r="B162" s="111" t="s">
        <v>128</v>
      </c>
      <c r="C162" s="145"/>
      <c r="D162" s="145"/>
      <c r="E162" s="177"/>
      <c r="F162" s="51"/>
      <c r="G162" s="194"/>
      <c r="H162" s="211"/>
      <c r="I162" s="214">
        <f t="shared" si="2"/>
        <v>0</v>
      </c>
    </row>
    <row r="163" spans="1:9" ht="25.5">
      <c r="A163" s="25" t="s">
        <v>123</v>
      </c>
      <c r="B163" s="119" t="s">
        <v>242</v>
      </c>
      <c r="C163" s="145"/>
      <c r="D163" s="145">
        <v>324.1</v>
      </c>
      <c r="E163" s="177">
        <v>243</v>
      </c>
      <c r="F163" s="51"/>
      <c r="G163" s="194"/>
      <c r="H163" s="211">
        <f>E163*100/D163</f>
        <v>74.9768589941376</v>
      </c>
      <c r="I163" s="214"/>
    </row>
    <row r="164" spans="1:9" ht="51.75">
      <c r="A164" s="10" t="s">
        <v>200</v>
      </c>
      <c r="B164" s="119" t="s">
        <v>243</v>
      </c>
      <c r="C164" s="145"/>
      <c r="D164" s="145">
        <v>1210.6</v>
      </c>
      <c r="E164" s="177">
        <v>827.6</v>
      </c>
      <c r="F164" s="51"/>
      <c r="G164" s="194"/>
      <c r="H164" s="211"/>
      <c r="I164" s="214"/>
    </row>
    <row r="165" spans="1:9" ht="48.75" customHeight="1">
      <c r="A165" s="10" t="s">
        <v>200</v>
      </c>
      <c r="B165" s="119" t="s">
        <v>163</v>
      </c>
      <c r="C165" s="153">
        <v>2007.1</v>
      </c>
      <c r="D165" s="153">
        <v>2007.1</v>
      </c>
      <c r="E165" s="177">
        <v>2007.1</v>
      </c>
      <c r="F165" s="51"/>
      <c r="G165" s="194"/>
      <c r="H165" s="211">
        <f aca="true" t="shared" si="4" ref="H165:H171">E165*100/D165</f>
        <v>100</v>
      </c>
      <c r="I165" s="214">
        <f t="shared" si="2"/>
        <v>0</v>
      </c>
    </row>
    <row r="166" spans="1:9" ht="11.25" customHeight="1">
      <c r="A166" s="10" t="s">
        <v>129</v>
      </c>
      <c r="B166" s="116" t="s">
        <v>257</v>
      </c>
      <c r="C166" s="154">
        <v>7621.9</v>
      </c>
      <c r="D166" s="154">
        <v>7621.9</v>
      </c>
      <c r="E166" s="175">
        <v>5552</v>
      </c>
      <c r="F166" s="59"/>
      <c r="G166" s="131">
        <v>3725</v>
      </c>
      <c r="H166" s="211">
        <f t="shared" si="4"/>
        <v>72.84272950314227</v>
      </c>
      <c r="I166" s="214">
        <f t="shared" si="2"/>
        <v>-2069.8999999999996</v>
      </c>
    </row>
    <row r="167" spans="1:9" ht="12.75">
      <c r="A167" s="10" t="s">
        <v>129</v>
      </c>
      <c r="B167" s="116" t="s">
        <v>258</v>
      </c>
      <c r="C167" s="154">
        <v>3724.8</v>
      </c>
      <c r="D167" s="154">
        <v>3724.8</v>
      </c>
      <c r="E167" s="175">
        <v>2759.953</v>
      </c>
      <c r="F167" s="59"/>
      <c r="G167" s="131">
        <v>1886.846</v>
      </c>
      <c r="H167" s="211">
        <f t="shared" si="4"/>
        <v>74.09667633161511</v>
      </c>
      <c r="I167" s="212">
        <f t="shared" si="2"/>
        <v>-964.8470000000002</v>
      </c>
    </row>
    <row r="168" spans="1:9" ht="13.5" thickBot="1">
      <c r="A168" s="24" t="s">
        <v>130</v>
      </c>
      <c r="B168" s="113" t="s">
        <v>131</v>
      </c>
      <c r="C168" s="155">
        <v>1660.4</v>
      </c>
      <c r="D168" s="155">
        <v>1660.4</v>
      </c>
      <c r="E168" s="174">
        <v>850</v>
      </c>
      <c r="F168" s="31"/>
      <c r="G168" s="128">
        <v>500</v>
      </c>
      <c r="H168" s="221">
        <f t="shared" si="4"/>
        <v>51.1924837388581</v>
      </c>
      <c r="I168" s="215">
        <f t="shared" si="2"/>
        <v>-810.4000000000001</v>
      </c>
    </row>
    <row r="169" spans="1:9" ht="13.5" thickBot="1">
      <c r="A169" s="49" t="s">
        <v>132</v>
      </c>
      <c r="B169" s="87" t="s">
        <v>133</v>
      </c>
      <c r="C169" s="78">
        <f>C170</f>
        <v>32326</v>
      </c>
      <c r="D169" s="78">
        <f>D170</f>
        <v>32326</v>
      </c>
      <c r="E169" s="79">
        <f>E170</f>
        <v>24254</v>
      </c>
      <c r="F169" s="171"/>
      <c r="G169" s="55">
        <v>17696</v>
      </c>
      <c r="H169" s="55">
        <f t="shared" si="4"/>
        <v>75.0293881086432</v>
      </c>
      <c r="I169" s="56">
        <f t="shared" si="2"/>
        <v>-8072</v>
      </c>
    </row>
    <row r="170" spans="1:9" ht="13.5" thickBot="1">
      <c r="A170" s="97" t="s">
        <v>134</v>
      </c>
      <c r="B170" s="121" t="s">
        <v>135</v>
      </c>
      <c r="C170" s="155">
        <v>32326</v>
      </c>
      <c r="D170" s="155">
        <v>32326</v>
      </c>
      <c r="E170" s="174">
        <v>24254</v>
      </c>
      <c r="G170" s="102">
        <v>17696</v>
      </c>
      <c r="H170" s="45">
        <f t="shared" si="4"/>
        <v>75.0293881086432</v>
      </c>
      <c r="I170" s="215">
        <f t="shared" si="2"/>
        <v>-8072</v>
      </c>
    </row>
    <row r="171" spans="1:9" ht="13.5" thickBot="1">
      <c r="A171" s="49" t="s">
        <v>136</v>
      </c>
      <c r="B171" s="87" t="s">
        <v>155</v>
      </c>
      <c r="C171" s="78">
        <f>C181+C182+C173+C177+C175</f>
        <v>22362.14743</v>
      </c>
      <c r="D171" s="78">
        <f>D181+D182+D173+D177+D175+D174</f>
        <v>69859.57691</v>
      </c>
      <c r="E171" s="78">
        <f>E181+E182+E173+E177+E175+E174</f>
        <v>56221.68741</v>
      </c>
      <c r="F171" s="171"/>
      <c r="G171" s="55">
        <v>27728</v>
      </c>
      <c r="H171" s="43">
        <f t="shared" si="4"/>
        <v>80.47813899936772</v>
      </c>
      <c r="I171" s="44">
        <f t="shared" si="2"/>
        <v>-13637.889500000005</v>
      </c>
    </row>
    <row r="172" spans="1:9" ht="13.5" thickBot="1">
      <c r="A172" s="49" t="s">
        <v>137</v>
      </c>
      <c r="B172" s="87" t="s">
        <v>155</v>
      </c>
      <c r="C172" s="78"/>
      <c r="D172" s="78">
        <f>D174+D175</f>
        <v>3008</v>
      </c>
      <c r="E172" s="79">
        <f>E173+E174+E176+E175</f>
        <v>1558</v>
      </c>
      <c r="F172" s="171"/>
      <c r="G172" s="143">
        <v>18333.32638</v>
      </c>
      <c r="H172" s="55"/>
      <c r="I172" s="56"/>
    </row>
    <row r="173" spans="1:9" ht="12.75">
      <c r="A173" s="10" t="s">
        <v>137</v>
      </c>
      <c r="B173" s="116" t="s">
        <v>298</v>
      </c>
      <c r="C173" s="145"/>
      <c r="D173" s="145"/>
      <c r="E173" s="176"/>
      <c r="F173" s="34"/>
      <c r="G173" s="132">
        <v>913.6</v>
      </c>
      <c r="H173" s="45"/>
      <c r="I173" s="215">
        <f>E173-D173</f>
        <v>0</v>
      </c>
    </row>
    <row r="174" spans="1:9" ht="12.75">
      <c r="A174" s="10" t="s">
        <v>137</v>
      </c>
      <c r="B174" s="113" t="s">
        <v>294</v>
      </c>
      <c r="C174" s="147"/>
      <c r="D174" s="147">
        <v>1500</v>
      </c>
      <c r="E174" s="176">
        <v>1500</v>
      </c>
      <c r="F174" s="34"/>
      <c r="G174" s="132">
        <v>17282.7</v>
      </c>
      <c r="H174" s="211"/>
      <c r="I174" s="212">
        <f>E174-D174</f>
        <v>0</v>
      </c>
    </row>
    <row r="175" spans="1:9" ht="25.5">
      <c r="A175" s="10" t="s">
        <v>137</v>
      </c>
      <c r="B175" s="120" t="s">
        <v>244</v>
      </c>
      <c r="C175" s="147"/>
      <c r="D175" s="147">
        <v>1508</v>
      </c>
      <c r="E175" s="176">
        <v>58</v>
      </c>
      <c r="F175" s="34"/>
      <c r="G175" s="132"/>
      <c r="H175" s="45"/>
      <c r="I175" s="215">
        <f>E175-D175</f>
        <v>-1450</v>
      </c>
    </row>
    <row r="176" spans="1:9" ht="12.75">
      <c r="A176" s="10" t="s">
        <v>137</v>
      </c>
      <c r="B176" s="111" t="s">
        <v>270</v>
      </c>
      <c r="C176" s="147"/>
      <c r="D176" s="147"/>
      <c r="E176" s="176"/>
      <c r="F176" s="34"/>
      <c r="G176" s="132"/>
      <c r="H176" s="45"/>
      <c r="I176" s="215">
        <f>E176-D176</f>
        <v>0</v>
      </c>
    </row>
    <row r="177" spans="1:9" ht="12" customHeight="1" thickBot="1">
      <c r="A177" s="25" t="s">
        <v>209</v>
      </c>
      <c r="B177" s="122" t="s">
        <v>310</v>
      </c>
      <c r="C177" s="152"/>
      <c r="D177" s="152">
        <v>200</v>
      </c>
      <c r="E177" s="176">
        <v>200</v>
      </c>
      <c r="F177" s="34"/>
      <c r="G177" s="132">
        <v>137.03238</v>
      </c>
      <c r="H177" s="211"/>
      <c r="I177" s="212">
        <f>E177-D177</f>
        <v>0</v>
      </c>
    </row>
    <row r="178" spans="1:9" ht="15.75" customHeight="1" hidden="1">
      <c r="A178" s="15" t="s">
        <v>214</v>
      </c>
      <c r="B178" s="122"/>
      <c r="C178" s="157"/>
      <c r="D178" s="157"/>
      <c r="E178" s="177"/>
      <c r="F178" s="51"/>
      <c r="G178" s="194"/>
      <c r="H178" s="224"/>
      <c r="I178" s="222"/>
    </row>
    <row r="179" spans="1:9" ht="26.25" hidden="1" thickBot="1">
      <c r="A179" s="25" t="s">
        <v>209</v>
      </c>
      <c r="B179" s="120" t="s">
        <v>210</v>
      </c>
      <c r="C179" s="152"/>
      <c r="D179" s="152"/>
      <c r="E179" s="175"/>
      <c r="F179" s="59"/>
      <c r="G179" s="131"/>
      <c r="H179" s="210"/>
      <c r="I179" s="209"/>
    </row>
    <row r="180" spans="1:9" ht="26.25" hidden="1" thickBot="1">
      <c r="A180" s="15" t="s">
        <v>211</v>
      </c>
      <c r="B180" s="122" t="s">
        <v>212</v>
      </c>
      <c r="C180" s="157"/>
      <c r="D180" s="157"/>
      <c r="E180" s="177"/>
      <c r="F180" s="51"/>
      <c r="G180" s="194"/>
      <c r="H180" s="207"/>
      <c r="I180" s="222"/>
    </row>
    <row r="181" spans="1:9" ht="13.5" thickBot="1">
      <c r="A181" s="49" t="s">
        <v>150</v>
      </c>
      <c r="B181" s="123" t="s">
        <v>151</v>
      </c>
      <c r="C181" s="78">
        <v>22362.14743</v>
      </c>
      <c r="D181" s="78">
        <v>26250.67691</v>
      </c>
      <c r="E181" s="79">
        <v>14178.59458</v>
      </c>
      <c r="F181" s="171"/>
      <c r="G181" s="55">
        <v>5797.3</v>
      </c>
      <c r="H181" s="43">
        <f>E181*100/D181</f>
        <v>54.012300820321975</v>
      </c>
      <c r="I181" s="44">
        <f t="shared" si="2"/>
        <v>-12072.082329999997</v>
      </c>
    </row>
    <row r="182" spans="1:9" ht="14.25" thickBot="1">
      <c r="A182" s="80" t="s">
        <v>138</v>
      </c>
      <c r="B182" s="124" t="s">
        <v>285</v>
      </c>
      <c r="C182" s="158">
        <f>C185+C183</f>
        <v>0</v>
      </c>
      <c r="D182" s="158">
        <f>D185+D183+D184+D186</f>
        <v>40400.9</v>
      </c>
      <c r="E182" s="158">
        <f>E185+E183+E186+E184</f>
        <v>40285.09283</v>
      </c>
      <c r="F182" s="190"/>
      <c r="G182" s="158">
        <f>G185+G183+G186+G184</f>
        <v>0</v>
      </c>
      <c r="H182" s="81"/>
      <c r="I182" s="82">
        <f t="shared" si="2"/>
        <v>-115.80717000000004</v>
      </c>
    </row>
    <row r="183" spans="1:9" ht="21.75" customHeight="1">
      <c r="A183" s="10" t="s">
        <v>139</v>
      </c>
      <c r="B183" s="119" t="s">
        <v>178</v>
      </c>
      <c r="C183" s="151"/>
      <c r="D183" s="151"/>
      <c r="E183" s="176"/>
      <c r="F183" s="99"/>
      <c r="G183" s="132"/>
      <c r="H183" s="205"/>
      <c r="I183" s="206"/>
    </row>
    <row r="184" spans="1:9" ht="25.5">
      <c r="A184" s="10" t="s">
        <v>139</v>
      </c>
      <c r="B184" s="119" t="s">
        <v>303</v>
      </c>
      <c r="C184" s="151"/>
      <c r="D184" s="151">
        <v>115.9</v>
      </c>
      <c r="E184" s="176">
        <v>115.9</v>
      </c>
      <c r="F184" s="99"/>
      <c r="G184" s="132"/>
      <c r="H184" s="205"/>
      <c r="I184" s="206"/>
    </row>
    <row r="185" spans="1:9" ht="12.75">
      <c r="A185" s="10" t="s">
        <v>139</v>
      </c>
      <c r="B185" s="116" t="s">
        <v>286</v>
      </c>
      <c r="C185" s="145"/>
      <c r="D185" s="145">
        <v>40000</v>
      </c>
      <c r="E185" s="176">
        <v>40000</v>
      </c>
      <c r="F185" s="34"/>
      <c r="G185" s="132"/>
      <c r="H185" s="218"/>
      <c r="I185" s="214">
        <f t="shared" si="2"/>
        <v>0</v>
      </c>
    </row>
    <row r="186" spans="1:9" ht="22.5" customHeight="1">
      <c r="A186" s="10" t="s">
        <v>139</v>
      </c>
      <c r="B186" s="120" t="s">
        <v>302</v>
      </c>
      <c r="C186" s="149"/>
      <c r="D186" s="149">
        <v>285</v>
      </c>
      <c r="E186" s="176">
        <v>169.19283</v>
      </c>
      <c r="F186" s="34"/>
      <c r="G186" s="132"/>
      <c r="H186" s="218"/>
      <c r="I186" s="214"/>
    </row>
    <row r="187" spans="1:9" ht="12.75">
      <c r="A187" s="98" t="s">
        <v>179</v>
      </c>
      <c r="B187" s="61" t="s">
        <v>173</v>
      </c>
      <c r="C187" s="159"/>
      <c r="D187" s="159">
        <v>5700</v>
      </c>
      <c r="E187" s="172">
        <v>4700</v>
      </c>
      <c r="F187" s="34"/>
      <c r="G187" s="132">
        <v>561.414</v>
      </c>
      <c r="H187" s="218"/>
      <c r="I187" s="214"/>
    </row>
    <row r="188" spans="1:9" ht="12.75">
      <c r="A188" s="98" t="s">
        <v>168</v>
      </c>
      <c r="B188" s="125" t="s">
        <v>98</v>
      </c>
      <c r="C188" s="159"/>
      <c r="D188" s="159"/>
      <c r="E188" s="173">
        <f>E189</f>
        <v>366.70495</v>
      </c>
      <c r="F188" s="191"/>
      <c r="G188" s="160">
        <f>G189</f>
        <v>0</v>
      </c>
      <c r="H188" s="211"/>
      <c r="I188" s="214">
        <f>E188-D188</f>
        <v>366.70495</v>
      </c>
    </row>
    <row r="189" spans="1:9" ht="12.75">
      <c r="A189" s="15" t="s">
        <v>213</v>
      </c>
      <c r="B189" s="118" t="s">
        <v>269</v>
      </c>
      <c r="C189" s="156"/>
      <c r="D189" s="156"/>
      <c r="E189" s="175">
        <v>366.70495</v>
      </c>
      <c r="F189" s="59"/>
      <c r="G189" s="131"/>
      <c r="H189" s="211"/>
      <c r="I189" s="214">
        <f>E189-D189</f>
        <v>366.70495</v>
      </c>
    </row>
    <row r="190" spans="1:9" ht="12.75">
      <c r="A190" s="98" t="s">
        <v>169</v>
      </c>
      <c r="B190" s="125" t="s">
        <v>99</v>
      </c>
      <c r="C190" s="160"/>
      <c r="D190" s="160"/>
      <c r="E190" s="173">
        <f>E191</f>
        <v>-470.52891</v>
      </c>
      <c r="F190" s="191"/>
      <c r="G190" s="160">
        <f>G191</f>
        <v>-807.48048</v>
      </c>
      <c r="H190" s="211"/>
      <c r="I190" s="214">
        <f>E190-D190</f>
        <v>-470.52891</v>
      </c>
    </row>
    <row r="191" spans="1:9" ht="13.5" thickBot="1">
      <c r="A191" s="25" t="s">
        <v>170</v>
      </c>
      <c r="B191" s="111" t="s">
        <v>100</v>
      </c>
      <c r="C191" s="161"/>
      <c r="D191" s="161"/>
      <c r="E191" s="175">
        <v>-470.52891</v>
      </c>
      <c r="F191" s="59"/>
      <c r="G191" s="131">
        <v>-807.48048</v>
      </c>
      <c r="H191" s="211"/>
      <c r="I191" s="212">
        <f>E191-D191</f>
        <v>-470.52891</v>
      </c>
    </row>
    <row r="192" spans="1:9" ht="12" customHeight="1" thickBot="1">
      <c r="A192" s="49"/>
      <c r="B192" s="87" t="s">
        <v>140</v>
      </c>
      <c r="C192" s="79">
        <f>C119+C8</f>
        <v>358685.09742999997</v>
      </c>
      <c r="D192" s="79">
        <f>D119+D8</f>
        <v>544407.11191</v>
      </c>
      <c r="E192" s="79">
        <f>E119+E8</f>
        <v>389453.03784</v>
      </c>
      <c r="F192" s="171">
        <f>F119+F8</f>
        <v>0</v>
      </c>
      <c r="G192" s="143">
        <v>472390.06457</v>
      </c>
      <c r="H192" s="43">
        <f>E192*100/D192</f>
        <v>71.5370959195668</v>
      </c>
      <c r="I192" s="72">
        <f t="shared" si="2"/>
        <v>-154954.07406999997</v>
      </c>
    </row>
    <row r="193" spans="1:9" ht="12.75" hidden="1">
      <c r="A193" s="1"/>
      <c r="B193" s="46"/>
      <c r="C193" s="46"/>
      <c r="D193" s="46"/>
      <c r="E193" s="47"/>
      <c r="F193" s="47"/>
      <c r="G193" s="47"/>
      <c r="H193" s="13"/>
      <c r="I193" s="48"/>
    </row>
    <row r="194" spans="1:9" ht="12.75">
      <c r="A194" s="1"/>
      <c r="B194" s="46"/>
      <c r="C194" s="46"/>
      <c r="D194" s="46"/>
      <c r="E194" s="47"/>
      <c r="F194" s="47"/>
      <c r="G194" s="47"/>
      <c r="H194" s="13"/>
      <c r="I194" s="48"/>
    </row>
    <row r="195" spans="1:9" ht="12.75" hidden="1">
      <c r="A195" s="1"/>
      <c r="B195" s="46"/>
      <c r="C195" s="46"/>
      <c r="D195" s="46"/>
      <c r="E195" s="47"/>
      <c r="F195" s="47"/>
      <c r="G195" s="47"/>
      <c r="H195" s="13"/>
      <c r="I195" s="48"/>
    </row>
    <row r="196" spans="1:9" ht="12.75" hidden="1">
      <c r="A196" s="1"/>
      <c r="B196" s="46"/>
      <c r="C196" s="46"/>
      <c r="D196" s="46"/>
      <c r="E196" s="47"/>
      <c r="F196" s="47"/>
      <c r="G196" s="47"/>
      <c r="H196" s="13"/>
      <c r="I196" s="48"/>
    </row>
    <row r="197" spans="1:9" ht="12.75" hidden="1">
      <c r="A197" s="1"/>
      <c r="B197" s="46"/>
      <c r="C197" s="46"/>
      <c r="D197" s="46"/>
      <c r="E197" s="47"/>
      <c r="F197" s="47"/>
      <c r="G197" s="47"/>
      <c r="H197" s="13"/>
      <c r="I197" s="48"/>
    </row>
    <row r="198" spans="1:7" ht="12.75">
      <c r="A198" s="1" t="s">
        <v>279</v>
      </c>
      <c r="C198" s="247"/>
      <c r="D198" s="248"/>
      <c r="E198" s="248"/>
      <c r="F198" s="13"/>
      <c r="G198" s="83"/>
    </row>
    <row r="199" spans="1:7" ht="12.75">
      <c r="A199" s="1" t="s">
        <v>280</v>
      </c>
      <c r="B199" s="46"/>
      <c r="C199" s="46"/>
      <c r="D199" s="46"/>
      <c r="E199" s="47" t="s">
        <v>281</v>
      </c>
      <c r="F199" s="47"/>
      <c r="G199" s="85"/>
    </row>
    <row r="200" spans="1:7" ht="12.75" hidden="1">
      <c r="A200" s="1"/>
      <c r="B200" s="46"/>
      <c r="C200" s="46"/>
      <c r="D200" s="46"/>
      <c r="E200" s="47"/>
      <c r="F200" s="47"/>
      <c r="G200" s="83"/>
    </row>
    <row r="201" spans="1:6" ht="12.75">
      <c r="A201" s="83"/>
      <c r="B201" s="249"/>
      <c r="C201" s="249"/>
      <c r="D201" s="249"/>
      <c r="E201" s="250"/>
      <c r="F201" s="250"/>
    </row>
    <row r="202" spans="1:6" ht="12.75">
      <c r="A202" s="53" t="s">
        <v>282</v>
      </c>
      <c r="B202" s="84"/>
      <c r="C202" s="84"/>
      <c r="D202" s="84"/>
      <c r="E202" s="251"/>
      <c r="F202" s="86"/>
    </row>
    <row r="203" spans="1:6" ht="12.75">
      <c r="A203" s="53" t="s">
        <v>283</v>
      </c>
      <c r="B203" s="83"/>
      <c r="C203" s="84"/>
      <c r="D203" s="84"/>
      <c r="E203" s="86"/>
      <c r="F203" s="86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</sheetData>
  <sheetProtection/>
  <mergeCells count="3">
    <mergeCell ref="H5:I5"/>
    <mergeCell ref="H80:I80"/>
    <mergeCell ref="H156:I1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2014-10-07T10:49:44Z</cp:lastPrinted>
  <dcterms:created xsi:type="dcterms:W3CDTF">2005-05-20T13:40:13Z</dcterms:created>
  <dcterms:modified xsi:type="dcterms:W3CDTF">2014-10-09T07:36:52Z</dcterms:modified>
  <cp:category/>
  <cp:version/>
  <cp:contentType/>
  <cp:contentStatus/>
</cp:coreProperties>
</file>