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на 1 июня" sheetId="1" r:id="rId1"/>
  </sheets>
  <definedNames/>
  <calcPr fullCalcOnLoad="1"/>
</workbook>
</file>

<file path=xl/sharedStrings.xml><?xml version="1.0" encoding="utf-8"?>
<sst xmlns="http://schemas.openxmlformats.org/spreadsheetml/2006/main" count="434" uniqueCount="344">
  <si>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</si>
  <si>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</si>
  <si>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</si>
  <si>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</si>
  <si>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</si>
  <si>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</si>
  <si>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</si>
  <si>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</si>
  <si>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</si>
  <si>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</si>
  <si>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</si>
  <si>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</si>
  <si>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</si>
  <si>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</si>
  <si>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</si>
  <si>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</si>
  <si>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</si>
  <si>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</si>
  <si>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</si>
  <si>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</si>
  <si>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</si>
  <si>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</si>
  <si>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</si>
  <si>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</si>
  <si>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</si>
  <si>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</si>
  <si>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</si>
  <si>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</si>
  <si>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</si>
  <si>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</si>
  <si>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</si>
  <si>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</si>
  <si>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</si>
  <si>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</si>
  <si>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</si>
  <si>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</si>
  <si>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</si>
  <si>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</si>
  <si>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</si>
  <si>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</si>
  <si>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</si>
  <si>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</si>
  <si>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</si>
  <si>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</si>
  <si>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</si>
  <si>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</si>
  <si>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</si>
  <si>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</si>
  <si>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</si>
  <si>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</si>
  <si>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</si>
  <si>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</si>
  <si>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</si>
  <si>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</si>
  <si>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</si>
  <si>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</si>
  <si>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</si>
  <si>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</si>
  <si>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</si>
  <si>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</si>
  <si>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</si>
  <si>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</si>
  <si>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</si>
  <si>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</si>
  <si>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</si>
  <si>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</si>
  <si>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</si>
  <si>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</si>
  <si>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</si>
  <si>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</si>
  <si>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</si>
  <si>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</si>
  <si>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</si>
  <si>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</si>
  <si>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</si>
  <si>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</si>
  <si>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</si>
  <si>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</si>
  <si>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</si>
  <si>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</si>
  <si>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</si>
  <si>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</si>
  <si>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</si>
  <si>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</si>
  <si>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</si>
  <si>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</si>
  <si>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</si>
  <si>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</si>
  <si>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</si>
  <si>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</si>
  <si>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</si>
  <si>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</si>
  <si>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</si>
  <si>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</si>
  <si>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</si>
  <si>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</si>
  <si>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</si>
  <si>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</si>
  <si>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</si>
  <si>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</si>
  <si>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</si>
  <si>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</si>
  <si>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</si>
  <si>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</si>
  <si>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</si>
  <si>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</si>
  <si>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</si>
  <si>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</si>
  <si>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</si>
  <si>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</si>
  <si>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</si>
  <si>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</si>
  <si>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</si>
  <si>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</si>
  <si>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</si>
  <si>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</si>
  <si>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</si>
  <si>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</si>
  <si>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</si>
  <si>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</si>
  <si>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Адресные инвестиции</t>
  </si>
  <si>
    <t>000 2 02 02024 05 0000 151</t>
  </si>
  <si>
    <t>000 2 02 02074 05 0000 151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</si>
  <si>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</si>
  <si>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</si>
  <si>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</si>
  <si>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</si>
  <si>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</si>
  <si>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</si>
  <si>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</si>
  <si>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ЗАГС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</si>
  <si>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</si>
  <si>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</si>
  <si>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</si>
  <si>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</si>
  <si>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</si>
  <si>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</si>
  <si>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</si>
  <si>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</si>
  <si>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</si>
  <si>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</si>
  <si>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</si>
  <si>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</si>
  <si>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ветер.итруженникам тыла, реабилитированным</t>
  </si>
  <si>
    <t>000 2 02 03027 05 0000 151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</si>
  <si>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</si>
  <si>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</si>
  <si>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</si>
  <si>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</si>
  <si>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</si>
  <si>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</si>
  <si>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</si>
  <si>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</si>
  <si>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</si>
  <si>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</si>
  <si>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</si>
  <si>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</si>
  <si>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</si>
  <si>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</si>
  <si>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</si>
  <si>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000 2 02 03001 05 0000 151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</si>
  <si>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</si>
  <si>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</si>
  <si>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</si>
  <si>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</si>
  <si>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012 1 17 01050 05 0000 180</t>
  </si>
  <si>
    <t>000 2 02 02077 05 0000 151</t>
  </si>
  <si>
    <t xml:space="preserve">000 2 02 02102 05 0000 151   </t>
  </si>
  <si>
    <t>Субсидии на кап.ремонт обьектов ком. инфрастрктуры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</si>
  <si>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</si>
  <si>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</si>
  <si>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</si>
  <si>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</si>
  <si>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</si>
  <si>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Субвенции бюджетам муниципальных районов на оплпту ЖКУ отдельным категориям граждан</t>
  </si>
  <si>
    <t>Иные межбюджетные трансферты</t>
  </si>
  <si>
    <t>000 2 02 04029 05 0000 151</t>
  </si>
  <si>
    <t>000 1 14 02033 05 0000 410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</si>
  <si>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</si>
  <si>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</si>
  <si>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</si>
  <si>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Субвенц. на выплату пособия при всех формах устройства детей,лишен.родит.попечения в семью</t>
  </si>
  <si>
    <t>Субвенции на расходы административных комиссий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</si>
  <si>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</si>
  <si>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</si>
  <si>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</si>
  <si>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000 2 02 03013 05 0000 151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</si>
  <si>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</si>
  <si>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</si>
  <si>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</si>
  <si>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</si>
  <si>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</si>
  <si>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</si>
  <si>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</si>
  <si>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</si>
  <si>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</si>
  <si>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</si>
  <si>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</si>
  <si>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</si>
  <si>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</si>
  <si>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000 2 02 04034 05 0001 151</t>
  </si>
  <si>
    <t>Субсидии на ремонт многоквартирных домов</t>
  </si>
  <si>
    <t>первонач.</t>
  </si>
  <si>
    <t>111 2 02 02145 05 0000 151</t>
  </si>
  <si>
    <t>Субсидии бюджетам мун.районов на модерн.региональн.систем общего образования</t>
  </si>
  <si>
    <t xml:space="preserve">000 2 02 02088 05 0000 151   </t>
  </si>
  <si>
    <t xml:space="preserve">000 2 02 02051 05 0000 151   </t>
  </si>
  <si>
    <t>Повышениез\пл работникам дошкольных учреждений</t>
  </si>
  <si>
    <t>000 1 16 33050 05 0000 140</t>
  </si>
  <si>
    <t>Ремонт жилья ВОВ</t>
  </si>
  <si>
    <t>Межбюджетные трансферты на проведение мероприятий по повышению эф.бюдж.средств</t>
  </si>
  <si>
    <t>000 2 07 05000 05 0000 000</t>
  </si>
  <si>
    <t>2013 г.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</si>
  <si>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</si>
  <si>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</si>
  <si>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</si>
  <si>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</si>
  <si>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000  1  01  02040  01  0000  110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</si>
  <si>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Налогового Кодекса Российской Федерации</t>
  </si>
  <si>
    <t>000 1 11 05013 10 0000 120</t>
  </si>
  <si>
    <t>000 1 11 05025 05 0000 120</t>
  </si>
  <si>
    <t>000 1 14 06013 10 0000 430</t>
  </si>
  <si>
    <t>000 1 16 03010 01 0000 140</t>
  </si>
  <si>
    <t>Субсидия на подъезд к дворовым территориям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</si>
  <si>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</si>
  <si>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</si>
  <si>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ежемес.ден. вып. в случпе рождения третьего и пос. детей</t>
  </si>
  <si>
    <t>Субвенции по орг. беспеч. полноценным питанием детей до 3-х лет</t>
  </si>
  <si>
    <t xml:space="preserve">000 2 02 03090 05 0000 151 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</si>
  <si>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</si>
  <si>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</si>
  <si>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</si>
  <si>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</si>
  <si>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</si>
  <si>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</si>
  <si>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</si>
  <si>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март</t>
  </si>
  <si>
    <t>000 2 02 03119 05 0000 151</t>
  </si>
  <si>
    <t>апрель</t>
  </si>
  <si>
    <t>Проценты по газификации</t>
  </si>
  <si>
    <t xml:space="preserve">   СПРАВКА ОБ ИСПОЛНЕНИИ РАЙОННОГО БЮДЖЕТА</t>
  </si>
  <si>
    <t>май</t>
  </si>
  <si>
    <t>Средства резервного фонда (коммуналка)</t>
  </si>
  <si>
    <t>Субсидия на приобретение автомобиля</t>
  </si>
  <si>
    <t>Субсидия на реал.мер.ОЦП "Культура Оренбуржья на 2013-2018гг."культура</t>
  </si>
  <si>
    <t>Субсидия на реал.мер.ОЦП "Культура Оренбуржья на 2013-2018гг."образование</t>
  </si>
  <si>
    <t>Субсидия на МФЦ</t>
  </si>
  <si>
    <t>Подъезд к поселку Мирный</t>
  </si>
  <si>
    <t>Cубсидия в области коммунального хозяйства</t>
  </si>
  <si>
    <t>Субсидии на развитие системы градорегулирования</t>
  </si>
  <si>
    <t>Субсидия на реализацию мероприятий ОЦП "Дети Оренбуржья" на 2011-2013гг</t>
  </si>
  <si>
    <t xml:space="preserve">000 2 02 02204 05 0000 151   </t>
  </si>
  <si>
    <t>Субсидии на модернизацию региональных систем дошкольного образования</t>
  </si>
  <si>
    <t>Субсидия к участию Клуба молодых семей "В кругу друзей"(100%)</t>
  </si>
  <si>
    <r>
      <t xml:space="preserve">Субсидии молодым семьям </t>
    </r>
    <r>
      <rPr>
        <b/>
        <i/>
        <sz val="10"/>
        <rFont val="Times New Roman"/>
        <family val="1"/>
      </rPr>
      <t>Ф</t>
    </r>
  </si>
  <si>
    <t>Субсидия на проведение противоаварийных меропр.в зданиях гос.и муниц.ОУ</t>
  </si>
  <si>
    <t>111 2 02 02051 05 0000 151</t>
  </si>
  <si>
    <t>МТ на обеспечение достижения индикативных значений показателей сред.з/п пед.раб.орг-й доп-го образ-я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</si>
  <si>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</si>
  <si>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</si>
  <si>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</si>
  <si>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</si>
  <si>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</si>
  <si>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000 2 02 04025 05 0000 151</t>
  </si>
  <si>
    <t>000 2 02 04041 05 0001 151</t>
  </si>
  <si>
    <t>Субсидиина денежные выплаты мед. персоналу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</si>
  <si>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</si>
  <si>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</si>
  <si>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</si>
  <si>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</si>
  <si>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</si>
  <si>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</si>
  <si>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</si>
  <si>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</si>
  <si>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</si>
  <si>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</si>
  <si>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</si>
  <si>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</si>
  <si>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</si>
  <si>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</si>
  <si>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</si>
  <si>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2014 г.</t>
  </si>
  <si>
    <t>2014г.</t>
  </si>
  <si>
    <t>Ден. взыскания (штрафы) за нарушение зак-ва РФ об адм-х правонарушениях,</t>
  </si>
  <si>
    <t>уточн.</t>
  </si>
  <si>
    <t>000 1 05 02020 02 0000 110</t>
  </si>
  <si>
    <t>Единый налог на вмененный доход для отдельных видов деят-ти (за налоговые периоды,истекшие до 1 января 2011г)</t>
  </si>
  <si>
    <t>000 1 05 03020 01 0000 110</t>
  </si>
  <si>
    <t>Единый сельхозналог (за налоговые периоды,истекшие до 1 января 2011г)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</si>
  <si>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</si>
  <si>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</si>
  <si>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</si>
  <si>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</si>
  <si>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</si>
  <si>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10"/>
        <rFont val="Times New Roman"/>
        <family val="1"/>
      </rPr>
      <t>Ф</t>
    </r>
  </si>
  <si>
    <t>МТ для компенсации доп.расходов,возникших в результате решений принятых органами власти другого уровня</t>
  </si>
  <si>
    <t>000 1 05 01022 01 0000 110</t>
  </si>
  <si>
    <t>Налог,взимаемый с 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</si>
  <si>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>000 1 16 43000 10 0000 140</t>
  </si>
  <si>
    <t>Налог на доходы  без дополнительного норматива (49,62%)</t>
  </si>
  <si>
    <t>Налог с имущества,переходящего в порядке наследования или дарения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</si>
  <si>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</si>
  <si>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</si>
  <si>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</si>
  <si>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дотированное питание учащихся</t>
  </si>
  <si>
    <t>Cубсидии ОЦП "Обеспечение населения Оренбургской области питьевой водой"</t>
  </si>
  <si>
    <t>Субсидии на возмещение расходов ЖКУ пед. работникам в сельской местности</t>
  </si>
  <si>
    <t>Субсидия на реализацию мер. ОЦП "Безопасноть образовательных учреждений"</t>
  </si>
  <si>
    <t>Субсидия на реал.мер. ОЦП "Развитие торговли в Орен. Обл." на 2014-2016 гг.</t>
  </si>
  <si>
    <t>Субвенции на выплату денежных средств приемной семье</t>
  </si>
  <si>
    <t>Субвенции на выплату денежных средств опекуну на содержание ребенка</t>
  </si>
  <si>
    <r>
      <t xml:space="preserve">Субвенции по ежемесячной ден.вып. в случае рожд.третьего и послед. детей </t>
    </r>
    <r>
      <rPr>
        <b/>
        <i/>
        <sz val="12"/>
        <rFont val="Times New Roman"/>
        <family val="1"/>
      </rPr>
      <t>Ф</t>
    </r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</si>
  <si>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</si>
  <si>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</si>
  <si>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</si>
  <si>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</si>
  <si>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</si>
  <si>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</si>
  <si>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</si>
  <si>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</si>
  <si>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</si>
  <si>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</si>
  <si>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</si>
  <si>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МТ на исполнение судебных актов по обеспечению жилыми пом-ями детей-сирот</t>
  </si>
  <si>
    <t>МТ на комплектование книжных фондов библиотек</t>
  </si>
  <si>
    <t>Межбюджетные трансферты на реализацию программы модернизации здравоохранения МТБ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</si>
  <si>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</si>
  <si>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</si>
  <si>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</si>
  <si>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Субвенции на выплату ежемесячнго пособия на ребенка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</si>
  <si>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</si>
  <si>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</si>
  <si>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</si>
  <si>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</si>
  <si>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</si>
  <si>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Зам.начальника финансового отдела</t>
  </si>
  <si>
    <t>администрации Александровского района</t>
  </si>
  <si>
    <t>Горбатовская С.В.</t>
  </si>
  <si>
    <t>Исполнитель:  З.Р.Агишева</t>
  </si>
  <si>
    <t>(2-17-99)</t>
  </si>
  <si>
    <t>000 103  00000  00 0000 110</t>
  </si>
  <si>
    <t xml:space="preserve">          на 1 июня 2014 года</t>
  </si>
  <si>
    <t>Прочие межбюджетные трансферты</t>
  </si>
  <si>
    <t>На проведение кап.ремонта зданий учреждений культуры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</si>
</sst>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i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7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164" fontId="4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164" fontId="5" fillId="0" borderId="22" xfId="0" applyNumberFormat="1" applyFont="1" applyBorder="1" applyAlignment="1">
      <alignment/>
    </xf>
    <xf numFmtId="0" fontId="7" fillId="0" borderId="15" xfId="0" applyFont="1" applyBorder="1" applyAlignment="1">
      <alignment wrapText="1"/>
    </xf>
    <xf numFmtId="164" fontId="5" fillId="0" borderId="23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8" fillId="0" borderId="0" xfId="0" applyFont="1" applyBorder="1" applyAlignment="1">
      <alignment/>
    </xf>
    <xf numFmtId="164" fontId="4" fillId="0" borderId="13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9" fillId="0" borderId="0" xfId="0" applyFont="1" applyBorder="1" applyAlignment="1">
      <alignment horizontal="left"/>
    </xf>
    <xf numFmtId="164" fontId="5" fillId="0" borderId="26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1" fontId="5" fillId="0" borderId="28" xfId="0" applyNumberFormat="1" applyFont="1" applyBorder="1" applyAlignment="1">
      <alignment/>
    </xf>
    <xf numFmtId="0" fontId="7" fillId="0" borderId="13" xfId="0" applyFont="1" applyBorder="1" applyAlignment="1">
      <alignment/>
    </xf>
    <xf numFmtId="2" fontId="7" fillId="0" borderId="15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4" fontId="5" fillId="0" borderId="30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29" xfId="0" applyNumberFormat="1" applyFont="1" applyBorder="1" applyAlignment="1">
      <alignment horizontal="center"/>
    </xf>
    <xf numFmtId="170" fontId="5" fillId="0" borderId="3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170" fontId="5" fillId="0" borderId="27" xfId="0" applyNumberFormat="1" applyFont="1" applyBorder="1" applyAlignment="1">
      <alignment/>
    </xf>
    <xf numFmtId="0" fontId="6" fillId="0" borderId="26" xfId="0" applyFont="1" applyBorder="1" applyAlignment="1">
      <alignment/>
    </xf>
    <xf numFmtId="164" fontId="6" fillId="0" borderId="22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49" fontId="4" fillId="0" borderId="16" xfId="53" applyNumberFormat="1" applyFont="1" applyBorder="1" applyAlignment="1">
      <alignment/>
      <protection/>
    </xf>
    <xf numFmtId="49" fontId="5" fillId="0" borderId="12" xfId="53" applyNumberFormat="1" applyFont="1" applyBorder="1" applyAlignment="1">
      <alignment/>
      <protection/>
    </xf>
    <xf numFmtId="49" fontId="4" fillId="0" borderId="12" xfId="53" applyNumberFormat="1" applyFont="1" applyBorder="1" applyAlignment="1">
      <alignment/>
      <protection/>
    </xf>
    <xf numFmtId="0" fontId="4" fillId="0" borderId="26" xfId="0" applyFont="1" applyBorder="1" applyAlignment="1">
      <alignment/>
    </xf>
    <xf numFmtId="0" fontId="6" fillId="0" borderId="11" xfId="0" applyFont="1" applyBorder="1" applyAlignment="1">
      <alignment vertical="top"/>
    </xf>
    <xf numFmtId="0" fontId="5" fillId="0" borderId="2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5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5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8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53" applyFont="1" applyBorder="1" applyAlignment="1">
      <alignment horizontal="center" vertical="distributed" wrapText="1"/>
      <protection/>
    </xf>
    <xf numFmtId="0" fontId="4" fillId="0" borderId="37" xfId="0" applyFont="1" applyBorder="1" applyAlignment="1">
      <alignment wrapText="1"/>
    </xf>
    <xf numFmtId="0" fontId="4" fillId="0" borderId="36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6" fillId="0" borderId="36" xfId="0" applyFont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7" fillId="0" borderId="36" xfId="0" applyFont="1" applyBorder="1" applyAlignment="1">
      <alignment/>
    </xf>
    <xf numFmtId="0" fontId="7" fillId="0" borderId="30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0" borderId="38" xfId="0" applyFont="1" applyBorder="1" applyAlignment="1">
      <alignment/>
    </xf>
    <xf numFmtId="0" fontId="7" fillId="0" borderId="36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29" xfId="0" applyFont="1" applyBorder="1" applyAlignment="1">
      <alignment/>
    </xf>
    <xf numFmtId="0" fontId="7" fillId="0" borderId="38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65" fontId="5" fillId="0" borderId="36" xfId="0" applyNumberFormat="1" applyFont="1" applyBorder="1" applyAlignment="1">
      <alignment/>
    </xf>
    <xf numFmtId="164" fontId="5" fillId="0" borderId="37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11" fillId="0" borderId="37" xfId="0" applyFont="1" applyBorder="1" applyAlignment="1">
      <alignment/>
    </xf>
    <xf numFmtId="0" fontId="5" fillId="0" borderId="37" xfId="0" applyFont="1" applyBorder="1" applyAlignment="1">
      <alignment/>
    </xf>
    <xf numFmtId="164" fontId="4" fillId="0" borderId="37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64" fontId="5" fillId="0" borderId="36" xfId="0" applyNumberFormat="1" applyFont="1" applyBorder="1" applyAlignment="1">
      <alignment/>
    </xf>
    <xf numFmtId="165" fontId="4" fillId="0" borderId="36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0" xfId="0" applyFont="1" applyBorder="1" applyAlignment="1">
      <alignment/>
    </xf>
    <xf numFmtId="1" fontId="5" fillId="0" borderId="36" xfId="0" applyNumberFormat="1" applyFont="1" applyBorder="1" applyAlignment="1">
      <alignment/>
    </xf>
    <xf numFmtId="0" fontId="6" fillId="0" borderId="36" xfId="0" applyFont="1" applyBorder="1" applyAlignment="1">
      <alignment wrapText="1"/>
    </xf>
    <xf numFmtId="0" fontId="6" fillId="0" borderId="37" xfId="0" applyFont="1" applyBorder="1" applyAlignment="1">
      <alignment/>
    </xf>
    <xf numFmtId="164" fontId="6" fillId="0" borderId="30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165" fontId="5" fillId="0" borderId="27" xfId="0" applyNumberFormat="1" applyFont="1" applyBorder="1" applyAlignment="1">
      <alignment/>
    </xf>
    <xf numFmtId="165" fontId="5" fillId="0" borderId="21" xfId="0" applyNumberFormat="1" applyFont="1" applyBorder="1" applyAlignment="1">
      <alignment/>
    </xf>
    <xf numFmtId="2" fontId="7" fillId="0" borderId="36" xfId="0" applyNumberFormat="1" applyFont="1" applyBorder="1" applyAlignment="1">
      <alignment/>
    </xf>
    <xf numFmtId="2" fontId="7" fillId="0" borderId="30" xfId="0" applyNumberFormat="1" applyFont="1" applyBorder="1" applyAlignment="1">
      <alignment wrapText="1"/>
    </xf>
    <xf numFmtId="2" fontId="7" fillId="0" borderId="39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43" fontId="4" fillId="0" borderId="38" xfId="0" applyNumberFormat="1" applyFont="1" applyBorder="1" applyAlignment="1">
      <alignment/>
    </xf>
    <xf numFmtId="2" fontId="7" fillId="0" borderId="36" xfId="0" applyNumberFormat="1" applyFont="1" applyBorder="1" applyAlignment="1">
      <alignment wrapText="1"/>
    </xf>
    <xf numFmtId="2" fontId="7" fillId="0" borderId="37" xfId="0" applyNumberFormat="1" applyFont="1" applyBorder="1" applyAlignment="1">
      <alignment wrapText="1"/>
    </xf>
    <xf numFmtId="2" fontId="4" fillId="0" borderId="36" xfId="0" applyNumberFormat="1" applyFont="1" applyBorder="1" applyAlignment="1">
      <alignment wrapText="1"/>
    </xf>
    <xf numFmtId="2" fontId="4" fillId="0" borderId="36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7" fillId="0" borderId="38" xfId="0" applyNumberFormat="1" applyFont="1" applyBorder="1" applyAlignment="1">
      <alignment wrapText="1"/>
    </xf>
    <xf numFmtId="2" fontId="6" fillId="0" borderId="27" xfId="0" applyNumberFormat="1" applyFont="1" applyBorder="1" applyAlignment="1">
      <alignment/>
    </xf>
    <xf numFmtId="2" fontId="5" fillId="0" borderId="38" xfId="0" applyNumberFormat="1" applyFont="1" applyBorder="1" applyAlignment="1">
      <alignment/>
    </xf>
    <xf numFmtId="2" fontId="5" fillId="0" borderId="37" xfId="0" applyNumberFormat="1" applyFont="1" applyBorder="1" applyAlignment="1">
      <alignment/>
    </xf>
    <xf numFmtId="2" fontId="4" fillId="0" borderId="37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70" fontId="5" fillId="0" borderId="36" xfId="0" applyNumberFormat="1" applyFont="1" applyBorder="1" applyAlignment="1">
      <alignment/>
    </xf>
    <xf numFmtId="170" fontId="5" fillId="0" borderId="37" xfId="0" applyNumberFormat="1" applyFont="1" applyBorder="1" applyAlignment="1">
      <alignment/>
    </xf>
    <xf numFmtId="170" fontId="4" fillId="0" borderId="30" xfId="0" applyNumberFormat="1" applyFont="1" applyBorder="1" applyAlignment="1">
      <alignment/>
    </xf>
    <xf numFmtId="170" fontId="4" fillId="0" borderId="37" xfId="0" applyNumberFormat="1" applyFont="1" applyBorder="1" applyAlignment="1">
      <alignment/>
    </xf>
    <xf numFmtId="170" fontId="4" fillId="0" borderId="36" xfId="0" applyNumberFormat="1" applyFont="1" applyBorder="1" applyAlignment="1">
      <alignment/>
    </xf>
    <xf numFmtId="170" fontId="4" fillId="0" borderId="38" xfId="0" applyNumberFormat="1" applyFont="1" applyBorder="1" applyAlignment="1">
      <alignment/>
    </xf>
    <xf numFmtId="170" fontId="5" fillId="0" borderId="30" xfId="0" applyNumberFormat="1" applyFont="1" applyBorder="1" applyAlignment="1">
      <alignment/>
    </xf>
    <xf numFmtId="170" fontId="6" fillId="0" borderId="38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7" fillId="0" borderId="30" xfId="0" applyNumberFormat="1" applyFont="1" applyBorder="1" applyAlignment="1">
      <alignment/>
    </xf>
    <xf numFmtId="170" fontId="7" fillId="0" borderId="38" xfId="0" applyNumberFormat="1" applyFont="1" applyBorder="1" applyAlignment="1">
      <alignment/>
    </xf>
    <xf numFmtId="170" fontId="5" fillId="0" borderId="38" xfId="0" applyNumberFormat="1" applyFont="1" applyBorder="1" applyAlignment="1">
      <alignment/>
    </xf>
    <xf numFmtId="170" fontId="6" fillId="0" borderId="37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4" fillId="0" borderId="39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5" fillId="0" borderId="3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0" fontId="5" fillId="0" borderId="17" xfId="0" applyFont="1" applyBorder="1" applyAlignment="1">
      <alignment/>
    </xf>
    <xf numFmtId="164" fontId="6" fillId="0" borderId="36" xfId="0" applyNumberFormat="1" applyFont="1" applyBorder="1" applyAlignment="1">
      <alignment/>
    </xf>
    <xf numFmtId="164" fontId="7" fillId="0" borderId="37" xfId="0" applyNumberFormat="1" applyFont="1" applyBorder="1" applyAlignment="1">
      <alignment/>
    </xf>
    <xf numFmtId="164" fontId="4" fillId="0" borderId="38" xfId="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164" fontId="6" fillId="0" borderId="38" xfId="0" applyNumberFormat="1" applyFont="1" applyBorder="1" applyAlignment="1">
      <alignment/>
    </xf>
    <xf numFmtId="0" fontId="6" fillId="0" borderId="36" xfId="0" applyFont="1" applyBorder="1" applyAlignment="1">
      <alignment/>
    </xf>
    <xf numFmtId="164" fontId="7" fillId="0" borderId="36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" fontId="6" fillId="0" borderId="36" xfId="0" applyNumberFormat="1" applyFont="1" applyBorder="1" applyAlignment="1">
      <alignment/>
    </xf>
    <xf numFmtId="164" fontId="5" fillId="0" borderId="38" xfId="0" applyNumberFormat="1" applyFont="1" applyBorder="1" applyAlignment="1">
      <alignment/>
    </xf>
    <xf numFmtId="2" fontId="6" fillId="0" borderId="37" xfId="0" applyNumberFormat="1" applyFont="1" applyBorder="1" applyAlignment="1">
      <alignment/>
    </xf>
    <xf numFmtId="1" fontId="6" fillId="0" borderId="38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164" fontId="5" fillId="0" borderId="40" xfId="0" applyNumberFormat="1" applyFont="1" applyBorder="1" applyAlignment="1">
      <alignment/>
    </xf>
    <xf numFmtId="1" fontId="5" fillId="0" borderId="41" xfId="0" applyNumberFormat="1" applyFont="1" applyBorder="1" applyAlignment="1">
      <alignment/>
    </xf>
    <xf numFmtId="164" fontId="5" fillId="0" borderId="42" xfId="0" applyNumberFormat="1" applyFont="1" applyBorder="1" applyAlignment="1">
      <alignment/>
    </xf>
    <xf numFmtId="1" fontId="5" fillId="0" borderId="43" xfId="0" applyNumberFormat="1" applyFont="1" applyBorder="1" applyAlignment="1">
      <alignment/>
    </xf>
    <xf numFmtId="1" fontId="5" fillId="0" borderId="44" xfId="0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164" fontId="4" fillId="0" borderId="45" xfId="0" applyNumberFormat="1" applyFont="1" applyBorder="1" applyAlignment="1">
      <alignment/>
    </xf>
    <xf numFmtId="1" fontId="4" fillId="0" borderId="44" xfId="0" applyNumberFormat="1" applyFont="1" applyBorder="1" applyAlignment="1">
      <alignment/>
    </xf>
    <xf numFmtId="164" fontId="4" fillId="0" borderId="46" xfId="0" applyNumberFormat="1" applyFont="1" applyBorder="1" applyAlignment="1">
      <alignment/>
    </xf>
    <xf numFmtId="1" fontId="4" fillId="0" borderId="41" xfId="0" applyNumberFormat="1" applyFont="1" applyBorder="1" applyAlignment="1">
      <alignment/>
    </xf>
    <xf numFmtId="1" fontId="4" fillId="0" borderId="43" xfId="0" applyNumberFormat="1" applyFont="1" applyBorder="1" applyAlignment="1">
      <alignment/>
    </xf>
    <xf numFmtId="164" fontId="4" fillId="0" borderId="47" xfId="0" applyNumberFormat="1" applyFont="1" applyBorder="1" applyAlignment="1">
      <alignment/>
    </xf>
    <xf numFmtId="1" fontId="4" fillId="0" borderId="48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" fontId="5" fillId="0" borderId="49" xfId="0" applyNumberFormat="1" applyFont="1" applyBorder="1" applyAlignment="1">
      <alignment/>
    </xf>
    <xf numFmtId="1" fontId="4" fillId="0" borderId="50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1" fontId="5" fillId="0" borderId="48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164" fontId="5" fillId="0" borderId="47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1" fontId="4" fillId="0" borderId="51" xfId="0" applyNumberFormat="1" applyFont="1" applyBorder="1" applyAlignment="1">
      <alignment/>
    </xf>
    <xf numFmtId="164" fontId="5" fillId="0" borderId="46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1" fontId="6" fillId="0" borderId="44" xfId="0" applyNumberFormat="1" applyFont="1" applyBorder="1" applyAlignment="1">
      <alignment/>
    </xf>
    <xf numFmtId="164" fontId="6" fillId="0" borderId="45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8" xfId="0" applyFont="1" applyBorder="1" applyAlignment="1">
      <alignment/>
    </xf>
    <xf numFmtId="164" fontId="5" fillId="0" borderId="25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7" fillId="0" borderId="37" xfId="53" applyFont="1" applyBorder="1" applyAlignment="1">
      <alignment horizontal="distributed" wrapText="1"/>
      <protection/>
    </xf>
    <xf numFmtId="0" fontId="51" fillId="0" borderId="30" xfId="0" applyFont="1" applyBorder="1" applyAlignment="1">
      <alignment horizontal="distributed" vertical="distributed" wrapText="1"/>
    </xf>
    <xf numFmtId="0" fontId="7" fillId="0" borderId="37" xfId="53" applyFont="1" applyBorder="1" applyAlignment="1">
      <alignment horizontal="distributed" vertical="distributed" wrapText="1"/>
      <protection/>
    </xf>
    <xf numFmtId="0" fontId="7" fillId="0" borderId="30" xfId="0" applyFont="1" applyBorder="1" applyAlignment="1">
      <alignment horizontal="left"/>
    </xf>
    <xf numFmtId="0" fontId="7" fillId="0" borderId="37" xfId="53" applyFont="1" applyBorder="1" applyAlignment="1">
      <alignment horizontal="left" vertical="distributed" wrapText="1"/>
      <protection/>
    </xf>
    <xf numFmtId="0" fontId="7" fillId="0" borderId="27" xfId="0" applyFont="1" applyBorder="1" applyAlignment="1">
      <alignment/>
    </xf>
    <xf numFmtId="0" fontId="14" fillId="0" borderId="37" xfId="0" applyFont="1" applyBorder="1" applyAlignment="1">
      <alignment vertical="distributed" wrapText="1"/>
    </xf>
    <xf numFmtId="0" fontId="52" fillId="0" borderId="37" xfId="0" applyFont="1" applyBorder="1" applyAlignment="1">
      <alignment vertical="distributed" wrapText="1"/>
    </xf>
    <xf numFmtId="164" fontId="7" fillId="0" borderId="13" xfId="0" applyNumberFormat="1" applyFont="1" applyBorder="1" applyAlignment="1">
      <alignment/>
    </xf>
    <xf numFmtId="164" fontId="7" fillId="0" borderId="38" xfId="0" applyNumberFormat="1" applyFont="1" applyBorder="1" applyAlignment="1">
      <alignment/>
    </xf>
    <xf numFmtId="0" fontId="4" fillId="0" borderId="38" xfId="0" applyFont="1" applyBorder="1" applyAlignment="1">
      <alignment wrapText="1"/>
    </xf>
    <xf numFmtId="165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170" fontId="13" fillId="0" borderId="0" xfId="0" applyNumberFormat="1" applyFont="1" applyAlignment="1">
      <alignment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tabSelected="1" zoomScalePageLayoutView="0" workbookViewId="0" topLeftCell="B1">
      <selection activeCell="I14" sqref="I14"/>
    </sheetView>
  </sheetViews>
  <sheetFormatPr defaultColWidth="9.00390625" defaultRowHeight="12.75"/>
  <cols>
    <col min="1" max="1" width="23.25390625" style="24" customWidth="1"/>
    <col min="2" max="2" width="68.125" style="1" customWidth="1"/>
    <col min="3" max="4" width="12.625" style="1" customWidth="1"/>
    <col min="5" max="5" width="14.125" style="1" customWidth="1"/>
    <col min="6" max="6" width="11.00390625" style="1" hidden="1" customWidth="1"/>
    <col min="7" max="7" width="11.25390625" style="1" customWidth="1"/>
    <col min="8" max="8" width="8.25390625" style="1" customWidth="1"/>
    <col min="9" max="9" width="10.25390625" style="1" customWidth="1"/>
    <col min="10" max="16384" width="9.125" style="3" customWidth="1"/>
  </cols>
  <sheetData>
    <row r="1" spans="1:4" ht="12.75">
      <c r="A1" s="1"/>
      <c r="B1" s="2" t="s">
        <v>240</v>
      </c>
      <c r="C1" s="2"/>
      <c r="D1" s="2"/>
    </row>
    <row r="2" spans="1:4" ht="12.75">
      <c r="A2" s="1"/>
      <c r="B2" s="2" t="s">
        <v>0</v>
      </c>
      <c r="C2" s="2"/>
      <c r="D2" s="2"/>
    </row>
    <row r="3" spans="1:5" ht="12.75">
      <c r="A3" s="1"/>
      <c r="B3" s="2" t="s">
        <v>1</v>
      </c>
      <c r="C3" s="2"/>
      <c r="D3" s="2"/>
      <c r="E3" s="4"/>
    </row>
    <row r="4" spans="1:9" ht="14.25" customHeight="1" thickBot="1">
      <c r="A4" s="1"/>
      <c r="B4" s="2" t="s">
        <v>341</v>
      </c>
      <c r="C4" s="2"/>
      <c r="D4" s="2"/>
      <c r="H4" s="50"/>
      <c r="I4" s="46"/>
    </row>
    <row r="5" spans="1:9" s="7" customFormat="1" ht="10.5" customHeight="1" thickBot="1">
      <c r="A5" s="5" t="s">
        <v>2</v>
      </c>
      <c r="B5" s="60"/>
      <c r="C5" s="69" t="s">
        <v>202</v>
      </c>
      <c r="D5" s="69" t="s">
        <v>284</v>
      </c>
      <c r="E5" s="69" t="s">
        <v>3</v>
      </c>
      <c r="F5" s="70"/>
      <c r="G5" s="69" t="s">
        <v>3</v>
      </c>
      <c r="H5" s="259" t="s">
        <v>162</v>
      </c>
      <c r="I5" s="260"/>
    </row>
    <row r="6" spans="1:9" s="7" customFormat="1" ht="9.75" customHeight="1">
      <c r="A6" s="8" t="s">
        <v>4</v>
      </c>
      <c r="B6" s="61" t="s">
        <v>5</v>
      </c>
      <c r="C6" s="61" t="s">
        <v>161</v>
      </c>
      <c r="D6" s="61" t="s">
        <v>161</v>
      </c>
      <c r="E6" s="71" t="s">
        <v>241</v>
      </c>
      <c r="F6" s="67" t="s">
        <v>238</v>
      </c>
      <c r="G6" s="71" t="s">
        <v>241</v>
      </c>
      <c r="H6" s="69" t="s">
        <v>8</v>
      </c>
      <c r="I6" s="60" t="s">
        <v>9</v>
      </c>
    </row>
    <row r="7" spans="1:9" ht="10.5" customHeight="1" thickBot="1">
      <c r="A7" s="9" t="s">
        <v>7</v>
      </c>
      <c r="B7" s="62"/>
      <c r="C7" s="65" t="s">
        <v>6</v>
      </c>
      <c r="D7" s="65" t="s">
        <v>6</v>
      </c>
      <c r="E7" s="65" t="s">
        <v>281</v>
      </c>
      <c r="F7" s="17"/>
      <c r="G7" s="65" t="s">
        <v>212</v>
      </c>
      <c r="H7" s="40"/>
      <c r="I7" s="40"/>
    </row>
    <row r="8" spans="1:9" s="12" customFormat="1" ht="12.75">
      <c r="A8" s="11" t="s">
        <v>10</v>
      </c>
      <c r="B8" s="102" t="s">
        <v>11</v>
      </c>
      <c r="C8" s="129">
        <f>C9+C23+C34+C41+C66+C74+C84+C110+C54+C83+C82+C17</f>
        <v>45481.75</v>
      </c>
      <c r="D8" s="129">
        <f>D9+D23+D34+D41+D66+D74+D84+D110+D54+D83+D82+D17</f>
        <v>47174.75</v>
      </c>
      <c r="E8" s="176">
        <f>E9+E23+E34+E41+E66+E74+E84+E110+E54+E83+E82+E17</f>
        <v>18982.962</v>
      </c>
      <c r="F8" s="172">
        <f>F9+F23+F34+F41+F66+F74+F84+F110+F54+F83+F82</f>
        <v>0</v>
      </c>
      <c r="G8" s="176">
        <f>G9+G23+G34+G41+G66+G74+G84+G110+G54+G83+G82+G17</f>
        <v>22054.1</v>
      </c>
      <c r="H8" s="211">
        <f>E8*100/D8</f>
        <v>40.239666346933475</v>
      </c>
      <c r="I8" s="212">
        <f>E8-D8</f>
        <v>-28191.788</v>
      </c>
    </row>
    <row r="9" spans="1:9" s="14" customFormat="1" ht="13.5">
      <c r="A9" s="21" t="s">
        <v>12</v>
      </c>
      <c r="B9" s="103" t="s">
        <v>13</v>
      </c>
      <c r="C9" s="130">
        <f>C10</f>
        <v>32823</v>
      </c>
      <c r="D9" s="130">
        <f>D10</f>
        <v>33346</v>
      </c>
      <c r="E9" s="177">
        <f>E10</f>
        <v>11201.36122</v>
      </c>
      <c r="F9" s="172">
        <f>F10</f>
        <v>0</v>
      </c>
      <c r="G9" s="130">
        <f>G10</f>
        <v>14710.6</v>
      </c>
      <c r="H9" s="213">
        <f>E9*100/D9</f>
        <v>33.591318958795654</v>
      </c>
      <c r="I9" s="214">
        <f>E9-D9</f>
        <v>-22144.63878</v>
      </c>
    </row>
    <row r="10" spans="1:9" ht="12.75">
      <c r="A10" s="24" t="s">
        <v>14</v>
      </c>
      <c r="B10" s="115" t="s">
        <v>15</v>
      </c>
      <c r="C10" s="131">
        <f>C13+C14+C15+C16</f>
        <v>32823</v>
      </c>
      <c r="D10" s="131">
        <f>D13+D14+D15+D16</f>
        <v>33346</v>
      </c>
      <c r="E10" s="178">
        <f>E13+E14+E15+E16</f>
        <v>11201.36122</v>
      </c>
      <c r="F10" s="31">
        <f>F13+F14+F15+F16</f>
        <v>0</v>
      </c>
      <c r="G10" s="131">
        <v>14710.6</v>
      </c>
      <c r="H10" s="213">
        <f>E10*100/D10</f>
        <v>33.591318958795654</v>
      </c>
      <c r="I10" s="215">
        <f>E10-D10</f>
        <v>-22144.63878</v>
      </c>
    </row>
    <row r="11" spans="1:9" ht="14.25" customHeight="1">
      <c r="A11" s="6"/>
      <c r="B11" s="121" t="s">
        <v>299</v>
      </c>
      <c r="C11" s="132"/>
      <c r="D11" s="132"/>
      <c r="E11" s="179">
        <f>E10*20%/49.62%</f>
        <v>4514.857404272471</v>
      </c>
      <c r="F11" s="59"/>
      <c r="G11" s="134">
        <v>47788.6</v>
      </c>
      <c r="H11" s="213"/>
      <c r="I11" s="215"/>
    </row>
    <row r="12" spans="1:9" ht="0.75" customHeight="1">
      <c r="A12" s="11"/>
      <c r="B12" s="202"/>
      <c r="C12" s="133"/>
      <c r="D12" s="133"/>
      <c r="E12" s="177"/>
      <c r="F12" s="172"/>
      <c r="G12" s="130"/>
      <c r="H12" s="213" t="e">
        <f>E12*100/D12</f>
        <v>#DIV/0!</v>
      </c>
      <c r="I12" s="215">
        <f aca="true" t="shared" si="0" ref="I12:I21">E12-D12</f>
        <v>0</v>
      </c>
    </row>
    <row r="13" spans="1:9" ht="25.5">
      <c r="A13" s="88" t="s">
        <v>213</v>
      </c>
      <c r="B13" s="243" t="s">
        <v>231</v>
      </c>
      <c r="C13" s="134">
        <v>32823</v>
      </c>
      <c r="D13" s="134">
        <v>32923</v>
      </c>
      <c r="E13" s="179">
        <v>11044.19889</v>
      </c>
      <c r="F13" s="59"/>
      <c r="G13" s="135">
        <v>14569.4</v>
      </c>
      <c r="H13" s="217">
        <f>E13*100/D13</f>
        <v>33.545542295659565</v>
      </c>
      <c r="I13" s="218">
        <f t="shared" si="0"/>
        <v>-21878.80111</v>
      </c>
    </row>
    <row r="14" spans="1:9" ht="63" customHeight="1">
      <c r="A14" s="88" t="s">
        <v>214</v>
      </c>
      <c r="B14" s="244" t="s">
        <v>232</v>
      </c>
      <c r="C14" s="135"/>
      <c r="D14" s="135">
        <v>260</v>
      </c>
      <c r="E14" s="180">
        <v>32.34223</v>
      </c>
      <c r="F14" s="34"/>
      <c r="G14" s="134">
        <v>50.7</v>
      </c>
      <c r="H14" s="217">
        <f>E14*100/D14</f>
        <v>12.43931923076923</v>
      </c>
      <c r="I14" s="218">
        <f t="shared" si="0"/>
        <v>-227.65777</v>
      </c>
    </row>
    <row r="15" spans="1:9" ht="24.75" customHeight="1">
      <c r="A15" s="88" t="s">
        <v>215</v>
      </c>
      <c r="B15" s="245" t="s">
        <v>216</v>
      </c>
      <c r="C15" s="134"/>
      <c r="D15" s="134">
        <v>163</v>
      </c>
      <c r="E15" s="179">
        <v>124.8201</v>
      </c>
      <c r="F15" s="59"/>
      <c r="G15" s="134">
        <v>90.5</v>
      </c>
      <c r="H15" s="217">
        <f>E15*100/D15</f>
        <v>76.57674846625767</v>
      </c>
      <c r="I15" s="218">
        <f t="shared" si="0"/>
        <v>-38.1799</v>
      </c>
    </row>
    <row r="16" spans="1:9" ht="16.5" customHeight="1">
      <c r="A16" s="88" t="s">
        <v>217</v>
      </c>
      <c r="B16" s="245" t="s">
        <v>218</v>
      </c>
      <c r="C16" s="135"/>
      <c r="D16" s="135"/>
      <c r="E16" s="180"/>
      <c r="F16" s="34"/>
      <c r="G16" s="135"/>
      <c r="H16" s="219"/>
      <c r="I16" s="220">
        <f t="shared" si="0"/>
        <v>0</v>
      </c>
    </row>
    <row r="17" spans="1:9" s="7" customFormat="1" ht="22.5" customHeight="1">
      <c r="A17" s="89" t="s">
        <v>340</v>
      </c>
      <c r="B17" s="107" t="s">
        <v>266</v>
      </c>
      <c r="C17" s="136">
        <f>C18</f>
        <v>39.5</v>
      </c>
      <c r="D17" s="136">
        <f>D18</f>
        <v>39.5</v>
      </c>
      <c r="E17" s="176">
        <f>E18</f>
        <v>12.36075</v>
      </c>
      <c r="F17" s="100"/>
      <c r="G17" s="136"/>
      <c r="H17" s="217">
        <f>E17*100/D17</f>
        <v>31.293037974683546</v>
      </c>
      <c r="I17" s="220">
        <f t="shared" si="0"/>
        <v>-27.13925</v>
      </c>
    </row>
    <row r="18" spans="1:9" ht="15" customHeight="1">
      <c r="A18" s="90" t="s">
        <v>272</v>
      </c>
      <c r="B18" s="246" t="s">
        <v>268</v>
      </c>
      <c r="C18" s="135">
        <f>C19+C20+C21+C22</f>
        <v>39.5</v>
      </c>
      <c r="D18" s="135">
        <f>D19+D20+D21+D22</f>
        <v>39.5</v>
      </c>
      <c r="E18" s="180">
        <f>E19+E20+E21+E22</f>
        <v>12.36075</v>
      </c>
      <c r="F18" s="34"/>
      <c r="G18" s="135"/>
      <c r="H18" s="217">
        <f>E18*100/D18</f>
        <v>31.293037974683546</v>
      </c>
      <c r="I18" s="220">
        <f t="shared" si="0"/>
        <v>-27.13925</v>
      </c>
    </row>
    <row r="19" spans="1:9" ht="15" customHeight="1">
      <c r="A19" s="90" t="s">
        <v>273</v>
      </c>
      <c r="B19" s="247" t="s">
        <v>267</v>
      </c>
      <c r="C19" s="137">
        <v>14.5</v>
      </c>
      <c r="D19" s="137">
        <v>14.5</v>
      </c>
      <c r="E19" s="180">
        <v>4.88798</v>
      </c>
      <c r="F19" s="34"/>
      <c r="G19" s="135"/>
      <c r="H19" s="217">
        <f>E19*100/D19</f>
        <v>33.710206896551725</v>
      </c>
      <c r="I19" s="220">
        <f t="shared" si="0"/>
        <v>-9.612020000000001</v>
      </c>
    </row>
    <row r="20" spans="1:9" ht="12" customHeight="1">
      <c r="A20" s="90" t="s">
        <v>274</v>
      </c>
      <c r="B20" s="247" t="s">
        <v>269</v>
      </c>
      <c r="C20" s="137">
        <v>0.3</v>
      </c>
      <c r="D20" s="137">
        <v>0.3</v>
      </c>
      <c r="E20" s="180">
        <v>0.09363</v>
      </c>
      <c r="F20" s="34"/>
      <c r="G20" s="135"/>
      <c r="H20" s="217">
        <f>E20*100/D20</f>
        <v>31.210000000000004</v>
      </c>
      <c r="I20" s="220">
        <f t="shared" si="0"/>
        <v>-0.20637</v>
      </c>
    </row>
    <row r="21" spans="1:9" ht="14.25" customHeight="1">
      <c r="A21" s="90" t="s">
        <v>275</v>
      </c>
      <c r="B21" s="247" t="s">
        <v>270</v>
      </c>
      <c r="C21" s="137">
        <v>23.4</v>
      </c>
      <c r="D21" s="137">
        <v>23.4</v>
      </c>
      <c r="E21" s="180">
        <v>7.37914</v>
      </c>
      <c r="F21" s="34"/>
      <c r="G21" s="135"/>
      <c r="H21" s="217">
        <f>E21*100/D21</f>
        <v>31.534786324786324</v>
      </c>
      <c r="I21" s="220">
        <f t="shared" si="0"/>
        <v>-16.02086</v>
      </c>
    </row>
    <row r="22" spans="1:9" ht="14.25" customHeight="1">
      <c r="A22" s="90" t="s">
        <v>276</v>
      </c>
      <c r="B22" s="247" t="s">
        <v>271</v>
      </c>
      <c r="C22" s="137">
        <v>1.3</v>
      </c>
      <c r="D22" s="137">
        <v>1.3</v>
      </c>
      <c r="E22" s="180"/>
      <c r="F22" s="34"/>
      <c r="G22" s="135"/>
      <c r="H22" s="219"/>
      <c r="I22" s="220"/>
    </row>
    <row r="23" spans="1:9" s="22" customFormat="1" ht="12" customHeight="1">
      <c r="A23" s="26" t="s">
        <v>16</v>
      </c>
      <c r="B23" s="103" t="s">
        <v>17</v>
      </c>
      <c r="C23" s="106">
        <f>C24+C29+C31+C33+C30+C32</f>
        <v>5530</v>
      </c>
      <c r="D23" s="106">
        <f>D24+D29+D31+D33+D30+D32</f>
        <v>6156</v>
      </c>
      <c r="E23" s="176">
        <f>E24+E29+E31+E33+E32+E30</f>
        <v>2361.98473</v>
      </c>
      <c r="F23" s="35">
        <f>F24+F29+F31+F33</f>
        <v>0</v>
      </c>
      <c r="G23" s="197">
        <v>3242.7</v>
      </c>
      <c r="H23" s="216">
        <f>E23*100/D23</f>
        <v>38.368822774528915</v>
      </c>
      <c r="I23" s="212">
        <f aca="true" t="shared" si="1" ref="I23:I34">E23-D23</f>
        <v>-3794.01527</v>
      </c>
    </row>
    <row r="24" spans="1:9" s="22" customFormat="1" ht="13.5" customHeight="1">
      <c r="A24" s="15" t="s">
        <v>157</v>
      </c>
      <c r="B24" s="123" t="s">
        <v>171</v>
      </c>
      <c r="C24" s="109">
        <f>C25+C26</f>
        <v>2914.8</v>
      </c>
      <c r="D24" s="109">
        <f>D25+D26</f>
        <v>3014.8</v>
      </c>
      <c r="E24" s="180">
        <f>E25+E26+E27</f>
        <v>335.44201999999996</v>
      </c>
      <c r="F24" s="191"/>
      <c r="G24" s="148">
        <v>975.04</v>
      </c>
      <c r="H24" s="217">
        <f>E24*100/D24</f>
        <v>11.126509884569456</v>
      </c>
      <c r="I24" s="220">
        <f t="shared" si="1"/>
        <v>-2679.35798</v>
      </c>
    </row>
    <row r="25" spans="1:9" s="22" customFormat="1" ht="24.75" customHeight="1">
      <c r="A25" s="15" t="s">
        <v>158</v>
      </c>
      <c r="B25" s="123" t="s">
        <v>172</v>
      </c>
      <c r="C25" s="108">
        <v>654.8</v>
      </c>
      <c r="D25" s="108">
        <v>754.8</v>
      </c>
      <c r="E25" s="179">
        <v>277.37312</v>
      </c>
      <c r="F25" s="191"/>
      <c r="G25" s="198">
        <v>294.3</v>
      </c>
      <c r="H25" s="217">
        <f>E25*100/D25</f>
        <v>36.74789613142554</v>
      </c>
      <c r="I25" s="220">
        <f t="shared" si="1"/>
        <v>-477.42688</v>
      </c>
    </row>
    <row r="26" spans="1:9" ht="24.75" customHeight="1">
      <c r="A26" s="15" t="s">
        <v>159</v>
      </c>
      <c r="B26" s="123" t="s">
        <v>173</v>
      </c>
      <c r="C26" s="117">
        <v>2260</v>
      </c>
      <c r="D26" s="117">
        <v>2260</v>
      </c>
      <c r="E26" s="178">
        <v>135.43439</v>
      </c>
      <c r="G26" s="159">
        <v>680.7</v>
      </c>
      <c r="H26" s="217">
        <f>E26*100/D26</f>
        <v>5.992672123893805</v>
      </c>
      <c r="I26" s="221">
        <f t="shared" si="1"/>
        <v>-2124.56561</v>
      </c>
    </row>
    <row r="27" spans="1:9" ht="36" customHeight="1">
      <c r="A27" s="15" t="s">
        <v>296</v>
      </c>
      <c r="B27" s="123" t="s">
        <v>297</v>
      </c>
      <c r="C27" s="108"/>
      <c r="D27" s="108"/>
      <c r="E27" s="179">
        <v>-77.36549</v>
      </c>
      <c r="F27" s="28"/>
      <c r="G27" s="165"/>
      <c r="H27" s="222"/>
      <c r="I27" s="221"/>
    </row>
    <row r="28" spans="1:9" ht="12.75">
      <c r="A28" s="15" t="s">
        <v>18</v>
      </c>
      <c r="B28" s="121" t="s">
        <v>19</v>
      </c>
      <c r="C28" s="105"/>
      <c r="D28" s="105"/>
      <c r="E28" s="181"/>
      <c r="F28" s="51"/>
      <c r="G28" s="199"/>
      <c r="H28" s="222"/>
      <c r="I28" s="223">
        <f t="shared" si="1"/>
        <v>0</v>
      </c>
    </row>
    <row r="29" spans="1:9" ht="12" customHeight="1">
      <c r="A29" s="10"/>
      <c r="B29" s="118" t="s">
        <v>20</v>
      </c>
      <c r="C29" s="109">
        <v>2353.2</v>
      </c>
      <c r="D29" s="109">
        <v>2353.2</v>
      </c>
      <c r="E29" s="180">
        <v>1641.3265</v>
      </c>
      <c r="F29" s="34"/>
      <c r="G29" s="135">
        <v>1964.9</v>
      </c>
      <c r="H29" s="219">
        <f>E29*100/D29</f>
        <v>69.74870389257183</v>
      </c>
      <c r="I29" s="220">
        <f t="shared" si="1"/>
        <v>-711.8734999999999</v>
      </c>
    </row>
    <row r="30" spans="1:9" ht="24.75" customHeight="1" thickBot="1">
      <c r="A30" s="15" t="s">
        <v>285</v>
      </c>
      <c r="B30" s="125" t="s">
        <v>286</v>
      </c>
      <c r="C30" s="109"/>
      <c r="D30" s="109">
        <v>25</v>
      </c>
      <c r="E30" s="180">
        <v>-6.41847</v>
      </c>
      <c r="F30" s="34"/>
      <c r="G30" s="135"/>
      <c r="H30" s="219"/>
      <c r="I30" s="220">
        <f t="shared" si="1"/>
        <v>-31.41847</v>
      </c>
    </row>
    <row r="31" spans="1:9" ht="13.5" thickBot="1">
      <c r="A31" s="91" t="s">
        <v>21</v>
      </c>
      <c r="B31" s="248" t="s">
        <v>330</v>
      </c>
      <c r="C31" s="109">
        <v>262</v>
      </c>
      <c r="D31" s="109">
        <v>262</v>
      </c>
      <c r="E31" s="179">
        <v>253.70313</v>
      </c>
      <c r="F31" s="34"/>
      <c r="G31" s="134">
        <v>233.8</v>
      </c>
      <c r="H31" s="224">
        <f>E31*100/D31</f>
        <v>96.83325572519084</v>
      </c>
      <c r="I31" s="220">
        <f t="shared" si="1"/>
        <v>-8.296870000000013</v>
      </c>
    </row>
    <row r="32" spans="1:9" ht="13.5" thickBot="1">
      <c r="A32" s="91" t="s">
        <v>287</v>
      </c>
      <c r="B32" s="248" t="s">
        <v>288</v>
      </c>
      <c r="C32" s="109"/>
      <c r="D32" s="109">
        <v>1</v>
      </c>
      <c r="E32" s="179">
        <v>20.24355</v>
      </c>
      <c r="F32" s="34"/>
      <c r="G32" s="135"/>
      <c r="H32" s="45"/>
      <c r="I32" s="221">
        <f t="shared" si="1"/>
        <v>19.24355</v>
      </c>
    </row>
    <row r="33" spans="1:9" ht="12.75">
      <c r="A33" s="10" t="s">
        <v>230</v>
      </c>
      <c r="B33" s="115" t="s">
        <v>312</v>
      </c>
      <c r="C33" s="109"/>
      <c r="D33" s="109">
        <v>500</v>
      </c>
      <c r="E33" s="179">
        <v>117.688</v>
      </c>
      <c r="F33" s="34"/>
      <c r="G33" s="135">
        <v>68.9</v>
      </c>
      <c r="H33" s="217">
        <f>E33*100/D33</f>
        <v>23.5376</v>
      </c>
      <c r="I33" s="221">
        <f t="shared" si="1"/>
        <v>-382.312</v>
      </c>
    </row>
    <row r="34" spans="1:9" ht="13.5">
      <c r="A34" s="29" t="s">
        <v>22</v>
      </c>
      <c r="B34" s="110" t="s">
        <v>23</v>
      </c>
      <c r="C34" s="133">
        <f>C36+C38</f>
        <v>882.65</v>
      </c>
      <c r="D34" s="133">
        <f>D36+D38</f>
        <v>882.65</v>
      </c>
      <c r="E34" s="177">
        <f>E36+E38+E39</f>
        <v>417.97992</v>
      </c>
      <c r="F34" s="52">
        <f>F36+F38</f>
        <v>0</v>
      </c>
      <c r="G34" s="143">
        <v>356.1</v>
      </c>
      <c r="H34" s="213">
        <f>E34*100/D34</f>
        <v>47.3551147113805</v>
      </c>
      <c r="I34" s="215">
        <f t="shared" si="1"/>
        <v>-464.67008</v>
      </c>
    </row>
    <row r="35" spans="1:9" ht="12.75">
      <c r="A35" s="15" t="s">
        <v>24</v>
      </c>
      <c r="B35" s="121" t="s">
        <v>25</v>
      </c>
      <c r="C35" s="105"/>
      <c r="D35" s="105"/>
      <c r="E35" s="181"/>
      <c r="F35" s="51"/>
      <c r="G35" s="199"/>
      <c r="H35" s="213"/>
      <c r="I35" s="225"/>
    </row>
    <row r="36" spans="2:9" ht="13.5">
      <c r="B36" s="115" t="s">
        <v>26</v>
      </c>
      <c r="C36" s="104">
        <f>C37</f>
        <v>882.65</v>
      </c>
      <c r="D36" s="104">
        <f>D37</f>
        <v>882.65</v>
      </c>
      <c r="E36" s="178">
        <f>E37</f>
        <v>417.97992</v>
      </c>
      <c r="F36" s="1">
        <f>F37</f>
        <v>0</v>
      </c>
      <c r="G36" s="143">
        <v>344.1</v>
      </c>
      <c r="H36" s="224">
        <f>E36*100/D36</f>
        <v>47.3551147113805</v>
      </c>
      <c r="I36" s="226">
        <f>E36-D36</f>
        <v>-464.67008</v>
      </c>
    </row>
    <row r="37" spans="1:9" ht="13.5">
      <c r="A37" s="15" t="s">
        <v>27</v>
      </c>
      <c r="B37" s="113" t="s">
        <v>301</v>
      </c>
      <c r="C37" s="111">
        <v>882.65</v>
      </c>
      <c r="D37" s="111">
        <v>882.65</v>
      </c>
      <c r="E37" s="181">
        <v>417.97992</v>
      </c>
      <c r="F37" s="31"/>
      <c r="G37" s="143">
        <v>344.1</v>
      </c>
      <c r="H37" s="224">
        <f>E37*100/D37</f>
        <v>47.3551147113805</v>
      </c>
      <c r="I37" s="220">
        <f>E37-D37</f>
        <v>-464.67008</v>
      </c>
    </row>
    <row r="38" spans="1:9" ht="12.75">
      <c r="A38" s="25" t="s">
        <v>28</v>
      </c>
      <c r="B38" s="113" t="s">
        <v>302</v>
      </c>
      <c r="C38" s="105"/>
      <c r="D38" s="105"/>
      <c r="E38" s="179"/>
      <c r="F38" s="51"/>
      <c r="G38" s="199"/>
      <c r="H38" s="227"/>
      <c r="I38" s="218">
        <f>E38-D38</f>
        <v>0</v>
      </c>
    </row>
    <row r="39" spans="1:9" ht="12.75">
      <c r="A39" s="25" t="s">
        <v>235</v>
      </c>
      <c r="B39" s="113" t="s">
        <v>303</v>
      </c>
      <c r="C39" s="111"/>
      <c r="D39" s="111"/>
      <c r="E39" s="179"/>
      <c r="F39" s="59"/>
      <c r="G39" s="134">
        <v>12</v>
      </c>
      <c r="H39" s="227"/>
      <c r="I39" s="221"/>
    </row>
    <row r="40" spans="1:10" ht="13.5">
      <c r="A40" s="30" t="s">
        <v>29</v>
      </c>
      <c r="B40" s="112" t="s">
        <v>30</v>
      </c>
      <c r="C40" s="138"/>
      <c r="D40" s="138"/>
      <c r="E40" s="182"/>
      <c r="F40" s="13"/>
      <c r="G40" s="200"/>
      <c r="H40" s="213"/>
      <c r="I40" s="228"/>
      <c r="J40" s="7"/>
    </row>
    <row r="41" spans="1:10" ht="13.5">
      <c r="A41" s="11"/>
      <c r="B41" s="112" t="s">
        <v>31</v>
      </c>
      <c r="C41" s="136">
        <f>C46+C48+C42+C45+C43</f>
        <v>0</v>
      </c>
      <c r="D41" s="136">
        <f>D46+D48+D42+D45+D43</f>
        <v>0</v>
      </c>
      <c r="E41" s="176">
        <f>E46+E48+E42+E45+E43+E44</f>
        <v>0</v>
      </c>
      <c r="F41" s="166"/>
      <c r="G41" s="197"/>
      <c r="H41" s="211"/>
      <c r="I41" s="212">
        <f>E41-D41</f>
        <v>0</v>
      </c>
      <c r="J41" s="7"/>
    </row>
    <row r="42" spans="1:9" s="7" customFormat="1" ht="12.75">
      <c r="A42" s="10" t="s">
        <v>32</v>
      </c>
      <c r="B42" s="113" t="s">
        <v>33</v>
      </c>
      <c r="C42" s="109"/>
      <c r="D42" s="109"/>
      <c r="E42" s="180"/>
      <c r="F42" s="34"/>
      <c r="G42" s="135"/>
      <c r="H42" s="224"/>
      <c r="I42" s="212">
        <f>E42-D42</f>
        <v>0</v>
      </c>
    </row>
    <row r="43" spans="1:9" s="7" customFormat="1" ht="12.75">
      <c r="A43" s="10" t="s">
        <v>34</v>
      </c>
      <c r="B43" s="113" t="s">
        <v>35</v>
      </c>
      <c r="C43" s="118"/>
      <c r="D43" s="118"/>
      <c r="E43" s="180"/>
      <c r="F43" s="34"/>
      <c r="G43" s="135"/>
      <c r="H43" s="217"/>
      <c r="I43" s="212">
        <f>E43-D43</f>
        <v>0</v>
      </c>
    </row>
    <row r="44" spans="1:9" s="7" customFormat="1" ht="12.75">
      <c r="A44" s="10" t="s">
        <v>36</v>
      </c>
      <c r="B44" s="113" t="s">
        <v>300</v>
      </c>
      <c r="C44" s="118"/>
      <c r="D44" s="118"/>
      <c r="E44" s="180"/>
      <c r="F44" s="34"/>
      <c r="G44" s="135"/>
      <c r="H44" s="217"/>
      <c r="I44" s="212"/>
    </row>
    <row r="45" spans="1:9" s="7" customFormat="1" ht="12.75">
      <c r="A45" s="10" t="s">
        <v>37</v>
      </c>
      <c r="B45" s="113" t="s">
        <v>38</v>
      </c>
      <c r="C45" s="118"/>
      <c r="D45" s="118"/>
      <c r="E45" s="180"/>
      <c r="F45" s="34"/>
      <c r="G45" s="135"/>
      <c r="H45" s="217"/>
      <c r="I45" s="212"/>
    </row>
    <row r="46" spans="1:10" s="7" customFormat="1" ht="13.5">
      <c r="A46" s="10" t="s">
        <v>39</v>
      </c>
      <c r="B46" s="113" t="s">
        <v>40</v>
      </c>
      <c r="C46" s="111">
        <f>C47</f>
        <v>0</v>
      </c>
      <c r="D46" s="111">
        <f>D47</f>
        <v>0</v>
      </c>
      <c r="E46" s="179">
        <f>E47</f>
        <v>0</v>
      </c>
      <c r="F46" s="28">
        <f>F47</f>
        <v>0</v>
      </c>
      <c r="G46" s="111">
        <f>G47</f>
        <v>0</v>
      </c>
      <c r="H46" s="217"/>
      <c r="I46" s="212">
        <f>E46-D46</f>
        <v>0</v>
      </c>
      <c r="J46" s="22"/>
    </row>
    <row r="47" spans="1:10" s="7" customFormat="1" ht="13.5">
      <c r="A47" s="25" t="s">
        <v>41</v>
      </c>
      <c r="B47" s="113" t="s">
        <v>42</v>
      </c>
      <c r="C47" s="111"/>
      <c r="D47" s="111"/>
      <c r="E47" s="179"/>
      <c r="F47" s="59"/>
      <c r="G47" s="134"/>
      <c r="H47" s="217"/>
      <c r="I47" s="212">
        <f>E47-D47</f>
        <v>0</v>
      </c>
      <c r="J47" s="22"/>
    </row>
    <row r="48" spans="1:9" s="22" customFormat="1" ht="13.5">
      <c r="A48" s="15" t="s">
        <v>43</v>
      </c>
      <c r="B48" s="121" t="s">
        <v>44</v>
      </c>
      <c r="C48" s="105">
        <f>C51+C52</f>
        <v>0</v>
      </c>
      <c r="D48" s="105">
        <f>D51+D52</f>
        <v>0</v>
      </c>
      <c r="E48" s="181">
        <f>E51+E52</f>
        <v>0</v>
      </c>
      <c r="F48" s="16">
        <f>F51+F52</f>
        <v>0</v>
      </c>
      <c r="G48" s="105"/>
      <c r="H48" s="227"/>
      <c r="I48" s="214">
        <f>E48-D48</f>
        <v>0</v>
      </c>
    </row>
    <row r="49" spans="1:9" s="22" customFormat="1" ht="13.5">
      <c r="A49" s="15" t="s">
        <v>45</v>
      </c>
      <c r="B49" s="121" t="s">
        <v>46</v>
      </c>
      <c r="C49" s="105"/>
      <c r="D49" s="105"/>
      <c r="E49" s="183"/>
      <c r="F49" s="167"/>
      <c r="G49" s="201"/>
      <c r="H49" s="222"/>
      <c r="I49" s="228"/>
    </row>
    <row r="50" spans="1:9" s="22" customFormat="1" ht="11.25" customHeight="1">
      <c r="A50" s="24"/>
      <c r="B50" s="115" t="s">
        <v>47</v>
      </c>
      <c r="C50" s="104"/>
      <c r="D50" s="104"/>
      <c r="E50" s="184"/>
      <c r="F50" s="168"/>
      <c r="G50" s="144"/>
      <c r="H50" s="229"/>
      <c r="I50" s="214"/>
    </row>
    <row r="51" spans="1:10" s="22" customFormat="1" ht="10.5" customHeight="1">
      <c r="A51" s="10"/>
      <c r="B51" s="118" t="s">
        <v>48</v>
      </c>
      <c r="C51" s="109"/>
      <c r="D51" s="109"/>
      <c r="E51" s="180"/>
      <c r="F51" s="34"/>
      <c r="G51" s="135"/>
      <c r="H51" s="219"/>
      <c r="I51" s="212">
        <f>E51-D51</f>
        <v>0</v>
      </c>
      <c r="J51" s="3"/>
    </row>
    <row r="52" spans="1:10" s="22" customFormat="1" ht="13.5">
      <c r="A52" s="24" t="s">
        <v>49</v>
      </c>
      <c r="B52" s="115" t="s">
        <v>50</v>
      </c>
      <c r="C52" s="111"/>
      <c r="D52" s="111"/>
      <c r="E52" s="179"/>
      <c r="F52" s="31"/>
      <c r="G52" s="131"/>
      <c r="H52" s="45"/>
      <c r="I52" s="214">
        <f>E52-D52</f>
        <v>0</v>
      </c>
      <c r="J52" s="3"/>
    </row>
    <row r="53" spans="1:9" ht="13.5">
      <c r="A53" s="29" t="s">
        <v>51</v>
      </c>
      <c r="B53" s="110" t="s">
        <v>163</v>
      </c>
      <c r="C53" s="139"/>
      <c r="D53" s="139"/>
      <c r="E53" s="181"/>
      <c r="F53" s="51"/>
      <c r="G53" s="199"/>
      <c r="H53" s="230"/>
      <c r="I53" s="228"/>
    </row>
    <row r="54" spans="2:9" ht="13.5">
      <c r="B54" s="114" t="s">
        <v>164</v>
      </c>
      <c r="C54" s="106">
        <f>C56+C57+C62</f>
        <v>2186.5</v>
      </c>
      <c r="D54" s="106">
        <f>D56+D57+D62</f>
        <v>2186.5</v>
      </c>
      <c r="E54" s="176">
        <f>E56+E57+E62</f>
        <v>1226.04582</v>
      </c>
      <c r="F54" s="35">
        <f>F56+F57+F62</f>
        <v>0</v>
      </c>
      <c r="G54" s="202">
        <v>854.3</v>
      </c>
      <c r="H54" s="231">
        <f>E54*100/D54</f>
        <v>56.07344248799452</v>
      </c>
      <c r="I54" s="212">
        <f>E54-D54</f>
        <v>-960.45418</v>
      </c>
    </row>
    <row r="55" spans="1:9" ht="12.75">
      <c r="A55" s="15" t="s">
        <v>219</v>
      </c>
      <c r="B55" s="121" t="s">
        <v>52</v>
      </c>
      <c r="C55" s="105"/>
      <c r="D55" s="105"/>
      <c r="E55" s="181"/>
      <c r="F55" s="51"/>
      <c r="G55" s="199"/>
      <c r="H55" s="227"/>
      <c r="I55" s="228"/>
    </row>
    <row r="56" spans="2:9" ht="12.75">
      <c r="B56" s="118" t="s">
        <v>313</v>
      </c>
      <c r="C56" s="109">
        <v>1585.5</v>
      </c>
      <c r="D56" s="109">
        <v>1585.5</v>
      </c>
      <c r="E56" s="180">
        <v>1158.56147</v>
      </c>
      <c r="F56" s="31"/>
      <c r="G56" s="135">
        <v>698.2</v>
      </c>
      <c r="H56" s="224">
        <f>E56*100/D56</f>
        <v>73.07230968148849</v>
      </c>
      <c r="I56" s="220">
        <f>E56-D56</f>
        <v>-426.9385299999999</v>
      </c>
    </row>
    <row r="57" spans="1:9" ht="25.5">
      <c r="A57" s="15" t="s">
        <v>316</v>
      </c>
      <c r="B57" s="119" t="s">
        <v>315</v>
      </c>
      <c r="C57" s="104">
        <f>C59</f>
        <v>294</v>
      </c>
      <c r="D57" s="104">
        <f>D59</f>
        <v>294</v>
      </c>
      <c r="E57" s="178">
        <f>E59</f>
        <v>0</v>
      </c>
      <c r="F57" s="1">
        <f>F59</f>
        <v>0</v>
      </c>
      <c r="G57" s="104"/>
      <c r="H57" s="219">
        <f>E57*100/D57</f>
        <v>0</v>
      </c>
      <c r="I57" s="220">
        <f>E57-D57</f>
        <v>-294</v>
      </c>
    </row>
    <row r="58" spans="1:9" ht="25.5" hidden="1">
      <c r="A58" s="15" t="s">
        <v>220</v>
      </c>
      <c r="B58" s="125" t="s">
        <v>314</v>
      </c>
      <c r="C58" s="105"/>
      <c r="D58" s="105"/>
      <c r="E58" s="181"/>
      <c r="F58" s="51"/>
      <c r="G58" s="199"/>
      <c r="H58" s="222"/>
      <c r="I58" s="223"/>
    </row>
    <row r="59" spans="1:9" ht="25.5">
      <c r="A59" s="18" t="s">
        <v>317</v>
      </c>
      <c r="B59" s="42" t="s">
        <v>315</v>
      </c>
      <c r="C59" s="18">
        <v>294</v>
      </c>
      <c r="D59" s="18">
        <v>294</v>
      </c>
      <c r="E59" s="74"/>
      <c r="F59" s="19"/>
      <c r="G59" s="19"/>
      <c r="H59" s="19">
        <f>E59*100/D59</f>
        <v>0</v>
      </c>
      <c r="I59" s="20">
        <f>E59-D59</f>
        <v>-294</v>
      </c>
    </row>
    <row r="60" spans="1:10" ht="13.5">
      <c r="A60" s="24" t="s">
        <v>53</v>
      </c>
      <c r="B60" s="115" t="s">
        <v>54</v>
      </c>
      <c r="C60" s="104"/>
      <c r="D60" s="104"/>
      <c r="E60" s="184"/>
      <c r="F60" s="168"/>
      <c r="G60" s="104"/>
      <c r="H60" s="229"/>
      <c r="I60" s="214"/>
      <c r="J60" s="22"/>
    </row>
    <row r="61" spans="1:10" ht="13.5">
      <c r="A61" s="32"/>
      <c r="B61" s="115" t="s">
        <v>55</v>
      </c>
      <c r="C61" s="104"/>
      <c r="D61" s="104"/>
      <c r="E61" s="185"/>
      <c r="F61" s="169"/>
      <c r="G61" s="144"/>
      <c r="H61" s="229"/>
      <c r="I61" s="214"/>
      <c r="J61" s="33"/>
    </row>
    <row r="62" spans="1:10" s="22" customFormat="1" ht="13.5">
      <c r="A62" s="32"/>
      <c r="B62" s="115" t="s">
        <v>56</v>
      </c>
      <c r="C62" s="109">
        <f>C64</f>
        <v>307</v>
      </c>
      <c r="D62" s="109">
        <f>D64</f>
        <v>307</v>
      </c>
      <c r="E62" s="180">
        <f>E64</f>
        <v>67.48435</v>
      </c>
      <c r="F62" s="17">
        <f>F64</f>
        <v>0</v>
      </c>
      <c r="G62" s="109">
        <v>156.179</v>
      </c>
      <c r="H62" s="229">
        <f>E62*100/D62</f>
        <v>21.981872964169384</v>
      </c>
      <c r="I62" s="220">
        <f>E62-D62</f>
        <v>-239.51565</v>
      </c>
      <c r="J62" s="33"/>
    </row>
    <row r="63" spans="1:9" s="33" customFormat="1" ht="12.75">
      <c r="A63" s="15" t="s">
        <v>57</v>
      </c>
      <c r="B63" s="121" t="s">
        <v>58</v>
      </c>
      <c r="C63" s="105"/>
      <c r="D63" s="105"/>
      <c r="E63" s="186"/>
      <c r="F63" s="169"/>
      <c r="G63" s="121"/>
      <c r="H63" s="227"/>
      <c r="I63" s="232"/>
    </row>
    <row r="64" spans="1:9" s="33" customFormat="1" ht="12.75">
      <c r="A64" s="27"/>
      <c r="B64" s="118" t="s">
        <v>59</v>
      </c>
      <c r="C64" s="104">
        <v>307</v>
      </c>
      <c r="D64" s="104">
        <v>307</v>
      </c>
      <c r="E64" s="178">
        <v>67.48435</v>
      </c>
      <c r="F64" s="169"/>
      <c r="G64" s="203">
        <v>156.2</v>
      </c>
      <c r="H64" s="224">
        <f>E64*100/D64</f>
        <v>21.981872964169384</v>
      </c>
      <c r="I64" s="226">
        <f>E64-D64</f>
        <v>-239.51565</v>
      </c>
    </row>
    <row r="65" spans="1:9" s="33" customFormat="1" ht="17.25" customHeight="1">
      <c r="A65" s="25" t="s">
        <v>60</v>
      </c>
      <c r="B65" s="113" t="s">
        <v>61</v>
      </c>
      <c r="C65" s="111"/>
      <c r="D65" s="111"/>
      <c r="E65" s="179"/>
      <c r="F65" s="170"/>
      <c r="G65" s="198"/>
      <c r="H65" s="224"/>
      <c r="I65" s="212">
        <f>E65-D65</f>
        <v>0</v>
      </c>
    </row>
    <row r="66" spans="1:9" s="33" customFormat="1" ht="13.5">
      <c r="A66" s="30" t="s">
        <v>62</v>
      </c>
      <c r="B66" s="112" t="s">
        <v>63</v>
      </c>
      <c r="C66" s="140">
        <f>C68</f>
        <v>2667</v>
      </c>
      <c r="D66" s="140">
        <f>D68+D69+D70</f>
        <v>2927</v>
      </c>
      <c r="E66" s="177">
        <f>E68+E69+E70+E71+E72</f>
        <v>1851.2404600000002</v>
      </c>
      <c r="F66" s="167"/>
      <c r="G66" s="145">
        <v>1511.4</v>
      </c>
      <c r="H66" s="213">
        <f>E66*100/D66</f>
        <v>63.24702630679878</v>
      </c>
      <c r="I66" s="214">
        <f>E66-D66</f>
        <v>-1075.7595399999998</v>
      </c>
    </row>
    <row r="67" spans="1:9" s="33" customFormat="1" ht="12.75" hidden="1">
      <c r="A67" s="15"/>
      <c r="B67" s="105"/>
      <c r="C67" s="105"/>
      <c r="D67" s="105"/>
      <c r="E67" s="181"/>
      <c r="F67" s="57"/>
      <c r="G67" s="121"/>
      <c r="H67" s="213"/>
      <c r="I67" s="228"/>
    </row>
    <row r="68" spans="1:9" s="33" customFormat="1" ht="11.25" customHeight="1">
      <c r="A68" s="15" t="s">
        <v>318</v>
      </c>
      <c r="B68" s="105" t="s">
        <v>234</v>
      </c>
      <c r="C68" s="104">
        <v>2667</v>
      </c>
      <c r="D68" s="104">
        <v>2767</v>
      </c>
      <c r="E68" s="178">
        <v>1635.52142</v>
      </c>
      <c r="F68" s="169"/>
      <c r="G68" s="204">
        <v>1511.4</v>
      </c>
      <c r="H68" s="224">
        <f>E68*100/D68</f>
        <v>59.10811058908565</v>
      </c>
      <c r="I68" s="221">
        <f>E68-D68</f>
        <v>-1131.47858</v>
      </c>
    </row>
    <row r="69" spans="1:9" s="33" customFormat="1" ht="23.25" customHeight="1">
      <c r="A69" s="15" t="s">
        <v>289</v>
      </c>
      <c r="B69" s="108" t="s">
        <v>291</v>
      </c>
      <c r="C69" s="111"/>
      <c r="D69" s="111">
        <v>10</v>
      </c>
      <c r="E69" s="179">
        <v>7.93819</v>
      </c>
      <c r="F69" s="170"/>
      <c r="G69" s="198"/>
      <c r="H69" s="217">
        <f>E69*100/D69</f>
        <v>79.3819</v>
      </c>
      <c r="I69" s="218"/>
    </row>
    <row r="70" spans="1:9" s="33" customFormat="1" ht="13.5" customHeight="1">
      <c r="A70" s="15" t="s">
        <v>290</v>
      </c>
      <c r="B70" s="111" t="s">
        <v>292</v>
      </c>
      <c r="C70" s="111"/>
      <c r="D70" s="111">
        <v>150</v>
      </c>
      <c r="E70" s="179">
        <v>207.73843</v>
      </c>
      <c r="F70" s="170"/>
      <c r="G70" s="198"/>
      <c r="H70" s="229">
        <f>E70*100/D70</f>
        <v>138.49228666666667</v>
      </c>
      <c r="I70" s="218"/>
    </row>
    <row r="71" spans="1:9" s="33" customFormat="1" ht="13.5" customHeight="1">
      <c r="A71" s="15" t="s">
        <v>331</v>
      </c>
      <c r="B71" s="105" t="s">
        <v>332</v>
      </c>
      <c r="C71" s="105"/>
      <c r="D71" s="105"/>
      <c r="E71" s="181">
        <v>0.00242</v>
      </c>
      <c r="F71" s="251"/>
      <c r="G71" s="252"/>
      <c r="H71" s="229"/>
      <c r="I71" s="223"/>
    </row>
    <row r="72" spans="1:9" s="33" customFormat="1" ht="25.5" customHeight="1">
      <c r="A72" s="15" t="s">
        <v>333</v>
      </c>
      <c r="B72" s="253" t="s">
        <v>334</v>
      </c>
      <c r="C72" s="105"/>
      <c r="D72" s="105"/>
      <c r="E72" s="181">
        <v>0.04</v>
      </c>
      <c r="F72" s="251"/>
      <c r="G72" s="252"/>
      <c r="H72" s="229"/>
      <c r="I72" s="223"/>
    </row>
    <row r="73" spans="1:10" s="33" customFormat="1" ht="13.5">
      <c r="A73" s="29" t="s">
        <v>64</v>
      </c>
      <c r="B73" s="110" t="s">
        <v>65</v>
      </c>
      <c r="C73" s="139"/>
      <c r="D73" s="139"/>
      <c r="E73" s="187"/>
      <c r="F73" s="167"/>
      <c r="G73" s="201"/>
      <c r="H73" s="230"/>
      <c r="I73" s="228"/>
      <c r="J73" s="22"/>
    </row>
    <row r="74" spans="1:9" s="33" customFormat="1" ht="13.5">
      <c r="A74" s="27"/>
      <c r="B74" s="114" t="s">
        <v>66</v>
      </c>
      <c r="C74" s="141">
        <f>C75</f>
        <v>0</v>
      </c>
      <c r="D74" s="141">
        <f>D75</f>
        <v>0</v>
      </c>
      <c r="E74" s="176">
        <f>E75</f>
        <v>0</v>
      </c>
      <c r="F74" s="166"/>
      <c r="G74" s="205">
        <f>G75</f>
        <v>0</v>
      </c>
      <c r="H74" s="233"/>
      <c r="I74" s="212">
        <f>E74-D74</f>
        <v>0</v>
      </c>
    </row>
    <row r="75" spans="1:10" s="22" customFormat="1" ht="15" customHeight="1">
      <c r="A75" s="10" t="s">
        <v>67</v>
      </c>
      <c r="B75" s="115" t="s">
        <v>68</v>
      </c>
      <c r="C75" s="104"/>
      <c r="D75" s="104"/>
      <c r="E75" s="179">
        <f>E76</f>
        <v>0</v>
      </c>
      <c r="F75" s="171"/>
      <c r="G75" s="203"/>
      <c r="H75" s="224"/>
      <c r="I75" s="220">
        <f>E75-D75</f>
        <v>0</v>
      </c>
      <c r="J75" s="33"/>
    </row>
    <row r="76" spans="1:9" s="33" customFormat="1" ht="12" customHeight="1">
      <c r="A76" s="15" t="s">
        <v>69</v>
      </c>
      <c r="B76" s="121" t="s">
        <v>70</v>
      </c>
      <c r="C76" s="105"/>
      <c r="D76" s="105"/>
      <c r="E76" s="179">
        <f>E78</f>
        <v>0</v>
      </c>
      <c r="F76" s="170"/>
      <c r="G76" s="198"/>
      <c r="H76" s="227"/>
      <c r="I76" s="221">
        <f>E76-D76</f>
        <v>0</v>
      </c>
    </row>
    <row r="77" spans="1:9" s="33" customFormat="1" ht="12.75">
      <c r="A77" s="15" t="s">
        <v>71</v>
      </c>
      <c r="B77" s="121" t="s">
        <v>72</v>
      </c>
      <c r="C77" s="105"/>
      <c r="D77" s="105"/>
      <c r="E77" s="187"/>
      <c r="F77" s="77"/>
      <c r="G77" s="206"/>
      <c r="H77" s="222"/>
      <c r="I77" s="223">
        <f>E77-D77</f>
        <v>0</v>
      </c>
    </row>
    <row r="78" spans="1:9" s="33" customFormat="1" ht="12.75" customHeight="1" thickBot="1">
      <c r="A78" s="10"/>
      <c r="B78" s="118" t="s">
        <v>73</v>
      </c>
      <c r="C78" s="109"/>
      <c r="D78" s="109"/>
      <c r="E78" s="180">
        <v>0</v>
      </c>
      <c r="F78" s="34"/>
      <c r="G78" s="135"/>
      <c r="H78" s="219"/>
      <c r="I78" s="220">
        <f>E78-D78</f>
        <v>0</v>
      </c>
    </row>
    <row r="79" spans="1:9" s="7" customFormat="1" ht="9" customHeight="1" thickBot="1">
      <c r="A79" s="5" t="s">
        <v>2</v>
      </c>
      <c r="B79" s="60"/>
      <c r="C79" s="69" t="s">
        <v>202</v>
      </c>
      <c r="D79" s="69" t="s">
        <v>284</v>
      </c>
      <c r="E79" s="69" t="s">
        <v>3</v>
      </c>
      <c r="F79" s="66"/>
      <c r="G79" s="69" t="s">
        <v>3</v>
      </c>
      <c r="H79" s="259" t="s">
        <v>162</v>
      </c>
      <c r="I79" s="260"/>
    </row>
    <row r="80" spans="1:9" s="7" customFormat="1" ht="9" customHeight="1">
      <c r="A80" s="8" t="s">
        <v>4</v>
      </c>
      <c r="B80" s="61" t="s">
        <v>5</v>
      </c>
      <c r="C80" s="61" t="s">
        <v>161</v>
      </c>
      <c r="D80" s="61" t="s">
        <v>161</v>
      </c>
      <c r="E80" s="71" t="s">
        <v>241</v>
      </c>
      <c r="F80" s="67"/>
      <c r="G80" s="71" t="s">
        <v>241</v>
      </c>
      <c r="H80" s="63" t="s">
        <v>8</v>
      </c>
      <c r="I80" s="60" t="s">
        <v>9</v>
      </c>
    </row>
    <row r="81" spans="1:9" ht="12" customHeight="1" thickBot="1">
      <c r="A81" s="9" t="s">
        <v>7</v>
      </c>
      <c r="B81" s="62"/>
      <c r="C81" s="65" t="s">
        <v>6</v>
      </c>
      <c r="D81" s="65" t="s">
        <v>6</v>
      </c>
      <c r="E81" s="65" t="s">
        <v>282</v>
      </c>
      <c r="F81" s="68"/>
      <c r="G81" s="65" t="s">
        <v>212</v>
      </c>
      <c r="H81" s="93"/>
      <c r="I81" s="40"/>
    </row>
    <row r="82" spans="1:10" s="33" customFormat="1" ht="42" customHeight="1">
      <c r="A82" s="92" t="s">
        <v>177</v>
      </c>
      <c r="B82" s="116" t="s">
        <v>179</v>
      </c>
      <c r="C82" s="142"/>
      <c r="D82" s="142"/>
      <c r="E82" s="177"/>
      <c r="F82" s="172"/>
      <c r="G82" s="130"/>
      <c r="H82" s="217"/>
      <c r="I82" s="220"/>
      <c r="J82" s="3"/>
    </row>
    <row r="83" spans="1:9" s="7" customFormat="1" ht="13.5">
      <c r="A83" s="21" t="s">
        <v>221</v>
      </c>
      <c r="B83" s="114" t="s">
        <v>74</v>
      </c>
      <c r="C83" s="143">
        <v>319.5</v>
      </c>
      <c r="D83" s="143">
        <v>439.5</v>
      </c>
      <c r="E83" s="188">
        <v>377.61507</v>
      </c>
      <c r="F83" s="170"/>
      <c r="G83" s="207">
        <v>233.1</v>
      </c>
      <c r="H83" s="234">
        <f>E83*100/D83</f>
        <v>85.91924232081911</v>
      </c>
      <c r="I83" s="235">
        <f>E83-D83</f>
        <v>-61.88493</v>
      </c>
    </row>
    <row r="84" spans="1:9" ht="13.5">
      <c r="A84" s="21" t="s">
        <v>75</v>
      </c>
      <c r="B84" s="114" t="s">
        <v>76</v>
      </c>
      <c r="C84" s="144">
        <f>C87+C89+C91+C93+C94+C96+C97+C98+C100+C102+C109+C85+C105</f>
        <v>1033.6</v>
      </c>
      <c r="D84" s="144">
        <f>D87+D89+D91+D93+D94+D96+D97+D98+D100+D102+D109+D85+D105</f>
        <v>1137.6</v>
      </c>
      <c r="E84" s="184">
        <f>E87+E89+E91+E93+E94+E96+E97+E98+E100+E102+E103+E109+E85+E105+E106</f>
        <v>297.19409</v>
      </c>
      <c r="F84" s="168">
        <f>F87+F89+F91+F93+F94+F96+F97+F98+F100+F102+F103+F109+F85</f>
        <v>0</v>
      </c>
      <c r="G84" s="144">
        <v>647.4</v>
      </c>
      <c r="H84" s="236">
        <f>E84*100/D84</f>
        <v>26.124656293952185</v>
      </c>
      <c r="I84" s="235">
        <f>E84-D84</f>
        <v>-840.40591</v>
      </c>
    </row>
    <row r="85" spans="1:9" ht="12.75">
      <c r="A85" s="25" t="s">
        <v>222</v>
      </c>
      <c r="B85" s="113" t="s">
        <v>319</v>
      </c>
      <c r="C85" s="134">
        <v>94.8</v>
      </c>
      <c r="D85" s="134">
        <v>94.8</v>
      </c>
      <c r="E85" s="179">
        <v>12.57178</v>
      </c>
      <c r="F85" s="59"/>
      <c r="G85" s="134">
        <v>44.4</v>
      </c>
      <c r="H85" s="229">
        <f>E85*100/D85</f>
        <v>13.26137130801688</v>
      </c>
      <c r="I85" s="221">
        <f>E85-D85</f>
        <v>-82.22822</v>
      </c>
    </row>
    <row r="86" spans="1:10" s="7" customFormat="1" ht="13.5">
      <c r="A86" s="24" t="s">
        <v>77</v>
      </c>
      <c r="B86" s="115" t="s">
        <v>78</v>
      </c>
      <c r="C86" s="105"/>
      <c r="D86" s="105"/>
      <c r="E86" s="183"/>
      <c r="F86" s="173"/>
      <c r="G86" s="208"/>
      <c r="H86" s="230"/>
      <c r="I86" s="228"/>
      <c r="J86" s="3"/>
    </row>
    <row r="87" spans="2:9" ht="12.75">
      <c r="B87" s="115" t="s">
        <v>79</v>
      </c>
      <c r="C87" s="109"/>
      <c r="D87" s="109">
        <v>3</v>
      </c>
      <c r="E87" s="178">
        <v>1.208</v>
      </c>
      <c r="F87" s="31"/>
      <c r="G87" s="131">
        <v>0.3</v>
      </c>
      <c r="H87" s="229">
        <f>E87*100/D87</f>
        <v>40.266666666666666</v>
      </c>
      <c r="I87" s="221">
        <f>E87-D87</f>
        <v>-1.792</v>
      </c>
    </row>
    <row r="88" spans="1:9" ht="12.75">
      <c r="A88" s="15" t="s">
        <v>80</v>
      </c>
      <c r="B88" s="121" t="s">
        <v>320</v>
      </c>
      <c r="C88" s="105"/>
      <c r="D88" s="105"/>
      <c r="E88" s="181"/>
      <c r="F88" s="51"/>
      <c r="G88" s="199"/>
      <c r="H88" s="227"/>
      <c r="I88" s="223"/>
    </row>
    <row r="89" spans="1:9" ht="12.75">
      <c r="A89" s="10"/>
      <c r="B89" s="118" t="s">
        <v>81</v>
      </c>
      <c r="C89" s="109">
        <v>33</v>
      </c>
      <c r="D89" s="109">
        <v>33</v>
      </c>
      <c r="E89" s="180"/>
      <c r="F89" s="31"/>
      <c r="G89" s="135">
        <v>9</v>
      </c>
      <c r="H89" s="224">
        <f>E89*100/D89</f>
        <v>0</v>
      </c>
      <c r="I89" s="220">
        <f>E89-D89</f>
        <v>-33</v>
      </c>
    </row>
    <row r="90" spans="1:9" ht="12.75">
      <c r="A90" s="15" t="s">
        <v>101</v>
      </c>
      <c r="B90" s="121" t="s">
        <v>78</v>
      </c>
      <c r="C90" s="104"/>
      <c r="D90" s="104"/>
      <c r="E90" s="178"/>
      <c r="F90" s="31"/>
      <c r="G90" s="131"/>
      <c r="H90" s="229"/>
      <c r="I90" s="223"/>
    </row>
    <row r="91" spans="1:9" ht="12.75">
      <c r="A91" s="10"/>
      <c r="B91" s="118" t="s">
        <v>321</v>
      </c>
      <c r="C91" s="104"/>
      <c r="D91" s="104">
        <v>6</v>
      </c>
      <c r="E91" s="178">
        <v>10</v>
      </c>
      <c r="F91" s="31"/>
      <c r="G91" s="131"/>
      <c r="H91" s="229"/>
      <c r="I91" s="220"/>
    </row>
    <row r="92" spans="1:9" ht="12.75">
      <c r="A92" s="24" t="s">
        <v>82</v>
      </c>
      <c r="B92" s="115" t="s">
        <v>83</v>
      </c>
      <c r="C92" s="105"/>
      <c r="D92" s="105"/>
      <c r="E92" s="181"/>
      <c r="F92" s="31"/>
      <c r="G92" s="199"/>
      <c r="H92" s="227"/>
      <c r="I92" s="223"/>
    </row>
    <row r="93" spans="2:9" ht="12.75">
      <c r="B93" s="118" t="s">
        <v>84</v>
      </c>
      <c r="C93" s="109"/>
      <c r="D93" s="109"/>
      <c r="E93" s="180"/>
      <c r="F93" s="31"/>
      <c r="G93" s="135">
        <v>16.7</v>
      </c>
      <c r="H93" s="224"/>
      <c r="I93" s="220">
        <f>E93-D93</f>
        <v>0</v>
      </c>
    </row>
    <row r="94" spans="1:9" ht="12.75">
      <c r="A94" s="15" t="s">
        <v>191</v>
      </c>
      <c r="B94" s="121" t="s">
        <v>193</v>
      </c>
      <c r="C94" s="105">
        <v>324.4</v>
      </c>
      <c r="D94" s="105">
        <v>324.4</v>
      </c>
      <c r="E94" s="179"/>
      <c r="F94" s="31"/>
      <c r="G94" s="134"/>
      <c r="H94" s="217">
        <f>E94*100/D94</f>
        <v>0</v>
      </c>
      <c r="I94" s="218">
        <f>E94-D94</f>
        <v>-324.4</v>
      </c>
    </row>
    <row r="95" spans="1:9" ht="12.75">
      <c r="A95" s="15" t="s">
        <v>85</v>
      </c>
      <c r="B95" s="121" t="s">
        <v>86</v>
      </c>
      <c r="C95" s="105"/>
      <c r="D95" s="105"/>
      <c r="E95" s="181"/>
      <c r="F95" s="51"/>
      <c r="G95" s="199"/>
      <c r="H95" s="222"/>
      <c r="I95" s="223"/>
    </row>
    <row r="96" spans="1:9" ht="12.75">
      <c r="A96" s="10"/>
      <c r="B96" s="118" t="s">
        <v>87</v>
      </c>
      <c r="C96" s="109">
        <v>85</v>
      </c>
      <c r="D96" s="109">
        <v>115</v>
      </c>
      <c r="E96" s="180">
        <v>115</v>
      </c>
      <c r="F96" s="34"/>
      <c r="G96" s="135"/>
      <c r="H96" s="219">
        <f>E96*100/D96</f>
        <v>100</v>
      </c>
      <c r="I96" s="220">
        <f>E96-D96</f>
        <v>0</v>
      </c>
    </row>
    <row r="97" spans="1:9" ht="12.75">
      <c r="A97" s="15" t="s">
        <v>88</v>
      </c>
      <c r="B97" s="121" t="s">
        <v>192</v>
      </c>
      <c r="C97" s="105"/>
      <c r="D97" s="105">
        <v>5</v>
      </c>
      <c r="E97" s="179">
        <v>5.8</v>
      </c>
      <c r="F97" s="34"/>
      <c r="G97" s="135">
        <v>3.9</v>
      </c>
      <c r="H97" s="219">
        <f>E97*100/D97</f>
        <v>116</v>
      </c>
      <c r="I97" s="220"/>
    </row>
    <row r="98" spans="1:9" ht="12.75">
      <c r="A98" s="15" t="s">
        <v>89</v>
      </c>
      <c r="B98" s="121" t="s">
        <v>90</v>
      </c>
      <c r="C98" s="111"/>
      <c r="D98" s="111"/>
      <c r="E98" s="179"/>
      <c r="F98" s="59"/>
      <c r="G98" s="134"/>
      <c r="H98" s="217"/>
      <c r="I98" s="218">
        <f>E98-D98</f>
        <v>0</v>
      </c>
    </row>
    <row r="99" spans="1:9" ht="12.75">
      <c r="A99" s="15" t="s">
        <v>91</v>
      </c>
      <c r="B99" s="121" t="s">
        <v>86</v>
      </c>
      <c r="C99" s="104"/>
      <c r="D99" s="104"/>
      <c r="E99" s="178"/>
      <c r="F99" s="31"/>
      <c r="G99" s="131"/>
      <c r="H99" s="45"/>
      <c r="I99" s="221"/>
    </row>
    <row r="100" spans="2:9" ht="12.75">
      <c r="B100" s="115" t="s">
        <v>92</v>
      </c>
      <c r="C100" s="104"/>
      <c r="D100" s="104"/>
      <c r="E100" s="178">
        <v>4</v>
      </c>
      <c r="F100" s="31"/>
      <c r="G100" s="131"/>
      <c r="H100" s="45"/>
      <c r="I100" s="221"/>
    </row>
    <row r="101" spans="1:9" ht="12.75">
      <c r="A101" s="15" t="s">
        <v>93</v>
      </c>
      <c r="B101" s="121" t="s">
        <v>94</v>
      </c>
      <c r="C101" s="105"/>
      <c r="D101" s="105"/>
      <c r="E101" s="181"/>
      <c r="F101" s="31"/>
      <c r="G101" s="199"/>
      <c r="H101" s="227"/>
      <c r="I101" s="223"/>
    </row>
    <row r="102" spans="1:9" ht="12.75">
      <c r="A102" s="10"/>
      <c r="B102" s="118" t="s">
        <v>95</v>
      </c>
      <c r="C102" s="109">
        <f>C103+C104</f>
        <v>0</v>
      </c>
      <c r="D102" s="109">
        <f>D103+D104</f>
        <v>0</v>
      </c>
      <c r="E102" s="180">
        <f>E103+E104</f>
        <v>0</v>
      </c>
      <c r="F102" s="17">
        <f>F103+F104</f>
        <v>0</v>
      </c>
      <c r="G102" s="109">
        <f>G103+G104</f>
        <v>60</v>
      </c>
      <c r="H102" s="224"/>
      <c r="I102" s="220">
        <f>E102-D102</f>
        <v>0</v>
      </c>
    </row>
    <row r="103" spans="1:9" ht="13.5" customHeight="1">
      <c r="A103" s="24" t="s">
        <v>280</v>
      </c>
      <c r="B103" s="119" t="s">
        <v>279</v>
      </c>
      <c r="C103" s="104"/>
      <c r="D103" s="104"/>
      <c r="E103" s="178"/>
      <c r="F103" s="31"/>
      <c r="G103" s="131"/>
      <c r="H103" s="45"/>
      <c r="I103" s="221"/>
    </row>
    <row r="104" spans="1:9" ht="24">
      <c r="A104" s="25" t="s">
        <v>229</v>
      </c>
      <c r="B104" s="249" t="s">
        <v>233</v>
      </c>
      <c r="C104" s="111"/>
      <c r="D104" s="111"/>
      <c r="E104" s="179"/>
      <c r="F104" s="59"/>
      <c r="G104" s="134">
        <v>60</v>
      </c>
      <c r="H104" s="217"/>
      <c r="I104" s="218">
        <f>E104-D104</f>
        <v>0</v>
      </c>
    </row>
    <row r="105" spans="1:9" ht="12" customHeight="1">
      <c r="A105" s="25" t="s">
        <v>208</v>
      </c>
      <c r="B105" s="250" t="s">
        <v>283</v>
      </c>
      <c r="C105" s="111"/>
      <c r="D105" s="111">
        <v>60</v>
      </c>
      <c r="E105" s="179">
        <v>20</v>
      </c>
      <c r="F105" s="59"/>
      <c r="G105" s="134"/>
      <c r="H105" s="224">
        <f>E105*100/D105</f>
        <v>33.333333333333336</v>
      </c>
      <c r="I105" s="220">
        <f>E105-D105</f>
        <v>-40</v>
      </c>
    </row>
    <row r="106" spans="1:9" ht="16.5" customHeight="1">
      <c r="A106" s="25" t="s">
        <v>298</v>
      </c>
      <c r="B106" s="250" t="s">
        <v>283</v>
      </c>
      <c r="C106" s="111"/>
      <c r="D106" s="111"/>
      <c r="E106" s="179">
        <v>6</v>
      </c>
      <c r="F106" s="59"/>
      <c r="G106" s="134">
        <v>4</v>
      </c>
      <c r="H106" s="224"/>
      <c r="I106" s="220"/>
    </row>
    <row r="107" spans="1:9" ht="12.75">
      <c r="A107" s="25" t="s">
        <v>96</v>
      </c>
      <c r="B107" s="113" t="s">
        <v>97</v>
      </c>
      <c r="C107" s="111">
        <f>C109</f>
        <v>496.4</v>
      </c>
      <c r="D107" s="111">
        <f>D109</f>
        <v>496.4</v>
      </c>
      <c r="E107" s="179">
        <f>E109</f>
        <v>122.61431</v>
      </c>
      <c r="F107" s="174">
        <f>F109</f>
        <v>0</v>
      </c>
      <c r="G107" s="131">
        <v>158.5</v>
      </c>
      <c r="H107" s="217">
        <f>E107*100/D107</f>
        <v>24.7007070910556</v>
      </c>
      <c r="I107" s="218">
        <f>E107-D107</f>
        <v>-373.78569</v>
      </c>
    </row>
    <row r="108" spans="1:9" ht="12.75">
      <c r="A108" s="15" t="s">
        <v>98</v>
      </c>
      <c r="B108" s="121" t="s">
        <v>99</v>
      </c>
      <c r="C108" s="105"/>
      <c r="D108" s="105"/>
      <c r="E108" s="181"/>
      <c r="F108" s="51"/>
      <c r="G108" s="199"/>
      <c r="H108" s="222"/>
      <c r="I108" s="223"/>
    </row>
    <row r="109" spans="2:9" ht="12.75">
      <c r="B109" s="115" t="s">
        <v>100</v>
      </c>
      <c r="C109" s="104">
        <v>496.4</v>
      </c>
      <c r="D109" s="104">
        <v>496.4</v>
      </c>
      <c r="E109" s="178">
        <v>122.61431</v>
      </c>
      <c r="F109" s="31"/>
      <c r="G109" s="131">
        <v>189.09</v>
      </c>
      <c r="H109" s="229">
        <f>E109*100/D109</f>
        <v>24.7007070910556</v>
      </c>
      <c r="I109" s="221">
        <f>E109-D109</f>
        <v>-373.78569</v>
      </c>
    </row>
    <row r="110" spans="1:9" ht="12" customHeight="1">
      <c r="A110" s="21" t="s">
        <v>102</v>
      </c>
      <c r="B110" s="103" t="s">
        <v>103</v>
      </c>
      <c r="C110" s="145">
        <f>C111+C112+C113</f>
        <v>0</v>
      </c>
      <c r="D110" s="145">
        <f>D111+D112+D113</f>
        <v>60</v>
      </c>
      <c r="E110" s="188">
        <f>E111+E112+E113</f>
        <v>1237.17994</v>
      </c>
      <c r="F110" s="191">
        <f>F111+F112+F113</f>
        <v>0</v>
      </c>
      <c r="G110" s="145">
        <v>498.5</v>
      </c>
      <c r="H110" s="216">
        <f>E110*100/D110</f>
        <v>2061.966566666667</v>
      </c>
      <c r="I110" s="215">
        <f aca="true" t="shared" si="2" ref="I110:I213">E110-D110</f>
        <v>1177.17994</v>
      </c>
    </row>
    <row r="111" spans="1:9" ht="12.75">
      <c r="A111" s="24" t="s">
        <v>104</v>
      </c>
      <c r="B111" s="115" t="s">
        <v>105</v>
      </c>
      <c r="C111" s="109"/>
      <c r="D111" s="109"/>
      <c r="E111" s="180">
        <v>-108.78977</v>
      </c>
      <c r="F111" s="34"/>
      <c r="G111" s="134">
        <v>346.7</v>
      </c>
      <c r="H111" s="216"/>
      <c r="I111" s="220">
        <f t="shared" si="2"/>
        <v>-108.78977</v>
      </c>
    </row>
    <row r="112" spans="1:9" ht="12.75">
      <c r="A112" s="15" t="s">
        <v>165</v>
      </c>
      <c r="B112" s="113" t="s">
        <v>105</v>
      </c>
      <c r="C112" s="111"/>
      <c r="D112" s="111"/>
      <c r="E112" s="179"/>
      <c r="F112" s="59"/>
      <c r="G112" s="134"/>
      <c r="H112" s="217"/>
      <c r="I112" s="220">
        <f t="shared" si="2"/>
        <v>0</v>
      </c>
    </row>
    <row r="113" spans="1:9" ht="13.5" thickBot="1">
      <c r="A113" s="15" t="s">
        <v>106</v>
      </c>
      <c r="B113" s="121" t="s">
        <v>103</v>
      </c>
      <c r="C113" s="105"/>
      <c r="D113" s="105">
        <v>60</v>
      </c>
      <c r="E113" s="181">
        <v>1345.96971</v>
      </c>
      <c r="F113" s="51"/>
      <c r="G113" s="199">
        <v>151.8</v>
      </c>
      <c r="H113" s="227">
        <f>E113*100/D113</f>
        <v>2243.2828500000005</v>
      </c>
      <c r="I113" s="221">
        <f t="shared" si="2"/>
        <v>1285.96971</v>
      </c>
    </row>
    <row r="114" spans="2:9" ht="13.5" hidden="1" thickBot="1">
      <c r="B114" s="104"/>
      <c r="C114" s="104"/>
      <c r="D114" s="104"/>
      <c r="E114" s="104"/>
      <c r="G114" s="104"/>
      <c r="H114" s="237"/>
      <c r="I114" s="238"/>
    </row>
    <row r="115" spans="2:9" ht="13.5" hidden="1" thickBot="1">
      <c r="B115" s="104"/>
      <c r="C115" s="104"/>
      <c r="D115" s="104"/>
      <c r="E115" s="104"/>
      <c r="G115" s="104"/>
      <c r="H115" s="237"/>
      <c r="I115" s="238"/>
    </row>
    <row r="116" spans="2:9" ht="13.5" hidden="1" thickBot="1">
      <c r="B116" s="104"/>
      <c r="C116" s="104"/>
      <c r="D116" s="104"/>
      <c r="E116" s="104"/>
      <c r="G116" s="104"/>
      <c r="H116" s="237"/>
      <c r="I116" s="238"/>
    </row>
    <row r="117" spans="1:9" ht="13.5" thickBot="1">
      <c r="A117" s="49" t="s">
        <v>110</v>
      </c>
      <c r="B117" s="87" t="s">
        <v>111</v>
      </c>
      <c r="C117" s="146">
        <f>C118+C211+C209+C208</f>
        <v>313203.34742999997</v>
      </c>
      <c r="D117" s="146">
        <f>D118+D211+D209+D208</f>
        <v>424165.51242999994</v>
      </c>
      <c r="E117" s="79">
        <f>E118+E211+E209+E208</f>
        <v>180633.18476</v>
      </c>
      <c r="F117" s="175"/>
      <c r="G117" s="55">
        <v>177900.2</v>
      </c>
      <c r="H117" s="43">
        <f>E117*100/D117</f>
        <v>42.5855425456849</v>
      </c>
      <c r="I117" s="44">
        <f t="shared" si="2"/>
        <v>-243532.32766999994</v>
      </c>
    </row>
    <row r="118" spans="1:9" ht="13.5" thickBot="1">
      <c r="A118" s="93" t="s">
        <v>197</v>
      </c>
      <c r="B118" s="65" t="s">
        <v>198</v>
      </c>
      <c r="C118" s="147">
        <f>C119+C122+C151+C190</f>
        <v>313203.34742999997</v>
      </c>
      <c r="D118" s="147">
        <f>D119+D122+D151+D190</f>
        <v>424165.51242999994</v>
      </c>
      <c r="E118" s="189">
        <f>E119+E122+E151+E190</f>
        <v>180738.42866</v>
      </c>
      <c r="F118" s="192"/>
      <c r="G118" s="209">
        <f>G119+G122+G151+G190</f>
        <v>178330.34000000003</v>
      </c>
      <c r="H118" s="41">
        <f>E118*100/D118</f>
        <v>42.61035453461749</v>
      </c>
      <c r="I118" s="36">
        <f t="shared" si="2"/>
        <v>-243427.08376999994</v>
      </c>
    </row>
    <row r="119" spans="1:9" ht="13.5" thickBot="1">
      <c r="A119" s="49" t="s">
        <v>112</v>
      </c>
      <c r="B119" s="87" t="s">
        <v>113</v>
      </c>
      <c r="C119" s="78">
        <f>C120+C121</f>
        <v>100951</v>
      </c>
      <c r="D119" s="78">
        <f>D120+D121</f>
        <v>102887</v>
      </c>
      <c r="E119" s="79">
        <f>E120+E121</f>
        <v>43368</v>
      </c>
      <c r="F119" s="37"/>
      <c r="G119" s="78">
        <f>G120+G121</f>
        <v>45722</v>
      </c>
      <c r="H119" s="43">
        <f>E119*100/D119</f>
        <v>42.151097806331215</v>
      </c>
      <c r="I119" s="44">
        <f t="shared" si="2"/>
        <v>-59519</v>
      </c>
    </row>
    <row r="120" spans="1:9" ht="12.75">
      <c r="A120" s="10" t="s">
        <v>114</v>
      </c>
      <c r="B120" s="118" t="s">
        <v>115</v>
      </c>
      <c r="C120" s="148">
        <v>100951</v>
      </c>
      <c r="D120" s="148">
        <v>100951</v>
      </c>
      <c r="E120" s="180">
        <v>42400</v>
      </c>
      <c r="G120" s="109">
        <v>45722</v>
      </c>
      <c r="H120" s="45">
        <f>E120*100/D120</f>
        <v>42.00057453616111</v>
      </c>
      <c r="I120" s="221">
        <f t="shared" si="2"/>
        <v>-58551</v>
      </c>
    </row>
    <row r="121" spans="1:9" ht="26.25" thickBot="1">
      <c r="A121" s="64" t="s">
        <v>185</v>
      </c>
      <c r="B121" s="119" t="s">
        <v>187</v>
      </c>
      <c r="C121" s="149"/>
      <c r="D121" s="149">
        <v>1936</v>
      </c>
      <c r="E121" s="178">
        <v>968</v>
      </c>
      <c r="G121" s="104"/>
      <c r="H121" s="217"/>
      <c r="I121" s="218"/>
    </row>
    <row r="122" spans="1:10" ht="13.5" thickBot="1">
      <c r="A122" s="49" t="s">
        <v>116</v>
      </c>
      <c r="B122" s="87" t="s">
        <v>117</v>
      </c>
      <c r="C122" s="78">
        <f>C125+C126+C127+C128+C136+C123+C129+C134</f>
        <v>17900</v>
      </c>
      <c r="D122" s="78">
        <f>D125+D126+D127+D128+D136+D123+D129+D134</f>
        <v>83346.59999999999</v>
      </c>
      <c r="E122" s="79">
        <f>E125+E127+E128+E136+E123+E129+E135+E124</f>
        <v>10818.585000000001</v>
      </c>
      <c r="F122" s="37"/>
      <c r="G122" s="78">
        <v>16244.93</v>
      </c>
      <c r="H122" s="38">
        <f>E122*100/D122</f>
        <v>12.980235546500998</v>
      </c>
      <c r="I122" s="39">
        <f t="shared" si="2"/>
        <v>-72528.01499999998</v>
      </c>
      <c r="J122" s="7"/>
    </row>
    <row r="123" spans="1:10" ht="26.25" customHeight="1" thickBot="1">
      <c r="A123" s="94" t="s">
        <v>203</v>
      </c>
      <c r="B123" s="120" t="s">
        <v>204</v>
      </c>
      <c r="C123" s="150"/>
      <c r="D123" s="150"/>
      <c r="E123" s="190"/>
      <c r="F123" s="101"/>
      <c r="G123" s="210">
        <v>8070</v>
      </c>
      <c r="H123" s="224"/>
      <c r="I123" s="220">
        <f t="shared" si="2"/>
        <v>0</v>
      </c>
      <c r="J123" s="7"/>
    </row>
    <row r="124" spans="1:10" ht="13.5">
      <c r="A124" s="94" t="s">
        <v>256</v>
      </c>
      <c r="B124" s="113" t="s">
        <v>254</v>
      </c>
      <c r="C124" s="151"/>
      <c r="D124" s="151"/>
      <c r="E124" s="179"/>
      <c r="F124" s="174"/>
      <c r="G124" s="165"/>
      <c r="H124" s="224"/>
      <c r="I124" s="220"/>
      <c r="J124" s="7"/>
    </row>
    <row r="125" spans="1:10" ht="12.75">
      <c r="A125" s="25" t="s">
        <v>118</v>
      </c>
      <c r="B125" s="113" t="s">
        <v>119</v>
      </c>
      <c r="C125" s="151"/>
      <c r="D125" s="151"/>
      <c r="E125" s="179"/>
      <c r="F125" s="174"/>
      <c r="G125" s="165"/>
      <c r="H125" s="224"/>
      <c r="I125" s="220">
        <f t="shared" si="2"/>
        <v>0</v>
      </c>
      <c r="J125" s="7"/>
    </row>
    <row r="126" spans="1:9" ht="12.75">
      <c r="A126" s="15" t="s">
        <v>121</v>
      </c>
      <c r="B126" s="113" t="s">
        <v>265</v>
      </c>
      <c r="C126" s="152"/>
      <c r="D126" s="152"/>
      <c r="E126" s="179"/>
      <c r="F126" s="28"/>
      <c r="G126" s="111"/>
      <c r="H126" s="217"/>
      <c r="I126" s="220">
        <f t="shared" si="2"/>
        <v>0</v>
      </c>
    </row>
    <row r="127" spans="1:9" ht="12.75">
      <c r="A127" s="25" t="s">
        <v>122</v>
      </c>
      <c r="B127" s="113" t="s">
        <v>304</v>
      </c>
      <c r="C127" s="151">
        <v>2332.4</v>
      </c>
      <c r="D127" s="151">
        <v>2332.4</v>
      </c>
      <c r="E127" s="179">
        <v>1247.064</v>
      </c>
      <c r="F127" s="28"/>
      <c r="G127" s="134">
        <v>1518.8</v>
      </c>
      <c r="H127" s="217">
        <f>E127*100/D127</f>
        <v>53.46698679471789</v>
      </c>
      <c r="I127" s="220">
        <f t="shared" si="2"/>
        <v>-1085.336</v>
      </c>
    </row>
    <row r="128" spans="1:10" s="7" customFormat="1" ht="12.75">
      <c r="A128" s="10" t="s">
        <v>166</v>
      </c>
      <c r="B128" s="118" t="s">
        <v>120</v>
      </c>
      <c r="C128" s="148"/>
      <c r="D128" s="148">
        <v>63105</v>
      </c>
      <c r="E128" s="180">
        <v>4044</v>
      </c>
      <c r="F128" s="17"/>
      <c r="G128" s="158"/>
      <c r="H128" s="224"/>
      <c r="I128" s="220">
        <f t="shared" si="2"/>
        <v>-59061</v>
      </c>
      <c r="J128" s="3"/>
    </row>
    <row r="129" spans="1:10" s="7" customFormat="1" ht="12.75">
      <c r="A129" s="95" t="s">
        <v>205</v>
      </c>
      <c r="B129" s="121" t="s">
        <v>201</v>
      </c>
      <c r="C129" s="153"/>
      <c r="D129" s="153"/>
      <c r="E129" s="178"/>
      <c r="F129" s="1"/>
      <c r="G129" s="159"/>
      <c r="H129" s="45"/>
      <c r="I129" s="218">
        <f t="shared" si="2"/>
        <v>0</v>
      </c>
      <c r="J129" s="3"/>
    </row>
    <row r="130" spans="1:10" s="7" customFormat="1" ht="12.75">
      <c r="A130" s="96" t="s">
        <v>206</v>
      </c>
      <c r="B130" s="113" t="s">
        <v>249</v>
      </c>
      <c r="C130" s="151"/>
      <c r="D130" s="151"/>
      <c r="E130" s="179"/>
      <c r="F130" s="28"/>
      <c r="G130" s="111"/>
      <c r="H130" s="217"/>
      <c r="I130" s="218">
        <f t="shared" si="2"/>
        <v>0</v>
      </c>
      <c r="J130" s="3"/>
    </row>
    <row r="131" spans="1:10" s="7" customFormat="1" ht="12.75">
      <c r="A131" s="96" t="s">
        <v>206</v>
      </c>
      <c r="B131" s="121" t="s">
        <v>248</v>
      </c>
      <c r="C131" s="152"/>
      <c r="D131" s="152"/>
      <c r="E131" s="181"/>
      <c r="F131" s="16"/>
      <c r="G131" s="105"/>
      <c r="H131" s="227"/>
      <c r="I131" s="223"/>
      <c r="J131" s="3"/>
    </row>
    <row r="132" spans="1:10" s="7" customFormat="1" ht="12.75">
      <c r="A132" s="96" t="s">
        <v>206</v>
      </c>
      <c r="B132" s="121" t="s">
        <v>305</v>
      </c>
      <c r="C132" s="152"/>
      <c r="D132" s="152"/>
      <c r="E132" s="181"/>
      <c r="F132" s="16"/>
      <c r="G132" s="105"/>
      <c r="H132" s="227"/>
      <c r="I132" s="223"/>
      <c r="J132" s="3"/>
    </row>
    <row r="133" spans="1:10" s="7" customFormat="1" ht="12.75" hidden="1">
      <c r="A133" s="97" t="s">
        <v>167</v>
      </c>
      <c r="B133" s="113" t="s">
        <v>247</v>
      </c>
      <c r="C133" s="152"/>
      <c r="D133" s="152"/>
      <c r="E133" s="181"/>
      <c r="F133" s="16"/>
      <c r="G133" s="105"/>
      <c r="H133" s="227"/>
      <c r="I133" s="223"/>
      <c r="J133" s="3"/>
    </row>
    <row r="134" spans="1:10" s="7" customFormat="1" ht="12.75">
      <c r="A134" s="97" t="s">
        <v>277</v>
      </c>
      <c r="B134" s="113" t="s">
        <v>125</v>
      </c>
      <c r="C134" s="152">
        <v>4915.2</v>
      </c>
      <c r="D134" s="152">
        <v>4915.2</v>
      </c>
      <c r="E134" s="181"/>
      <c r="F134" s="16"/>
      <c r="G134" s="105"/>
      <c r="H134" s="227"/>
      <c r="I134" s="223"/>
      <c r="J134" s="3"/>
    </row>
    <row r="135" spans="1:10" s="7" customFormat="1" ht="13.5" thickBot="1">
      <c r="A135" s="97" t="s">
        <v>251</v>
      </c>
      <c r="B135" s="121" t="s">
        <v>252</v>
      </c>
      <c r="C135" s="152"/>
      <c r="D135" s="152"/>
      <c r="E135" s="181"/>
      <c r="F135" s="16"/>
      <c r="G135" s="105"/>
      <c r="H135" s="227"/>
      <c r="I135" s="223"/>
      <c r="J135" s="3"/>
    </row>
    <row r="136" spans="1:9" ht="13.5" thickBot="1">
      <c r="A136" s="49" t="s">
        <v>123</v>
      </c>
      <c r="B136" s="87" t="s">
        <v>124</v>
      </c>
      <c r="C136" s="78">
        <f>C138+C139+C140+C142+C143+C148+C137+C141</f>
        <v>10652.4</v>
      </c>
      <c r="D136" s="78">
        <f>D138+D139+D140+D142+D143+D148+D137+D141</f>
        <v>12994</v>
      </c>
      <c r="E136" s="78">
        <f>E138+E139+E140+E142+E143+E148+E137+E141</f>
        <v>5527.521000000001</v>
      </c>
      <c r="F136" s="175"/>
      <c r="G136" s="55">
        <v>6656.16</v>
      </c>
      <c r="H136" s="43">
        <f>E136*100/D136</f>
        <v>42.539025704171166</v>
      </c>
      <c r="I136" s="44">
        <f t="shared" si="2"/>
        <v>-7466.478999999999</v>
      </c>
    </row>
    <row r="137" spans="1:9" ht="12.75">
      <c r="A137" s="10" t="s">
        <v>123</v>
      </c>
      <c r="B137" s="118" t="s">
        <v>168</v>
      </c>
      <c r="C137" s="148"/>
      <c r="D137" s="148"/>
      <c r="E137" s="180"/>
      <c r="F137" s="34"/>
      <c r="G137" s="135"/>
      <c r="H137" s="224"/>
      <c r="I137" s="220">
        <f t="shared" si="2"/>
        <v>0</v>
      </c>
    </row>
    <row r="138" spans="1:9" ht="12.75">
      <c r="A138" s="15" t="s">
        <v>123</v>
      </c>
      <c r="B138" s="121" t="s">
        <v>306</v>
      </c>
      <c r="C138" s="152">
        <v>10430.1</v>
      </c>
      <c r="D138" s="152">
        <v>10430.1</v>
      </c>
      <c r="E138" s="181">
        <v>3419.021</v>
      </c>
      <c r="F138" s="16"/>
      <c r="G138" s="199">
        <v>4530.7</v>
      </c>
      <c r="H138" s="227">
        <f>E138*100/D138</f>
        <v>32.78032808889656</v>
      </c>
      <c r="I138" s="218">
        <f t="shared" si="2"/>
        <v>-7011.079</v>
      </c>
    </row>
    <row r="139" spans="1:9" ht="12.75">
      <c r="A139" s="15" t="s">
        <v>123</v>
      </c>
      <c r="B139" s="113" t="s">
        <v>126</v>
      </c>
      <c r="C139" s="151">
        <v>222.3</v>
      </c>
      <c r="D139" s="151">
        <v>222.3</v>
      </c>
      <c r="E139" s="179">
        <v>46.9</v>
      </c>
      <c r="F139" s="51"/>
      <c r="G139" s="134">
        <v>71.9</v>
      </c>
      <c r="H139" s="227">
        <f>E139*100/D139</f>
        <v>21.09761583445794</v>
      </c>
      <c r="I139" s="218">
        <f t="shared" si="2"/>
        <v>-175.4</v>
      </c>
    </row>
    <row r="140" spans="1:9" ht="12.75">
      <c r="A140" s="15" t="s">
        <v>123</v>
      </c>
      <c r="B140" s="113" t="s">
        <v>209</v>
      </c>
      <c r="C140" s="151"/>
      <c r="D140" s="151"/>
      <c r="E140" s="179"/>
      <c r="F140" s="51"/>
      <c r="G140" s="199"/>
      <c r="H140" s="227"/>
      <c r="I140" s="218">
        <f t="shared" si="2"/>
        <v>0</v>
      </c>
    </row>
    <row r="141" spans="1:9" ht="12.75">
      <c r="A141" s="15" t="s">
        <v>123</v>
      </c>
      <c r="B141" s="118" t="s">
        <v>307</v>
      </c>
      <c r="C141" s="152"/>
      <c r="D141" s="152">
        <v>2061.6</v>
      </c>
      <c r="E141" s="179">
        <v>2061.6</v>
      </c>
      <c r="F141" s="51"/>
      <c r="G141" s="199">
        <v>2053.6</v>
      </c>
      <c r="H141" s="227"/>
      <c r="I141" s="223">
        <f>E141-D141</f>
        <v>0</v>
      </c>
    </row>
    <row r="142" spans="1:9" ht="12.75">
      <c r="A142" s="15" t="s">
        <v>123</v>
      </c>
      <c r="B142" s="118" t="s">
        <v>308</v>
      </c>
      <c r="C142" s="152"/>
      <c r="D142" s="152">
        <v>280</v>
      </c>
      <c r="E142" s="181"/>
      <c r="F142" s="51"/>
      <c r="G142" s="199"/>
      <c r="H142" s="227"/>
      <c r="I142" s="223">
        <f t="shared" si="2"/>
        <v>-280</v>
      </c>
    </row>
    <row r="143" spans="1:9" ht="12.75">
      <c r="A143" s="15" t="s">
        <v>123</v>
      </c>
      <c r="B143" s="121" t="s">
        <v>223</v>
      </c>
      <c r="C143" s="152"/>
      <c r="D143" s="152"/>
      <c r="E143" s="179"/>
      <c r="F143" s="59"/>
      <c r="G143" s="134"/>
      <c r="H143" s="217"/>
      <c r="I143" s="218">
        <f t="shared" si="2"/>
        <v>0</v>
      </c>
    </row>
    <row r="144" spans="1:9" ht="12.75" hidden="1">
      <c r="A144" s="15" t="s">
        <v>123</v>
      </c>
      <c r="B144" s="121" t="s">
        <v>245</v>
      </c>
      <c r="C144" s="152"/>
      <c r="D144" s="152"/>
      <c r="E144" s="179"/>
      <c r="F144" s="59"/>
      <c r="G144" s="134"/>
      <c r="H144" s="217"/>
      <c r="I144" s="218">
        <f t="shared" si="2"/>
        <v>0</v>
      </c>
    </row>
    <row r="145" spans="1:9" ht="12.75" hidden="1">
      <c r="A145" s="15" t="s">
        <v>123</v>
      </c>
      <c r="B145" s="121" t="s">
        <v>244</v>
      </c>
      <c r="C145" s="152"/>
      <c r="D145" s="152"/>
      <c r="E145" s="179"/>
      <c r="F145" s="59"/>
      <c r="G145" s="134"/>
      <c r="H145" s="217"/>
      <c r="I145" s="218">
        <f t="shared" si="2"/>
        <v>0</v>
      </c>
    </row>
    <row r="146" spans="1:9" ht="12.75" hidden="1">
      <c r="A146" s="15" t="s">
        <v>123</v>
      </c>
      <c r="B146" s="121" t="s">
        <v>246</v>
      </c>
      <c r="C146" s="152"/>
      <c r="D146" s="152"/>
      <c r="E146" s="179"/>
      <c r="F146" s="59"/>
      <c r="G146" s="134"/>
      <c r="H146" s="217"/>
      <c r="I146" s="218">
        <f t="shared" si="2"/>
        <v>0</v>
      </c>
    </row>
    <row r="147" spans="1:9" ht="12.75" hidden="1">
      <c r="A147" s="15" t="s">
        <v>123</v>
      </c>
      <c r="B147" s="113" t="s">
        <v>243</v>
      </c>
      <c r="C147" s="151"/>
      <c r="D147" s="151"/>
      <c r="E147" s="179"/>
      <c r="F147" s="59"/>
      <c r="G147" s="134"/>
      <c r="H147" s="217"/>
      <c r="I147" s="218">
        <f>E147-D147</f>
        <v>0</v>
      </c>
    </row>
    <row r="148" spans="1:9" ht="12.75">
      <c r="A148" s="15" t="s">
        <v>123</v>
      </c>
      <c r="B148" s="113" t="s">
        <v>250</v>
      </c>
      <c r="C148" s="151"/>
      <c r="D148" s="151"/>
      <c r="E148" s="179"/>
      <c r="F148" s="59"/>
      <c r="G148" s="134"/>
      <c r="H148" s="217"/>
      <c r="I148" s="218">
        <f t="shared" si="2"/>
        <v>0</v>
      </c>
    </row>
    <row r="149" spans="1:9" ht="13.5" thickBot="1">
      <c r="A149" s="24" t="s">
        <v>123</v>
      </c>
      <c r="B149" s="121" t="s">
        <v>255</v>
      </c>
      <c r="C149" s="152"/>
      <c r="D149" s="152"/>
      <c r="E149" s="181"/>
      <c r="F149" s="51"/>
      <c r="G149" s="134"/>
      <c r="H149" s="217"/>
      <c r="I149" s="218">
        <f t="shared" si="2"/>
        <v>0</v>
      </c>
    </row>
    <row r="150" spans="1:9" ht="13.5" hidden="1" thickBot="1">
      <c r="A150" s="24" t="s">
        <v>123</v>
      </c>
      <c r="B150" s="121" t="s">
        <v>253</v>
      </c>
      <c r="C150" s="154"/>
      <c r="D150" s="154"/>
      <c r="E150" s="181"/>
      <c r="F150" s="193">
        <f>C150-D150</f>
        <v>0</v>
      </c>
      <c r="G150" s="105"/>
      <c r="H150" s="239"/>
      <c r="I150" s="240"/>
    </row>
    <row r="151" spans="1:9" ht="13.5" thickBot="1">
      <c r="A151" s="49" t="s">
        <v>127</v>
      </c>
      <c r="B151" s="87" t="s">
        <v>128</v>
      </c>
      <c r="C151" s="78">
        <f>C160+C153+C154+C155+C156+C157+C158+C159+C183+C184+C185+C186+C187+C188</f>
        <v>171990.19999999998</v>
      </c>
      <c r="D151" s="78">
        <f>D160+D153+D154+D155+D156+D157+D158+D159+D183+D184+D185+D186+D187+D188+D182</f>
        <v>174045.09999999998</v>
      </c>
      <c r="E151" s="79">
        <f>E160+E153+E154+E155+E156+E157+E158+E159+E183+E184+E185+E186+E187+E188</f>
        <v>80135.20745</v>
      </c>
      <c r="F151" s="37" t="e">
        <f>F160+F153+F154+F155+F156+F157+F158+F159+F183+F184+F185+F186+F187+F188</f>
        <v>#REF!</v>
      </c>
      <c r="G151" s="78">
        <v>107927.46</v>
      </c>
      <c r="H151" s="54">
        <f>E151*100/D151</f>
        <v>46.042782847664206</v>
      </c>
      <c r="I151" s="73">
        <f t="shared" si="2"/>
        <v>-93909.89254999998</v>
      </c>
    </row>
    <row r="152" spans="1:9" ht="24" customHeight="1">
      <c r="A152" s="10" t="s">
        <v>183</v>
      </c>
      <c r="B152" s="122" t="s">
        <v>184</v>
      </c>
      <c r="C152" s="155"/>
      <c r="D152" s="155"/>
      <c r="E152" s="180"/>
      <c r="F152" s="194"/>
      <c r="G152" s="158"/>
      <c r="H152" s="211"/>
      <c r="I152" s="212"/>
    </row>
    <row r="153" spans="1:9" ht="10.5" customHeight="1">
      <c r="A153" s="10" t="s">
        <v>129</v>
      </c>
      <c r="B153" s="122" t="s">
        <v>130</v>
      </c>
      <c r="C153" s="155"/>
      <c r="D153" s="155">
        <v>631.6</v>
      </c>
      <c r="E153" s="178">
        <v>631.6</v>
      </c>
      <c r="G153" s="104">
        <v>661.5</v>
      </c>
      <c r="H153" s="224">
        <f>E153*100/D153</f>
        <v>100</v>
      </c>
      <c r="I153" s="220">
        <f t="shared" si="2"/>
        <v>0</v>
      </c>
    </row>
    <row r="154" spans="1:9" ht="23.25" customHeight="1">
      <c r="A154" s="10" t="s">
        <v>160</v>
      </c>
      <c r="B154" s="123" t="s">
        <v>174</v>
      </c>
      <c r="C154" s="156"/>
      <c r="D154" s="156"/>
      <c r="E154" s="179"/>
      <c r="F154" s="28"/>
      <c r="G154" s="134">
        <v>9028.8</v>
      </c>
      <c r="H154" s="217"/>
      <c r="I154" s="220">
        <f t="shared" si="2"/>
        <v>0</v>
      </c>
    </row>
    <row r="155" spans="1:9" ht="38.25">
      <c r="A155" s="25" t="s">
        <v>186</v>
      </c>
      <c r="B155" s="123" t="s">
        <v>188</v>
      </c>
      <c r="C155" s="155"/>
      <c r="D155" s="155"/>
      <c r="E155" s="179"/>
      <c r="F155" s="28"/>
      <c r="G155" s="111">
        <v>46.65</v>
      </c>
      <c r="H155" s="217"/>
      <c r="I155" s="220"/>
    </row>
    <row r="156" spans="1:10" ht="12.75">
      <c r="A156" s="25" t="s">
        <v>131</v>
      </c>
      <c r="B156" s="113" t="s">
        <v>132</v>
      </c>
      <c r="C156" s="148"/>
      <c r="D156" s="148">
        <v>1305.4</v>
      </c>
      <c r="E156" s="179">
        <v>652.7</v>
      </c>
      <c r="F156" s="28"/>
      <c r="G156" s="111">
        <v>1220.6</v>
      </c>
      <c r="H156" s="217">
        <f>E156*100/D156</f>
        <v>50</v>
      </c>
      <c r="I156" s="220">
        <f t="shared" si="2"/>
        <v>-652.7</v>
      </c>
      <c r="J156" s="7"/>
    </row>
    <row r="157" spans="1:10" ht="24.75" customHeight="1">
      <c r="A157" s="25" t="s">
        <v>180</v>
      </c>
      <c r="B157" s="123" t="s">
        <v>181</v>
      </c>
      <c r="C157" s="155"/>
      <c r="D157" s="155">
        <v>173.8</v>
      </c>
      <c r="E157" s="179">
        <v>79.01645</v>
      </c>
      <c r="F157" s="28"/>
      <c r="G157" s="134">
        <v>75.3</v>
      </c>
      <c r="H157" s="217">
        <f>E157*100/D157</f>
        <v>45.464010356731876</v>
      </c>
      <c r="I157" s="220"/>
      <c r="J157" s="7"/>
    </row>
    <row r="158" spans="1:10" s="7" customFormat="1" ht="12.75">
      <c r="A158" s="25" t="s">
        <v>133</v>
      </c>
      <c r="B158" s="113" t="s">
        <v>134</v>
      </c>
      <c r="C158" s="148"/>
      <c r="D158" s="148"/>
      <c r="E158" s="179"/>
      <c r="F158" s="28"/>
      <c r="G158" s="111">
        <v>1246</v>
      </c>
      <c r="H158" s="217"/>
      <c r="I158" s="220">
        <f t="shared" si="2"/>
        <v>0</v>
      </c>
      <c r="J158" s="3"/>
    </row>
    <row r="159" spans="1:9" ht="13.5" thickBot="1">
      <c r="A159" s="15" t="s">
        <v>135</v>
      </c>
      <c r="B159" s="121" t="s">
        <v>136</v>
      </c>
      <c r="C159" s="153"/>
      <c r="D159" s="153"/>
      <c r="E159" s="181"/>
      <c r="F159" s="16"/>
      <c r="G159" s="160">
        <v>1734</v>
      </c>
      <c r="H159" s="227"/>
      <c r="I159" s="221">
        <f t="shared" si="2"/>
        <v>0</v>
      </c>
    </row>
    <row r="160" spans="1:9" ht="13.5" thickBot="1">
      <c r="A160" s="49" t="s">
        <v>137</v>
      </c>
      <c r="B160" s="87" t="s">
        <v>138</v>
      </c>
      <c r="C160" s="78">
        <f>C164+C165+C167+C168+C176+C177+C175+C178+C161+C163+C162+C169+C170+C171+C180+C166</f>
        <v>124649.99999999999</v>
      </c>
      <c r="D160" s="78">
        <f>D164+D165+D167+D168+D176+D177+D175+D178+D161+D163+D162+D169+D170+D171+D180+D166+D179</f>
        <v>123383.49999999999</v>
      </c>
      <c r="E160" s="79">
        <f>E164+E165+E167+E168+E176+E177+E175+E178+E161+E163+E162+E169+E170+E171+E180+E166+E179</f>
        <v>58391.935</v>
      </c>
      <c r="F160" s="37" t="e">
        <f>F164+F165+F167+F168+F176+F177+F175+F178+F161+F163+F162+#REF!+#REF!+F169+F170+F171+F180</f>
        <v>#REF!</v>
      </c>
      <c r="G160" s="78">
        <v>56423.5</v>
      </c>
      <c r="H160" s="43">
        <f aca="true" t="shared" si="3" ref="H160:H165">E160*100/D160</f>
        <v>47.32556216998221</v>
      </c>
      <c r="I160" s="44">
        <f t="shared" si="2"/>
        <v>-64991.56499999999</v>
      </c>
    </row>
    <row r="161" spans="1:9" ht="12.75">
      <c r="A161" s="10" t="s">
        <v>137</v>
      </c>
      <c r="B161" s="113" t="s">
        <v>329</v>
      </c>
      <c r="C161" s="148"/>
      <c r="D161" s="148"/>
      <c r="E161" s="180"/>
      <c r="F161" s="194"/>
      <c r="G161" s="159">
        <v>6050.24</v>
      </c>
      <c r="H161" s="224"/>
      <c r="I161" s="220">
        <f>E161-D161</f>
        <v>0</v>
      </c>
    </row>
    <row r="162" spans="1:9" ht="24" customHeight="1">
      <c r="A162" s="10" t="s">
        <v>137</v>
      </c>
      <c r="B162" s="122" t="s">
        <v>178</v>
      </c>
      <c r="C162" s="155">
        <v>2266.6</v>
      </c>
      <c r="D162" s="155">
        <v>1453.8</v>
      </c>
      <c r="E162" s="180">
        <v>1453.8</v>
      </c>
      <c r="F162" s="194"/>
      <c r="G162" s="165">
        <v>1857.39</v>
      </c>
      <c r="H162" s="224">
        <f t="shared" si="3"/>
        <v>100</v>
      </c>
      <c r="I162" s="220">
        <f>E162-D162</f>
        <v>0</v>
      </c>
    </row>
    <row r="163" spans="1:9" ht="12" customHeight="1">
      <c r="A163" s="10" t="s">
        <v>137</v>
      </c>
      <c r="B163" s="122" t="s">
        <v>190</v>
      </c>
      <c r="C163" s="155">
        <v>36</v>
      </c>
      <c r="D163" s="155">
        <v>36</v>
      </c>
      <c r="E163" s="180"/>
      <c r="F163" s="194"/>
      <c r="G163" s="165"/>
      <c r="H163" s="217">
        <f t="shared" si="3"/>
        <v>0</v>
      </c>
      <c r="I163" s="212">
        <f>E163-D163</f>
        <v>-36</v>
      </c>
    </row>
    <row r="164" spans="1:9" ht="12.75">
      <c r="A164" s="10" t="s">
        <v>137</v>
      </c>
      <c r="B164" s="122" t="s">
        <v>328</v>
      </c>
      <c r="C164" s="155">
        <v>10781</v>
      </c>
      <c r="D164" s="155">
        <v>10003.2</v>
      </c>
      <c r="E164" s="180">
        <v>2701.1435</v>
      </c>
      <c r="F164" s="34"/>
      <c r="G164" s="135">
        <v>3186.8</v>
      </c>
      <c r="H164" s="224">
        <f t="shared" si="3"/>
        <v>27.002794105886117</v>
      </c>
      <c r="I164" s="220">
        <f t="shared" si="2"/>
        <v>-7302.056500000001</v>
      </c>
    </row>
    <row r="165" spans="1:9" ht="12.75">
      <c r="A165" s="25" t="s">
        <v>137</v>
      </c>
      <c r="B165" s="113" t="s">
        <v>327</v>
      </c>
      <c r="C165" s="151">
        <v>97299.7</v>
      </c>
      <c r="D165" s="151">
        <v>97299.7</v>
      </c>
      <c r="E165" s="179">
        <v>47747</v>
      </c>
      <c r="F165" s="28"/>
      <c r="G165" s="111">
        <v>47747</v>
      </c>
      <c r="H165" s="217">
        <f t="shared" si="3"/>
        <v>49.07209374746274</v>
      </c>
      <c r="I165" s="220">
        <f t="shared" si="2"/>
        <v>-49552.7</v>
      </c>
    </row>
    <row r="166" spans="1:9" ht="12.75">
      <c r="A166" s="25" t="s">
        <v>137</v>
      </c>
      <c r="B166" s="113" t="s">
        <v>278</v>
      </c>
      <c r="C166" s="151">
        <v>11916.3</v>
      </c>
      <c r="D166" s="151">
        <v>11916.3</v>
      </c>
      <c r="E166" s="179">
        <v>5510</v>
      </c>
      <c r="F166" s="28"/>
      <c r="G166" s="111"/>
      <c r="H166" s="224"/>
      <c r="I166" s="220"/>
    </row>
    <row r="167" spans="1:9" ht="12.75">
      <c r="A167" s="25" t="s">
        <v>137</v>
      </c>
      <c r="B167" s="113" t="s">
        <v>139</v>
      </c>
      <c r="C167" s="151"/>
      <c r="D167" s="151"/>
      <c r="E167" s="179"/>
      <c r="F167" s="28"/>
      <c r="G167" s="111">
        <v>6155.2</v>
      </c>
      <c r="H167" s="217"/>
      <c r="I167" s="220">
        <f t="shared" si="2"/>
        <v>0</v>
      </c>
    </row>
    <row r="168" spans="1:9" ht="12.75">
      <c r="A168" s="25" t="s">
        <v>137</v>
      </c>
      <c r="B168" s="113" t="s">
        <v>140</v>
      </c>
      <c r="C168" s="151">
        <v>419.4</v>
      </c>
      <c r="D168" s="151">
        <v>419.4</v>
      </c>
      <c r="E168" s="179">
        <v>209.7</v>
      </c>
      <c r="F168" s="28"/>
      <c r="G168" s="111">
        <v>201.55</v>
      </c>
      <c r="H168" s="217">
        <f>E168*100/D168</f>
        <v>50</v>
      </c>
      <c r="I168" s="220">
        <f t="shared" si="2"/>
        <v>-209.7</v>
      </c>
    </row>
    <row r="169" spans="1:9" ht="12.75">
      <c r="A169" s="25" t="s">
        <v>137</v>
      </c>
      <c r="B169" s="113" t="s">
        <v>224</v>
      </c>
      <c r="C169" s="151"/>
      <c r="D169" s="151"/>
      <c r="E169" s="179"/>
      <c r="F169" s="28"/>
      <c r="G169" s="111">
        <v>30.332</v>
      </c>
      <c r="H169" s="217"/>
      <c r="I169" s="220">
        <f t="shared" si="2"/>
        <v>0</v>
      </c>
    </row>
    <row r="170" spans="1:9" ht="12.75">
      <c r="A170" s="25" t="s">
        <v>137</v>
      </c>
      <c r="B170" s="113" t="s">
        <v>225</v>
      </c>
      <c r="C170" s="151">
        <v>12.7</v>
      </c>
      <c r="D170" s="151">
        <v>12.7</v>
      </c>
      <c r="E170" s="179">
        <v>5.2915</v>
      </c>
      <c r="F170" s="28"/>
      <c r="G170" s="111">
        <v>10.16666</v>
      </c>
      <c r="H170" s="217">
        <f>E170*100/D170</f>
        <v>41.66535433070866</v>
      </c>
      <c r="I170" s="220">
        <f t="shared" si="2"/>
        <v>-7.408499999999999</v>
      </c>
    </row>
    <row r="171" spans="1:9" ht="12.75">
      <c r="A171" s="25" t="s">
        <v>137</v>
      </c>
      <c r="B171" s="121" t="s">
        <v>182</v>
      </c>
      <c r="C171" s="152"/>
      <c r="D171" s="152"/>
      <c r="E171" s="181"/>
      <c r="F171" s="16"/>
      <c r="G171" s="105">
        <v>51.5</v>
      </c>
      <c r="H171" s="227"/>
      <c r="I171" s="221"/>
    </row>
    <row r="172" spans="1:9" s="7" customFormat="1" ht="13.5" hidden="1" thickBot="1">
      <c r="A172" s="5" t="s">
        <v>2</v>
      </c>
      <c r="B172" s="60"/>
      <c r="C172" s="69" t="s">
        <v>202</v>
      </c>
      <c r="D172" s="69" t="s">
        <v>284</v>
      </c>
      <c r="E172" s="75" t="s">
        <v>3</v>
      </c>
      <c r="F172" s="66"/>
      <c r="G172" s="69" t="s">
        <v>3</v>
      </c>
      <c r="H172" s="259" t="s">
        <v>162</v>
      </c>
      <c r="I172" s="260"/>
    </row>
    <row r="173" spans="1:9" s="7" customFormat="1" ht="12.75" hidden="1">
      <c r="A173" s="8" t="s">
        <v>4</v>
      </c>
      <c r="B173" s="61" t="s">
        <v>5</v>
      </c>
      <c r="C173" s="61" t="s">
        <v>161</v>
      </c>
      <c r="D173" s="61" t="s">
        <v>161</v>
      </c>
      <c r="E173" s="71" t="s">
        <v>236</v>
      </c>
      <c r="F173" s="67"/>
      <c r="G173" s="71" t="s">
        <v>236</v>
      </c>
      <c r="H173" s="63" t="s">
        <v>8</v>
      </c>
      <c r="I173" s="60" t="s">
        <v>9</v>
      </c>
    </row>
    <row r="174" spans="1:9" ht="11.25" customHeight="1" hidden="1">
      <c r="A174" s="8" t="s">
        <v>7</v>
      </c>
      <c r="B174" s="104"/>
      <c r="C174" s="61" t="s">
        <v>6</v>
      </c>
      <c r="D174" s="61" t="s">
        <v>6</v>
      </c>
      <c r="E174" s="76" t="s">
        <v>281</v>
      </c>
      <c r="G174" s="61" t="s">
        <v>212</v>
      </c>
      <c r="H174" s="242"/>
      <c r="I174" s="140"/>
    </row>
    <row r="175" spans="1:9" ht="12.75">
      <c r="A175" s="18" t="s">
        <v>137</v>
      </c>
      <c r="B175" s="23" t="s">
        <v>141</v>
      </c>
      <c r="C175" s="58">
        <v>1628.9</v>
      </c>
      <c r="D175" s="58">
        <v>1628.9</v>
      </c>
      <c r="E175" s="74">
        <v>510</v>
      </c>
      <c r="F175" s="18"/>
      <c r="G175" s="18"/>
      <c r="H175" s="19">
        <f>E175*100/D175</f>
        <v>31.309472650254772</v>
      </c>
      <c r="I175" s="20">
        <f t="shared" si="2"/>
        <v>-1118.9</v>
      </c>
    </row>
    <row r="176" spans="1:9" ht="12.75" hidden="1">
      <c r="A176" s="25" t="s">
        <v>137</v>
      </c>
      <c r="B176" s="113" t="s">
        <v>142</v>
      </c>
      <c r="C176" s="151"/>
      <c r="D176" s="151"/>
      <c r="E176" s="179"/>
      <c r="F176" s="59"/>
      <c r="G176" s="134"/>
      <c r="H176" s="217"/>
      <c r="I176" s="220">
        <f t="shared" si="2"/>
        <v>0</v>
      </c>
    </row>
    <row r="177" spans="1:9" ht="12.75">
      <c r="A177" s="25" t="s">
        <v>137</v>
      </c>
      <c r="B177" s="113" t="s">
        <v>326</v>
      </c>
      <c r="C177" s="151">
        <v>289.4</v>
      </c>
      <c r="D177" s="151">
        <v>289.4</v>
      </c>
      <c r="E177" s="179">
        <v>120</v>
      </c>
      <c r="F177" s="28"/>
      <c r="G177" s="111">
        <v>115</v>
      </c>
      <c r="H177" s="217">
        <f>E177*100/D177</f>
        <v>41.465100207325506</v>
      </c>
      <c r="I177" s="220">
        <f t="shared" si="2"/>
        <v>-169.39999999999998</v>
      </c>
    </row>
    <row r="178" spans="1:9" ht="12.75" hidden="1">
      <c r="A178" s="25" t="s">
        <v>137</v>
      </c>
      <c r="B178" s="113" t="s">
        <v>143</v>
      </c>
      <c r="C178" s="148"/>
      <c r="D178" s="148"/>
      <c r="E178" s="181"/>
      <c r="F178" s="51"/>
      <c r="G178" s="199"/>
      <c r="H178" s="217"/>
      <c r="I178" s="220">
        <f t="shared" si="2"/>
        <v>0</v>
      </c>
    </row>
    <row r="179" spans="1:9" ht="25.5">
      <c r="A179" s="25" t="s">
        <v>137</v>
      </c>
      <c r="B179" s="122" t="s">
        <v>293</v>
      </c>
      <c r="C179" s="148"/>
      <c r="D179" s="148">
        <v>324.1</v>
      </c>
      <c r="E179" s="181">
        <v>135</v>
      </c>
      <c r="F179" s="51"/>
      <c r="G179" s="199"/>
      <c r="H179" s="217">
        <f>E179*100/D179</f>
        <v>41.65381055229867</v>
      </c>
      <c r="I179" s="220"/>
    </row>
    <row r="180" spans="1:9" ht="12.75">
      <c r="A180" s="25" t="s">
        <v>137</v>
      </c>
      <c r="B180" s="118" t="s">
        <v>226</v>
      </c>
      <c r="C180" s="148"/>
      <c r="D180" s="148"/>
      <c r="E180" s="181"/>
      <c r="F180" s="51"/>
      <c r="G180" s="199">
        <v>186.1</v>
      </c>
      <c r="H180" s="217"/>
      <c r="I180" s="220">
        <f t="shared" si="2"/>
        <v>0</v>
      </c>
    </row>
    <row r="181" spans="1:9" ht="12.75">
      <c r="A181" s="25" t="s">
        <v>137</v>
      </c>
      <c r="B181" s="118" t="s">
        <v>227</v>
      </c>
      <c r="C181" s="148"/>
      <c r="D181" s="148"/>
      <c r="E181" s="181"/>
      <c r="F181" s="51"/>
      <c r="G181" s="199"/>
      <c r="H181" s="217"/>
      <c r="I181" s="220"/>
    </row>
    <row r="182" spans="1:9" ht="51.75">
      <c r="A182" s="10" t="s">
        <v>237</v>
      </c>
      <c r="B182" s="122" t="s">
        <v>294</v>
      </c>
      <c r="C182" s="148"/>
      <c r="D182" s="148">
        <v>1210.6</v>
      </c>
      <c r="E182" s="181"/>
      <c r="F182" s="51"/>
      <c r="G182" s="199"/>
      <c r="H182" s="217"/>
      <c r="I182" s="220"/>
    </row>
    <row r="183" spans="1:9" ht="48.75" customHeight="1">
      <c r="A183" s="10" t="s">
        <v>237</v>
      </c>
      <c r="B183" s="122" t="s">
        <v>189</v>
      </c>
      <c r="C183" s="157">
        <v>2007.1</v>
      </c>
      <c r="D183" s="157">
        <v>2007.1</v>
      </c>
      <c r="E183" s="181">
        <v>2007.1</v>
      </c>
      <c r="F183" s="51"/>
      <c r="G183" s="199"/>
      <c r="H183" s="217">
        <f aca="true" t="shared" si="4" ref="H183:H190">E183*100/D183</f>
        <v>100</v>
      </c>
      <c r="I183" s="220">
        <f t="shared" si="2"/>
        <v>0</v>
      </c>
    </row>
    <row r="184" spans="1:9" ht="11.25" customHeight="1">
      <c r="A184" s="10" t="s">
        <v>144</v>
      </c>
      <c r="B184" s="118" t="s">
        <v>309</v>
      </c>
      <c r="C184" s="158">
        <v>7621.9</v>
      </c>
      <c r="D184" s="158">
        <v>7621.9</v>
      </c>
      <c r="E184" s="179">
        <v>3025</v>
      </c>
      <c r="F184" s="59"/>
      <c r="G184" s="134">
        <v>3105</v>
      </c>
      <c r="H184" s="217">
        <f t="shared" si="4"/>
        <v>39.68826670515226</v>
      </c>
      <c r="I184" s="220">
        <f t="shared" si="2"/>
        <v>-4596.9</v>
      </c>
    </row>
    <row r="185" spans="1:9" ht="12.75">
      <c r="A185" s="10" t="s">
        <v>144</v>
      </c>
      <c r="B185" s="118" t="s">
        <v>310</v>
      </c>
      <c r="C185" s="158">
        <v>3724.8</v>
      </c>
      <c r="D185" s="158">
        <v>3724.8</v>
      </c>
      <c r="E185" s="179">
        <v>1557.856</v>
      </c>
      <c r="F185" s="59"/>
      <c r="G185" s="134">
        <v>1576.8</v>
      </c>
      <c r="H185" s="217">
        <f t="shared" si="4"/>
        <v>41.82388316151203</v>
      </c>
      <c r="I185" s="218">
        <f t="shared" si="2"/>
        <v>-2166.9440000000004</v>
      </c>
    </row>
    <row r="186" spans="1:9" ht="12.75">
      <c r="A186" s="24" t="s">
        <v>145</v>
      </c>
      <c r="B186" s="115" t="s">
        <v>146</v>
      </c>
      <c r="C186" s="159">
        <v>1660.4</v>
      </c>
      <c r="D186" s="159">
        <v>1660.4</v>
      </c>
      <c r="E186" s="178">
        <v>300</v>
      </c>
      <c r="F186" s="31"/>
      <c r="G186" s="131">
        <v>100</v>
      </c>
      <c r="H186" s="227">
        <f t="shared" si="4"/>
        <v>18.067935437244035</v>
      </c>
      <c r="I186" s="221">
        <f t="shared" si="2"/>
        <v>-1360.4</v>
      </c>
    </row>
    <row r="187" spans="1:9" ht="16.5" thickBot="1">
      <c r="A187" s="15" t="s">
        <v>228</v>
      </c>
      <c r="B187" s="121" t="s">
        <v>311</v>
      </c>
      <c r="C187" s="160"/>
      <c r="D187" s="160"/>
      <c r="E187" s="181"/>
      <c r="F187" s="77"/>
      <c r="G187" s="206"/>
      <c r="H187" s="227"/>
      <c r="I187" s="223">
        <f t="shared" si="2"/>
        <v>0</v>
      </c>
    </row>
    <row r="188" spans="1:9" ht="13.5" thickBot="1">
      <c r="A188" s="49" t="s">
        <v>147</v>
      </c>
      <c r="B188" s="87" t="s">
        <v>148</v>
      </c>
      <c r="C188" s="78">
        <f>C189</f>
        <v>32326</v>
      </c>
      <c r="D188" s="78">
        <f>D189</f>
        <v>32326</v>
      </c>
      <c r="E188" s="79">
        <f>E189</f>
        <v>13490</v>
      </c>
      <c r="F188" s="175"/>
      <c r="G188" s="55">
        <v>11811</v>
      </c>
      <c r="H188" s="55">
        <f t="shared" si="4"/>
        <v>41.731114273340346</v>
      </c>
      <c r="I188" s="56">
        <f t="shared" si="2"/>
        <v>-18836</v>
      </c>
    </row>
    <row r="189" spans="1:9" ht="13.5" thickBot="1">
      <c r="A189" s="98" t="s">
        <v>149</v>
      </c>
      <c r="B189" s="124" t="s">
        <v>150</v>
      </c>
      <c r="C189" s="159">
        <v>32326</v>
      </c>
      <c r="D189" s="159">
        <v>32326</v>
      </c>
      <c r="E189" s="178">
        <v>13490</v>
      </c>
      <c r="G189" s="104">
        <v>14754</v>
      </c>
      <c r="H189" s="45">
        <f t="shared" si="4"/>
        <v>41.731114273340346</v>
      </c>
      <c r="I189" s="221">
        <f t="shared" si="2"/>
        <v>-18836</v>
      </c>
    </row>
    <row r="190" spans="1:9" ht="13.5" thickBot="1">
      <c r="A190" s="49" t="s">
        <v>151</v>
      </c>
      <c r="B190" s="87" t="s">
        <v>175</v>
      </c>
      <c r="C190" s="78">
        <f>C202+C203+C192+C197+C198+C194</f>
        <v>22362.14743</v>
      </c>
      <c r="D190" s="78">
        <f>D202+D203+D192+D197+D198+D194</f>
        <v>63886.812430000005</v>
      </c>
      <c r="E190" s="79">
        <f>E202+E203+E192+E197+E198+E193+E195+E200+E201+E196+E199</f>
        <v>46416.63621</v>
      </c>
      <c r="F190" s="175"/>
      <c r="G190" s="55">
        <v>8435.95</v>
      </c>
      <c r="H190" s="43">
        <f t="shared" si="4"/>
        <v>72.65448759218991</v>
      </c>
      <c r="I190" s="44">
        <f t="shared" si="2"/>
        <v>-17470.17622000001</v>
      </c>
    </row>
    <row r="191" spans="1:9" ht="13.5" thickBot="1">
      <c r="A191" s="49" t="s">
        <v>153</v>
      </c>
      <c r="B191" s="87" t="s">
        <v>175</v>
      </c>
      <c r="C191" s="78"/>
      <c r="D191" s="78"/>
      <c r="E191" s="79">
        <f>E192+E193+E195+E197</f>
        <v>0</v>
      </c>
      <c r="F191" s="175"/>
      <c r="G191" s="146">
        <f>G192+G193+G195+G197+G196</f>
        <v>1015</v>
      </c>
      <c r="H191" s="55"/>
      <c r="I191" s="56"/>
    </row>
    <row r="192" spans="1:9" ht="12.75">
      <c r="A192" s="10" t="s">
        <v>153</v>
      </c>
      <c r="B192" s="118" t="s">
        <v>152</v>
      </c>
      <c r="C192" s="148"/>
      <c r="D192" s="148"/>
      <c r="E192" s="180"/>
      <c r="F192" s="34"/>
      <c r="G192" s="135">
        <v>913.6</v>
      </c>
      <c r="H192" s="45"/>
      <c r="I192" s="221">
        <f>E192-D192</f>
        <v>0</v>
      </c>
    </row>
    <row r="193" spans="1:9" ht="12.75">
      <c r="A193" s="10" t="s">
        <v>153</v>
      </c>
      <c r="B193" s="115" t="s">
        <v>242</v>
      </c>
      <c r="C193" s="151"/>
      <c r="D193" s="151"/>
      <c r="E193" s="180"/>
      <c r="F193" s="34"/>
      <c r="G193" s="135"/>
      <c r="H193" s="217"/>
      <c r="I193" s="218">
        <f>E193-D193</f>
        <v>0</v>
      </c>
    </row>
    <row r="194" spans="1:9" ht="25.5">
      <c r="A194" s="10" t="s">
        <v>153</v>
      </c>
      <c r="B194" s="123" t="s">
        <v>295</v>
      </c>
      <c r="C194" s="151"/>
      <c r="D194" s="151">
        <v>1508</v>
      </c>
      <c r="E194" s="180"/>
      <c r="F194" s="34"/>
      <c r="G194" s="135"/>
      <c r="H194" s="45"/>
      <c r="I194" s="221"/>
    </row>
    <row r="195" spans="1:9" ht="12.75">
      <c r="A195" s="10" t="s">
        <v>153</v>
      </c>
      <c r="B195" s="113" t="s">
        <v>323</v>
      </c>
      <c r="C195" s="151"/>
      <c r="D195" s="151"/>
      <c r="E195" s="180"/>
      <c r="F195" s="34"/>
      <c r="G195" s="135"/>
      <c r="H195" s="45"/>
      <c r="I195" s="221">
        <f>E195-D195</f>
        <v>0</v>
      </c>
    </row>
    <row r="196" spans="1:9" ht="12.75">
      <c r="A196" s="10" t="s">
        <v>263</v>
      </c>
      <c r="B196" s="121" t="s">
        <v>324</v>
      </c>
      <c r="C196" s="153"/>
      <c r="D196" s="153"/>
      <c r="E196" s="180"/>
      <c r="F196" s="34"/>
      <c r="G196" s="135"/>
      <c r="H196" s="217"/>
      <c r="I196" s="218"/>
    </row>
    <row r="197" spans="1:9" ht="12" customHeight="1">
      <c r="A197" s="25" t="s">
        <v>176</v>
      </c>
      <c r="B197" s="125" t="s">
        <v>239</v>
      </c>
      <c r="C197" s="156"/>
      <c r="D197" s="156"/>
      <c r="E197" s="180"/>
      <c r="F197" s="34"/>
      <c r="G197" s="135">
        <v>101.4</v>
      </c>
      <c r="H197" s="217"/>
      <c r="I197" s="218">
        <f>E197-D197</f>
        <v>0</v>
      </c>
    </row>
    <row r="198" spans="1:9" ht="24" customHeight="1">
      <c r="A198" s="15" t="s">
        <v>200</v>
      </c>
      <c r="B198" s="125" t="s">
        <v>325</v>
      </c>
      <c r="C198" s="161"/>
      <c r="D198" s="161"/>
      <c r="E198" s="178"/>
      <c r="F198" s="31"/>
      <c r="G198" s="131"/>
      <c r="H198" s="241"/>
      <c r="I198" s="214"/>
    </row>
    <row r="199" spans="1:9" ht="15.75" customHeight="1" hidden="1">
      <c r="A199" s="15" t="s">
        <v>264</v>
      </c>
      <c r="B199" s="125"/>
      <c r="C199" s="161"/>
      <c r="D199" s="161"/>
      <c r="E199" s="181"/>
      <c r="F199" s="51"/>
      <c r="G199" s="199"/>
      <c r="H199" s="230"/>
      <c r="I199" s="228"/>
    </row>
    <row r="200" spans="1:9" ht="25.5">
      <c r="A200" s="25" t="s">
        <v>258</v>
      </c>
      <c r="B200" s="123" t="s">
        <v>259</v>
      </c>
      <c r="C200" s="156"/>
      <c r="D200" s="156"/>
      <c r="E200" s="179"/>
      <c r="F200" s="59"/>
      <c r="G200" s="134"/>
      <c r="H200" s="216"/>
      <c r="I200" s="215"/>
    </row>
    <row r="201" spans="1:9" ht="26.25" thickBot="1">
      <c r="A201" s="15" t="s">
        <v>260</v>
      </c>
      <c r="B201" s="125" t="s">
        <v>261</v>
      </c>
      <c r="C201" s="161"/>
      <c r="D201" s="161"/>
      <c r="E201" s="181"/>
      <c r="F201" s="51"/>
      <c r="G201" s="199"/>
      <c r="H201" s="213"/>
      <c r="I201" s="228"/>
    </row>
    <row r="202" spans="1:9" ht="13.5" thickBot="1">
      <c r="A202" s="49" t="s">
        <v>169</v>
      </c>
      <c r="B202" s="126" t="s">
        <v>170</v>
      </c>
      <c r="C202" s="78">
        <v>22362.14743</v>
      </c>
      <c r="D202" s="78">
        <v>22378.81243</v>
      </c>
      <c r="E202" s="79">
        <v>6416.63621</v>
      </c>
      <c r="F202" s="175"/>
      <c r="G202" s="55">
        <v>5797.3</v>
      </c>
      <c r="H202" s="43">
        <f>E202*100/D202</f>
        <v>28.672818229613263</v>
      </c>
      <c r="I202" s="44">
        <f t="shared" si="2"/>
        <v>-15962.176220000001</v>
      </c>
    </row>
    <row r="203" spans="1:9" ht="14.25" thickBot="1">
      <c r="A203" s="80" t="s">
        <v>154</v>
      </c>
      <c r="B203" s="127" t="s">
        <v>342</v>
      </c>
      <c r="C203" s="162">
        <f>C206+C204</f>
        <v>0</v>
      </c>
      <c r="D203" s="162">
        <f>D206+D204</f>
        <v>40000</v>
      </c>
      <c r="E203" s="162">
        <f>E206+E204</f>
        <v>40000</v>
      </c>
      <c r="F203" s="195"/>
      <c r="G203" s="162">
        <f>G206+G204+G207+G205</f>
        <v>0</v>
      </c>
      <c r="H203" s="81"/>
      <c r="I203" s="82">
        <f t="shared" si="2"/>
        <v>0</v>
      </c>
    </row>
    <row r="204" spans="1:9" ht="21.75" customHeight="1">
      <c r="A204" s="10" t="s">
        <v>155</v>
      </c>
      <c r="B204" s="122" t="s">
        <v>210</v>
      </c>
      <c r="C204" s="155"/>
      <c r="D204" s="155"/>
      <c r="E204" s="180"/>
      <c r="F204" s="100"/>
      <c r="G204" s="135"/>
      <c r="H204" s="211"/>
      <c r="I204" s="212"/>
    </row>
    <row r="205" spans="1:9" ht="12.75">
      <c r="A205" s="10" t="s">
        <v>155</v>
      </c>
      <c r="B205" s="122" t="s">
        <v>207</v>
      </c>
      <c r="C205" s="155"/>
      <c r="D205" s="155"/>
      <c r="E205" s="180"/>
      <c r="F205" s="100"/>
      <c r="G205" s="135"/>
      <c r="H205" s="211"/>
      <c r="I205" s="212"/>
    </row>
    <row r="206" spans="1:9" ht="12.75">
      <c r="A206" s="10" t="s">
        <v>155</v>
      </c>
      <c r="B206" s="118" t="s">
        <v>343</v>
      </c>
      <c r="C206" s="148"/>
      <c r="D206" s="148">
        <v>40000</v>
      </c>
      <c r="E206" s="180">
        <v>40000</v>
      </c>
      <c r="F206" s="34"/>
      <c r="G206" s="135"/>
      <c r="H206" s="224"/>
      <c r="I206" s="220">
        <f t="shared" si="2"/>
        <v>0</v>
      </c>
    </row>
    <row r="207" spans="1:9" ht="22.5" customHeight="1">
      <c r="A207" s="10" t="s">
        <v>155</v>
      </c>
      <c r="B207" s="123" t="s">
        <v>257</v>
      </c>
      <c r="C207" s="153"/>
      <c r="D207" s="153"/>
      <c r="E207" s="180"/>
      <c r="F207" s="34"/>
      <c r="G207" s="135"/>
      <c r="H207" s="224"/>
      <c r="I207" s="220"/>
    </row>
    <row r="208" spans="1:9" ht="12.75">
      <c r="A208" s="99" t="s">
        <v>211</v>
      </c>
      <c r="B208" s="61" t="s">
        <v>199</v>
      </c>
      <c r="C208" s="163"/>
      <c r="D208" s="163"/>
      <c r="E208" s="176"/>
      <c r="F208" s="34"/>
      <c r="G208" s="135">
        <v>506.4</v>
      </c>
      <c r="H208" s="224"/>
      <c r="I208" s="220"/>
    </row>
    <row r="209" spans="1:9" ht="12.75">
      <c r="A209" s="99" t="s">
        <v>194</v>
      </c>
      <c r="B209" s="128" t="s">
        <v>107</v>
      </c>
      <c r="C209" s="163"/>
      <c r="D209" s="163"/>
      <c r="E209" s="177">
        <f>E210</f>
        <v>365.28501</v>
      </c>
      <c r="F209" s="196"/>
      <c r="G209" s="164">
        <f>G210</f>
        <v>0</v>
      </c>
      <c r="H209" s="217"/>
      <c r="I209" s="220">
        <f>E209-D209</f>
        <v>365.28501</v>
      </c>
    </row>
    <row r="210" spans="1:9" ht="12.75">
      <c r="A210" s="15" t="s">
        <v>262</v>
      </c>
      <c r="B210" s="121" t="s">
        <v>322</v>
      </c>
      <c r="C210" s="160"/>
      <c r="D210" s="160"/>
      <c r="E210" s="179">
        <v>365.28501</v>
      </c>
      <c r="F210" s="59"/>
      <c r="G210" s="134"/>
      <c r="H210" s="217"/>
      <c r="I210" s="220">
        <f>E210-D210</f>
        <v>365.28501</v>
      </c>
    </row>
    <row r="211" spans="1:9" ht="12.75">
      <c r="A211" s="99" t="s">
        <v>195</v>
      </c>
      <c r="B211" s="128" t="s">
        <v>108</v>
      </c>
      <c r="C211" s="164"/>
      <c r="D211" s="164"/>
      <c r="E211" s="177">
        <f>E212</f>
        <v>-470.52891</v>
      </c>
      <c r="F211" s="196"/>
      <c r="G211" s="164">
        <f>G212</f>
        <v>-936.5</v>
      </c>
      <c r="H211" s="217"/>
      <c r="I211" s="220">
        <f>E211-D211</f>
        <v>-470.52891</v>
      </c>
    </row>
    <row r="212" spans="1:9" ht="13.5" thickBot="1">
      <c r="A212" s="25" t="s">
        <v>196</v>
      </c>
      <c r="B212" s="113" t="s">
        <v>109</v>
      </c>
      <c r="C212" s="165"/>
      <c r="D212" s="165"/>
      <c r="E212" s="179">
        <v>-470.52891</v>
      </c>
      <c r="F212" s="59"/>
      <c r="G212" s="134">
        <v>-936.5</v>
      </c>
      <c r="H212" s="217"/>
      <c r="I212" s="218">
        <f>E212-D212</f>
        <v>-470.52891</v>
      </c>
    </row>
    <row r="213" spans="1:9" ht="12" customHeight="1" thickBot="1">
      <c r="A213" s="49"/>
      <c r="B213" s="87" t="s">
        <v>156</v>
      </c>
      <c r="C213" s="79">
        <f>C117+C8</f>
        <v>358685.09742999997</v>
      </c>
      <c r="D213" s="79">
        <f>D117+D8</f>
        <v>471340.26242999994</v>
      </c>
      <c r="E213" s="79">
        <f>E117+E8</f>
        <v>199616.14676</v>
      </c>
      <c r="F213" s="175">
        <f>F117+F8</f>
        <v>0</v>
      </c>
      <c r="G213" s="55">
        <v>199954.4</v>
      </c>
      <c r="H213" s="43">
        <f>E213*100/D213</f>
        <v>42.3507522423136</v>
      </c>
      <c r="I213" s="72">
        <f t="shared" si="2"/>
        <v>-271724.11566999997</v>
      </c>
    </row>
    <row r="214" spans="1:9" ht="12.75" hidden="1">
      <c r="A214" s="1"/>
      <c r="B214" s="46"/>
      <c r="C214" s="46"/>
      <c r="D214" s="46"/>
      <c r="E214" s="47"/>
      <c r="F214" s="47"/>
      <c r="G214" s="47"/>
      <c r="H214" s="13"/>
      <c r="I214" s="48"/>
    </row>
    <row r="215" spans="1:9" ht="12.75">
      <c r="A215" s="1"/>
      <c r="B215" s="46"/>
      <c r="C215" s="46"/>
      <c r="D215" s="46"/>
      <c r="E215" s="47"/>
      <c r="F215" s="47"/>
      <c r="G215" s="47"/>
      <c r="H215" s="13"/>
      <c r="I215" s="48"/>
    </row>
    <row r="216" spans="1:9" ht="12.75" hidden="1">
      <c r="A216" s="1"/>
      <c r="B216" s="46"/>
      <c r="C216" s="46"/>
      <c r="D216" s="46"/>
      <c r="E216" s="47"/>
      <c r="F216" s="47"/>
      <c r="G216" s="47"/>
      <c r="H216" s="13"/>
      <c r="I216" s="48"/>
    </row>
    <row r="217" spans="1:9" ht="12.75" hidden="1">
      <c r="A217" s="1"/>
      <c r="B217" s="46"/>
      <c r="C217" s="46"/>
      <c r="D217" s="46"/>
      <c r="E217" s="47"/>
      <c r="F217" s="47"/>
      <c r="G217" s="47"/>
      <c r="H217" s="13"/>
      <c r="I217" s="48"/>
    </row>
    <row r="218" spans="1:9" ht="12.75" hidden="1">
      <c r="A218" s="1"/>
      <c r="B218" s="46"/>
      <c r="C218" s="46"/>
      <c r="D218" s="46"/>
      <c r="E218" s="47"/>
      <c r="F218" s="47"/>
      <c r="G218" s="47"/>
      <c r="H218" s="13"/>
      <c r="I218" s="48"/>
    </row>
    <row r="219" spans="1:7" ht="12.75">
      <c r="A219" s="1" t="s">
        <v>335</v>
      </c>
      <c r="C219" s="254"/>
      <c r="D219" s="255"/>
      <c r="E219" s="255"/>
      <c r="F219" s="13"/>
      <c r="G219" s="83"/>
    </row>
    <row r="220" spans="1:7" ht="12.75">
      <c r="A220" s="1" t="s">
        <v>336</v>
      </c>
      <c r="B220" s="46"/>
      <c r="C220" s="46"/>
      <c r="D220" s="46"/>
      <c r="E220" s="47" t="s">
        <v>337</v>
      </c>
      <c r="F220" s="47"/>
      <c r="G220" s="85"/>
    </row>
    <row r="221" spans="1:7" ht="12.75" hidden="1">
      <c r="A221" s="1"/>
      <c r="B221" s="46"/>
      <c r="C221" s="46"/>
      <c r="D221" s="46"/>
      <c r="E221" s="47"/>
      <c r="F221" s="47"/>
      <c r="G221" s="83"/>
    </row>
    <row r="222" spans="1:6" ht="12.75">
      <c r="A222" s="83"/>
      <c r="B222" s="256"/>
      <c r="C222" s="256"/>
      <c r="D222" s="256"/>
      <c r="E222" s="257"/>
      <c r="F222" s="257"/>
    </row>
    <row r="223" spans="1:6" ht="12.75">
      <c r="A223" s="53" t="s">
        <v>338</v>
      </c>
      <c r="B223" s="84"/>
      <c r="C223" s="84"/>
      <c r="D223" s="84"/>
      <c r="E223" s="258"/>
      <c r="F223" s="86"/>
    </row>
    <row r="224" spans="1:6" ht="12.75">
      <c r="A224" s="53" t="s">
        <v>339</v>
      </c>
      <c r="B224" s="83"/>
      <c r="C224" s="84"/>
      <c r="D224" s="84"/>
      <c r="E224" s="86"/>
      <c r="F224" s="86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</sheetData>
  <sheetProtection/>
  <mergeCells count="3">
    <mergeCell ref="H5:I5"/>
    <mergeCell ref="H79:I79"/>
    <mergeCell ref="H172:I1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2014-06-05T10:08:38Z</cp:lastPrinted>
  <dcterms:created xsi:type="dcterms:W3CDTF">2005-05-20T13:40:13Z</dcterms:created>
  <dcterms:modified xsi:type="dcterms:W3CDTF">2014-06-10T08:42:06Z</dcterms:modified>
  <cp:category/>
  <cp:version/>
  <cp:contentType/>
  <cp:contentStatus/>
</cp:coreProperties>
</file>