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15" sheetId="8" r:id="rId8"/>
  </sheets>
  <definedNames/>
  <calcPr fullCalcOnLoad="1"/>
</workbook>
</file>

<file path=xl/sharedStrings.xml><?xml version="1.0" encoding="utf-8"?>
<sst xmlns="http://schemas.openxmlformats.org/spreadsheetml/2006/main" count="2931" uniqueCount="352">
  <si>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</si>
  <si>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</si>
  <si>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</si>
  <si>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</si>
  <si>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</si>
  <si>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</si>
  <si>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</si>
  <si>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</si>
  <si>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</si>
  <si>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</si>
  <si>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</si>
  <si>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</si>
  <si>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</si>
  <si>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</si>
  <si>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</si>
  <si>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</si>
  <si>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</si>
  <si>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</si>
  <si>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</si>
  <si>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</si>
  <si>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</si>
  <si>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</si>
  <si>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</si>
  <si>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</si>
  <si>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</si>
  <si>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</si>
  <si>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</si>
  <si>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</si>
  <si>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</si>
  <si>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</si>
  <si>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</si>
  <si>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</si>
  <si>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</si>
  <si>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</si>
  <si>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</si>
  <si>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</si>
  <si>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</si>
  <si>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</si>
  <si>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</si>
  <si>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</si>
  <si>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</si>
  <si>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</si>
  <si>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</si>
  <si>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</si>
  <si>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</si>
  <si>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</si>
  <si>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</si>
  <si>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</si>
  <si>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</si>
  <si>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</si>
  <si>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</si>
  <si>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</si>
  <si>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</si>
  <si>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</si>
  <si>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</si>
  <si>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</si>
  <si>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</si>
  <si>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</si>
  <si>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</si>
  <si>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</si>
  <si>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</si>
  <si>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</si>
  <si>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</si>
  <si>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</si>
  <si>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</si>
  <si>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</si>
  <si>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</si>
  <si>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</si>
  <si>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</si>
  <si>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</si>
  <si>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</si>
  <si>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</si>
  <si>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</si>
  <si>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</si>
  <si>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</si>
  <si>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</si>
  <si>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</si>
  <si>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</si>
  <si>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</si>
  <si>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</si>
  <si>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</si>
  <si>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</si>
  <si>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</si>
  <si>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</si>
  <si>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</si>
  <si>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</si>
  <si>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</si>
  <si>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</si>
  <si>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</si>
  <si>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</si>
  <si>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</si>
  <si>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</si>
  <si>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</si>
  <si>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</si>
  <si>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</si>
  <si>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</si>
  <si>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</si>
  <si>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</si>
  <si>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</si>
  <si>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</si>
  <si>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</si>
  <si>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</si>
  <si>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</si>
  <si>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</si>
  <si>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</si>
  <si>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</si>
  <si>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</si>
  <si>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</si>
  <si>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</si>
  <si>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</si>
  <si>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</si>
  <si>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</si>
  <si>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</si>
  <si>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</si>
  <si>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</si>
  <si>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</si>
  <si>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</si>
  <si>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Дох.бюдж. мун.районов 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</si>
  <si>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</si>
  <si>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</si>
  <si>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</si>
  <si>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</si>
  <si>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</si>
  <si>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</si>
  <si>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</si>
  <si>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</si>
  <si>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</si>
  <si>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</si>
  <si>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</si>
  <si>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</si>
  <si>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</si>
  <si>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</si>
  <si>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</si>
  <si>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</si>
  <si>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</si>
  <si>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</si>
  <si>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</si>
  <si>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</si>
  <si>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</si>
  <si>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</si>
  <si>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Субсидии на пожарную сигнализацию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</si>
  <si>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</si>
  <si>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</si>
  <si>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</si>
  <si>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</si>
  <si>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</si>
  <si>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</si>
  <si>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</si>
  <si>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</si>
  <si>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</si>
  <si>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</si>
  <si>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</si>
  <si>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</si>
  <si>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</si>
  <si>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</si>
  <si>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</si>
  <si>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</si>
  <si>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</si>
  <si>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</si>
  <si>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</si>
  <si>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</si>
  <si>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Субвенции ветер.итруженникам тыла, реабилитированным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</si>
  <si>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</si>
  <si>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</si>
  <si>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</si>
  <si>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</si>
  <si>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</si>
  <si>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</si>
  <si>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</si>
  <si>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</si>
  <si>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</si>
  <si>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</si>
  <si>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</si>
  <si>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</si>
  <si>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</si>
  <si>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</si>
  <si>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</si>
  <si>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</si>
  <si>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</si>
  <si>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</si>
  <si>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000 2 02 03001 05 0000 151</t>
  </si>
  <si>
    <t xml:space="preserve">районный 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</si>
  <si>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</si>
  <si>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</si>
  <si>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</si>
  <si>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</si>
  <si>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012 1 17 01050 05 0000 180</t>
  </si>
  <si>
    <t>000 2 02 02077 05 0000 151</t>
  </si>
  <si>
    <t xml:space="preserve">000 2 02 02102 05 0000 151   </t>
  </si>
  <si>
    <t>Субсидии на кап.ремонт обьектов ком. инфрастрктуры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</si>
  <si>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</si>
  <si>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</si>
  <si>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</si>
  <si>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</si>
  <si>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</si>
  <si>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Субвенции бюджетам муниципальных районов на оплпту ЖКУ отдельным категориям граждан</t>
  </si>
  <si>
    <t xml:space="preserve">   СПРАВКА ОБ ИСПОЛНЕНИИ БЮДЖЕТА</t>
  </si>
  <si>
    <t>Иные межбюджетные трансферты</t>
  </si>
  <si>
    <t>000 2 02 04029 05 0000 151</t>
  </si>
  <si>
    <t>Межбюджетные трансферты,направленные на снижение напряженности на рынке труда</t>
  </si>
  <si>
    <t>000 1 14 02033 05 0000 410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</si>
  <si>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</si>
  <si>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</si>
  <si>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</si>
  <si>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Субвенц. на выплату пособия при всех формах устройства детей,лишен.родит.попечения в семью</t>
  </si>
  <si>
    <t>Субвенции на расходы административных комиссий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</si>
  <si>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</si>
  <si>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</si>
  <si>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</si>
  <si>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000 2 02 03013 05 0000 151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</si>
  <si>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</si>
  <si>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</si>
  <si>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</si>
  <si>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</si>
  <si>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</si>
  <si>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</si>
  <si>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</si>
  <si>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</si>
  <si>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</si>
  <si>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</si>
  <si>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012 218 05010 05 0000 180</t>
  </si>
  <si>
    <t>012 2 19 05000 05 0000 151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</si>
  <si>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</si>
  <si>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</si>
  <si>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</si>
  <si>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000 2 02 04034 05 0001 151</t>
  </si>
  <si>
    <t>Межбюд.трансф.на реализацию программы модернизации здравоохранения МТБ</t>
  </si>
  <si>
    <t>Субсидии на ремонт многоквартирных домов</t>
  </si>
  <si>
    <t>первонач.</t>
  </si>
  <si>
    <t>уточ.годов.</t>
  </si>
  <si>
    <t>111 2 02 02145 05 0000 151</t>
  </si>
  <si>
    <t>Субсидии бюджетам мун.районов на модерн.региональн.систем общего образования</t>
  </si>
  <si>
    <t xml:space="preserve">000 2 02 02088 05 0000 151   </t>
  </si>
  <si>
    <t xml:space="preserve">000 2 02 02051 05 0000 151   </t>
  </si>
  <si>
    <t>Субсидии молодым семьям федеральные</t>
  </si>
  <si>
    <t>Повышениез\пл работникам дошкольных учреждений</t>
  </si>
  <si>
    <t>000 1 16 33050 05 0000 140</t>
  </si>
  <si>
    <t>Денежные взыскания (штрафы) за нарушение законод-ва РФ о размещен.заказов на поставки товаров,услуг для нужд муниц.районов</t>
  </si>
  <si>
    <t>Ремонт жилья ВОВ</t>
  </si>
  <si>
    <t>Межбюджетные трансферты на проведение мероприятий по повышению эф.бюдж.средств</t>
  </si>
  <si>
    <t>Субсидии на покупку а\транспорта и ком.техники</t>
  </si>
  <si>
    <t>000 2 07 05000 05 0000 000</t>
  </si>
  <si>
    <t>2012 г.</t>
  </si>
  <si>
    <t>2013 г.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</si>
  <si>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</si>
  <si>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</si>
  <si>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</si>
  <si>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</si>
  <si>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000  1  01  02040  01  0000  110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</si>
  <si>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Налогового Кодекса Российской Федерации</t>
  </si>
  <si>
    <t>Налог на доходы  без дополнительного норматива (41,44%)</t>
  </si>
  <si>
    <t>000 1 11 05013 10 0000 120</t>
  </si>
  <si>
    <t>000 1 11 05020 00 0000 120</t>
  </si>
  <si>
    <t>000 1 11 05025 05 0000 120</t>
  </si>
  <si>
    <t>Доходы, получаемые в виде арендной платы за зем. уч-ки гос. собственность</t>
  </si>
  <si>
    <t>на которые разграничена</t>
  </si>
  <si>
    <t>000 1 14 06013 10 0000 430</t>
  </si>
  <si>
    <t>000 1 16 03010 01 0000 140</t>
  </si>
  <si>
    <t>Денежные взыскания за наруш-е зак-ва о налогах и сборах</t>
  </si>
  <si>
    <t xml:space="preserve">          на 01 февраля 2013 года</t>
  </si>
  <si>
    <t>январь</t>
  </si>
  <si>
    <t>Субсидия на реал.мер. ОЦП "Развитие торговли в Орен. Обл." на 2012-2014 гг.</t>
  </si>
  <si>
    <t>Субсидия на реал.мер. ОЦП "Безопасноть образовательных учреждений"</t>
  </si>
  <si>
    <t>Субсидия на подъезд к дворовым территориям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</si>
  <si>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</si>
  <si>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</si>
  <si>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по опеке и попечительству над недееспособными</t>
  </si>
  <si>
    <t>Соц. обслуживание и соц. подд. содержания УСЗН</t>
  </si>
  <si>
    <t>Субвенции на ежемес.ден. вып. в случпе рождения третьего и пос. детей</t>
  </si>
  <si>
    <t>Субвенции по орг. беспеч. полноценным питанием детей до 3-х лет</t>
  </si>
  <si>
    <t xml:space="preserve">000 2 02 03090 05 0000 151 </t>
  </si>
  <si>
    <t>Субвенции по ежемес.ден.вып. в случае рожд.третьего и послед. Детей</t>
  </si>
  <si>
    <t>000 1 16 35030 05 0000 140</t>
  </si>
  <si>
    <t>000 1 16 43000 00 0000 140</t>
  </si>
  <si>
    <t>000 1 05 04000 02 0000 110</t>
  </si>
  <si>
    <t>Налог, взимаемый в связи с примен-м патентной системы налогообложения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</si>
  <si>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</si>
  <si>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</si>
  <si>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</si>
  <si>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</si>
  <si>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Платежи за негативное воздействие на окружающую среду</t>
  </si>
  <si>
    <t xml:space="preserve">          на 01 марта 2013 года</t>
  </si>
  <si>
    <t>февраль</t>
  </si>
  <si>
    <t>000 1 08 07150 01 1000 110</t>
  </si>
  <si>
    <t>Гос. пошлина за установку рекламной конструкции</t>
  </si>
  <si>
    <t xml:space="preserve">          на 01 апреля 2013 года</t>
  </si>
  <si>
    <t>март</t>
  </si>
  <si>
    <t>000 2 02 03119 05 0000 151</t>
  </si>
  <si>
    <t xml:space="preserve">          на 01 мая 2013 года</t>
  </si>
  <si>
    <t>апрель</t>
  </si>
  <si>
    <t>Проценты по газификации</t>
  </si>
  <si>
    <t xml:space="preserve">   СПРАВКА ОБ ИСПОЛНЕНИИ РАЙОННОГО БЮДЖЕТА</t>
  </si>
  <si>
    <t xml:space="preserve">          на 01 июня 2013 года</t>
  </si>
  <si>
    <t>май</t>
  </si>
  <si>
    <t>Средства резервного фонда (коммуналка)</t>
  </si>
  <si>
    <t>Субсидия на приобретение автомобиля</t>
  </si>
  <si>
    <t xml:space="preserve">          на 01 июля 2013 года</t>
  </si>
  <si>
    <t>МТ на исполнение суд. Актов по обеспечению жил. пом-ями детей-сирот</t>
  </si>
  <si>
    <t>июнь</t>
  </si>
  <si>
    <t>Субвенции по ежемес.ден.вып. в случае рожд.третьего и послед. детей</t>
  </si>
  <si>
    <t xml:space="preserve">          на 01 августа 2013 года</t>
  </si>
  <si>
    <t>июль</t>
  </si>
  <si>
    <t>Субсидия на реал.мер.ОЦП "Культура Оренбуржья на 2013-2018гг."культура</t>
  </si>
  <si>
    <t>Субсидия на реал.мер.ОЦП "Культура Оренбуржья на 2013-2018гг."образование</t>
  </si>
  <si>
    <t>Субсидия на МФЦ</t>
  </si>
  <si>
    <t>Субсидии на строительство стадиона (обл.средства)</t>
  </si>
  <si>
    <t>Подъезд к поселку Мирный</t>
  </si>
  <si>
    <t>Cубсидия в области коммунального хозяйства</t>
  </si>
  <si>
    <t>Субсидии на развитие системы градорегулирования</t>
  </si>
  <si>
    <t>Cубсидии ОЦП "Обеспечение населения Оренб-й области питьевой водой"</t>
  </si>
  <si>
    <t>Субсидия на реализацию мероприятий ОЦП "Дети Оренбуржья" на 2011-2013гг</t>
  </si>
  <si>
    <t xml:space="preserve">000 2 02 02204 05 0000 151   </t>
  </si>
  <si>
    <t>Субсидии на модернизацию региональных систем дошкольного образования</t>
  </si>
  <si>
    <t>Субсидия к участию Клуба молодых семей "В кругу друзей"(100%)</t>
  </si>
  <si>
    <r>
      <t xml:space="preserve">Субсидии молодым семьям </t>
    </r>
    <r>
      <rPr>
        <b/>
        <i/>
        <sz val="10"/>
        <rFont val="Times New Roman"/>
        <family val="1"/>
      </rPr>
      <t>Ф</t>
    </r>
  </si>
  <si>
    <t>Субсидия на проведение противоаварийных меропр.в зданиях гос.и муниц.ОУ</t>
  </si>
  <si>
    <t>111 2 02 02051 05 0000 151</t>
  </si>
  <si>
    <r>
      <t xml:space="preserve">Субвенции по ежемес.ден.вып. в случае рожд.третьего и послед. Детей </t>
    </r>
    <r>
      <rPr>
        <b/>
        <i/>
        <sz val="12"/>
        <rFont val="Times New Roman"/>
        <family val="1"/>
      </rPr>
      <t>Ф</t>
    </r>
  </si>
  <si>
    <t>Исполнитель</t>
  </si>
  <si>
    <t>ведущий специалист</t>
  </si>
  <si>
    <t>Агишева З.Р.</t>
  </si>
  <si>
    <t>МТ на обеспечение достижения индикативных значений показателей сред.з/п пед.раб.орг-й доп-го образ-я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</si>
  <si>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</si>
  <si>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</si>
  <si>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</si>
  <si>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</si>
  <si>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</si>
  <si>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000 2 02 04025 05 0000 151</t>
  </si>
  <si>
    <t>000 2 02 04041 05 0001 151</t>
  </si>
  <si>
    <t>МТ на комплект.  книжных фондов библиотек</t>
  </si>
  <si>
    <t>Субсидиина денежные выплаты мед. персоналу</t>
  </si>
  <si>
    <t xml:space="preserve">          на 1 февраля 2014 года</t>
  </si>
  <si>
    <t>000 1   03  00000  00 0000   110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</si>
  <si>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</si>
  <si>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</si>
  <si>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</si>
  <si>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</si>
  <si>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</si>
  <si>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</si>
  <si>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</si>
  <si>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</si>
  <si>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</si>
  <si>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</si>
  <si>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</si>
  <si>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</si>
  <si>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</si>
  <si>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</si>
  <si>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</si>
  <si>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2014 г.</t>
  </si>
  <si>
    <t>2014г.</t>
  </si>
  <si>
    <t>Ден. взыскания (штрафы) за нарушение зак-ва РФ об адм-х правонарушениях,</t>
  </si>
  <si>
    <t>уточненный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</si>
</sst>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49" fontId="4" fillId="0" borderId="10" xfId="53" applyNumberFormat="1" applyFont="1" applyBorder="1" applyAlignment="1">
      <alignment/>
      <protection/>
    </xf>
    <xf numFmtId="0" fontId="4" fillId="0" borderId="10" xfId="53" applyFont="1" applyBorder="1" applyAlignment="1">
      <alignment horizontal="distributed" wrapText="1"/>
      <protection/>
    </xf>
    <xf numFmtId="0" fontId="52" fillId="0" borderId="0" xfId="0" applyFont="1" applyAlignment="1">
      <alignment horizontal="distributed" vertical="distributed" wrapText="1"/>
    </xf>
    <xf numFmtId="0" fontId="4" fillId="0" borderId="10" xfId="53" applyFont="1" applyBorder="1" applyAlignment="1">
      <alignment horizontal="distributed" vertical="distributed" wrapText="1"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 wrapText="1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12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164" fontId="4" fillId="0" borderId="20" xfId="0" applyNumberFormat="1" applyFont="1" applyBorder="1" applyAlignment="1">
      <alignment/>
    </xf>
    <xf numFmtId="0" fontId="8" fillId="0" borderId="11" xfId="0" applyFont="1" applyBorder="1" applyAlignment="1">
      <alignment/>
    </xf>
    <xf numFmtId="16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5" xfId="0" applyNumberFormat="1" applyFont="1" applyBorder="1" applyAlignment="1">
      <alignment/>
    </xf>
    <xf numFmtId="0" fontId="7" fillId="0" borderId="20" xfId="0" applyFont="1" applyBorder="1" applyAlignment="1">
      <alignment/>
    </xf>
    <xf numFmtId="1" fontId="7" fillId="0" borderId="15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164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1" fontId="5" fillId="0" borderId="27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3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8" fillId="0" borderId="35" xfId="0" applyFont="1" applyBorder="1" applyAlignment="1">
      <alignment wrapText="1"/>
    </xf>
    <xf numFmtId="2" fontId="4" fillId="0" borderId="34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33" xfId="0" applyFont="1" applyBorder="1" applyAlignment="1">
      <alignment/>
    </xf>
    <xf numFmtId="164" fontId="5" fillId="0" borderId="24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0" fontId="5" fillId="0" borderId="36" xfId="0" applyFont="1" applyBorder="1" applyAlignment="1">
      <alignment/>
    </xf>
    <xf numFmtId="2" fontId="5" fillId="0" borderId="37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" fontId="5" fillId="0" borderId="37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39" xfId="0" applyFont="1" applyBorder="1" applyAlignment="1">
      <alignment/>
    </xf>
    <xf numFmtId="0" fontId="5" fillId="0" borderId="31" xfId="0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17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44" xfId="0" applyFont="1" applyBorder="1" applyAlignment="1">
      <alignment/>
    </xf>
    <xf numFmtId="164" fontId="8" fillId="0" borderId="14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4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vertical="top"/>
    </xf>
    <xf numFmtId="0" fontId="7" fillId="0" borderId="2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5" fillId="0" borderId="23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164" fontId="5" fillId="0" borderId="45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" fontId="5" fillId="0" borderId="4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7" fillId="0" borderId="47" xfId="0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7" fillId="0" borderId="41" xfId="0" applyNumberFormat="1" applyFont="1" applyBorder="1" applyAlignment="1">
      <alignment/>
    </xf>
    <xf numFmtId="1" fontId="7" fillId="0" borderId="49" xfId="0" applyNumberFormat="1" applyFont="1" applyBorder="1" applyAlignment="1">
      <alignment/>
    </xf>
    <xf numFmtId="0" fontId="8" fillId="0" borderId="19" xfId="0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3" xfId="0" applyNumberFormat="1" applyFont="1" applyBorder="1" applyAlignment="1">
      <alignment wrapText="1"/>
    </xf>
    <xf numFmtId="2" fontId="8" fillId="0" borderId="35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2" fontId="8" fillId="0" borderId="15" xfId="0" applyNumberFormat="1" applyFont="1" applyBorder="1" applyAlignment="1">
      <alignment wrapText="1"/>
    </xf>
    <xf numFmtId="2" fontId="8" fillId="0" borderId="18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wrapText="1"/>
    </xf>
    <xf numFmtId="2" fontId="7" fillId="0" borderId="34" xfId="0" applyNumberFormat="1" applyFont="1" applyBorder="1" applyAlignment="1">
      <alignment/>
    </xf>
    <xf numFmtId="2" fontId="8" fillId="0" borderId="16" xfId="0" applyNumberFormat="1" applyFont="1" applyBorder="1" applyAlignment="1">
      <alignment wrapText="1"/>
    </xf>
    <xf numFmtId="2" fontId="5" fillId="0" borderId="12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11" fillId="0" borderId="0" xfId="0" applyFont="1" applyAlignment="1">
      <alignment vertical="distributed" wrapText="1"/>
    </xf>
    <xf numFmtId="0" fontId="53" fillId="0" borderId="10" xfId="0" applyFont="1" applyBorder="1" applyAlignment="1">
      <alignment vertical="distributed" wrapText="1"/>
    </xf>
    <xf numFmtId="0" fontId="11" fillId="0" borderId="10" xfId="0" applyFont="1" applyBorder="1" applyAlignment="1">
      <alignment vertical="distributed" wrapText="1"/>
    </xf>
    <xf numFmtId="0" fontId="4" fillId="0" borderId="18" xfId="53" applyFont="1" applyBorder="1" applyAlignment="1">
      <alignment horizontal="distributed" wrapText="1"/>
      <protection/>
    </xf>
    <xf numFmtId="1" fontId="5" fillId="0" borderId="44" xfId="0" applyNumberFormat="1" applyFont="1" applyBorder="1" applyAlignment="1">
      <alignment/>
    </xf>
    <xf numFmtId="0" fontId="12" fillId="0" borderId="10" xfId="0" applyFont="1" applyBorder="1" applyAlignment="1">
      <alignment/>
    </xf>
    <xf numFmtId="1" fontId="5" fillId="0" borderId="17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2" fontId="8" fillId="0" borderId="12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5" fillId="0" borderId="37" xfId="0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14" fontId="5" fillId="0" borderId="5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6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14" fillId="0" borderId="30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1" fontId="5" fillId="0" borderId="39" xfId="0" applyNumberFormat="1" applyFont="1" applyBorder="1" applyAlignment="1">
      <alignment/>
    </xf>
    <xf numFmtId="170" fontId="5" fillId="0" borderId="30" xfId="0" applyNumberFormat="1" applyFont="1" applyBorder="1" applyAlignment="1">
      <alignment/>
    </xf>
    <xf numFmtId="170" fontId="5" fillId="0" borderId="16" xfId="0" applyNumberFormat="1" applyFont="1" applyBorder="1" applyAlignment="1">
      <alignment/>
    </xf>
    <xf numFmtId="170" fontId="5" fillId="0" borderId="25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170" fontId="8" fillId="0" borderId="16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170" fontId="7" fillId="0" borderId="15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7" fillId="0" borderId="13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5" fillId="0" borderId="50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70" fontId="4" fillId="0" borderId="3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5" fillId="0" borderId="53" xfId="0" applyNumberFormat="1" applyFont="1" applyBorder="1" applyAlignment="1">
      <alignment horizontal="center"/>
    </xf>
    <xf numFmtId="170" fontId="5" fillId="0" borderId="26" xfId="0" applyNumberFormat="1" applyFont="1" applyBorder="1" applyAlignment="1">
      <alignment horizontal="center"/>
    </xf>
    <xf numFmtId="170" fontId="5" fillId="0" borderId="45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170" fontId="5" fillId="0" borderId="39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5" fillId="0" borderId="29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0" fontId="7" fillId="0" borderId="45" xfId="0" applyFont="1" applyBorder="1" applyAlignment="1">
      <alignment/>
    </xf>
    <xf numFmtId="2" fontId="7" fillId="0" borderId="30" xfId="0" applyNumberFormat="1" applyFont="1" applyBorder="1" applyAlignment="1">
      <alignment/>
    </xf>
    <xf numFmtId="170" fontId="7" fillId="0" borderId="30" xfId="0" applyNumberFormat="1" applyFont="1" applyBorder="1" applyAlignment="1">
      <alignment/>
    </xf>
    <xf numFmtId="164" fontId="7" fillId="0" borderId="56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" fontId="7" fillId="0" borderId="27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49" fontId="4" fillId="0" borderId="16" xfId="53" applyNumberFormat="1" applyFont="1" applyBorder="1" applyAlignment="1">
      <alignment/>
      <protection/>
    </xf>
    <xf numFmtId="0" fontId="4" fillId="0" borderId="18" xfId="53" applyFont="1" applyBorder="1" applyAlignment="1">
      <alignment horizontal="distributed" vertical="distributed" wrapText="1"/>
      <protection/>
    </xf>
    <xf numFmtId="165" fontId="4" fillId="0" borderId="16" xfId="0" applyNumberFormat="1" applyFont="1" applyBorder="1" applyAlignment="1">
      <alignment/>
    </xf>
    <xf numFmtId="49" fontId="5" fillId="0" borderId="16" xfId="53" applyNumberFormat="1" applyFont="1" applyBorder="1" applyAlignment="1">
      <alignment/>
      <protection/>
    </xf>
    <xf numFmtId="0" fontId="5" fillId="0" borderId="18" xfId="53" applyFont="1" applyBorder="1" applyAlignment="1">
      <alignment horizontal="center" vertical="distributed" wrapText="1"/>
      <protection/>
    </xf>
    <xf numFmtId="0" fontId="5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625" style="76" customWidth="1"/>
    <col min="2" max="2" width="62.75390625" style="5" customWidth="1"/>
    <col min="3" max="3" width="10.375" style="5" customWidth="1"/>
    <col min="4" max="4" width="10.875" style="8" customWidth="1"/>
    <col min="5" max="5" width="10.75390625" style="5" customWidth="1"/>
    <col min="6" max="6" width="11.00390625" style="5" hidden="1" customWidth="1"/>
    <col min="7" max="7" width="10.75390625" style="5" customWidth="1"/>
    <col min="8" max="8" width="9.37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196</v>
      </c>
      <c r="C1" s="6"/>
      <c r="D1" s="7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8.75">
      <c r="A4" s="5"/>
      <c r="B4" s="6" t="s">
        <v>259</v>
      </c>
      <c r="C4" s="6"/>
      <c r="D4" s="7"/>
      <c r="H4" s="168" t="s">
        <v>181</v>
      </c>
      <c r="I4" s="159"/>
    </row>
    <row r="5" spans="1:9" s="13" customFormat="1" ht="12.75">
      <c r="A5" s="10" t="s">
        <v>2</v>
      </c>
      <c r="B5" s="11"/>
      <c r="C5" s="11" t="s">
        <v>228</v>
      </c>
      <c r="D5" s="12" t="s">
        <v>182</v>
      </c>
      <c r="E5" s="10" t="s">
        <v>3</v>
      </c>
      <c r="F5" s="10"/>
      <c r="G5" s="10" t="s">
        <v>3</v>
      </c>
      <c r="H5" s="332" t="s">
        <v>183</v>
      </c>
      <c r="I5" s="333"/>
    </row>
    <row r="6" spans="1:9" s="13" customFormat="1" ht="12.75">
      <c r="A6" s="14" t="s">
        <v>4</v>
      </c>
      <c r="B6" s="14" t="s">
        <v>5</v>
      </c>
      <c r="C6" s="14" t="s">
        <v>182</v>
      </c>
      <c r="D6" s="15" t="s">
        <v>229</v>
      </c>
      <c r="E6" s="16" t="s">
        <v>260</v>
      </c>
      <c r="F6" s="17"/>
      <c r="G6" s="16" t="s">
        <v>260</v>
      </c>
      <c r="H6" s="10" t="s">
        <v>8</v>
      </c>
      <c r="I6" s="18" t="s">
        <v>9</v>
      </c>
    </row>
    <row r="7" spans="1:9" ht="12.75">
      <c r="A7" s="19" t="s">
        <v>7</v>
      </c>
      <c r="B7" s="20"/>
      <c r="C7" s="19" t="s">
        <v>6</v>
      </c>
      <c r="D7" s="21"/>
      <c r="E7" s="19" t="s">
        <v>243</v>
      </c>
      <c r="F7" s="20"/>
      <c r="G7" s="19" t="s">
        <v>242</v>
      </c>
      <c r="H7" s="22"/>
      <c r="I7" s="23"/>
    </row>
    <row r="8" spans="1:9" s="27" customFormat="1" ht="12.75">
      <c r="A8" s="23" t="s">
        <v>10</v>
      </c>
      <c r="B8" s="22" t="s">
        <v>11</v>
      </c>
      <c r="C8" s="24">
        <f>C9+C17+C25+C31+C57+C61+C68+C93+C44+C67+C66</f>
        <v>49470.00000000001</v>
      </c>
      <c r="D8" s="24">
        <f>D9+D17+D25+D31+D57+D61+D68+D93+D44+D67+D66</f>
        <v>0</v>
      </c>
      <c r="E8" s="24">
        <f>E9+E17+E25+E31+E57+E61+E68+E93+E44+E67+E66</f>
        <v>4198.26</v>
      </c>
      <c r="F8" s="24">
        <f>F9+F17+F25+F31+F57+F61+F68+F93+F44+F67+F66</f>
        <v>0</v>
      </c>
      <c r="G8" s="24">
        <f>G9+G17+G25+G31+G57+G61+G68+G93+G44+G67+G66</f>
        <v>305.655</v>
      </c>
      <c r="H8" s="24" t="e">
        <f>E8*100/D8</f>
        <v>#DIV/0!</v>
      </c>
      <c r="I8" s="26">
        <f>E8-D8</f>
        <v>4198.26</v>
      </c>
    </row>
    <row r="9" spans="1:9" s="34" customFormat="1" ht="13.5">
      <c r="A9" s="35" t="s">
        <v>12</v>
      </c>
      <c r="B9" s="167" t="s">
        <v>13</v>
      </c>
      <c r="C9" s="24">
        <f>C10</f>
        <v>36713</v>
      </c>
      <c r="D9" s="24">
        <f>D10</f>
        <v>0</v>
      </c>
      <c r="E9" s="24">
        <f>E10</f>
        <v>2008.1000000000001</v>
      </c>
      <c r="F9" s="24">
        <f>F10</f>
        <v>0</v>
      </c>
      <c r="G9" s="24">
        <f>G10</f>
        <v>1126.707</v>
      </c>
      <c r="H9" s="31" t="e">
        <f>E9*100/D9</f>
        <v>#DIV/0!</v>
      </c>
      <c r="I9" s="32">
        <f>E9-D9</f>
        <v>2008.1000000000001</v>
      </c>
    </row>
    <row r="10" spans="1:9" ht="12.75">
      <c r="A10" s="46" t="s">
        <v>14</v>
      </c>
      <c r="B10" s="76" t="s">
        <v>15</v>
      </c>
      <c r="C10" s="44">
        <f>C13+C14+C15+C16</f>
        <v>36713</v>
      </c>
      <c r="D10" s="44">
        <f>D13+D14+D15+D16</f>
        <v>0</v>
      </c>
      <c r="E10" s="44">
        <f>E13+E14+E15+E16</f>
        <v>2008.1000000000001</v>
      </c>
      <c r="F10" s="44">
        <f>F13+F14+F15+F16</f>
        <v>0</v>
      </c>
      <c r="G10" s="44">
        <f>G13+G14+G15+G16</f>
        <v>1126.707</v>
      </c>
      <c r="H10" s="55" t="e">
        <f>E10*100/D10</f>
        <v>#DIV/0!</v>
      </c>
      <c r="I10" s="32">
        <f>E10-D10</f>
        <v>2008.1000000000001</v>
      </c>
    </row>
    <row r="11" spans="1:9" ht="12.75">
      <c r="A11" s="18"/>
      <c r="B11" s="47" t="s">
        <v>250</v>
      </c>
      <c r="C11" s="48"/>
      <c r="D11" s="39"/>
      <c r="E11" s="39">
        <f>E10*41.44%/61.44%</f>
        <v>1354.4216145833336</v>
      </c>
      <c r="F11" s="39"/>
      <c r="G11" s="39">
        <f>G10</f>
        <v>1126.707</v>
      </c>
      <c r="H11" s="56"/>
      <c r="I11" s="40"/>
    </row>
    <row r="12" spans="1:9" ht="0.75" customHeight="1">
      <c r="A12" s="23"/>
      <c r="B12" s="42"/>
      <c r="C12" s="23"/>
      <c r="D12" s="57"/>
      <c r="E12" s="57"/>
      <c r="F12" s="57"/>
      <c r="G12" s="57"/>
      <c r="H12" s="57"/>
      <c r="I12" s="26"/>
    </row>
    <row r="13" spans="1:9" ht="25.5">
      <c r="A13" s="1" t="s">
        <v>244</v>
      </c>
      <c r="B13" s="2" t="s">
        <v>276</v>
      </c>
      <c r="C13" s="59">
        <v>35911</v>
      </c>
      <c r="D13" s="58"/>
      <c r="E13" s="59">
        <v>1986.269</v>
      </c>
      <c r="F13" s="59"/>
      <c r="G13" s="59">
        <v>1115.98</v>
      </c>
      <c r="H13" s="24"/>
      <c r="I13" s="60"/>
    </row>
    <row r="14" spans="1:9" ht="63.75">
      <c r="A14" s="1" t="s">
        <v>245</v>
      </c>
      <c r="B14" s="3" t="s">
        <v>277</v>
      </c>
      <c r="C14" s="59">
        <v>690</v>
      </c>
      <c r="D14" s="58"/>
      <c r="E14" s="59">
        <v>21.217</v>
      </c>
      <c r="F14" s="59"/>
      <c r="G14" s="59">
        <v>10.727</v>
      </c>
      <c r="H14" s="59"/>
      <c r="I14" s="61">
        <f>E14-D14</f>
        <v>21.217</v>
      </c>
    </row>
    <row r="15" spans="1:9" ht="27" customHeight="1">
      <c r="A15" s="1" t="s">
        <v>246</v>
      </c>
      <c r="B15" s="4" t="s">
        <v>247</v>
      </c>
      <c r="C15" s="59">
        <v>112</v>
      </c>
      <c r="D15" s="58"/>
      <c r="E15" s="59">
        <v>0.614</v>
      </c>
      <c r="F15" s="59"/>
      <c r="G15" s="59"/>
      <c r="H15" s="59"/>
      <c r="I15" s="61"/>
    </row>
    <row r="16" spans="1:9" ht="16.5" customHeight="1">
      <c r="A16" s="1" t="s">
        <v>248</v>
      </c>
      <c r="B16" s="4" t="s">
        <v>249</v>
      </c>
      <c r="C16" s="75"/>
      <c r="D16" s="53"/>
      <c r="E16" s="53"/>
      <c r="F16" s="53"/>
      <c r="G16" s="53"/>
      <c r="H16" s="53" t="e">
        <f>E16*100/D16</f>
        <v>#DIV/0!</v>
      </c>
      <c r="I16" s="54">
        <f>E16-D16</f>
        <v>0</v>
      </c>
    </row>
    <row r="17" spans="1:9" s="65" customFormat="1" ht="13.5">
      <c r="A17" s="62" t="s">
        <v>16</v>
      </c>
      <c r="B17" s="63" t="s">
        <v>17</v>
      </c>
      <c r="C17" s="62">
        <f>C18+C22+C23+C24</f>
        <v>7821</v>
      </c>
      <c r="D17" s="62">
        <f>D18+D22+D23+D24</f>
        <v>0</v>
      </c>
      <c r="E17" s="62">
        <f>E18+E22+E23+E24</f>
        <v>1138.1019999999999</v>
      </c>
      <c r="F17" s="62">
        <f>F18+F22+F23+F24</f>
        <v>0</v>
      </c>
      <c r="G17" s="62">
        <f>G18+G22+G23+G24</f>
        <v>859.4430000000001</v>
      </c>
      <c r="H17" s="24" t="e">
        <f>E17*100/D17</f>
        <v>#DIV/0!</v>
      </c>
      <c r="I17" s="26">
        <f aca="true" t="shared" si="0" ref="I17:I25">E17-D17</f>
        <v>1138.1019999999999</v>
      </c>
    </row>
    <row r="18" spans="1:9" s="65" customFormat="1" ht="24" customHeight="1">
      <c r="A18" s="48" t="s">
        <v>177</v>
      </c>
      <c r="B18" s="66" t="s">
        <v>192</v>
      </c>
      <c r="C18" s="67">
        <f>C19+C20</f>
        <v>2243</v>
      </c>
      <c r="D18" s="67">
        <f>D19+D20</f>
        <v>0</v>
      </c>
      <c r="E18" s="68">
        <f>E19+E20</f>
        <v>267.38</v>
      </c>
      <c r="F18" s="64"/>
      <c r="G18" s="68">
        <f>G19+G20</f>
        <v>50.445</v>
      </c>
      <c r="H18" s="24" t="e">
        <f>E18*100/D18</f>
        <v>#DIV/0!</v>
      </c>
      <c r="I18" s="26">
        <f t="shared" si="0"/>
        <v>267.38</v>
      </c>
    </row>
    <row r="19" spans="1:9" s="65" customFormat="1" ht="22.5" customHeight="1">
      <c r="A19" s="48" t="s">
        <v>178</v>
      </c>
      <c r="B19" s="69" t="s">
        <v>193</v>
      </c>
      <c r="C19" s="69">
        <v>496</v>
      </c>
      <c r="D19" s="70"/>
      <c r="E19" s="71">
        <v>67.38</v>
      </c>
      <c r="F19" s="64"/>
      <c r="G19" s="71">
        <v>50.445</v>
      </c>
      <c r="H19" s="24" t="e">
        <f>E19*100/D19</f>
        <v>#DIV/0!</v>
      </c>
      <c r="I19" s="26">
        <f t="shared" si="0"/>
        <v>67.38</v>
      </c>
    </row>
    <row r="20" spans="1:9" ht="24.75" customHeight="1">
      <c r="A20" s="48" t="s">
        <v>179</v>
      </c>
      <c r="B20" s="69" t="s">
        <v>194</v>
      </c>
      <c r="C20" s="72">
        <v>1747</v>
      </c>
      <c r="D20" s="46"/>
      <c r="E20" s="73">
        <v>200</v>
      </c>
      <c r="F20" s="46"/>
      <c r="G20" s="46"/>
      <c r="H20" s="24" t="e">
        <f>E20*100/D20</f>
        <v>#DIV/0!</v>
      </c>
      <c r="I20" s="45">
        <f t="shared" si="0"/>
        <v>200</v>
      </c>
    </row>
    <row r="21" spans="1:9" ht="12.75">
      <c r="A21" s="48" t="s">
        <v>18</v>
      </c>
      <c r="B21" s="47" t="s">
        <v>19</v>
      </c>
      <c r="C21" s="48"/>
      <c r="D21" s="38"/>
      <c r="E21" s="39"/>
      <c r="F21" s="39"/>
      <c r="G21" s="39"/>
      <c r="H21" s="39"/>
      <c r="I21" s="49">
        <f t="shared" si="0"/>
        <v>0</v>
      </c>
    </row>
    <row r="22" spans="1:9" ht="12" customHeight="1">
      <c r="A22" s="41"/>
      <c r="B22" s="52" t="s">
        <v>20</v>
      </c>
      <c r="C22" s="41">
        <v>5156</v>
      </c>
      <c r="D22" s="20"/>
      <c r="E22" s="53">
        <v>847.33</v>
      </c>
      <c r="F22" s="53"/>
      <c r="G22" s="53">
        <v>808.856</v>
      </c>
      <c r="H22" s="53" t="e">
        <f>E22*100/D22</f>
        <v>#DIV/0!</v>
      </c>
      <c r="I22" s="54">
        <f t="shared" si="0"/>
        <v>847.33</v>
      </c>
    </row>
    <row r="23" spans="1:9" ht="12.75">
      <c r="A23" s="41" t="s">
        <v>21</v>
      </c>
      <c r="B23" s="52" t="s">
        <v>22</v>
      </c>
      <c r="C23" s="41">
        <v>422</v>
      </c>
      <c r="D23" s="20"/>
      <c r="E23" s="74">
        <v>16.792</v>
      </c>
      <c r="F23" s="53"/>
      <c r="G23" s="53">
        <v>0.142</v>
      </c>
      <c r="H23" s="75" t="e">
        <f>E23*100/D23</f>
        <v>#DIV/0!</v>
      </c>
      <c r="I23" s="54">
        <f t="shared" si="0"/>
        <v>16.792</v>
      </c>
    </row>
    <row r="24" spans="1:9" ht="12.75">
      <c r="A24" s="41" t="s">
        <v>274</v>
      </c>
      <c r="B24" s="5" t="s">
        <v>275</v>
      </c>
      <c r="C24" s="41"/>
      <c r="D24" s="20"/>
      <c r="E24" s="74">
        <v>6.6</v>
      </c>
      <c r="F24" s="53"/>
      <c r="G24" s="53"/>
      <c r="H24" s="44" t="e">
        <f>E24*100/D24</f>
        <v>#DIV/0!</v>
      </c>
      <c r="I24" s="45">
        <f t="shared" si="0"/>
        <v>6.6</v>
      </c>
    </row>
    <row r="25" spans="1:9" ht="13.5">
      <c r="A25" s="33" t="s">
        <v>23</v>
      </c>
      <c r="B25" s="79" t="s">
        <v>24</v>
      </c>
      <c r="C25" s="35">
        <f>C27+C29</f>
        <v>795.4</v>
      </c>
      <c r="D25" s="35">
        <f>D27+D29</f>
        <v>0</v>
      </c>
      <c r="E25" s="35">
        <f>E27+E29</f>
        <v>26.393</v>
      </c>
      <c r="F25" s="35">
        <f>F27+F29</f>
        <v>0</v>
      </c>
      <c r="G25" s="35">
        <f>G27+G29</f>
        <v>37.637</v>
      </c>
      <c r="H25" s="31" t="e">
        <f>E25*100/D25</f>
        <v>#DIV/0!</v>
      </c>
      <c r="I25" s="32">
        <f t="shared" si="0"/>
        <v>26.393</v>
      </c>
    </row>
    <row r="26" spans="1:9" ht="12.75">
      <c r="A26" s="48" t="s">
        <v>25</v>
      </c>
      <c r="B26" s="47" t="s">
        <v>26</v>
      </c>
      <c r="C26" s="48"/>
      <c r="D26" s="38"/>
      <c r="E26" s="39"/>
      <c r="F26" s="39"/>
      <c r="G26" s="39"/>
      <c r="H26" s="31"/>
      <c r="I26" s="81"/>
    </row>
    <row r="27" spans="1:9" ht="12.75">
      <c r="A27" s="46"/>
      <c r="B27" s="5" t="s">
        <v>27</v>
      </c>
      <c r="C27" s="46">
        <f>C28</f>
        <v>795.4</v>
      </c>
      <c r="D27" s="46">
        <f>D28</f>
        <v>0</v>
      </c>
      <c r="E27" s="46">
        <f>E28</f>
        <v>26.393</v>
      </c>
      <c r="F27" s="46">
        <f>F28</f>
        <v>0</v>
      </c>
      <c r="G27" s="46">
        <f>G28</f>
        <v>37.637</v>
      </c>
      <c r="H27" s="75" t="e">
        <f>E27*100/D27</f>
        <v>#DIV/0!</v>
      </c>
      <c r="I27" s="82">
        <f>E27-D27</f>
        <v>26.393</v>
      </c>
    </row>
    <row r="28" spans="1:9" ht="12.75">
      <c r="A28" s="48" t="s">
        <v>28</v>
      </c>
      <c r="B28" s="78" t="s">
        <v>29</v>
      </c>
      <c r="C28" s="58">
        <v>795.4</v>
      </c>
      <c r="D28" s="78"/>
      <c r="E28" s="77">
        <v>26.393</v>
      </c>
      <c r="F28" s="44"/>
      <c r="G28" s="59">
        <v>37.637</v>
      </c>
      <c r="H28" s="75" t="e">
        <f>E28*100/D28</f>
        <v>#DIV/0!</v>
      </c>
      <c r="I28" s="54">
        <f>E28-D28</f>
        <v>26.393</v>
      </c>
    </row>
    <row r="29" spans="1:9" ht="12.75">
      <c r="A29" s="58" t="s">
        <v>30</v>
      </c>
      <c r="B29" s="163" t="s">
        <v>31</v>
      </c>
      <c r="C29" s="48"/>
      <c r="D29" s="38"/>
      <c r="E29" s="74"/>
      <c r="F29" s="39"/>
      <c r="G29" s="39"/>
      <c r="H29" s="77" t="e">
        <f>E29*100/D29</f>
        <v>#DIV/0!</v>
      </c>
      <c r="I29" s="45">
        <f>E29-D29</f>
        <v>0</v>
      </c>
    </row>
    <row r="30" spans="1:10" ht="13.5">
      <c r="A30" s="172" t="s">
        <v>32</v>
      </c>
      <c r="B30" s="34" t="s">
        <v>33</v>
      </c>
      <c r="C30" s="33"/>
      <c r="D30" s="11"/>
      <c r="E30" s="56"/>
      <c r="F30" s="56"/>
      <c r="G30" s="56"/>
      <c r="H30" s="31"/>
      <c r="I30" s="40"/>
      <c r="J30" s="13"/>
    </row>
    <row r="31" spans="1:10" ht="13.5">
      <c r="A31" s="23"/>
      <c r="B31" s="34" t="s">
        <v>34</v>
      </c>
      <c r="C31" s="83">
        <f>C36+C38+C32+C35+C33</f>
        <v>0</v>
      </c>
      <c r="D31" s="83">
        <f>D36+D38+D32+D35+D33</f>
        <v>0</v>
      </c>
      <c r="E31" s="83">
        <f>E36+E38+E32+E35+E33+E34</f>
        <v>0</v>
      </c>
      <c r="F31" s="83"/>
      <c r="G31" s="83">
        <f>G36+G38+G32+G35+G33+G34</f>
        <v>0</v>
      </c>
      <c r="H31" s="84" t="e">
        <f>E31*100/D31</f>
        <v>#DIV/0!</v>
      </c>
      <c r="I31" s="26">
        <f>E31-D31</f>
        <v>0</v>
      </c>
      <c r="J31" s="13"/>
    </row>
    <row r="32" spans="1:9" s="13" customFormat="1" ht="13.5">
      <c r="A32" s="41" t="s">
        <v>35</v>
      </c>
      <c r="B32" s="85" t="s">
        <v>36</v>
      </c>
      <c r="C32" s="67"/>
      <c r="D32" s="86"/>
      <c r="E32" s="53"/>
      <c r="F32" s="53"/>
      <c r="G32" s="53"/>
      <c r="H32" s="75" t="e">
        <f>E32*100/D32</f>
        <v>#DIV/0!</v>
      </c>
      <c r="I32" s="26">
        <f>E32-D32</f>
        <v>0</v>
      </c>
    </row>
    <row r="33" spans="1:9" s="13" customFormat="1" ht="13.5">
      <c r="A33" s="41" t="s">
        <v>37</v>
      </c>
      <c r="B33" s="85" t="s">
        <v>38</v>
      </c>
      <c r="C33" s="87"/>
      <c r="D33" s="86"/>
      <c r="E33" s="53"/>
      <c r="F33" s="53"/>
      <c r="G33" s="53"/>
      <c r="H33" s="59" t="e">
        <f>E33*100/D33</f>
        <v>#DIV/0!</v>
      </c>
      <c r="I33" s="26">
        <f>E33-D33</f>
        <v>0</v>
      </c>
    </row>
    <row r="34" spans="1:9" s="13" customFormat="1" ht="13.5">
      <c r="A34" s="41" t="s">
        <v>39</v>
      </c>
      <c r="B34" s="85" t="s">
        <v>40</v>
      </c>
      <c r="C34" s="87"/>
      <c r="D34" s="86"/>
      <c r="E34" s="53"/>
      <c r="F34" s="53"/>
      <c r="G34" s="53"/>
      <c r="H34" s="59"/>
      <c r="I34" s="26"/>
    </row>
    <row r="35" spans="1:9" s="13" customFormat="1" ht="12.75">
      <c r="A35" s="41" t="s">
        <v>41</v>
      </c>
      <c r="B35" s="85" t="s">
        <v>42</v>
      </c>
      <c r="C35" s="87"/>
      <c r="D35" s="20"/>
      <c r="E35" s="53"/>
      <c r="F35" s="53"/>
      <c r="G35" s="53"/>
      <c r="H35" s="59"/>
      <c r="I35" s="26"/>
    </row>
    <row r="36" spans="1:10" s="13" customFormat="1" ht="13.5">
      <c r="A36" s="41" t="s">
        <v>43</v>
      </c>
      <c r="B36" s="88" t="s">
        <v>44</v>
      </c>
      <c r="C36" s="58">
        <f>C37</f>
        <v>0</v>
      </c>
      <c r="D36" s="58">
        <f>D37</f>
        <v>0</v>
      </c>
      <c r="E36" s="58">
        <f>E37</f>
        <v>0</v>
      </c>
      <c r="F36" s="58">
        <f>F37</f>
        <v>0</v>
      </c>
      <c r="G36" s="58">
        <f>G37</f>
        <v>0</v>
      </c>
      <c r="H36" s="59" t="e">
        <f>E36*100/D36</f>
        <v>#DIV/0!</v>
      </c>
      <c r="I36" s="26">
        <f>E36-D36</f>
        <v>0</v>
      </c>
      <c r="J36" s="65"/>
    </row>
    <row r="37" spans="1:10" s="13" customFormat="1" ht="13.5">
      <c r="A37" s="58" t="s">
        <v>45</v>
      </c>
      <c r="B37" s="88" t="s">
        <v>46</v>
      </c>
      <c r="C37" s="58"/>
      <c r="D37" s="78"/>
      <c r="E37" s="59"/>
      <c r="F37" s="59"/>
      <c r="G37" s="59"/>
      <c r="H37" s="59" t="e">
        <f>E37*100/D37</f>
        <v>#DIV/0!</v>
      </c>
      <c r="I37" s="26">
        <f>E37-D37</f>
        <v>0</v>
      </c>
      <c r="J37" s="65"/>
    </row>
    <row r="38" spans="1:9" s="65" customFormat="1" ht="13.5">
      <c r="A38" s="48" t="s">
        <v>47</v>
      </c>
      <c r="B38" s="47" t="s">
        <v>48</v>
      </c>
      <c r="C38" s="48">
        <f>C41+C42</f>
        <v>0</v>
      </c>
      <c r="D38" s="48">
        <f>D41+D42</f>
        <v>0</v>
      </c>
      <c r="E38" s="48">
        <f>E41+E42</f>
        <v>0</v>
      </c>
      <c r="F38" s="48">
        <f>F41+F42</f>
        <v>0</v>
      </c>
      <c r="G38" s="48">
        <f>G41+G42</f>
        <v>0</v>
      </c>
      <c r="H38" s="77" t="e">
        <f>E38*100/D38</f>
        <v>#DIV/0!</v>
      </c>
      <c r="I38" s="32">
        <f>E38-D38</f>
        <v>0</v>
      </c>
    </row>
    <row r="39" spans="1:9" s="65" customFormat="1" ht="13.5">
      <c r="A39" s="48" t="s">
        <v>49</v>
      </c>
      <c r="B39" s="47" t="s">
        <v>50</v>
      </c>
      <c r="C39" s="48"/>
      <c r="D39" s="89"/>
      <c r="E39" s="36"/>
      <c r="F39" s="36"/>
      <c r="G39" s="36"/>
      <c r="H39" s="39"/>
      <c r="I39" s="40"/>
    </row>
    <row r="40" spans="1:9" s="65" customFormat="1" ht="13.5">
      <c r="A40" s="46"/>
      <c r="B40" s="5" t="s">
        <v>51</v>
      </c>
      <c r="C40" s="46"/>
      <c r="D40" s="90"/>
      <c r="E40" s="91"/>
      <c r="F40" s="91"/>
      <c r="G40" s="91"/>
      <c r="H40" s="51"/>
      <c r="I40" s="32"/>
    </row>
    <row r="41" spans="1:10" s="65" customFormat="1" ht="13.5">
      <c r="A41" s="41"/>
      <c r="B41" s="52" t="s">
        <v>52</v>
      </c>
      <c r="C41" s="41"/>
      <c r="D41" s="20"/>
      <c r="E41" s="53"/>
      <c r="F41" s="53"/>
      <c r="G41" s="53"/>
      <c r="H41" s="53" t="e">
        <f>E41*100/D41</f>
        <v>#DIV/0!</v>
      </c>
      <c r="I41" s="26">
        <f>E41-D41</f>
        <v>0</v>
      </c>
      <c r="J41" s="8"/>
    </row>
    <row r="42" spans="1:10" s="65" customFormat="1" ht="13.5">
      <c r="A42" s="46" t="s">
        <v>53</v>
      </c>
      <c r="B42" s="5" t="s">
        <v>54</v>
      </c>
      <c r="C42" s="58"/>
      <c r="D42" s="76"/>
      <c r="E42" s="59"/>
      <c r="F42" s="44"/>
      <c r="G42" s="44"/>
      <c r="H42" s="44" t="e">
        <f>E42*100/D42</f>
        <v>#DIV/0!</v>
      </c>
      <c r="I42" s="32">
        <f>E42-D42</f>
        <v>0</v>
      </c>
      <c r="J42" s="8"/>
    </row>
    <row r="43" spans="1:9" ht="13.5">
      <c r="A43" s="89" t="s">
        <v>55</v>
      </c>
      <c r="B43" s="89" t="s">
        <v>184</v>
      </c>
      <c r="C43" s="89"/>
      <c r="D43" s="48"/>
      <c r="E43" s="39"/>
      <c r="F43" s="39"/>
      <c r="G43" s="39"/>
      <c r="H43" s="56"/>
      <c r="I43" s="40"/>
    </row>
    <row r="44" spans="2:9" ht="13.5">
      <c r="B44" s="86" t="s">
        <v>185</v>
      </c>
      <c r="C44" s="62">
        <f>C46+C48+C53</f>
        <v>1824</v>
      </c>
      <c r="D44" s="62">
        <f>D46+D48+D53</f>
        <v>0</v>
      </c>
      <c r="E44" s="62">
        <f>E46+E48+E53</f>
        <v>300.97499999999997</v>
      </c>
      <c r="F44" s="62">
        <f>F46+F48+F53</f>
        <v>0</v>
      </c>
      <c r="G44" s="62">
        <f>G46+G48+G53</f>
        <v>17.759</v>
      </c>
      <c r="H44" s="43" t="e">
        <f>E44*100/D44</f>
        <v>#DIV/0!</v>
      </c>
      <c r="I44" s="26">
        <f>E44-D44</f>
        <v>300.97499999999997</v>
      </c>
    </row>
    <row r="45" spans="1:9" ht="12.75">
      <c r="A45" s="48" t="s">
        <v>251</v>
      </c>
      <c r="B45" s="169" t="s">
        <v>56</v>
      </c>
      <c r="C45" s="48"/>
      <c r="D45" s="38"/>
      <c r="E45" s="77"/>
      <c r="F45" s="39"/>
      <c r="G45" s="77"/>
      <c r="H45" s="77"/>
      <c r="I45" s="40"/>
    </row>
    <row r="46" spans="1:9" ht="12.75">
      <c r="A46" s="46"/>
      <c r="B46" s="170" t="s">
        <v>57</v>
      </c>
      <c r="C46" s="41">
        <v>1405</v>
      </c>
      <c r="D46" s="20"/>
      <c r="E46" s="75">
        <v>227.259</v>
      </c>
      <c r="F46" s="51"/>
      <c r="G46" s="75">
        <v>6.836</v>
      </c>
      <c r="H46" s="75" t="e">
        <f>E46*100/D46</f>
        <v>#DIV/0!</v>
      </c>
      <c r="I46" s="26">
        <f>E46-D46</f>
        <v>227.259</v>
      </c>
    </row>
    <row r="47" spans="1:9" ht="12.75">
      <c r="A47" s="48" t="s">
        <v>252</v>
      </c>
      <c r="B47" s="5" t="s">
        <v>254</v>
      </c>
      <c r="C47" s="46"/>
      <c r="D47" s="76"/>
      <c r="E47" s="51"/>
      <c r="F47" s="51"/>
      <c r="G47" s="44"/>
      <c r="H47" s="92"/>
      <c r="I47" s="32"/>
    </row>
    <row r="48" spans="1:9" ht="12.75">
      <c r="A48" s="41"/>
      <c r="B48" s="5" t="s">
        <v>255</v>
      </c>
      <c r="C48" s="46">
        <f>C50</f>
        <v>126</v>
      </c>
      <c r="D48" s="46">
        <f>D50</f>
        <v>0</v>
      </c>
      <c r="E48" s="46">
        <f>E50</f>
        <v>0</v>
      </c>
      <c r="F48" s="46">
        <f>F50</f>
        <v>0</v>
      </c>
      <c r="G48" s="46">
        <f>G50</f>
        <v>0</v>
      </c>
      <c r="H48" s="92"/>
      <c r="I48" s="32"/>
    </row>
    <row r="49" spans="1:9" ht="12.75">
      <c r="A49" s="48" t="s">
        <v>253</v>
      </c>
      <c r="B49" s="48" t="s">
        <v>254</v>
      </c>
      <c r="C49" s="48"/>
      <c r="D49" s="38"/>
      <c r="E49" s="39"/>
      <c r="F49" s="39"/>
      <c r="G49" s="77"/>
      <c r="H49" s="171"/>
      <c r="I49" s="40"/>
    </row>
    <row r="50" spans="1:9" ht="12.75">
      <c r="A50" s="41"/>
      <c r="B50" s="41" t="s">
        <v>255</v>
      </c>
      <c r="C50" s="41">
        <v>126</v>
      </c>
      <c r="D50" s="20"/>
      <c r="E50" s="53"/>
      <c r="F50" s="53"/>
      <c r="G50" s="75"/>
      <c r="H50" s="98"/>
      <c r="I50" s="26"/>
    </row>
    <row r="51" spans="1:10" ht="13.5">
      <c r="A51" s="46" t="s">
        <v>58</v>
      </c>
      <c r="B51" s="5" t="s">
        <v>59</v>
      </c>
      <c r="C51" s="46"/>
      <c r="D51" s="90"/>
      <c r="E51" s="91"/>
      <c r="F51" s="91"/>
      <c r="G51" s="46"/>
      <c r="H51" s="92"/>
      <c r="I51" s="32"/>
      <c r="J51" s="65"/>
    </row>
    <row r="52" spans="1:10" ht="13.5">
      <c r="A52" s="93"/>
      <c r="B52" s="5" t="s">
        <v>60</v>
      </c>
      <c r="C52" s="46"/>
      <c r="D52" s="94"/>
      <c r="E52" s="95"/>
      <c r="F52" s="95"/>
      <c r="G52" s="96"/>
      <c r="H52" s="92"/>
      <c r="I52" s="32"/>
      <c r="J52" s="97"/>
    </row>
    <row r="53" spans="1:10" s="65" customFormat="1" ht="13.5">
      <c r="A53" s="93"/>
      <c r="B53" s="5" t="s">
        <v>61</v>
      </c>
      <c r="C53" s="41">
        <f>C55</f>
        <v>293</v>
      </c>
      <c r="D53" s="41">
        <f>D55</f>
        <v>0</v>
      </c>
      <c r="E53" s="41">
        <f>E55</f>
        <v>73.716</v>
      </c>
      <c r="F53" s="41">
        <f>F55</f>
        <v>0</v>
      </c>
      <c r="G53" s="41">
        <f>G55</f>
        <v>10.923</v>
      </c>
      <c r="H53" s="98" t="e">
        <f>E53*100/D53</f>
        <v>#DIV/0!</v>
      </c>
      <c r="I53" s="26">
        <f>E53-D53</f>
        <v>73.716</v>
      </c>
      <c r="J53" s="97"/>
    </row>
    <row r="54" spans="1:9" s="97" customFormat="1" ht="12.75">
      <c r="A54" s="48" t="s">
        <v>62</v>
      </c>
      <c r="B54" s="47" t="s">
        <v>63</v>
      </c>
      <c r="C54" s="48"/>
      <c r="D54" s="99"/>
      <c r="E54" s="100"/>
      <c r="F54" s="95"/>
      <c r="G54" s="101"/>
      <c r="H54" s="92"/>
      <c r="I54" s="32"/>
    </row>
    <row r="55" spans="1:9" s="97" customFormat="1" ht="12.75">
      <c r="A55" s="67"/>
      <c r="B55" s="52" t="s">
        <v>64</v>
      </c>
      <c r="C55" s="46">
        <v>293</v>
      </c>
      <c r="D55" s="94"/>
      <c r="E55" s="95">
        <v>73.716</v>
      </c>
      <c r="F55" s="95"/>
      <c r="G55" s="164">
        <v>10.923</v>
      </c>
      <c r="H55" s="92" t="e">
        <f>E55*100/D55</f>
        <v>#DIV/0!</v>
      </c>
      <c r="I55" s="26">
        <f>E55-D55</f>
        <v>73.716</v>
      </c>
    </row>
    <row r="56" spans="1:9" s="97" customFormat="1" ht="12.75">
      <c r="A56" s="58" t="s">
        <v>65</v>
      </c>
      <c r="B56" s="78" t="s">
        <v>66</v>
      </c>
      <c r="C56" s="78"/>
      <c r="D56" s="85"/>
      <c r="E56" s="106"/>
      <c r="F56" s="106"/>
      <c r="G56" s="71"/>
      <c r="H56" s="59" t="e">
        <f>E56*100/D56</f>
        <v>#DIV/0!</v>
      </c>
      <c r="I56" s="26">
        <f>E56-D56</f>
        <v>0</v>
      </c>
    </row>
    <row r="57" spans="1:9" s="97" customFormat="1" ht="13.5">
      <c r="A57" s="172" t="s">
        <v>67</v>
      </c>
      <c r="B57" s="90" t="s">
        <v>68</v>
      </c>
      <c r="C57" s="90">
        <f>C59</f>
        <v>1292.8</v>
      </c>
      <c r="D57" s="90">
        <f>D59</f>
        <v>0</v>
      </c>
      <c r="E57" s="64">
        <f>E59</f>
        <v>555.439</v>
      </c>
      <c r="F57" s="80"/>
      <c r="G57" s="64">
        <f>G59</f>
        <v>69.6</v>
      </c>
      <c r="H57" s="31" t="e">
        <f>E57*100/D57</f>
        <v>#DIV/0!</v>
      </c>
      <c r="I57" s="32">
        <f>E57-D57</f>
        <v>555.439</v>
      </c>
    </row>
    <row r="58" spans="1:9" s="97" customFormat="1" ht="12.75">
      <c r="A58" s="48" t="s">
        <v>69</v>
      </c>
      <c r="B58" s="47" t="s">
        <v>280</v>
      </c>
      <c r="C58" s="48"/>
      <c r="D58" s="99"/>
      <c r="E58" s="99"/>
      <c r="F58" s="99"/>
      <c r="G58" s="99"/>
      <c r="H58" s="56"/>
      <c r="I58" s="40"/>
    </row>
    <row r="59" spans="1:9" s="97" customFormat="1" ht="6.75" customHeight="1">
      <c r="A59" s="93"/>
      <c r="B59" s="5" t="s">
        <v>70</v>
      </c>
      <c r="C59" s="46">
        <v>1292.8</v>
      </c>
      <c r="D59" s="94"/>
      <c r="E59" s="95">
        <v>555.439</v>
      </c>
      <c r="F59" s="95"/>
      <c r="G59" s="95">
        <v>69.6</v>
      </c>
      <c r="H59" s="51" t="e">
        <f>E59*100/D59</f>
        <v>#DIV/0!</v>
      </c>
      <c r="I59" s="45">
        <f>E59-D59</f>
        <v>555.439</v>
      </c>
    </row>
    <row r="60" spans="1:10" s="97" customFormat="1" ht="13.5">
      <c r="A60" s="33" t="s">
        <v>71</v>
      </c>
      <c r="B60" s="79" t="s">
        <v>72</v>
      </c>
      <c r="C60" s="33"/>
      <c r="D60" s="89"/>
      <c r="E60" s="36"/>
      <c r="F60" s="36"/>
      <c r="G60" s="36"/>
      <c r="H60" s="56"/>
      <c r="I60" s="40"/>
      <c r="J60" s="65"/>
    </row>
    <row r="61" spans="1:9" s="97" customFormat="1" ht="13.5">
      <c r="A61" s="67"/>
      <c r="B61" s="103" t="s">
        <v>73</v>
      </c>
      <c r="C61" s="104">
        <f>C62</f>
        <v>0</v>
      </c>
      <c r="D61" s="104">
        <f>D62</f>
        <v>0</v>
      </c>
      <c r="E61" s="104">
        <f>E62</f>
        <v>0</v>
      </c>
      <c r="F61" s="83"/>
      <c r="G61" s="104">
        <f>G62</f>
        <v>0</v>
      </c>
      <c r="H61" s="57" t="e">
        <f>E61*100/D61</f>
        <v>#DIV/0!</v>
      </c>
      <c r="I61" s="26">
        <f>E61-D61</f>
        <v>0</v>
      </c>
    </row>
    <row r="62" spans="1:10" s="65" customFormat="1" ht="13.5">
      <c r="A62" s="41" t="s">
        <v>74</v>
      </c>
      <c r="B62" s="94" t="s">
        <v>75</v>
      </c>
      <c r="C62" s="94"/>
      <c r="D62" s="105"/>
      <c r="E62" s="106">
        <f>E63</f>
        <v>0</v>
      </c>
      <c r="F62" s="102"/>
      <c r="G62" s="102"/>
      <c r="H62" s="75" t="e">
        <f>E62*100/D62</f>
        <v>#DIV/0!</v>
      </c>
      <c r="I62" s="54">
        <f>E62-D62</f>
        <v>0</v>
      </c>
      <c r="J62" s="97"/>
    </row>
    <row r="63" spans="1:9" s="97" customFormat="1" ht="12.75">
      <c r="A63" s="48" t="s">
        <v>76</v>
      </c>
      <c r="B63" s="38" t="s">
        <v>77</v>
      </c>
      <c r="C63" s="38"/>
      <c r="D63" s="107"/>
      <c r="E63" s="106">
        <f>E65</f>
        <v>0</v>
      </c>
      <c r="F63" s="106"/>
      <c r="G63" s="106"/>
      <c r="H63" s="59" t="e">
        <f>E63*100/D63</f>
        <v>#DIV/0!</v>
      </c>
      <c r="I63" s="54">
        <f>E63-D63</f>
        <v>0</v>
      </c>
    </row>
    <row r="64" spans="1:9" s="97" customFormat="1" ht="12.75">
      <c r="A64" s="48" t="s">
        <v>78</v>
      </c>
      <c r="B64" s="47" t="s">
        <v>79</v>
      </c>
      <c r="C64" s="48"/>
      <c r="D64" s="11"/>
      <c r="E64" s="56"/>
      <c r="F64" s="56"/>
      <c r="G64" s="56"/>
      <c r="H64" s="59" t="e">
        <f>E64*100/D64</f>
        <v>#DIV/0!</v>
      </c>
      <c r="I64" s="54">
        <f>E64-D64</f>
        <v>0</v>
      </c>
    </row>
    <row r="65" spans="1:9" s="97" customFormat="1" ht="12.75">
      <c r="A65" s="41"/>
      <c r="B65" s="52" t="s">
        <v>80</v>
      </c>
      <c r="C65" s="41"/>
      <c r="D65" s="108"/>
      <c r="E65" s="53">
        <v>0</v>
      </c>
      <c r="F65" s="53"/>
      <c r="G65" s="53"/>
      <c r="H65" s="59" t="e">
        <f>E65*100/D65</f>
        <v>#DIV/0!</v>
      </c>
      <c r="I65" s="54">
        <f>E65-D65</f>
        <v>0</v>
      </c>
    </row>
    <row r="66" spans="1:10" s="97" customFormat="1" ht="36" customHeight="1">
      <c r="A66" s="173" t="s">
        <v>200</v>
      </c>
      <c r="B66" s="109" t="s">
        <v>202</v>
      </c>
      <c r="C66" s="110"/>
      <c r="D66" s="24"/>
      <c r="E66" s="29"/>
      <c r="F66" s="29"/>
      <c r="G66" s="29"/>
      <c r="H66" s="59"/>
      <c r="I66" s="54"/>
      <c r="J66" s="8"/>
    </row>
    <row r="67" spans="1:9" s="13" customFormat="1" ht="13.5">
      <c r="A67" s="35" t="s">
        <v>256</v>
      </c>
      <c r="B67" s="103" t="s">
        <v>81</v>
      </c>
      <c r="C67" s="35">
        <v>311</v>
      </c>
      <c r="D67" s="24"/>
      <c r="E67" s="29"/>
      <c r="F67" s="74"/>
      <c r="G67" s="111"/>
      <c r="H67" s="31" t="e">
        <f>E67*100/D67</f>
        <v>#DIV/0!</v>
      </c>
      <c r="I67" s="32">
        <f>E67-D67</f>
        <v>0</v>
      </c>
    </row>
    <row r="68" spans="1:9" ht="13.5">
      <c r="A68" s="35" t="s">
        <v>82</v>
      </c>
      <c r="B68" s="86" t="s">
        <v>83</v>
      </c>
      <c r="C68" s="96">
        <f>C71+C73+C75+C77+C78+C80+C81+C82+C84+C86+C87+C92+C69+C89</f>
        <v>712.8000000000001</v>
      </c>
      <c r="D68" s="96">
        <f>D71+D73+D75+D77+D78+D80+D81+D82+D84+D86+D87+D92+D69+D89</f>
        <v>0</v>
      </c>
      <c r="E68" s="96">
        <f>E71+E73+E75+E77+E78+E80+E81+E82+E84+E86+E87+E92+E69+E89</f>
        <v>93.14999999999999</v>
      </c>
      <c r="F68" s="96">
        <f>F71+F73+F75+F77+F78+F80+F81+F82+F84+F86+F87+F92+F69</f>
        <v>0</v>
      </c>
      <c r="G68" s="96">
        <f>G71+G73+G75+G77+G78+G80+G81+G82+G84+G86+G87+G92+G69+G89</f>
        <v>10.142000000000001</v>
      </c>
      <c r="H68" s="31" t="e">
        <f>E68*100/D68</f>
        <v>#DIV/0!</v>
      </c>
      <c r="I68" s="32">
        <f>E68-D68</f>
        <v>93.14999999999999</v>
      </c>
    </row>
    <row r="69" spans="1:9" ht="12.75">
      <c r="A69" s="58" t="s">
        <v>257</v>
      </c>
      <c r="B69" s="163" t="s">
        <v>258</v>
      </c>
      <c r="C69" s="59">
        <v>80.1</v>
      </c>
      <c r="D69" s="59"/>
      <c r="E69" s="74">
        <v>1.35</v>
      </c>
      <c r="F69" s="74"/>
      <c r="G69" s="59"/>
      <c r="H69" s="56"/>
      <c r="I69" s="32"/>
    </row>
    <row r="70" spans="1:10" s="13" customFormat="1" ht="13.5">
      <c r="A70" s="46" t="s">
        <v>84</v>
      </c>
      <c r="B70" s="5" t="s">
        <v>85</v>
      </c>
      <c r="C70" s="48"/>
      <c r="D70" s="112"/>
      <c r="E70" s="113"/>
      <c r="F70" s="113"/>
      <c r="G70" s="113"/>
      <c r="H70" s="56"/>
      <c r="I70" s="40"/>
      <c r="J70" s="8"/>
    </row>
    <row r="71" spans="1:9" ht="12.75">
      <c r="A71" s="46"/>
      <c r="B71" s="5" t="s">
        <v>86</v>
      </c>
      <c r="C71" s="41"/>
      <c r="D71" s="75"/>
      <c r="E71" s="51">
        <v>0.3</v>
      </c>
      <c r="F71" s="51"/>
      <c r="G71" s="51">
        <v>0.15</v>
      </c>
      <c r="H71" s="51" t="e">
        <f>E71*100/D71</f>
        <v>#DIV/0!</v>
      </c>
      <c r="I71" s="45">
        <f>E71-D71</f>
        <v>0.3</v>
      </c>
    </row>
    <row r="72" spans="1:9" ht="12.75">
      <c r="A72" s="38" t="s">
        <v>87</v>
      </c>
      <c r="B72" s="38" t="s">
        <v>88</v>
      </c>
      <c r="C72" s="38"/>
      <c r="D72" s="40"/>
      <c r="E72" s="39"/>
      <c r="F72" s="39"/>
      <c r="G72" s="77"/>
      <c r="H72" s="77"/>
      <c r="I72" s="49"/>
    </row>
    <row r="73" spans="1:9" ht="12.75">
      <c r="A73" s="20"/>
      <c r="B73" s="20" t="s">
        <v>89</v>
      </c>
      <c r="C73" s="20">
        <v>60</v>
      </c>
      <c r="D73" s="54"/>
      <c r="E73" s="53">
        <v>6</v>
      </c>
      <c r="F73" s="51"/>
      <c r="G73" s="75"/>
      <c r="H73" s="75" t="e">
        <f>E73*100/D73</f>
        <v>#DIV/0!</v>
      </c>
      <c r="I73" s="54">
        <f>E73-D73</f>
        <v>6</v>
      </c>
    </row>
    <row r="74" spans="1:9" ht="12.75">
      <c r="A74" s="48" t="s">
        <v>109</v>
      </c>
      <c r="B74" s="38" t="s">
        <v>85</v>
      </c>
      <c r="C74" s="76"/>
      <c r="D74" s="50"/>
      <c r="E74" s="51"/>
      <c r="F74" s="51"/>
      <c r="G74" s="44"/>
      <c r="H74" s="51"/>
      <c r="I74" s="49"/>
    </row>
    <row r="75" spans="1:9" ht="12.75">
      <c r="A75" s="41"/>
      <c r="B75" s="20" t="s">
        <v>110</v>
      </c>
      <c r="C75" s="76"/>
      <c r="D75" s="50"/>
      <c r="E75" s="51"/>
      <c r="F75" s="51"/>
      <c r="G75" s="44"/>
      <c r="H75" s="51"/>
      <c r="I75" s="54"/>
    </row>
    <row r="76" spans="1:9" ht="12.75">
      <c r="A76" s="46" t="s">
        <v>90</v>
      </c>
      <c r="B76" s="5" t="s">
        <v>91</v>
      </c>
      <c r="C76" s="48"/>
      <c r="D76" s="39"/>
      <c r="E76" s="77"/>
      <c r="F76" s="51"/>
      <c r="G76" s="77"/>
      <c r="H76" s="77"/>
      <c r="I76" s="49"/>
    </row>
    <row r="77" spans="1:9" ht="12.75">
      <c r="A77" s="46"/>
      <c r="B77" s="52" t="s">
        <v>92</v>
      </c>
      <c r="C77" s="41"/>
      <c r="D77" s="50"/>
      <c r="E77" s="75"/>
      <c r="F77" s="51"/>
      <c r="G77" s="75"/>
      <c r="H77" s="75" t="e">
        <f>E77*100/D77</f>
        <v>#DIV/0!</v>
      </c>
      <c r="I77" s="54">
        <f>E77-D77</f>
        <v>0</v>
      </c>
    </row>
    <row r="78" spans="1:9" ht="12.75">
      <c r="A78" s="38" t="s">
        <v>215</v>
      </c>
      <c r="B78" s="38" t="s">
        <v>217</v>
      </c>
      <c r="C78" s="38"/>
      <c r="D78" s="61"/>
      <c r="E78" s="59"/>
      <c r="F78" s="44"/>
      <c r="G78" s="59"/>
      <c r="H78" s="59" t="e">
        <f>E78*100/D78</f>
        <v>#DIV/0!</v>
      </c>
      <c r="I78" s="61">
        <f>E78-D78</f>
        <v>0</v>
      </c>
    </row>
    <row r="79" spans="1:9" ht="12.75">
      <c r="A79" s="38" t="s">
        <v>93</v>
      </c>
      <c r="B79" s="38" t="s">
        <v>94</v>
      </c>
      <c r="C79" s="38"/>
      <c r="D79" s="114"/>
      <c r="E79" s="39"/>
      <c r="F79" s="39"/>
      <c r="G79" s="39"/>
      <c r="H79" s="39"/>
      <c r="I79" s="49"/>
    </row>
    <row r="80" spans="1:9" ht="12.75">
      <c r="A80" s="20"/>
      <c r="B80" s="20" t="s">
        <v>95</v>
      </c>
      <c r="C80" s="20">
        <v>4</v>
      </c>
      <c r="D80" s="53"/>
      <c r="E80" s="53"/>
      <c r="F80" s="53"/>
      <c r="G80" s="53"/>
      <c r="H80" s="53" t="e">
        <f>E80*100/D80</f>
        <v>#DIV/0!</v>
      </c>
      <c r="I80" s="54">
        <f>E80-D80</f>
        <v>0</v>
      </c>
    </row>
    <row r="81" spans="1:9" ht="12.75">
      <c r="A81" s="38" t="s">
        <v>96</v>
      </c>
      <c r="B81" s="38" t="s">
        <v>216</v>
      </c>
      <c r="C81" s="38"/>
      <c r="D81" s="115"/>
      <c r="E81" s="59"/>
      <c r="F81" s="75"/>
      <c r="G81" s="75"/>
      <c r="H81" s="75"/>
      <c r="I81" s="54"/>
    </row>
    <row r="82" spans="1:9" ht="12.75">
      <c r="A82" s="38" t="s">
        <v>97</v>
      </c>
      <c r="B82" s="38" t="s">
        <v>98</v>
      </c>
      <c r="C82" s="78"/>
      <c r="D82" s="115"/>
      <c r="E82" s="59"/>
      <c r="F82" s="59"/>
      <c r="G82" s="59"/>
      <c r="H82" s="59" t="e">
        <f>E82*100/D82</f>
        <v>#DIV/0!</v>
      </c>
      <c r="I82" s="61">
        <f>E82-D82</f>
        <v>0</v>
      </c>
    </row>
    <row r="83" spans="1:9" ht="12.75">
      <c r="A83" s="48" t="s">
        <v>99</v>
      </c>
      <c r="B83" s="47" t="s">
        <v>94</v>
      </c>
      <c r="C83" s="76"/>
      <c r="D83" s="50"/>
      <c r="E83" s="44"/>
      <c r="F83" s="44"/>
      <c r="G83" s="44"/>
      <c r="H83" s="44"/>
      <c r="I83" s="45"/>
    </row>
    <row r="84" spans="1:9" ht="12.75">
      <c r="A84" s="46"/>
      <c r="B84" s="5" t="s">
        <v>100</v>
      </c>
      <c r="C84" s="76"/>
      <c r="D84" s="50"/>
      <c r="E84" s="44"/>
      <c r="F84" s="44"/>
      <c r="G84" s="44"/>
      <c r="H84" s="44"/>
      <c r="I84" s="45"/>
    </row>
    <row r="85" spans="1:9" ht="12.75">
      <c r="A85" s="38" t="s">
        <v>101</v>
      </c>
      <c r="B85" s="38" t="s">
        <v>102</v>
      </c>
      <c r="C85" s="48"/>
      <c r="D85" s="49"/>
      <c r="E85" s="77"/>
      <c r="F85" s="92"/>
      <c r="G85" s="77"/>
      <c r="H85" s="77"/>
      <c r="I85" s="49"/>
    </row>
    <row r="86" spans="1:9" ht="12.75">
      <c r="A86" s="20"/>
      <c r="B86" s="20" t="s">
        <v>103</v>
      </c>
      <c r="C86" s="41">
        <f>C87+C88</f>
        <v>0</v>
      </c>
      <c r="D86" s="41">
        <f>D87+D88</f>
        <v>0</v>
      </c>
      <c r="E86" s="41">
        <f>E87+E88</f>
        <v>60</v>
      </c>
      <c r="F86" s="41">
        <f>F87+F88</f>
        <v>0</v>
      </c>
      <c r="G86" s="41">
        <f>G87+G88</f>
        <v>0</v>
      </c>
      <c r="H86" s="75" t="e">
        <f>E86*100/D86</f>
        <v>#DIV/0!</v>
      </c>
      <c r="I86" s="54">
        <f>E86-D86</f>
        <v>60</v>
      </c>
    </row>
    <row r="87" spans="1:9" ht="25.5">
      <c r="A87" s="46" t="s">
        <v>236</v>
      </c>
      <c r="B87" s="162" t="s">
        <v>237</v>
      </c>
      <c r="C87" s="76"/>
      <c r="D87" s="50"/>
      <c r="E87" s="44"/>
      <c r="F87" s="116"/>
      <c r="G87" s="116"/>
      <c r="H87" s="44"/>
      <c r="I87" s="45"/>
    </row>
    <row r="88" spans="1:9" ht="24">
      <c r="A88" s="58" t="s">
        <v>272</v>
      </c>
      <c r="B88" s="213" t="s">
        <v>278</v>
      </c>
      <c r="C88" s="78"/>
      <c r="D88" s="115"/>
      <c r="E88" s="74">
        <v>60</v>
      </c>
      <c r="F88" s="211"/>
      <c r="G88" s="59"/>
      <c r="H88" s="59"/>
      <c r="I88" s="61"/>
    </row>
    <row r="89" spans="1:9" ht="24">
      <c r="A89" s="78" t="s">
        <v>273</v>
      </c>
      <c r="B89" s="214" t="s">
        <v>279</v>
      </c>
      <c r="C89" s="78"/>
      <c r="D89" s="115"/>
      <c r="E89" s="74">
        <v>3</v>
      </c>
      <c r="F89" s="211"/>
      <c r="G89" s="74"/>
      <c r="H89" s="59"/>
      <c r="I89" s="61"/>
    </row>
    <row r="90" spans="1:9" ht="12.75">
      <c r="A90" s="78" t="s">
        <v>104</v>
      </c>
      <c r="B90" s="78" t="s">
        <v>105</v>
      </c>
      <c r="C90" s="78">
        <f>C92</f>
        <v>568.7</v>
      </c>
      <c r="D90" s="78">
        <f>D92</f>
        <v>0</v>
      </c>
      <c r="E90" s="78">
        <f>E92</f>
        <v>22.5</v>
      </c>
      <c r="F90" s="78">
        <f>F92</f>
        <v>0</v>
      </c>
      <c r="G90" s="212">
        <f>G92</f>
        <v>9.992</v>
      </c>
      <c r="H90" s="59" t="e">
        <f>E90*100/D90</f>
        <v>#DIV/0!</v>
      </c>
      <c r="I90" s="61">
        <f>E90-D90</f>
        <v>22.5</v>
      </c>
    </row>
    <row r="91" spans="1:9" ht="12.75">
      <c r="A91" s="48" t="s">
        <v>106</v>
      </c>
      <c r="B91" s="38" t="s">
        <v>107</v>
      </c>
      <c r="C91" s="48"/>
      <c r="D91" s="76"/>
      <c r="E91" s="39"/>
      <c r="F91" s="39"/>
      <c r="G91" s="39"/>
      <c r="H91" s="39"/>
      <c r="I91" s="49"/>
    </row>
    <row r="92" spans="1:9" ht="12.75">
      <c r="A92" s="46"/>
      <c r="B92" s="76" t="s">
        <v>108</v>
      </c>
      <c r="C92" s="46">
        <v>568.7</v>
      </c>
      <c r="D92" s="76"/>
      <c r="E92" s="51">
        <v>22.5</v>
      </c>
      <c r="F92" s="51"/>
      <c r="G92" s="51">
        <v>9.992</v>
      </c>
      <c r="H92" s="51" t="e">
        <f>E92*100/D92</f>
        <v>#DIV/0!</v>
      </c>
      <c r="I92" s="45">
        <f>E92-D92</f>
        <v>22.5</v>
      </c>
    </row>
    <row r="93" spans="1:9" ht="13.5">
      <c r="A93" s="35" t="s">
        <v>111</v>
      </c>
      <c r="B93" s="174" t="s">
        <v>112</v>
      </c>
      <c r="C93" s="64">
        <f>C94+C95+C96</f>
        <v>0</v>
      </c>
      <c r="D93" s="64">
        <f>D94+D95+D96</f>
        <v>0</v>
      </c>
      <c r="E93" s="64">
        <f>E94+E95+E96</f>
        <v>76.101</v>
      </c>
      <c r="F93" s="64">
        <f>F94+F95+F96</f>
        <v>0</v>
      </c>
      <c r="G93" s="64">
        <f>G94+G95+G96</f>
        <v>-1815.633</v>
      </c>
      <c r="H93" s="24" t="e">
        <f aca="true" t="shared" si="1" ref="H93:H170">E93*100/D93</f>
        <v>#DIV/0!</v>
      </c>
      <c r="I93" s="60">
        <f aca="true" t="shared" si="2" ref="I93:I170">E93-D93</f>
        <v>76.101</v>
      </c>
    </row>
    <row r="94" spans="1:9" ht="12.75">
      <c r="A94" s="46" t="s">
        <v>113</v>
      </c>
      <c r="B94" s="5" t="s">
        <v>114</v>
      </c>
      <c r="C94" s="41"/>
      <c r="D94" s="41"/>
      <c r="E94" s="53">
        <v>5.068</v>
      </c>
      <c r="F94" s="53"/>
      <c r="G94" s="53">
        <v>85.142</v>
      </c>
      <c r="H94" s="75" t="e">
        <f t="shared" si="1"/>
        <v>#DIV/0!</v>
      </c>
      <c r="I94" s="54">
        <f t="shared" si="2"/>
        <v>5.068</v>
      </c>
    </row>
    <row r="95" spans="1:9" ht="12.75">
      <c r="A95" s="48" t="s">
        <v>186</v>
      </c>
      <c r="B95" s="78" t="s">
        <v>114</v>
      </c>
      <c r="C95" s="78"/>
      <c r="D95" s="58"/>
      <c r="E95" s="74"/>
      <c r="F95" s="74"/>
      <c r="G95" s="74"/>
      <c r="H95" s="59" t="e">
        <f t="shared" si="1"/>
        <v>#DIV/0!</v>
      </c>
      <c r="I95" s="54">
        <f t="shared" si="2"/>
        <v>0</v>
      </c>
    </row>
    <row r="96" spans="1:9" ht="13.5" thickBot="1">
      <c r="A96" s="48" t="s">
        <v>115</v>
      </c>
      <c r="B96" s="47" t="s">
        <v>112</v>
      </c>
      <c r="C96" s="48"/>
      <c r="D96" s="48"/>
      <c r="E96" s="77">
        <v>71.033</v>
      </c>
      <c r="F96" s="77"/>
      <c r="G96" s="77">
        <v>-1900.775</v>
      </c>
      <c r="H96" s="77" t="e">
        <f t="shared" si="1"/>
        <v>#DIV/0!</v>
      </c>
      <c r="I96" s="45">
        <f t="shared" si="2"/>
        <v>71.033</v>
      </c>
    </row>
    <row r="97" spans="1:9" ht="13.5" thickBot="1">
      <c r="A97" s="165" t="s">
        <v>120</v>
      </c>
      <c r="B97" s="123" t="s">
        <v>121</v>
      </c>
      <c r="C97" s="189">
        <f>C98+C168+C166+C165</f>
        <v>405992.5729999999</v>
      </c>
      <c r="D97" s="150">
        <f>D98+D168+D166+D165</f>
        <v>0</v>
      </c>
      <c r="E97" s="150">
        <f>E98+E168+E166+E165</f>
        <v>21078.516</v>
      </c>
      <c r="F97" s="150"/>
      <c r="G97" s="150">
        <f>G98+G168</f>
        <v>20671.659</v>
      </c>
      <c r="H97" s="150" t="e">
        <f t="shared" si="1"/>
        <v>#DIV/0!</v>
      </c>
      <c r="I97" s="152">
        <f t="shared" si="2"/>
        <v>21078.516</v>
      </c>
    </row>
    <row r="98" spans="1:9" ht="13.5" thickBot="1">
      <c r="A98" s="117" t="s">
        <v>222</v>
      </c>
      <c r="B98" s="119" t="s">
        <v>223</v>
      </c>
      <c r="C98" s="190">
        <f>C99+C102+C121+C156</f>
        <v>405992.5729999999</v>
      </c>
      <c r="D98" s="118">
        <f>D99+D102+D121+D156</f>
        <v>0</v>
      </c>
      <c r="E98" s="118">
        <f>E99+E102+E121+E156</f>
        <v>22183.961</v>
      </c>
      <c r="F98" s="118"/>
      <c r="G98" s="118">
        <f>G99+G102+G121+G156</f>
        <v>20671.659</v>
      </c>
      <c r="H98" s="118" t="e">
        <f t="shared" si="1"/>
        <v>#DIV/0!</v>
      </c>
      <c r="I98" s="120">
        <f t="shared" si="2"/>
        <v>22183.961</v>
      </c>
    </row>
    <row r="99" spans="1:9" ht="13.5" thickBot="1">
      <c r="A99" s="123" t="s">
        <v>122</v>
      </c>
      <c r="B99" s="124" t="s">
        <v>123</v>
      </c>
      <c r="C99" s="125">
        <f>C100+C101</f>
        <v>118247</v>
      </c>
      <c r="D99" s="125">
        <f>D100+D101</f>
        <v>0</v>
      </c>
      <c r="E99" s="125">
        <f>E100+E101</f>
        <v>4335</v>
      </c>
      <c r="F99" s="125"/>
      <c r="G99" s="125">
        <f>G100+G101</f>
        <v>3357</v>
      </c>
      <c r="H99" s="150" t="e">
        <f t="shared" si="1"/>
        <v>#DIV/0!</v>
      </c>
      <c r="I99" s="152">
        <f t="shared" si="2"/>
        <v>4335</v>
      </c>
    </row>
    <row r="100" spans="1:9" ht="12.75">
      <c r="A100" s="41" t="s">
        <v>124</v>
      </c>
      <c r="B100" s="87" t="s">
        <v>125</v>
      </c>
      <c r="C100" s="191">
        <v>118247</v>
      </c>
      <c r="D100" s="75"/>
      <c r="E100" s="41">
        <v>4335</v>
      </c>
      <c r="F100" s="46"/>
      <c r="G100" s="46">
        <v>3357</v>
      </c>
      <c r="H100" s="44" t="e">
        <f t="shared" si="1"/>
        <v>#DIV/0!</v>
      </c>
      <c r="I100" s="45">
        <f t="shared" si="2"/>
        <v>4335</v>
      </c>
    </row>
    <row r="101" spans="1:9" ht="26.25" thickBot="1">
      <c r="A101" s="166" t="s">
        <v>208</v>
      </c>
      <c r="B101" s="122" t="s">
        <v>210</v>
      </c>
      <c r="C101" s="192"/>
      <c r="D101" s="44"/>
      <c r="E101" s="46"/>
      <c r="G101" s="58"/>
      <c r="H101" s="59"/>
      <c r="I101" s="61"/>
    </row>
    <row r="102" spans="1:10" ht="13.5" thickBot="1">
      <c r="A102" s="123" t="s">
        <v>126</v>
      </c>
      <c r="B102" s="124" t="s">
        <v>127</v>
      </c>
      <c r="C102" s="125">
        <f>C104+C105+C106+C107+C111+C103+C108</f>
        <v>19714.399999999998</v>
      </c>
      <c r="D102" s="125">
        <f>D104+D105+D106+D107+D111+D103+D108+D109</f>
        <v>0</v>
      </c>
      <c r="E102" s="125">
        <f>E104+E105+E106+E107+E111+E103+E108+E109</f>
        <v>257.904</v>
      </c>
      <c r="F102" s="126"/>
      <c r="G102" s="125">
        <f>G104+G105+G106+G107+G111+G103+G108+G109+G110</f>
        <v>272.016</v>
      </c>
      <c r="H102" s="127" t="e">
        <f t="shared" si="1"/>
        <v>#DIV/0!</v>
      </c>
      <c r="I102" s="128">
        <f t="shared" si="2"/>
        <v>257.904</v>
      </c>
      <c r="J102" s="13"/>
    </row>
    <row r="103" spans="1:10" ht="25.5">
      <c r="A103" s="129" t="s">
        <v>230</v>
      </c>
      <c r="B103" s="130" t="s">
        <v>231</v>
      </c>
      <c r="C103" s="193"/>
      <c r="D103" s="131"/>
      <c r="E103" s="131"/>
      <c r="F103" s="132"/>
      <c r="G103" s="132"/>
      <c r="H103" s="75" t="e">
        <f t="shared" si="1"/>
        <v>#DIV/0!</v>
      </c>
      <c r="I103" s="54">
        <f t="shared" si="2"/>
        <v>0</v>
      </c>
      <c r="J103" s="13"/>
    </row>
    <row r="104" spans="1:10" ht="12.75">
      <c r="A104" s="46" t="s">
        <v>128</v>
      </c>
      <c r="B104" s="94" t="s">
        <v>129</v>
      </c>
      <c r="C104" s="194"/>
      <c r="D104" s="73"/>
      <c r="E104" s="73"/>
      <c r="F104" s="73"/>
      <c r="G104" s="73"/>
      <c r="H104" s="75" t="e">
        <f t="shared" si="1"/>
        <v>#DIV/0!</v>
      </c>
      <c r="I104" s="54">
        <f t="shared" si="2"/>
        <v>0</v>
      </c>
      <c r="J104" s="13"/>
    </row>
    <row r="105" spans="1:9" ht="12.75">
      <c r="A105" s="48" t="s">
        <v>131</v>
      </c>
      <c r="B105" s="85" t="s">
        <v>132</v>
      </c>
      <c r="C105" s="195"/>
      <c r="D105" s="77"/>
      <c r="E105" s="58"/>
      <c r="F105" s="58"/>
      <c r="G105" s="58"/>
      <c r="H105" s="59" t="e">
        <f t="shared" si="1"/>
        <v>#DIV/0!</v>
      </c>
      <c r="I105" s="54">
        <f t="shared" si="2"/>
        <v>0</v>
      </c>
    </row>
    <row r="106" spans="1:9" ht="12.75">
      <c r="A106" s="58" t="s">
        <v>133</v>
      </c>
      <c r="B106" s="85" t="s">
        <v>134</v>
      </c>
      <c r="C106" s="196">
        <v>2743.6</v>
      </c>
      <c r="D106" s="59"/>
      <c r="E106" s="59">
        <v>257.904</v>
      </c>
      <c r="F106" s="58"/>
      <c r="G106" s="58">
        <v>272.016</v>
      </c>
      <c r="H106" s="59" t="e">
        <f t="shared" si="1"/>
        <v>#DIV/0!</v>
      </c>
      <c r="I106" s="54">
        <f t="shared" si="2"/>
        <v>257.904</v>
      </c>
    </row>
    <row r="107" spans="1:10" s="13" customFormat="1" ht="12.75">
      <c r="A107" s="41" t="s">
        <v>187</v>
      </c>
      <c r="B107" s="87" t="s">
        <v>130</v>
      </c>
      <c r="C107" s="191"/>
      <c r="D107" s="75"/>
      <c r="E107" s="132"/>
      <c r="F107" s="41"/>
      <c r="G107" s="75"/>
      <c r="H107" s="75" t="e">
        <f t="shared" si="1"/>
        <v>#DIV/0!</v>
      </c>
      <c r="I107" s="54">
        <f t="shared" si="2"/>
        <v>0</v>
      </c>
      <c r="J107" s="8"/>
    </row>
    <row r="108" spans="1:10" s="13" customFormat="1" ht="12.75">
      <c r="A108" s="133" t="s">
        <v>232</v>
      </c>
      <c r="B108" s="101" t="s">
        <v>227</v>
      </c>
      <c r="C108" s="197"/>
      <c r="D108" s="116"/>
      <c r="E108" s="134"/>
      <c r="F108" s="135"/>
      <c r="G108" s="135"/>
      <c r="H108" s="116" t="e">
        <f t="shared" si="1"/>
        <v>#DIV/0!</v>
      </c>
      <c r="I108" s="50">
        <f t="shared" si="2"/>
        <v>0</v>
      </c>
      <c r="J108" s="8"/>
    </row>
    <row r="109" spans="1:10" s="13" customFormat="1" ht="12.75">
      <c r="A109" s="136" t="s">
        <v>233</v>
      </c>
      <c r="B109" s="70" t="s">
        <v>234</v>
      </c>
      <c r="C109" s="198"/>
      <c r="D109" s="59"/>
      <c r="E109" s="137"/>
      <c r="F109" s="58"/>
      <c r="G109" s="58"/>
      <c r="H109" s="59" t="e">
        <f t="shared" si="1"/>
        <v>#DIV/0!</v>
      </c>
      <c r="I109" s="61">
        <f t="shared" si="2"/>
        <v>0</v>
      </c>
      <c r="J109" s="8"/>
    </row>
    <row r="110" spans="1:10" s="13" customFormat="1" ht="12.75">
      <c r="A110" s="136" t="s">
        <v>188</v>
      </c>
      <c r="B110" s="70" t="s">
        <v>240</v>
      </c>
      <c r="C110" s="198"/>
      <c r="D110" s="59"/>
      <c r="E110" s="137"/>
      <c r="F110" s="58"/>
      <c r="G110" s="58"/>
      <c r="H110" s="59"/>
      <c r="I110" s="61"/>
      <c r="J110" s="8"/>
    </row>
    <row r="111" spans="1:9" ht="13.5" thickBot="1">
      <c r="A111" s="138" t="s">
        <v>135</v>
      </c>
      <c r="B111" s="138" t="s">
        <v>136</v>
      </c>
      <c r="C111" s="199">
        <f>C113+C114+C115+C116+C118+C119+C120+C112+C117</f>
        <v>16970.8</v>
      </c>
      <c r="D111" s="139">
        <f>D113+D114+D115+D116+D118+D119+D120+D112</f>
        <v>0</v>
      </c>
      <c r="E111" s="140">
        <f>E113+E114+E115+E116+E118+E119+E120+E112</f>
        <v>0</v>
      </c>
      <c r="F111" s="139"/>
      <c r="G111" s="139">
        <f>G113+G114+G115+G116+G118+G119+G120+G112+G117</f>
        <v>0</v>
      </c>
      <c r="H111" s="139" t="e">
        <f t="shared" si="1"/>
        <v>#DIV/0!</v>
      </c>
      <c r="I111" s="120">
        <f t="shared" si="2"/>
        <v>0</v>
      </c>
    </row>
    <row r="112" spans="1:9" ht="12.75">
      <c r="A112" s="41" t="s">
        <v>135</v>
      </c>
      <c r="B112" s="87" t="s">
        <v>189</v>
      </c>
      <c r="C112" s="191"/>
      <c r="D112" s="75"/>
      <c r="E112" s="75"/>
      <c r="F112" s="75"/>
      <c r="G112" s="75"/>
      <c r="H112" s="75" t="e">
        <f t="shared" si="1"/>
        <v>#DIV/0!</v>
      </c>
      <c r="I112" s="54">
        <f t="shared" si="2"/>
        <v>0</v>
      </c>
    </row>
    <row r="113" spans="1:9" ht="12.75">
      <c r="A113" s="58" t="s">
        <v>135</v>
      </c>
      <c r="B113" s="87" t="s">
        <v>137</v>
      </c>
      <c r="C113" s="191">
        <v>3268.9</v>
      </c>
      <c r="D113" s="75"/>
      <c r="E113" s="132"/>
      <c r="F113" s="41"/>
      <c r="G113" s="41"/>
      <c r="H113" s="75" t="e">
        <f t="shared" si="1"/>
        <v>#DIV/0!</v>
      </c>
      <c r="I113" s="54">
        <f t="shared" si="2"/>
        <v>0</v>
      </c>
    </row>
    <row r="114" spans="1:9" ht="12.75">
      <c r="A114" s="48" t="s">
        <v>135</v>
      </c>
      <c r="B114" s="99" t="s">
        <v>138</v>
      </c>
      <c r="C114" s="195">
        <v>8176.9</v>
      </c>
      <c r="D114" s="77"/>
      <c r="E114" s="77"/>
      <c r="F114" s="48"/>
      <c r="G114" s="48"/>
      <c r="H114" s="77" t="e">
        <f t="shared" si="1"/>
        <v>#DIV/0!</v>
      </c>
      <c r="I114" s="61">
        <f t="shared" si="2"/>
        <v>0</v>
      </c>
    </row>
    <row r="115" spans="1:9" ht="12.75">
      <c r="A115" s="48" t="s">
        <v>135</v>
      </c>
      <c r="B115" s="85" t="s">
        <v>139</v>
      </c>
      <c r="C115" s="196">
        <v>568.3</v>
      </c>
      <c r="D115" s="59"/>
      <c r="E115" s="59"/>
      <c r="F115" s="77"/>
      <c r="G115" s="77"/>
      <c r="H115" s="77" t="e">
        <f t="shared" si="1"/>
        <v>#DIV/0!</v>
      </c>
      <c r="I115" s="61">
        <f t="shared" si="2"/>
        <v>0</v>
      </c>
    </row>
    <row r="116" spans="1:9" ht="12.75">
      <c r="A116" s="48" t="s">
        <v>135</v>
      </c>
      <c r="B116" s="85" t="s">
        <v>238</v>
      </c>
      <c r="C116" s="196"/>
      <c r="D116" s="59"/>
      <c r="E116" s="59"/>
      <c r="F116" s="77"/>
      <c r="G116" s="77"/>
      <c r="H116" s="77" t="e">
        <f t="shared" si="1"/>
        <v>#DIV/0!</v>
      </c>
      <c r="I116" s="61">
        <f t="shared" si="2"/>
        <v>0</v>
      </c>
    </row>
    <row r="117" spans="1:9" ht="12.75">
      <c r="A117" s="48" t="s">
        <v>135</v>
      </c>
      <c r="B117" s="87" t="s">
        <v>262</v>
      </c>
      <c r="C117" s="195">
        <v>2053.6</v>
      </c>
      <c r="D117" s="77"/>
      <c r="E117" s="77"/>
      <c r="F117" s="77"/>
      <c r="G117" s="77"/>
      <c r="H117" s="77"/>
      <c r="I117" s="49"/>
    </row>
    <row r="118" spans="1:9" ht="12.75">
      <c r="A118" s="48" t="s">
        <v>135</v>
      </c>
      <c r="B118" s="87" t="s">
        <v>261</v>
      </c>
      <c r="C118" s="195">
        <v>885</v>
      </c>
      <c r="D118" s="77"/>
      <c r="E118" s="77"/>
      <c r="F118" s="77"/>
      <c r="G118" s="77"/>
      <c r="H118" s="77" t="e">
        <f t="shared" si="1"/>
        <v>#DIV/0!</v>
      </c>
      <c r="I118" s="49">
        <f t="shared" si="2"/>
        <v>0</v>
      </c>
    </row>
    <row r="119" spans="1:9" ht="12.75">
      <c r="A119" s="48" t="s">
        <v>135</v>
      </c>
      <c r="B119" s="99" t="s">
        <v>263</v>
      </c>
      <c r="C119" s="195">
        <v>2018.1</v>
      </c>
      <c r="D119" s="59"/>
      <c r="E119" s="59"/>
      <c r="F119" s="59"/>
      <c r="G119" s="59"/>
      <c r="H119" s="59" t="e">
        <f t="shared" si="1"/>
        <v>#DIV/0!</v>
      </c>
      <c r="I119" s="61">
        <f t="shared" si="2"/>
        <v>0</v>
      </c>
    </row>
    <row r="120" spans="1:9" ht="13.5" thickBot="1">
      <c r="A120" s="48" t="s">
        <v>135</v>
      </c>
      <c r="B120" s="85" t="s">
        <v>140</v>
      </c>
      <c r="C120" s="196"/>
      <c r="D120" s="59"/>
      <c r="E120" s="59"/>
      <c r="F120" s="59"/>
      <c r="G120" s="59"/>
      <c r="H120" s="59" t="e">
        <f t="shared" si="1"/>
        <v>#DIV/0!</v>
      </c>
      <c r="I120" s="61">
        <f t="shared" si="2"/>
        <v>0</v>
      </c>
    </row>
    <row r="121" spans="1:9" ht="13.5" thickBot="1">
      <c r="A121" s="123" t="s">
        <v>141</v>
      </c>
      <c r="B121" s="141" t="s">
        <v>142</v>
      </c>
      <c r="C121" s="142">
        <f>C130+C123+C124+C125+C126+C127+C128+C129+C149+C150+C151+C152+C153+C154</f>
        <v>244682.84799999994</v>
      </c>
      <c r="D121" s="142">
        <f>D130+D123+D124+D125+D126+D127+D128+D129+D149+D150+D151+D152+D153+D154</f>
        <v>0</v>
      </c>
      <c r="E121" s="142">
        <f>E130+E123+E124+E125+E126+E127+E128+E129+E149+E150+E151+E152+E153+E154</f>
        <v>16951.731999999996</v>
      </c>
      <c r="F121" s="142">
        <f>F130+F123+F124+F125+F126+F127+F128+F129+F149+F150+F151+F152+F153+F154</f>
        <v>0</v>
      </c>
      <c r="G121" s="142">
        <f>G130+G123+G124+G125+G126+G127+G128+G129+G149+G150+G151+G152+G153+G154</f>
        <v>17005.643</v>
      </c>
      <c r="H121" s="143" t="e">
        <f t="shared" si="1"/>
        <v>#DIV/0!</v>
      </c>
      <c r="I121" s="144">
        <f t="shared" si="2"/>
        <v>16951.731999999996</v>
      </c>
    </row>
    <row r="122" spans="1:9" ht="24" customHeight="1">
      <c r="A122" s="41" t="s">
        <v>206</v>
      </c>
      <c r="B122" s="145" t="s">
        <v>207</v>
      </c>
      <c r="C122" s="200"/>
      <c r="D122" s="137"/>
      <c r="E122" s="137"/>
      <c r="F122" s="111"/>
      <c r="G122" s="137"/>
      <c r="H122" s="24"/>
      <c r="I122" s="60"/>
    </row>
    <row r="123" spans="1:9" ht="12.75">
      <c r="A123" s="41" t="s">
        <v>143</v>
      </c>
      <c r="B123" s="146" t="s">
        <v>144</v>
      </c>
      <c r="C123" s="201">
        <v>636.5</v>
      </c>
      <c r="D123" s="75"/>
      <c r="E123" s="46"/>
      <c r="F123" s="46"/>
      <c r="G123" s="46">
        <v>626.7</v>
      </c>
      <c r="H123" s="75" t="e">
        <f t="shared" si="1"/>
        <v>#DIV/0!</v>
      </c>
      <c r="I123" s="54">
        <f t="shared" si="2"/>
        <v>0</v>
      </c>
    </row>
    <row r="124" spans="1:9" ht="25.5">
      <c r="A124" s="41" t="s">
        <v>180</v>
      </c>
      <c r="B124" s="147" t="s">
        <v>195</v>
      </c>
      <c r="C124" s="202">
        <v>22180.3</v>
      </c>
      <c r="D124" s="59"/>
      <c r="E124" s="59">
        <v>1800</v>
      </c>
      <c r="F124" s="58"/>
      <c r="G124" s="59">
        <v>1850</v>
      </c>
      <c r="H124" s="59" t="e">
        <f t="shared" si="1"/>
        <v>#DIV/0!</v>
      </c>
      <c r="I124" s="54">
        <f t="shared" si="2"/>
        <v>1800</v>
      </c>
    </row>
    <row r="125" spans="1:9" ht="38.25">
      <c r="A125" s="58" t="s">
        <v>209</v>
      </c>
      <c r="B125" s="147" t="s">
        <v>211</v>
      </c>
      <c r="C125" s="201">
        <v>120.6</v>
      </c>
      <c r="D125" s="75"/>
      <c r="E125" s="59">
        <v>8.3</v>
      </c>
      <c r="F125" s="58"/>
      <c r="G125" s="58">
        <v>17.5</v>
      </c>
      <c r="H125" s="59"/>
      <c r="I125" s="54"/>
    </row>
    <row r="126" spans="1:10" ht="12.75">
      <c r="A126" s="58" t="s">
        <v>146</v>
      </c>
      <c r="B126" s="85" t="s">
        <v>147</v>
      </c>
      <c r="C126" s="191">
        <v>1220.6</v>
      </c>
      <c r="D126" s="75"/>
      <c r="E126" s="58"/>
      <c r="F126" s="58"/>
      <c r="G126" s="58"/>
      <c r="H126" s="59" t="e">
        <f t="shared" si="1"/>
        <v>#DIV/0!</v>
      </c>
      <c r="I126" s="54">
        <f t="shared" si="2"/>
        <v>0</v>
      </c>
      <c r="J126" s="13"/>
    </row>
    <row r="127" spans="1:10" ht="25.5">
      <c r="A127" s="58" t="s">
        <v>203</v>
      </c>
      <c r="B127" s="147" t="s">
        <v>204</v>
      </c>
      <c r="C127" s="201">
        <v>421.4</v>
      </c>
      <c r="D127" s="75"/>
      <c r="E127" s="59"/>
      <c r="F127" s="58"/>
      <c r="G127" s="59"/>
      <c r="H127" s="59"/>
      <c r="I127" s="54"/>
      <c r="J127" s="13"/>
    </row>
    <row r="128" spans="1:10" s="13" customFormat="1" ht="12.75">
      <c r="A128" s="58" t="s">
        <v>148</v>
      </c>
      <c r="B128" s="85" t="s">
        <v>149</v>
      </c>
      <c r="C128" s="191"/>
      <c r="D128" s="132"/>
      <c r="E128" s="58"/>
      <c r="F128" s="58"/>
      <c r="G128" s="58"/>
      <c r="H128" s="59" t="e">
        <f t="shared" si="1"/>
        <v>#DIV/0!</v>
      </c>
      <c r="I128" s="54">
        <f t="shared" si="2"/>
        <v>0</v>
      </c>
      <c r="J128" s="8"/>
    </row>
    <row r="129" spans="1:9" ht="13.5" thickBot="1">
      <c r="A129" s="48" t="s">
        <v>150</v>
      </c>
      <c r="B129" s="99" t="s">
        <v>151</v>
      </c>
      <c r="C129" s="194">
        <v>4340.3</v>
      </c>
      <c r="D129" s="44"/>
      <c r="E129" s="48">
        <v>375</v>
      </c>
      <c r="F129" s="48"/>
      <c r="G129" s="48">
        <v>573.667</v>
      </c>
      <c r="H129" s="77" t="e">
        <f t="shared" si="1"/>
        <v>#DIV/0!</v>
      </c>
      <c r="I129" s="45">
        <f t="shared" si="2"/>
        <v>375</v>
      </c>
    </row>
    <row r="130" spans="1:9" ht="13.5" thickBot="1">
      <c r="A130" s="148" t="s">
        <v>152</v>
      </c>
      <c r="B130" s="149" t="s">
        <v>153</v>
      </c>
      <c r="C130" s="125">
        <f>C134+C135+C138+C139+C144+C145+C143+C146+C131+C133+C132+C136+C137+C140+C141+C142+C147</f>
        <v>159364.49999999997</v>
      </c>
      <c r="D130" s="125">
        <f>D134+D135+D138+D139+D144+D145+D143+D146+D131+D133+D132+D136+D137+D140+D141+D142+D147</f>
        <v>0</v>
      </c>
      <c r="E130" s="125">
        <f>E134+E135+E138+E139+E144+E145+E143+E146+E131+E133+E132+E136+E137+E140+E141+E142+E147</f>
        <v>12392.431999999999</v>
      </c>
      <c r="F130" s="125">
        <f>F134+F135+F138+F139+F144+F145+F143+F146+F131+F133+F132+F136+F137+F140+F141+F142+F147</f>
        <v>0</v>
      </c>
      <c r="G130" s="125">
        <f>G134+G135+G138+G139+G144+G145+G143+G146+G131+G133+G132+G136+G137+G140+G141+G142+G147</f>
        <v>11813.712</v>
      </c>
      <c r="H130" s="151" t="e">
        <f t="shared" si="1"/>
        <v>#DIV/0!</v>
      </c>
      <c r="I130" s="152">
        <f t="shared" si="2"/>
        <v>12392.431999999999</v>
      </c>
    </row>
    <row r="131" spans="1:9" ht="12.75">
      <c r="A131" s="41" t="s">
        <v>152</v>
      </c>
      <c r="B131" s="85" t="s">
        <v>145</v>
      </c>
      <c r="C131" s="191">
        <v>13249.9</v>
      </c>
      <c r="D131" s="75"/>
      <c r="E131" s="132">
        <v>1232.639</v>
      </c>
      <c r="F131" s="121"/>
      <c r="G131" s="134">
        <v>1165.762</v>
      </c>
      <c r="H131" s="153" t="e">
        <f t="shared" si="1"/>
        <v>#DIV/0!</v>
      </c>
      <c r="I131" s="26"/>
    </row>
    <row r="132" spans="1:9" ht="24" customHeight="1">
      <c r="A132" s="41" t="s">
        <v>152</v>
      </c>
      <c r="B132" s="146" t="s">
        <v>201</v>
      </c>
      <c r="C132" s="201">
        <v>2076.2</v>
      </c>
      <c r="D132" s="75"/>
      <c r="E132" s="132"/>
      <c r="F132" s="121"/>
      <c r="G132" s="137"/>
      <c r="H132" s="59" t="e">
        <f t="shared" si="1"/>
        <v>#DIV/0!</v>
      </c>
      <c r="I132" s="26"/>
    </row>
    <row r="133" spans="1:9" ht="16.5" customHeight="1">
      <c r="A133" s="41" t="s">
        <v>152</v>
      </c>
      <c r="B133" s="146" t="s">
        <v>214</v>
      </c>
      <c r="C133" s="201">
        <v>93</v>
      </c>
      <c r="D133" s="75"/>
      <c r="E133" s="132"/>
      <c r="F133" s="121"/>
      <c r="G133" s="111"/>
      <c r="H133" s="59"/>
      <c r="I133" s="26"/>
    </row>
    <row r="134" spans="1:9" ht="12.75">
      <c r="A134" s="41" t="s">
        <v>152</v>
      </c>
      <c r="B134" s="146" t="s">
        <v>154</v>
      </c>
      <c r="C134" s="201">
        <v>10356.3</v>
      </c>
      <c r="D134" s="75"/>
      <c r="E134" s="75">
        <v>279</v>
      </c>
      <c r="F134" s="75"/>
      <c r="G134" s="75">
        <v>260.5</v>
      </c>
      <c r="H134" s="75" t="e">
        <f t="shared" si="1"/>
        <v>#DIV/0!</v>
      </c>
      <c r="I134" s="54">
        <f t="shared" si="2"/>
        <v>279</v>
      </c>
    </row>
    <row r="135" spans="1:9" ht="12.75">
      <c r="A135" s="58" t="s">
        <v>152</v>
      </c>
      <c r="B135" s="85" t="s">
        <v>155</v>
      </c>
      <c r="C135" s="196">
        <v>97299.7</v>
      </c>
      <c r="D135" s="59"/>
      <c r="E135" s="58">
        <v>8100</v>
      </c>
      <c r="F135" s="58"/>
      <c r="G135" s="58">
        <v>6903</v>
      </c>
      <c r="H135" s="59" t="e">
        <f t="shared" si="1"/>
        <v>#DIV/0!</v>
      </c>
      <c r="I135" s="54">
        <f t="shared" si="2"/>
        <v>8100</v>
      </c>
    </row>
    <row r="136" spans="1:9" ht="12.75">
      <c r="A136" s="58" t="s">
        <v>152</v>
      </c>
      <c r="B136" s="85" t="s">
        <v>266</v>
      </c>
      <c r="C136" s="196">
        <v>285.8</v>
      </c>
      <c r="D136" s="59"/>
      <c r="E136" s="58">
        <v>23.8</v>
      </c>
      <c r="F136" s="58"/>
      <c r="G136" s="58">
        <v>22.5</v>
      </c>
      <c r="H136" s="59" t="e">
        <f t="shared" si="1"/>
        <v>#DIV/0!</v>
      </c>
      <c r="I136" s="54"/>
    </row>
    <row r="137" spans="1:9" ht="12.75">
      <c r="A137" s="58" t="s">
        <v>152</v>
      </c>
      <c r="B137" s="85" t="s">
        <v>267</v>
      </c>
      <c r="C137" s="196">
        <v>4354.2</v>
      </c>
      <c r="D137" s="59"/>
      <c r="E137" s="58">
        <v>366.6</v>
      </c>
      <c r="F137" s="58"/>
      <c r="G137" s="58"/>
      <c r="H137" s="59"/>
      <c r="I137" s="54"/>
    </row>
    <row r="138" spans="1:9" ht="12.75">
      <c r="A138" s="58" t="s">
        <v>152</v>
      </c>
      <c r="B138" s="85" t="s">
        <v>156</v>
      </c>
      <c r="C138" s="196">
        <v>14772.4</v>
      </c>
      <c r="D138" s="59"/>
      <c r="E138" s="59">
        <v>1231.033</v>
      </c>
      <c r="F138" s="58"/>
      <c r="G138" s="58">
        <v>1528.317</v>
      </c>
      <c r="H138" s="59" t="e">
        <f t="shared" si="1"/>
        <v>#DIV/0!</v>
      </c>
      <c r="I138" s="54">
        <f t="shared" si="2"/>
        <v>1231.033</v>
      </c>
    </row>
    <row r="139" spans="1:9" ht="12.75">
      <c r="A139" s="58" t="s">
        <v>152</v>
      </c>
      <c r="B139" s="85" t="s">
        <v>157</v>
      </c>
      <c r="C139" s="196">
        <v>403.1</v>
      </c>
      <c r="D139" s="59"/>
      <c r="E139" s="58"/>
      <c r="F139" s="58"/>
      <c r="G139" s="58"/>
      <c r="H139" s="59" t="e">
        <f t="shared" si="1"/>
        <v>#DIV/0!</v>
      </c>
      <c r="I139" s="54">
        <f t="shared" si="2"/>
        <v>0</v>
      </c>
    </row>
    <row r="140" spans="1:9" ht="12.75">
      <c r="A140" s="58" t="s">
        <v>152</v>
      </c>
      <c r="B140" s="85" t="s">
        <v>264</v>
      </c>
      <c r="C140" s="196">
        <v>72.8</v>
      </c>
      <c r="D140" s="59"/>
      <c r="E140" s="58">
        <v>6.066</v>
      </c>
      <c r="F140" s="58"/>
      <c r="G140" s="58"/>
      <c r="H140" s="59"/>
      <c r="I140" s="54"/>
    </row>
    <row r="141" spans="1:9" ht="12.75">
      <c r="A141" s="58" t="s">
        <v>152</v>
      </c>
      <c r="B141" s="85" t="s">
        <v>265</v>
      </c>
      <c r="C141" s="196">
        <v>24.4</v>
      </c>
      <c r="D141" s="59"/>
      <c r="E141" s="58"/>
      <c r="F141" s="58"/>
      <c r="G141" s="58"/>
      <c r="H141" s="59"/>
      <c r="I141" s="54"/>
    </row>
    <row r="142" spans="1:9" ht="12.75">
      <c r="A142" s="58" t="s">
        <v>152</v>
      </c>
      <c r="B142" s="85" t="s">
        <v>205</v>
      </c>
      <c r="C142" s="196">
        <v>51.5</v>
      </c>
      <c r="D142" s="59"/>
      <c r="E142" s="58"/>
      <c r="F142" s="58"/>
      <c r="G142" s="58"/>
      <c r="H142" s="59"/>
      <c r="I142" s="54"/>
    </row>
    <row r="143" spans="1:9" ht="12.75">
      <c r="A143" s="58" t="s">
        <v>152</v>
      </c>
      <c r="B143" s="85" t="s">
        <v>158</v>
      </c>
      <c r="C143" s="196">
        <v>823.2</v>
      </c>
      <c r="D143" s="59"/>
      <c r="E143" s="58"/>
      <c r="F143" s="58"/>
      <c r="G143" s="58"/>
      <c r="H143" s="59" t="e">
        <f t="shared" si="1"/>
        <v>#DIV/0!</v>
      </c>
      <c r="I143" s="54">
        <f t="shared" si="2"/>
        <v>0</v>
      </c>
    </row>
    <row r="144" spans="1:9" ht="12.75">
      <c r="A144" s="58" t="s">
        <v>152</v>
      </c>
      <c r="B144" s="85" t="s">
        <v>159</v>
      </c>
      <c r="C144" s="196">
        <v>200.7</v>
      </c>
      <c r="D144" s="59"/>
      <c r="E144" s="59">
        <v>14.094</v>
      </c>
      <c r="F144" s="59"/>
      <c r="G144" s="59">
        <v>11.633</v>
      </c>
      <c r="H144" s="59" t="e">
        <f t="shared" si="1"/>
        <v>#DIV/0!</v>
      </c>
      <c r="I144" s="54">
        <f t="shared" si="2"/>
        <v>14.094</v>
      </c>
    </row>
    <row r="145" spans="1:9" ht="12.75">
      <c r="A145" s="58" t="s">
        <v>152</v>
      </c>
      <c r="B145" s="85" t="s">
        <v>160</v>
      </c>
      <c r="C145" s="196">
        <v>278</v>
      </c>
      <c r="D145" s="59"/>
      <c r="E145" s="58">
        <v>23</v>
      </c>
      <c r="F145" s="58"/>
      <c r="G145" s="58">
        <v>22</v>
      </c>
      <c r="H145" s="59" t="e">
        <f t="shared" si="1"/>
        <v>#DIV/0!</v>
      </c>
      <c r="I145" s="54">
        <f t="shared" si="2"/>
        <v>23</v>
      </c>
    </row>
    <row r="146" spans="1:9" ht="12.75">
      <c r="A146" s="58" t="s">
        <v>152</v>
      </c>
      <c r="B146" s="85" t="s">
        <v>161</v>
      </c>
      <c r="C146" s="191">
        <v>14100.4</v>
      </c>
      <c r="D146" s="75"/>
      <c r="E146" s="77">
        <v>1116.2</v>
      </c>
      <c r="F146" s="77"/>
      <c r="G146" s="77">
        <v>1900</v>
      </c>
      <c r="H146" s="59" t="e">
        <f t="shared" si="1"/>
        <v>#DIV/0!</v>
      </c>
      <c r="I146" s="54">
        <f t="shared" si="2"/>
        <v>1116.2</v>
      </c>
    </row>
    <row r="147" spans="1:9" ht="12.75">
      <c r="A147" s="58" t="s">
        <v>152</v>
      </c>
      <c r="B147" s="87" t="s">
        <v>268</v>
      </c>
      <c r="C147" s="191">
        <v>922.9</v>
      </c>
      <c r="D147" s="75"/>
      <c r="E147" s="77"/>
      <c r="F147" s="77"/>
      <c r="G147" s="77"/>
      <c r="H147" s="59"/>
      <c r="I147" s="54"/>
    </row>
    <row r="148" spans="1:9" ht="12.75">
      <c r="A148" s="58" t="s">
        <v>152</v>
      </c>
      <c r="B148" s="87" t="s">
        <v>269</v>
      </c>
      <c r="C148" s="191"/>
      <c r="D148" s="75"/>
      <c r="E148" s="77"/>
      <c r="F148" s="77"/>
      <c r="G148" s="77"/>
      <c r="H148" s="59"/>
      <c r="I148" s="54"/>
    </row>
    <row r="149" spans="1:9" ht="51" customHeight="1">
      <c r="A149" s="41" t="s">
        <v>212</v>
      </c>
      <c r="B149" s="146" t="s">
        <v>213</v>
      </c>
      <c r="C149" s="203">
        <v>3145.1</v>
      </c>
      <c r="D149" s="75"/>
      <c r="E149" s="77"/>
      <c r="F149" s="77"/>
      <c r="G149" s="77"/>
      <c r="H149" s="24" t="e">
        <f t="shared" si="1"/>
        <v>#DIV/0!</v>
      </c>
      <c r="I149" s="26">
        <f t="shared" si="2"/>
        <v>0</v>
      </c>
    </row>
    <row r="150" spans="1:9" ht="12.75">
      <c r="A150" s="41" t="s">
        <v>162</v>
      </c>
      <c r="B150" s="87" t="s">
        <v>163</v>
      </c>
      <c r="C150" s="204">
        <v>7835.3</v>
      </c>
      <c r="D150" s="75"/>
      <c r="E150" s="59">
        <v>625</v>
      </c>
      <c r="F150" s="59"/>
      <c r="G150" s="59">
        <v>625</v>
      </c>
      <c r="H150" s="24" t="e">
        <f t="shared" si="1"/>
        <v>#DIV/0!</v>
      </c>
      <c r="I150" s="26">
        <f t="shared" si="2"/>
        <v>625</v>
      </c>
    </row>
    <row r="151" spans="1:9" ht="12.75">
      <c r="A151" s="41" t="s">
        <v>162</v>
      </c>
      <c r="B151" s="87" t="s">
        <v>164</v>
      </c>
      <c r="C151" s="204">
        <v>3541.6</v>
      </c>
      <c r="D151" s="75"/>
      <c r="E151" s="59">
        <v>280</v>
      </c>
      <c r="F151" s="59"/>
      <c r="G151" s="59">
        <v>213.064</v>
      </c>
      <c r="H151" s="24" t="e">
        <f t="shared" si="1"/>
        <v>#DIV/0!</v>
      </c>
      <c r="I151" s="60">
        <f t="shared" si="2"/>
        <v>280</v>
      </c>
    </row>
    <row r="152" spans="1:9" ht="12.75">
      <c r="A152" s="46" t="s">
        <v>165</v>
      </c>
      <c r="B152" s="94" t="s">
        <v>166</v>
      </c>
      <c r="C152" s="205">
        <v>1633.3</v>
      </c>
      <c r="D152" s="44"/>
      <c r="E152" s="51"/>
      <c r="F152" s="51"/>
      <c r="G152" s="51"/>
      <c r="H152" s="31" t="e">
        <f t="shared" si="1"/>
        <v>#DIV/0!</v>
      </c>
      <c r="I152" s="32">
        <f t="shared" si="2"/>
        <v>0</v>
      </c>
    </row>
    <row r="153" spans="1:9" ht="13.5" thickBot="1">
      <c r="A153" s="48" t="s">
        <v>270</v>
      </c>
      <c r="B153" s="101" t="s">
        <v>271</v>
      </c>
      <c r="C153" s="206">
        <v>76.348</v>
      </c>
      <c r="D153" s="31"/>
      <c r="E153" s="31"/>
      <c r="F153" s="31"/>
      <c r="G153" s="31"/>
      <c r="H153" s="31"/>
      <c r="I153" s="40">
        <f t="shared" si="2"/>
        <v>0</v>
      </c>
    </row>
    <row r="154" spans="1:9" ht="13.5" thickBot="1">
      <c r="A154" s="123" t="s">
        <v>167</v>
      </c>
      <c r="B154" s="124" t="s">
        <v>168</v>
      </c>
      <c r="C154" s="125">
        <f>C155</f>
        <v>40167</v>
      </c>
      <c r="D154" s="150">
        <f>D155</f>
        <v>0</v>
      </c>
      <c r="E154" s="179">
        <f>E155</f>
        <v>1471</v>
      </c>
      <c r="F154" s="179"/>
      <c r="G154" s="179">
        <f>G155</f>
        <v>1286</v>
      </c>
      <c r="H154" s="180" t="e">
        <f t="shared" si="1"/>
        <v>#DIV/0!</v>
      </c>
      <c r="I154" s="181">
        <f t="shared" si="2"/>
        <v>1471</v>
      </c>
    </row>
    <row r="155" spans="1:9" ht="13.5" thickBot="1">
      <c r="A155" s="154" t="s">
        <v>169</v>
      </c>
      <c r="B155" s="155" t="s">
        <v>170</v>
      </c>
      <c r="C155" s="205">
        <v>40167</v>
      </c>
      <c r="D155" s="44"/>
      <c r="E155" s="135">
        <v>1471</v>
      </c>
      <c r="F155" s="135"/>
      <c r="G155" s="135">
        <v>1286</v>
      </c>
      <c r="H155" s="44" t="e">
        <f t="shared" si="1"/>
        <v>#DIV/0!</v>
      </c>
      <c r="I155" s="45">
        <f t="shared" si="2"/>
        <v>1471</v>
      </c>
    </row>
    <row r="156" spans="1:9" ht="13.5" thickBot="1">
      <c r="A156" s="123" t="s">
        <v>171</v>
      </c>
      <c r="B156" s="124" t="s">
        <v>197</v>
      </c>
      <c r="C156" s="125">
        <f>C160+C161+C157+C158+C159</f>
        <v>23348.325</v>
      </c>
      <c r="D156" s="150">
        <f>D160+D161+D157+D158+D159</f>
        <v>0</v>
      </c>
      <c r="E156" s="150">
        <f>E160+E161+E157+E158+E159</f>
        <v>639.325</v>
      </c>
      <c r="F156" s="158"/>
      <c r="G156" s="150">
        <f>G160+G161+G157+G158</f>
        <v>37</v>
      </c>
      <c r="H156" s="151" t="e">
        <f t="shared" si="1"/>
        <v>#DIV/0!</v>
      </c>
      <c r="I156" s="152">
        <f t="shared" si="2"/>
        <v>639.325</v>
      </c>
    </row>
    <row r="157" spans="1:9" ht="12.75">
      <c r="A157" s="41" t="s">
        <v>173</v>
      </c>
      <c r="B157" s="87" t="s">
        <v>172</v>
      </c>
      <c r="C157" s="191"/>
      <c r="D157" s="75"/>
      <c r="E157" s="75"/>
      <c r="F157" s="157"/>
      <c r="G157" s="75"/>
      <c r="H157" s="25"/>
      <c r="I157" s="26"/>
    </row>
    <row r="158" spans="1:9" ht="25.5">
      <c r="A158" s="58" t="s">
        <v>198</v>
      </c>
      <c r="B158" s="156" t="s">
        <v>199</v>
      </c>
      <c r="C158" s="192"/>
      <c r="D158" s="75"/>
      <c r="E158" s="75"/>
      <c r="F158" s="157"/>
      <c r="G158" s="75"/>
      <c r="H158" s="25"/>
      <c r="I158" s="26"/>
    </row>
    <row r="159" spans="1:9" ht="26.25" thickBot="1">
      <c r="A159" s="48" t="s">
        <v>225</v>
      </c>
      <c r="B159" s="156" t="s">
        <v>226</v>
      </c>
      <c r="C159" s="207"/>
      <c r="D159" s="44"/>
      <c r="E159" s="44"/>
      <c r="F159" s="116"/>
      <c r="G159" s="44"/>
      <c r="H159" s="177"/>
      <c r="I159" s="32"/>
    </row>
    <row r="160" spans="1:9" ht="13.5" thickBot="1">
      <c r="A160" s="123" t="s">
        <v>190</v>
      </c>
      <c r="B160" s="178" t="s">
        <v>191</v>
      </c>
      <c r="C160" s="125">
        <v>23348.325</v>
      </c>
      <c r="D160" s="150"/>
      <c r="E160" s="150">
        <v>639.325</v>
      </c>
      <c r="F160" s="150"/>
      <c r="G160" s="150">
        <v>37</v>
      </c>
      <c r="H160" s="150" t="e">
        <f t="shared" si="1"/>
        <v>#DIV/0!</v>
      </c>
      <c r="I160" s="152">
        <f t="shared" si="2"/>
        <v>639.325</v>
      </c>
    </row>
    <row r="161" spans="1:9" ht="13.5">
      <c r="A161" s="183" t="s">
        <v>174</v>
      </c>
      <c r="B161" s="183" t="s">
        <v>168</v>
      </c>
      <c r="C161" s="208">
        <f>C164+C162</f>
        <v>0</v>
      </c>
      <c r="D161" s="184">
        <f>D164+D162+D163</f>
        <v>0</v>
      </c>
      <c r="E161" s="184">
        <f>E164+E162+E163</f>
        <v>0</v>
      </c>
      <c r="F161" s="185"/>
      <c r="G161" s="185"/>
      <c r="H161" s="186"/>
      <c r="I161" s="187">
        <f t="shared" si="2"/>
        <v>0</v>
      </c>
    </row>
    <row r="162" spans="1:9" ht="25.5">
      <c r="A162" s="41" t="s">
        <v>175</v>
      </c>
      <c r="B162" s="182" t="s">
        <v>239</v>
      </c>
      <c r="C162" s="209"/>
      <c r="D162" s="75"/>
      <c r="E162" s="75"/>
      <c r="F162" s="24"/>
      <c r="G162" s="59"/>
      <c r="H162" s="24"/>
      <c r="I162" s="60"/>
    </row>
    <row r="163" spans="1:9" ht="12.75">
      <c r="A163" s="41" t="s">
        <v>175</v>
      </c>
      <c r="B163" s="146" t="s">
        <v>235</v>
      </c>
      <c r="C163" s="201"/>
      <c r="D163" s="75"/>
      <c r="E163" s="75"/>
      <c r="F163" s="84"/>
      <c r="G163" s="75"/>
      <c r="H163" s="84"/>
      <c r="I163" s="26"/>
    </row>
    <row r="164" spans="1:9" ht="12.75">
      <c r="A164" s="41" t="s">
        <v>175</v>
      </c>
      <c r="B164" s="87" t="s">
        <v>170</v>
      </c>
      <c r="C164" s="191"/>
      <c r="D164" s="75"/>
      <c r="E164" s="132"/>
      <c r="F164" s="75"/>
      <c r="G164" s="75"/>
      <c r="H164" s="75"/>
      <c r="I164" s="54">
        <f t="shared" si="2"/>
        <v>0</v>
      </c>
    </row>
    <row r="165" spans="1:9" ht="12.75">
      <c r="A165" s="28" t="s">
        <v>241</v>
      </c>
      <c r="B165" s="27" t="s">
        <v>224</v>
      </c>
      <c r="C165" s="210"/>
      <c r="D165" s="84"/>
      <c r="E165" s="121"/>
      <c r="F165" s="75"/>
      <c r="G165" s="75">
        <v>0.8</v>
      </c>
      <c r="H165" s="75"/>
      <c r="I165" s="54"/>
    </row>
    <row r="166" spans="1:9" ht="12.75">
      <c r="A166" s="28" t="s">
        <v>218</v>
      </c>
      <c r="B166" s="37" t="s">
        <v>116</v>
      </c>
      <c r="C166" s="210"/>
      <c r="D166" s="28">
        <f>D167</f>
        <v>0</v>
      </c>
      <c r="E166" s="111">
        <f>E167</f>
        <v>0</v>
      </c>
      <c r="F166" s="28"/>
      <c r="G166" s="111">
        <f>G167</f>
        <v>0</v>
      </c>
      <c r="H166" s="59" t="e">
        <f>E166*100/D166</f>
        <v>#DIV/0!</v>
      </c>
      <c r="I166" s="54">
        <f>E166-D166</f>
        <v>0</v>
      </c>
    </row>
    <row r="167" spans="1:9" ht="12.75">
      <c r="A167" s="48" t="s">
        <v>220</v>
      </c>
      <c r="B167" s="188" t="s">
        <v>117</v>
      </c>
      <c r="C167" s="206"/>
      <c r="D167" s="58"/>
      <c r="E167" s="59"/>
      <c r="F167" s="59"/>
      <c r="G167" s="59"/>
      <c r="H167" s="59" t="e">
        <f>E167*100/D167</f>
        <v>#DIV/0!</v>
      </c>
      <c r="I167" s="54">
        <f>E167-D167</f>
        <v>0</v>
      </c>
    </row>
    <row r="168" spans="1:9" ht="12.75">
      <c r="A168" s="28" t="s">
        <v>219</v>
      </c>
      <c r="B168" s="37" t="s">
        <v>118</v>
      </c>
      <c r="C168" s="111"/>
      <c r="D168" s="28">
        <f>D169</f>
        <v>0</v>
      </c>
      <c r="E168" s="111">
        <f>E169</f>
        <v>-1105.445</v>
      </c>
      <c r="F168" s="28"/>
      <c r="G168" s="111">
        <f>G169</f>
        <v>0</v>
      </c>
      <c r="H168" s="59" t="e">
        <f>E168*100/D168</f>
        <v>#DIV/0!</v>
      </c>
      <c r="I168" s="54">
        <f>E168-D168</f>
        <v>-1105.445</v>
      </c>
    </row>
    <row r="169" spans="1:9" ht="13.5" thickBot="1">
      <c r="A169" s="58" t="s">
        <v>221</v>
      </c>
      <c r="B169" s="70" t="s">
        <v>119</v>
      </c>
      <c r="C169" s="137"/>
      <c r="D169" s="58"/>
      <c r="E169" s="59">
        <v>-1105.445</v>
      </c>
      <c r="F169" s="59"/>
      <c r="G169" s="59"/>
      <c r="H169" s="59" t="e">
        <f>E169*100/D169</f>
        <v>#DIV/0!</v>
      </c>
      <c r="I169" s="61">
        <f>E169-D169</f>
        <v>-1105.445</v>
      </c>
    </row>
    <row r="170" spans="1:9" ht="13.5" thickBot="1">
      <c r="A170" s="123"/>
      <c r="B170" s="124" t="s">
        <v>176</v>
      </c>
      <c r="C170" s="189">
        <f>C97+C8</f>
        <v>455462.5729999999</v>
      </c>
      <c r="D170" s="150">
        <f>D97+D8</f>
        <v>0</v>
      </c>
      <c r="E170" s="150">
        <f>E97+E8</f>
        <v>25276.775999999998</v>
      </c>
      <c r="F170" s="150">
        <f>F97+F8</f>
        <v>0</v>
      </c>
      <c r="G170" s="150">
        <f>G97+G8+G165</f>
        <v>20978.113999999998</v>
      </c>
      <c r="H170" s="151" t="e">
        <f t="shared" si="1"/>
        <v>#DIV/0!</v>
      </c>
      <c r="I170" s="152">
        <f t="shared" si="2"/>
        <v>25276.775999999998</v>
      </c>
    </row>
    <row r="171" spans="1:9" ht="12.75">
      <c r="A171" s="5"/>
      <c r="B171" s="159"/>
      <c r="C171" s="159"/>
      <c r="D171" s="160"/>
      <c r="E171" s="160"/>
      <c r="F171" s="160"/>
      <c r="G171" s="160"/>
      <c r="H171" s="30"/>
      <c r="I171" s="161"/>
    </row>
    <row r="172" ht="12.75">
      <c r="A172" s="176"/>
    </row>
    <row r="173" spans="1:4" ht="12.75">
      <c r="A173" s="175"/>
      <c r="B173" s="27"/>
      <c r="C173" s="27"/>
      <c r="D173" s="13"/>
    </row>
    <row r="174" spans="1:5" ht="12.75">
      <c r="A174" s="175"/>
      <c r="B174" s="27"/>
      <c r="C174" s="27"/>
      <c r="E174" s="13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</sheetData>
  <sheetProtection/>
  <mergeCells count="1">
    <mergeCell ref="H5:I5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3">
      <selection activeCell="B17" sqref="B17"/>
    </sheetView>
  </sheetViews>
  <sheetFormatPr defaultColWidth="9.00390625" defaultRowHeight="12.75"/>
  <cols>
    <col min="1" max="1" width="23.625" style="76" customWidth="1"/>
    <col min="2" max="2" width="62.75390625" style="5" customWidth="1"/>
    <col min="3" max="3" width="10.375" style="5" customWidth="1"/>
    <col min="4" max="4" width="10.875" style="8" customWidth="1"/>
    <col min="5" max="5" width="10.75390625" style="5" customWidth="1"/>
    <col min="6" max="6" width="11.00390625" style="5" hidden="1" customWidth="1"/>
    <col min="7" max="7" width="10.75390625" style="5" customWidth="1"/>
    <col min="8" max="8" width="9.37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196</v>
      </c>
      <c r="C1" s="6"/>
      <c r="D1" s="7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8.75">
      <c r="A4" s="5"/>
      <c r="B4" s="6" t="s">
        <v>281</v>
      </c>
      <c r="C4" s="6"/>
      <c r="D4" s="7"/>
      <c r="H4" s="168" t="s">
        <v>181</v>
      </c>
      <c r="I4" s="159"/>
    </row>
    <row r="5" spans="1:9" s="13" customFormat="1" ht="12.75">
      <c r="A5" s="10" t="s">
        <v>2</v>
      </c>
      <c r="B5" s="11"/>
      <c r="C5" s="11" t="s">
        <v>228</v>
      </c>
      <c r="D5" s="12" t="s">
        <v>182</v>
      </c>
      <c r="E5" s="10" t="s">
        <v>3</v>
      </c>
      <c r="F5" s="10"/>
      <c r="G5" s="10" t="s">
        <v>3</v>
      </c>
      <c r="H5" s="332" t="s">
        <v>183</v>
      </c>
      <c r="I5" s="333"/>
    </row>
    <row r="6" spans="1:9" s="13" customFormat="1" ht="12.75">
      <c r="A6" s="14" t="s">
        <v>4</v>
      </c>
      <c r="B6" s="14" t="s">
        <v>5</v>
      </c>
      <c r="C6" s="14" t="s">
        <v>182</v>
      </c>
      <c r="D6" s="15" t="s">
        <v>229</v>
      </c>
      <c r="E6" s="16" t="s">
        <v>282</v>
      </c>
      <c r="F6" s="17"/>
      <c r="G6" s="16" t="s">
        <v>282</v>
      </c>
      <c r="H6" s="10" t="s">
        <v>8</v>
      </c>
      <c r="I6" s="18" t="s">
        <v>9</v>
      </c>
    </row>
    <row r="7" spans="1:9" ht="12.75">
      <c r="A7" s="19" t="s">
        <v>7</v>
      </c>
      <c r="B7" s="20"/>
      <c r="C7" s="19" t="s">
        <v>6</v>
      </c>
      <c r="D7" s="21"/>
      <c r="E7" s="19" t="s">
        <v>243</v>
      </c>
      <c r="F7" s="20"/>
      <c r="G7" s="19" t="s">
        <v>242</v>
      </c>
      <c r="H7" s="22"/>
      <c r="I7" s="23"/>
    </row>
    <row r="8" spans="1:9" s="27" customFormat="1" ht="12.75">
      <c r="A8" s="23" t="s">
        <v>10</v>
      </c>
      <c r="B8" s="22" t="s">
        <v>11</v>
      </c>
      <c r="C8" s="24">
        <f>C9+C17+C25+C32+C58+C62+C69+C94+C45+C68+C67</f>
        <v>49470.00000000001</v>
      </c>
      <c r="D8" s="24">
        <f>D9+D17+D25+D32+D58+D62+D69+D94+D45+D68+D67</f>
        <v>49470.00000000001</v>
      </c>
      <c r="E8" s="24">
        <f>E9+E17+E25+E32+E58+E62+E69+E94+E45+E68+E67</f>
        <v>8117.549000000001</v>
      </c>
      <c r="F8" s="24">
        <f>F9+F17+F25+F32+F58+F62+F69+F94+F45+F68+F67</f>
        <v>0</v>
      </c>
      <c r="G8" s="24">
        <f>G9+G17+G25+G32+G58+G62+G69+G94+G45+G68+G67</f>
        <v>4967</v>
      </c>
      <c r="H8" s="24">
        <f>E8*100/D8</f>
        <v>16.40903375783303</v>
      </c>
      <c r="I8" s="26">
        <f>E8-D8</f>
        <v>-41352.45100000001</v>
      </c>
    </row>
    <row r="9" spans="1:9" s="34" customFormat="1" ht="13.5">
      <c r="A9" s="35" t="s">
        <v>12</v>
      </c>
      <c r="B9" s="167" t="s">
        <v>13</v>
      </c>
      <c r="C9" s="24">
        <f>C10</f>
        <v>36713</v>
      </c>
      <c r="D9" s="24">
        <f>D10</f>
        <v>36713</v>
      </c>
      <c r="E9" s="24">
        <f>E10</f>
        <v>5205.81</v>
      </c>
      <c r="F9" s="24">
        <f>F10</f>
        <v>0</v>
      </c>
      <c r="G9" s="24">
        <f>G10</f>
        <v>4990.349999999999</v>
      </c>
      <c r="H9" s="31">
        <f>E9*100/D9</f>
        <v>14.17974559420369</v>
      </c>
      <c r="I9" s="32">
        <f>E9-D9</f>
        <v>-31507.19</v>
      </c>
    </row>
    <row r="10" spans="1:9" ht="12.75">
      <c r="A10" s="46" t="s">
        <v>14</v>
      </c>
      <c r="B10" s="76" t="s">
        <v>15</v>
      </c>
      <c r="C10" s="44">
        <f>C13+C14+C15+C16</f>
        <v>36713</v>
      </c>
      <c r="D10" s="44">
        <f>D13+D14+D15+D16</f>
        <v>36713</v>
      </c>
      <c r="E10" s="44">
        <f>E13+E14+E15+E16</f>
        <v>5205.81</v>
      </c>
      <c r="F10" s="44">
        <f>F13+F14+F15+F16</f>
        <v>0</v>
      </c>
      <c r="G10" s="44">
        <f>G13+G14+G15+G16</f>
        <v>4990.349999999999</v>
      </c>
      <c r="H10" s="24">
        <f>E10*100/D10</f>
        <v>14.17974559420369</v>
      </c>
      <c r="I10" s="60">
        <f>E10-D10</f>
        <v>-31507.19</v>
      </c>
    </row>
    <row r="11" spans="1:9" ht="12.75">
      <c r="A11" s="18"/>
      <c r="B11" s="47" t="s">
        <v>250</v>
      </c>
      <c r="C11" s="48"/>
      <c r="D11" s="48"/>
      <c r="E11" s="39">
        <f>E10*41.44%/61.44%</f>
        <v>3511.2103906250004</v>
      </c>
      <c r="F11" s="39"/>
      <c r="G11" s="39">
        <f>G10</f>
        <v>4990.349999999999</v>
      </c>
      <c r="H11" s="56"/>
      <c r="I11" s="40"/>
    </row>
    <row r="12" spans="1:9" ht="0.75" customHeight="1">
      <c r="A12" s="23"/>
      <c r="B12" s="42"/>
      <c r="C12" s="23"/>
      <c r="D12" s="23"/>
      <c r="E12" s="57"/>
      <c r="F12" s="57"/>
      <c r="G12" s="57"/>
      <c r="H12" s="57"/>
      <c r="I12" s="26"/>
    </row>
    <row r="13" spans="1:9" ht="25.5">
      <c r="A13" s="1" t="s">
        <v>244</v>
      </c>
      <c r="B13" s="2" t="s">
        <v>276</v>
      </c>
      <c r="C13" s="59">
        <v>35911</v>
      </c>
      <c r="D13" s="59">
        <v>35911</v>
      </c>
      <c r="E13" s="59">
        <v>5166.946</v>
      </c>
      <c r="F13" s="59"/>
      <c r="G13" s="59">
        <v>4966.9</v>
      </c>
      <c r="H13" s="24"/>
      <c r="I13" s="60"/>
    </row>
    <row r="14" spans="1:9" ht="63.75">
      <c r="A14" s="1" t="s">
        <v>245</v>
      </c>
      <c r="B14" s="3" t="s">
        <v>277</v>
      </c>
      <c r="C14" s="59">
        <v>690</v>
      </c>
      <c r="D14" s="59">
        <v>690</v>
      </c>
      <c r="E14" s="59">
        <v>37.578</v>
      </c>
      <c r="F14" s="59"/>
      <c r="G14" s="59">
        <v>23.45</v>
      </c>
      <c r="H14" s="59"/>
      <c r="I14" s="61">
        <f>E14-D14</f>
        <v>-652.422</v>
      </c>
    </row>
    <row r="15" spans="1:9" ht="27" customHeight="1">
      <c r="A15" s="1" t="s">
        <v>246</v>
      </c>
      <c r="B15" s="4" t="s">
        <v>247</v>
      </c>
      <c r="C15" s="59">
        <v>112</v>
      </c>
      <c r="D15" s="59">
        <v>112</v>
      </c>
      <c r="E15" s="59">
        <v>1.286</v>
      </c>
      <c r="F15" s="59"/>
      <c r="G15" s="59"/>
      <c r="H15" s="59"/>
      <c r="I15" s="61"/>
    </row>
    <row r="16" spans="1:9" ht="16.5" customHeight="1">
      <c r="A16" s="1" t="s">
        <v>248</v>
      </c>
      <c r="B16" s="4" t="s">
        <v>249</v>
      </c>
      <c r="C16" s="75"/>
      <c r="D16" s="75"/>
      <c r="E16" s="53"/>
      <c r="F16" s="53"/>
      <c r="G16" s="53"/>
      <c r="H16" s="53" t="e">
        <f>E16*100/D16</f>
        <v>#DIV/0!</v>
      </c>
      <c r="I16" s="54">
        <f>E16-D16</f>
        <v>0</v>
      </c>
    </row>
    <row r="17" spans="1:9" s="65" customFormat="1" ht="13.5">
      <c r="A17" s="62" t="s">
        <v>16</v>
      </c>
      <c r="B17" s="63" t="s">
        <v>17</v>
      </c>
      <c r="C17" s="62">
        <f>C18+C22+C23+C24</f>
        <v>7821</v>
      </c>
      <c r="D17" s="62">
        <f>D18+D22+D23+D24</f>
        <v>7821</v>
      </c>
      <c r="E17" s="62">
        <f>E18+E22+E23+E24</f>
        <v>1402.1009999999999</v>
      </c>
      <c r="F17" s="62">
        <f>F18+F22+F23+F24</f>
        <v>0</v>
      </c>
      <c r="G17" s="62">
        <f>G18+G22+G23+G24</f>
        <v>1117.05</v>
      </c>
      <c r="H17" s="24">
        <f>E17*100/D17</f>
        <v>17.927387802071344</v>
      </c>
      <c r="I17" s="26">
        <f aca="true" t="shared" si="0" ref="I17:I25">E17-D17</f>
        <v>-6418.899</v>
      </c>
    </row>
    <row r="18" spans="1:9" s="65" customFormat="1" ht="24" customHeight="1">
      <c r="A18" s="48" t="s">
        <v>177</v>
      </c>
      <c r="B18" s="66" t="s">
        <v>192</v>
      </c>
      <c r="C18" s="67">
        <f>C19+C20</f>
        <v>2243</v>
      </c>
      <c r="D18" s="67">
        <f>D19+D20</f>
        <v>2243</v>
      </c>
      <c r="E18" s="68">
        <f>E19+E20</f>
        <v>424.356</v>
      </c>
      <c r="F18" s="64"/>
      <c r="G18" s="68">
        <f>G19+G20</f>
        <v>101.80000000000001</v>
      </c>
      <c r="H18" s="24">
        <f>E18*100/D18</f>
        <v>18.919126170307624</v>
      </c>
      <c r="I18" s="26">
        <f t="shared" si="0"/>
        <v>-1818.644</v>
      </c>
    </row>
    <row r="19" spans="1:9" s="65" customFormat="1" ht="22.5" customHeight="1">
      <c r="A19" s="48" t="s">
        <v>178</v>
      </c>
      <c r="B19" s="69" t="s">
        <v>193</v>
      </c>
      <c r="C19" s="69">
        <v>496</v>
      </c>
      <c r="D19" s="69">
        <v>496</v>
      </c>
      <c r="E19" s="71">
        <v>224.356</v>
      </c>
      <c r="F19" s="64"/>
      <c r="G19" s="71">
        <v>64.2</v>
      </c>
      <c r="H19" s="24">
        <f>E19*100/D19</f>
        <v>45.233064516129026</v>
      </c>
      <c r="I19" s="26">
        <f t="shared" si="0"/>
        <v>-271.644</v>
      </c>
    </row>
    <row r="20" spans="1:9" ht="24.75" customHeight="1">
      <c r="A20" s="48" t="s">
        <v>179</v>
      </c>
      <c r="B20" s="69" t="s">
        <v>194</v>
      </c>
      <c r="C20" s="72">
        <v>1747</v>
      </c>
      <c r="D20" s="72">
        <v>1747</v>
      </c>
      <c r="E20" s="73">
        <v>200</v>
      </c>
      <c r="F20" s="46"/>
      <c r="G20" s="46">
        <v>37.6</v>
      </c>
      <c r="H20" s="24">
        <f>E20*100/D20</f>
        <v>11.448196908986835</v>
      </c>
      <c r="I20" s="45">
        <f t="shared" si="0"/>
        <v>-1547</v>
      </c>
    </row>
    <row r="21" spans="1:9" ht="12.75">
      <c r="A21" s="48" t="s">
        <v>18</v>
      </c>
      <c r="B21" s="47" t="s">
        <v>19</v>
      </c>
      <c r="C21" s="48"/>
      <c r="D21" s="48"/>
      <c r="E21" s="39"/>
      <c r="F21" s="39"/>
      <c r="G21" s="39"/>
      <c r="H21" s="39"/>
      <c r="I21" s="49">
        <f t="shared" si="0"/>
        <v>0</v>
      </c>
    </row>
    <row r="22" spans="1:9" ht="12" customHeight="1">
      <c r="A22" s="41"/>
      <c r="B22" s="52" t="s">
        <v>20</v>
      </c>
      <c r="C22" s="41">
        <v>5156</v>
      </c>
      <c r="D22" s="41">
        <v>5156</v>
      </c>
      <c r="E22" s="53">
        <v>932.766</v>
      </c>
      <c r="F22" s="53"/>
      <c r="G22" s="53">
        <v>976.8</v>
      </c>
      <c r="H22" s="53">
        <f>E22*100/D22</f>
        <v>18.09088440651668</v>
      </c>
      <c r="I22" s="54">
        <f t="shared" si="0"/>
        <v>-4223.234</v>
      </c>
    </row>
    <row r="23" spans="1:9" ht="12.75">
      <c r="A23" s="41" t="s">
        <v>21</v>
      </c>
      <c r="B23" s="52" t="s">
        <v>22</v>
      </c>
      <c r="C23" s="41">
        <v>422</v>
      </c>
      <c r="D23" s="41">
        <v>422</v>
      </c>
      <c r="E23" s="74">
        <v>29.979</v>
      </c>
      <c r="F23" s="53"/>
      <c r="G23" s="53">
        <v>38.45</v>
      </c>
      <c r="H23" s="75">
        <f>E23*100/D23</f>
        <v>7.104028436018957</v>
      </c>
      <c r="I23" s="54">
        <f t="shared" si="0"/>
        <v>-392.021</v>
      </c>
    </row>
    <row r="24" spans="1:9" ht="12.75">
      <c r="A24" s="41" t="s">
        <v>274</v>
      </c>
      <c r="B24" s="5" t="s">
        <v>275</v>
      </c>
      <c r="C24" s="41"/>
      <c r="D24" s="41"/>
      <c r="E24" s="74">
        <v>15</v>
      </c>
      <c r="F24" s="53"/>
      <c r="G24" s="53"/>
      <c r="H24" s="44" t="e">
        <f>E24*100/D24</f>
        <v>#DIV/0!</v>
      </c>
      <c r="I24" s="45">
        <f t="shared" si="0"/>
        <v>15</v>
      </c>
    </row>
    <row r="25" spans="1:9" ht="13.5">
      <c r="A25" s="33" t="s">
        <v>23</v>
      </c>
      <c r="B25" s="79" t="s">
        <v>24</v>
      </c>
      <c r="C25" s="35">
        <f>C27+C29</f>
        <v>795.4</v>
      </c>
      <c r="D25" s="35">
        <f>D27+D29</f>
        <v>795.4</v>
      </c>
      <c r="E25" s="64">
        <f>E27+E29+E30</f>
        <v>140.241</v>
      </c>
      <c r="F25" s="35">
        <f>F27+F29</f>
        <v>0</v>
      </c>
      <c r="G25" s="35">
        <f>G27+G29</f>
        <v>77.6</v>
      </c>
      <c r="H25" s="31">
        <f>E25*100/D25</f>
        <v>17.631506160422433</v>
      </c>
      <c r="I25" s="32">
        <f t="shared" si="0"/>
        <v>-655.159</v>
      </c>
    </row>
    <row r="26" spans="1:9" ht="12.75">
      <c r="A26" s="48" t="s">
        <v>25</v>
      </c>
      <c r="B26" s="47" t="s">
        <v>26</v>
      </c>
      <c r="C26" s="48"/>
      <c r="D26" s="48"/>
      <c r="E26" s="39"/>
      <c r="F26" s="39"/>
      <c r="G26" s="39"/>
      <c r="H26" s="31"/>
      <c r="I26" s="81"/>
    </row>
    <row r="27" spans="1:9" ht="12.75">
      <c r="A27" s="46"/>
      <c r="B27" s="5" t="s">
        <v>27</v>
      </c>
      <c r="C27" s="46">
        <f>C28</f>
        <v>795.4</v>
      </c>
      <c r="D27" s="46">
        <f>D28</f>
        <v>795.4</v>
      </c>
      <c r="E27" s="44">
        <f>E28</f>
        <v>134.241</v>
      </c>
      <c r="F27" s="46">
        <f>F28</f>
        <v>0</v>
      </c>
      <c r="G27" s="46">
        <f>G28</f>
        <v>77.6</v>
      </c>
      <c r="H27" s="75">
        <f>E27*100/D27</f>
        <v>16.877168720140812</v>
      </c>
      <c r="I27" s="82">
        <f>E27-D27</f>
        <v>-661.159</v>
      </c>
    </row>
    <row r="28" spans="1:9" ht="12.75">
      <c r="A28" s="48" t="s">
        <v>28</v>
      </c>
      <c r="B28" s="78" t="s">
        <v>29</v>
      </c>
      <c r="C28" s="58">
        <v>795.4</v>
      </c>
      <c r="D28" s="58">
        <v>795.4</v>
      </c>
      <c r="E28" s="77">
        <v>134.241</v>
      </c>
      <c r="F28" s="44"/>
      <c r="G28" s="59">
        <v>77.6</v>
      </c>
      <c r="H28" s="75">
        <f>E28*100/D28</f>
        <v>16.877168720140812</v>
      </c>
      <c r="I28" s="54">
        <f>E28-D28</f>
        <v>-661.159</v>
      </c>
    </row>
    <row r="29" spans="1:9" ht="12.75">
      <c r="A29" s="58" t="s">
        <v>30</v>
      </c>
      <c r="B29" s="163" t="s">
        <v>31</v>
      </c>
      <c r="C29" s="48"/>
      <c r="D29" s="48"/>
      <c r="E29" s="74"/>
      <c r="F29" s="39"/>
      <c r="G29" s="39"/>
      <c r="H29" s="77" t="e">
        <f>E29*100/D29</f>
        <v>#DIV/0!</v>
      </c>
      <c r="I29" s="45">
        <f>E29-D29</f>
        <v>0</v>
      </c>
    </row>
    <row r="30" spans="1:9" ht="12.75">
      <c r="A30" s="58" t="s">
        <v>283</v>
      </c>
      <c r="B30" s="88" t="s">
        <v>284</v>
      </c>
      <c r="C30" s="58"/>
      <c r="D30" s="58"/>
      <c r="E30" s="74">
        <v>6</v>
      </c>
      <c r="F30" s="74"/>
      <c r="G30" s="59"/>
      <c r="H30" s="77"/>
      <c r="I30" s="45"/>
    </row>
    <row r="31" spans="1:10" ht="13.5">
      <c r="A31" s="172" t="s">
        <v>32</v>
      </c>
      <c r="B31" s="34" t="s">
        <v>33</v>
      </c>
      <c r="C31" s="172"/>
      <c r="D31" s="172"/>
      <c r="E31" s="43"/>
      <c r="F31" s="43"/>
      <c r="G31" s="43"/>
      <c r="H31" s="31"/>
      <c r="I31" s="40"/>
      <c r="J31" s="13"/>
    </row>
    <row r="32" spans="1:10" ht="13.5">
      <c r="A32" s="23"/>
      <c r="B32" s="34" t="s">
        <v>34</v>
      </c>
      <c r="C32" s="83">
        <f>C37+C39+C33+C36+C34</f>
        <v>0</v>
      </c>
      <c r="D32" s="83">
        <f>D37+D39+D33+D36+D34</f>
        <v>0</v>
      </c>
      <c r="E32" s="83">
        <f>E37+E39+E33+E36+E34+E35</f>
        <v>0</v>
      </c>
      <c r="F32" s="83"/>
      <c r="G32" s="83">
        <f>G37+G39+G33+G36+G34+G35</f>
        <v>0</v>
      </c>
      <c r="H32" s="84" t="e">
        <f>E32*100/D32</f>
        <v>#DIV/0!</v>
      </c>
      <c r="I32" s="26">
        <f>E32-D32</f>
        <v>0</v>
      </c>
      <c r="J32" s="13"/>
    </row>
    <row r="33" spans="1:9" s="13" customFormat="1" ht="12.75">
      <c r="A33" s="41" t="s">
        <v>35</v>
      </c>
      <c r="B33" s="85" t="s">
        <v>36</v>
      </c>
      <c r="C33" s="67"/>
      <c r="D33" s="67"/>
      <c r="E33" s="53"/>
      <c r="F33" s="53"/>
      <c r="G33" s="53"/>
      <c r="H33" s="75" t="e">
        <f>E33*100/D33</f>
        <v>#DIV/0!</v>
      </c>
      <c r="I33" s="26">
        <f>E33-D33</f>
        <v>0</v>
      </c>
    </row>
    <row r="34" spans="1:9" s="13" customFormat="1" ht="12.75">
      <c r="A34" s="41" t="s">
        <v>37</v>
      </c>
      <c r="B34" s="85" t="s">
        <v>38</v>
      </c>
      <c r="C34" s="87"/>
      <c r="D34" s="87"/>
      <c r="E34" s="53"/>
      <c r="F34" s="53"/>
      <c r="G34" s="53"/>
      <c r="H34" s="59" t="e">
        <f>E34*100/D34</f>
        <v>#DIV/0!</v>
      </c>
      <c r="I34" s="26">
        <f>E34-D34</f>
        <v>0</v>
      </c>
    </row>
    <row r="35" spans="1:9" s="13" customFormat="1" ht="12.75">
      <c r="A35" s="41" t="s">
        <v>39</v>
      </c>
      <c r="B35" s="85" t="s">
        <v>40</v>
      </c>
      <c r="C35" s="87"/>
      <c r="D35" s="87"/>
      <c r="E35" s="53"/>
      <c r="F35" s="53"/>
      <c r="G35" s="53"/>
      <c r="H35" s="59"/>
      <c r="I35" s="26"/>
    </row>
    <row r="36" spans="1:9" s="13" customFormat="1" ht="12.75">
      <c r="A36" s="41" t="s">
        <v>41</v>
      </c>
      <c r="B36" s="85" t="s">
        <v>42</v>
      </c>
      <c r="C36" s="87"/>
      <c r="D36" s="87"/>
      <c r="E36" s="53"/>
      <c r="F36" s="53"/>
      <c r="G36" s="53"/>
      <c r="H36" s="59"/>
      <c r="I36" s="26"/>
    </row>
    <row r="37" spans="1:10" s="13" customFormat="1" ht="13.5">
      <c r="A37" s="41" t="s">
        <v>43</v>
      </c>
      <c r="B37" s="88" t="s">
        <v>44</v>
      </c>
      <c r="C37" s="58">
        <f>C38</f>
        <v>0</v>
      </c>
      <c r="D37" s="58">
        <f>D38</f>
        <v>0</v>
      </c>
      <c r="E37" s="58">
        <f>E38</f>
        <v>0</v>
      </c>
      <c r="F37" s="58">
        <f>F38</f>
        <v>0</v>
      </c>
      <c r="G37" s="58">
        <f>G38</f>
        <v>0</v>
      </c>
      <c r="H37" s="59" t="e">
        <f>E37*100/D37</f>
        <v>#DIV/0!</v>
      </c>
      <c r="I37" s="26">
        <f>E37-D37</f>
        <v>0</v>
      </c>
      <c r="J37" s="65"/>
    </row>
    <row r="38" spans="1:10" s="13" customFormat="1" ht="13.5">
      <c r="A38" s="58" t="s">
        <v>45</v>
      </c>
      <c r="B38" s="88" t="s">
        <v>46</v>
      </c>
      <c r="C38" s="58"/>
      <c r="D38" s="58"/>
      <c r="E38" s="59"/>
      <c r="F38" s="59"/>
      <c r="G38" s="59"/>
      <c r="H38" s="59" t="e">
        <f>E38*100/D38</f>
        <v>#DIV/0!</v>
      </c>
      <c r="I38" s="26">
        <f>E38-D38</f>
        <v>0</v>
      </c>
      <c r="J38" s="65"/>
    </row>
    <row r="39" spans="1:9" s="65" customFormat="1" ht="13.5">
      <c r="A39" s="48" t="s">
        <v>47</v>
      </c>
      <c r="B39" s="47" t="s">
        <v>48</v>
      </c>
      <c r="C39" s="48">
        <f>C42+C43</f>
        <v>0</v>
      </c>
      <c r="D39" s="48">
        <f>D42+D43</f>
        <v>0</v>
      </c>
      <c r="E39" s="48">
        <f>E42+E43</f>
        <v>0</v>
      </c>
      <c r="F39" s="48">
        <f>F42+F43</f>
        <v>0</v>
      </c>
      <c r="G39" s="48">
        <f>G42+G43</f>
        <v>0</v>
      </c>
      <c r="H39" s="77" t="e">
        <f>E39*100/D39</f>
        <v>#DIV/0!</v>
      </c>
      <c r="I39" s="32">
        <f>E39-D39</f>
        <v>0</v>
      </c>
    </row>
    <row r="40" spans="1:9" s="65" customFormat="1" ht="13.5">
      <c r="A40" s="48" t="s">
        <v>49</v>
      </c>
      <c r="B40" s="47" t="s">
        <v>50</v>
      </c>
      <c r="C40" s="48"/>
      <c r="D40" s="48"/>
      <c r="E40" s="36"/>
      <c r="F40" s="36"/>
      <c r="G40" s="36"/>
      <c r="H40" s="39"/>
      <c r="I40" s="40"/>
    </row>
    <row r="41" spans="1:9" s="65" customFormat="1" ht="13.5">
      <c r="A41" s="46"/>
      <c r="B41" s="5" t="s">
        <v>51</v>
      </c>
      <c r="C41" s="46"/>
      <c r="D41" s="46"/>
      <c r="E41" s="91"/>
      <c r="F41" s="91"/>
      <c r="G41" s="91"/>
      <c r="H41" s="51"/>
      <c r="I41" s="32"/>
    </row>
    <row r="42" spans="1:10" s="65" customFormat="1" ht="13.5">
      <c r="A42" s="41"/>
      <c r="B42" s="52" t="s">
        <v>52</v>
      </c>
      <c r="C42" s="41"/>
      <c r="D42" s="41"/>
      <c r="E42" s="53"/>
      <c r="F42" s="53"/>
      <c r="G42" s="53"/>
      <c r="H42" s="53" t="e">
        <f>E42*100/D42</f>
        <v>#DIV/0!</v>
      </c>
      <c r="I42" s="26">
        <f>E42-D42</f>
        <v>0</v>
      </c>
      <c r="J42" s="8"/>
    </row>
    <row r="43" spans="1:10" s="65" customFormat="1" ht="13.5">
      <c r="A43" s="46" t="s">
        <v>53</v>
      </c>
      <c r="B43" s="5" t="s">
        <v>54</v>
      </c>
      <c r="C43" s="58"/>
      <c r="D43" s="58"/>
      <c r="E43" s="59"/>
      <c r="F43" s="44"/>
      <c r="G43" s="44"/>
      <c r="H43" s="44" t="e">
        <f>E43*100/D43</f>
        <v>#DIV/0!</v>
      </c>
      <c r="I43" s="32">
        <f>E43-D43</f>
        <v>0</v>
      </c>
      <c r="J43" s="8"/>
    </row>
    <row r="44" spans="1:9" ht="13.5">
      <c r="A44" s="89" t="s">
        <v>55</v>
      </c>
      <c r="B44" s="89" t="s">
        <v>184</v>
      </c>
      <c r="C44" s="89"/>
      <c r="D44" s="89"/>
      <c r="E44" s="39"/>
      <c r="F44" s="39"/>
      <c r="G44" s="39"/>
      <c r="H44" s="56"/>
      <c r="I44" s="40"/>
    </row>
    <row r="45" spans="2:9" ht="13.5">
      <c r="B45" s="86" t="s">
        <v>185</v>
      </c>
      <c r="C45" s="62">
        <f>C47+C49+C54</f>
        <v>1824</v>
      </c>
      <c r="D45" s="62">
        <f>D47+D49+D54</f>
        <v>1824</v>
      </c>
      <c r="E45" s="62">
        <f>E47+E49+E54</f>
        <v>351.627</v>
      </c>
      <c r="F45" s="62">
        <f>F47+F49+F54</f>
        <v>0</v>
      </c>
      <c r="G45" s="62">
        <f>G47+G49+G54</f>
        <v>40.2</v>
      </c>
      <c r="H45" s="43">
        <f>E45*100/D45</f>
        <v>19.277796052631583</v>
      </c>
      <c r="I45" s="26">
        <f>E45-D45</f>
        <v>-1472.373</v>
      </c>
    </row>
    <row r="46" spans="1:9" ht="12.75">
      <c r="A46" s="48" t="s">
        <v>251</v>
      </c>
      <c r="B46" s="169" t="s">
        <v>56</v>
      </c>
      <c r="C46" s="48"/>
      <c r="D46" s="48"/>
      <c r="E46" s="77"/>
      <c r="F46" s="39"/>
      <c r="G46" s="77"/>
      <c r="H46" s="77"/>
      <c r="I46" s="40"/>
    </row>
    <row r="47" spans="1:9" ht="12.75">
      <c r="A47" s="46"/>
      <c r="B47" s="170" t="s">
        <v>57</v>
      </c>
      <c r="C47" s="41">
        <v>1405</v>
      </c>
      <c r="D47" s="41">
        <v>1405</v>
      </c>
      <c r="E47" s="75">
        <v>258.75</v>
      </c>
      <c r="F47" s="51"/>
      <c r="G47" s="75">
        <v>12.4</v>
      </c>
      <c r="H47" s="75">
        <f>E47*100/D47</f>
        <v>18.416370106761565</v>
      </c>
      <c r="I47" s="26">
        <f>E47-D47</f>
        <v>-1146.25</v>
      </c>
    </row>
    <row r="48" spans="1:9" ht="12.75">
      <c r="A48" s="48" t="s">
        <v>252</v>
      </c>
      <c r="B48" s="5" t="s">
        <v>254</v>
      </c>
      <c r="C48" s="46"/>
      <c r="D48" s="46"/>
      <c r="E48" s="51"/>
      <c r="F48" s="51"/>
      <c r="G48" s="44"/>
      <c r="H48" s="92"/>
      <c r="I48" s="32"/>
    </row>
    <row r="49" spans="1:9" ht="12.75">
      <c r="A49" s="41"/>
      <c r="B49" s="5" t="s">
        <v>255</v>
      </c>
      <c r="C49" s="46">
        <f>C51</f>
        <v>126</v>
      </c>
      <c r="D49" s="46">
        <f>D51</f>
        <v>126</v>
      </c>
      <c r="E49" s="46">
        <f>E51</f>
        <v>0</v>
      </c>
      <c r="F49" s="46">
        <f>F51</f>
        <v>0</v>
      </c>
      <c r="G49" s="46">
        <f>G51</f>
        <v>0</v>
      </c>
      <c r="H49" s="92"/>
      <c r="I49" s="32"/>
    </row>
    <row r="50" spans="1:9" ht="12.75">
      <c r="A50" s="48" t="s">
        <v>253</v>
      </c>
      <c r="B50" s="48" t="s">
        <v>254</v>
      </c>
      <c r="C50" s="48"/>
      <c r="D50" s="48"/>
      <c r="E50" s="39"/>
      <c r="F50" s="39"/>
      <c r="G50" s="77"/>
      <c r="H50" s="171"/>
      <c r="I50" s="40"/>
    </row>
    <row r="51" spans="1:9" ht="12.75">
      <c r="A51" s="41"/>
      <c r="B51" s="41" t="s">
        <v>255</v>
      </c>
      <c r="C51" s="41">
        <v>126</v>
      </c>
      <c r="D51" s="41">
        <v>126</v>
      </c>
      <c r="E51" s="53"/>
      <c r="F51" s="53"/>
      <c r="G51" s="75"/>
      <c r="H51" s="98"/>
      <c r="I51" s="26"/>
    </row>
    <row r="52" spans="1:10" ht="13.5">
      <c r="A52" s="46" t="s">
        <v>58</v>
      </c>
      <c r="B52" s="5" t="s">
        <v>59</v>
      </c>
      <c r="C52" s="46"/>
      <c r="D52" s="46"/>
      <c r="E52" s="91"/>
      <c r="F52" s="91"/>
      <c r="G52" s="46"/>
      <c r="H52" s="92"/>
      <c r="I52" s="32"/>
      <c r="J52" s="65"/>
    </row>
    <row r="53" spans="1:10" ht="13.5">
      <c r="A53" s="93"/>
      <c r="B53" s="5" t="s">
        <v>60</v>
      </c>
      <c r="C53" s="46"/>
      <c r="D53" s="46"/>
      <c r="E53" s="95"/>
      <c r="F53" s="95"/>
      <c r="G53" s="96"/>
      <c r="H53" s="92"/>
      <c r="I53" s="32"/>
      <c r="J53" s="97"/>
    </row>
    <row r="54" spans="1:10" s="65" customFormat="1" ht="13.5">
      <c r="A54" s="93"/>
      <c r="B54" s="5" t="s">
        <v>61</v>
      </c>
      <c r="C54" s="41">
        <f>C56</f>
        <v>293</v>
      </c>
      <c r="D54" s="41">
        <f>D56</f>
        <v>293</v>
      </c>
      <c r="E54" s="41">
        <f>E56</f>
        <v>92.877</v>
      </c>
      <c r="F54" s="41">
        <f>F56</f>
        <v>0</v>
      </c>
      <c r="G54" s="41">
        <f>G56</f>
        <v>27.8</v>
      </c>
      <c r="H54" s="98">
        <f>E54*100/D54</f>
        <v>31.698634812286684</v>
      </c>
      <c r="I54" s="26">
        <f>E54-D54</f>
        <v>-200.123</v>
      </c>
      <c r="J54" s="97"/>
    </row>
    <row r="55" spans="1:9" s="97" customFormat="1" ht="12.75">
      <c r="A55" s="48" t="s">
        <v>62</v>
      </c>
      <c r="B55" s="47" t="s">
        <v>63</v>
      </c>
      <c r="C55" s="48"/>
      <c r="D55" s="48"/>
      <c r="E55" s="100"/>
      <c r="F55" s="95"/>
      <c r="G55" s="101"/>
      <c r="H55" s="92"/>
      <c r="I55" s="32"/>
    </row>
    <row r="56" spans="1:9" s="97" customFormat="1" ht="12.75">
      <c r="A56" s="67"/>
      <c r="B56" s="52" t="s">
        <v>64</v>
      </c>
      <c r="C56" s="46">
        <v>293</v>
      </c>
      <c r="D56" s="46">
        <v>293</v>
      </c>
      <c r="E56" s="95">
        <v>92.877</v>
      </c>
      <c r="F56" s="95"/>
      <c r="G56" s="164">
        <v>27.8</v>
      </c>
      <c r="H56" s="92">
        <f>E56*100/D56</f>
        <v>31.698634812286684</v>
      </c>
      <c r="I56" s="26">
        <f>E56-D56</f>
        <v>-200.123</v>
      </c>
    </row>
    <row r="57" spans="1:9" s="97" customFormat="1" ht="12.75">
      <c r="A57" s="58" t="s">
        <v>65</v>
      </c>
      <c r="B57" s="78" t="s">
        <v>66</v>
      </c>
      <c r="C57" s="78"/>
      <c r="D57" s="78"/>
      <c r="E57" s="106"/>
      <c r="F57" s="106"/>
      <c r="G57" s="71"/>
      <c r="H57" s="59" t="e">
        <f>E57*100/D57</f>
        <v>#DIV/0!</v>
      </c>
      <c r="I57" s="26">
        <f>E57-D57</f>
        <v>0</v>
      </c>
    </row>
    <row r="58" spans="1:9" s="97" customFormat="1" ht="13.5">
      <c r="A58" s="172" t="s">
        <v>67</v>
      </c>
      <c r="B58" s="90" t="s">
        <v>68</v>
      </c>
      <c r="C58" s="90">
        <f>C60</f>
        <v>1292.8</v>
      </c>
      <c r="D58" s="90">
        <f>D60</f>
        <v>1292.8</v>
      </c>
      <c r="E58" s="64">
        <f>E60</f>
        <v>606.506</v>
      </c>
      <c r="F58" s="80"/>
      <c r="G58" s="64">
        <f>G60</f>
        <v>71.2</v>
      </c>
      <c r="H58" s="31">
        <f>E58*100/D58</f>
        <v>46.914139851485146</v>
      </c>
      <c r="I58" s="32">
        <f>E58-D58</f>
        <v>-686.294</v>
      </c>
    </row>
    <row r="59" spans="1:9" s="97" customFormat="1" ht="12.75">
      <c r="A59" s="48" t="s">
        <v>69</v>
      </c>
      <c r="B59" s="47" t="s">
        <v>280</v>
      </c>
      <c r="C59" s="48"/>
      <c r="D59" s="48"/>
      <c r="E59" s="99"/>
      <c r="F59" s="99"/>
      <c r="G59" s="99"/>
      <c r="H59" s="56"/>
      <c r="I59" s="40"/>
    </row>
    <row r="60" spans="1:9" s="97" customFormat="1" ht="13.5" customHeight="1">
      <c r="A60" s="93"/>
      <c r="B60" s="5" t="s">
        <v>70</v>
      </c>
      <c r="C60" s="46">
        <v>1292.8</v>
      </c>
      <c r="D60" s="46">
        <v>1292.8</v>
      </c>
      <c r="E60" s="95">
        <v>606.506</v>
      </c>
      <c r="F60" s="95"/>
      <c r="G60" s="95">
        <v>71.2</v>
      </c>
      <c r="H60" s="51">
        <f>E60*100/D60</f>
        <v>46.914139851485146</v>
      </c>
      <c r="I60" s="45">
        <f>E60-D60</f>
        <v>-686.294</v>
      </c>
    </row>
    <row r="61" spans="1:10" s="97" customFormat="1" ht="13.5">
      <c r="A61" s="33" t="s">
        <v>71</v>
      </c>
      <c r="B61" s="79" t="s">
        <v>72</v>
      </c>
      <c r="C61" s="33"/>
      <c r="D61" s="33"/>
      <c r="E61" s="36"/>
      <c r="F61" s="36"/>
      <c r="G61" s="36"/>
      <c r="H61" s="56"/>
      <c r="I61" s="40"/>
      <c r="J61" s="65"/>
    </row>
    <row r="62" spans="1:9" s="97" customFormat="1" ht="13.5">
      <c r="A62" s="67"/>
      <c r="B62" s="103" t="s">
        <v>73</v>
      </c>
      <c r="C62" s="104">
        <f>C63</f>
        <v>0</v>
      </c>
      <c r="D62" s="104">
        <f>D63</f>
        <v>0</v>
      </c>
      <c r="E62" s="104">
        <f>E63</f>
        <v>0</v>
      </c>
      <c r="F62" s="83"/>
      <c r="G62" s="104">
        <f>G63</f>
        <v>0</v>
      </c>
      <c r="H62" s="57" t="e">
        <f>E62*100/D62</f>
        <v>#DIV/0!</v>
      </c>
      <c r="I62" s="26">
        <f>E62-D62</f>
        <v>0</v>
      </c>
    </row>
    <row r="63" spans="1:10" s="65" customFormat="1" ht="13.5">
      <c r="A63" s="41" t="s">
        <v>74</v>
      </c>
      <c r="B63" s="94" t="s">
        <v>75</v>
      </c>
      <c r="C63" s="94"/>
      <c r="D63" s="94"/>
      <c r="E63" s="106">
        <f>E64</f>
        <v>0</v>
      </c>
      <c r="F63" s="102"/>
      <c r="G63" s="102"/>
      <c r="H63" s="75" t="e">
        <f>E63*100/D63</f>
        <v>#DIV/0!</v>
      </c>
      <c r="I63" s="54">
        <f>E63-D63</f>
        <v>0</v>
      </c>
      <c r="J63" s="97"/>
    </row>
    <row r="64" spans="1:9" s="97" customFormat="1" ht="12.75">
      <c r="A64" s="48" t="s">
        <v>76</v>
      </c>
      <c r="B64" s="38" t="s">
        <v>77</v>
      </c>
      <c r="C64" s="38"/>
      <c r="D64" s="38"/>
      <c r="E64" s="106">
        <f>E66</f>
        <v>0</v>
      </c>
      <c r="F64" s="106"/>
      <c r="G64" s="106"/>
      <c r="H64" s="59" t="e">
        <f>E64*100/D64</f>
        <v>#DIV/0!</v>
      </c>
      <c r="I64" s="54">
        <f>E64-D64</f>
        <v>0</v>
      </c>
    </row>
    <row r="65" spans="1:9" s="97" customFormat="1" ht="12.75">
      <c r="A65" s="48" t="s">
        <v>78</v>
      </c>
      <c r="B65" s="47" t="s">
        <v>79</v>
      </c>
      <c r="C65" s="48"/>
      <c r="D65" s="48"/>
      <c r="E65" s="56"/>
      <c r="F65" s="56"/>
      <c r="G65" s="56"/>
      <c r="H65" s="59" t="e">
        <f>E65*100/D65</f>
        <v>#DIV/0!</v>
      </c>
      <c r="I65" s="54">
        <f>E65-D65</f>
        <v>0</v>
      </c>
    </row>
    <row r="66" spans="1:9" s="97" customFormat="1" ht="12.75">
      <c r="A66" s="41"/>
      <c r="B66" s="52" t="s">
        <v>80</v>
      </c>
      <c r="C66" s="41"/>
      <c r="D66" s="41"/>
      <c r="E66" s="53">
        <v>0</v>
      </c>
      <c r="F66" s="53"/>
      <c r="G66" s="53"/>
      <c r="H66" s="59" t="e">
        <f>E66*100/D66</f>
        <v>#DIV/0!</v>
      </c>
      <c r="I66" s="54">
        <f>E66-D66</f>
        <v>0</v>
      </c>
    </row>
    <row r="67" spans="1:10" s="97" customFormat="1" ht="36" customHeight="1">
      <c r="A67" s="173" t="s">
        <v>200</v>
      </c>
      <c r="B67" s="109" t="s">
        <v>202</v>
      </c>
      <c r="C67" s="110"/>
      <c r="D67" s="110"/>
      <c r="E67" s="29"/>
      <c r="F67" s="29"/>
      <c r="G67" s="29"/>
      <c r="H67" s="59"/>
      <c r="I67" s="54"/>
      <c r="J67" s="8"/>
    </row>
    <row r="68" spans="1:9" s="13" customFormat="1" ht="13.5">
      <c r="A68" s="35" t="s">
        <v>256</v>
      </c>
      <c r="B68" s="103" t="s">
        <v>81</v>
      </c>
      <c r="C68" s="35">
        <v>311</v>
      </c>
      <c r="D68" s="35">
        <v>311</v>
      </c>
      <c r="E68" s="29">
        <v>10.568</v>
      </c>
      <c r="F68" s="74"/>
      <c r="G68" s="111">
        <v>267.8</v>
      </c>
      <c r="H68" s="31">
        <f>E68*100/D68</f>
        <v>3.3980707395498393</v>
      </c>
      <c r="I68" s="32">
        <f>E68-D68</f>
        <v>-300.432</v>
      </c>
    </row>
    <row r="69" spans="1:9" ht="13.5">
      <c r="A69" s="35" t="s">
        <v>82</v>
      </c>
      <c r="B69" s="86" t="s">
        <v>83</v>
      </c>
      <c r="C69" s="96">
        <f>C72+C74+C76+C78+C79+C81+C82+C83+C85+C87+C88+C93+C70+C90</f>
        <v>712.8000000000001</v>
      </c>
      <c r="D69" s="96">
        <f>D72+D74+D76+D78+D79+D81+D82+D83+D85+D87+D88+D93+D70+D90</f>
        <v>712.8000000000001</v>
      </c>
      <c r="E69" s="96">
        <f>E72+E74+E76+E78+E79+E81+E82+E83+E85+E87+E88+E93+E70+E90</f>
        <v>158.998</v>
      </c>
      <c r="F69" s="96">
        <f>F72+F74+F76+F78+F79+F81+F82+F83+F85+F87+F88+F93+F70</f>
        <v>0</v>
      </c>
      <c r="G69" s="96">
        <f>G72+G74+G76+G78+G79+G81+G82+G83+G85+G87+G88+G93+G70+G90</f>
        <v>57.7</v>
      </c>
      <c r="H69" s="31">
        <f>E69*100/D69</f>
        <v>22.306116722783386</v>
      </c>
      <c r="I69" s="32">
        <f>E69-D69</f>
        <v>-553.8020000000001</v>
      </c>
    </row>
    <row r="70" spans="1:9" ht="12.75">
      <c r="A70" s="58" t="s">
        <v>257</v>
      </c>
      <c r="B70" s="163" t="s">
        <v>258</v>
      </c>
      <c r="C70" s="59">
        <v>80.1</v>
      </c>
      <c r="D70" s="59">
        <v>80.1</v>
      </c>
      <c r="E70" s="74">
        <v>28.96</v>
      </c>
      <c r="F70" s="74"/>
      <c r="G70" s="59">
        <v>14.3</v>
      </c>
      <c r="H70" s="56"/>
      <c r="I70" s="32"/>
    </row>
    <row r="71" spans="1:10" s="13" customFormat="1" ht="13.5">
      <c r="A71" s="46" t="s">
        <v>84</v>
      </c>
      <c r="B71" s="5" t="s">
        <v>85</v>
      </c>
      <c r="C71" s="48"/>
      <c r="D71" s="48"/>
      <c r="E71" s="113"/>
      <c r="F71" s="113"/>
      <c r="G71" s="113"/>
      <c r="H71" s="56"/>
      <c r="I71" s="40"/>
      <c r="J71" s="8"/>
    </row>
    <row r="72" spans="1:9" ht="12.75">
      <c r="A72" s="46"/>
      <c r="B72" s="5" t="s">
        <v>86</v>
      </c>
      <c r="C72" s="41"/>
      <c r="D72" s="41"/>
      <c r="E72" s="51">
        <v>0.3</v>
      </c>
      <c r="F72" s="51"/>
      <c r="G72" s="51"/>
      <c r="H72" s="51" t="e">
        <f>E72*100/D72</f>
        <v>#DIV/0!</v>
      </c>
      <c r="I72" s="45">
        <f>E72-D72</f>
        <v>0.3</v>
      </c>
    </row>
    <row r="73" spans="1:9" ht="12.75">
      <c r="A73" s="38" t="s">
        <v>87</v>
      </c>
      <c r="B73" s="38" t="s">
        <v>88</v>
      </c>
      <c r="C73" s="38"/>
      <c r="D73" s="38"/>
      <c r="E73" s="39"/>
      <c r="F73" s="39"/>
      <c r="G73" s="77"/>
      <c r="H73" s="77"/>
      <c r="I73" s="49"/>
    </row>
    <row r="74" spans="1:9" ht="12.75">
      <c r="A74" s="20"/>
      <c r="B74" s="20" t="s">
        <v>89</v>
      </c>
      <c r="C74" s="20">
        <v>60</v>
      </c>
      <c r="D74" s="20">
        <v>60</v>
      </c>
      <c r="E74" s="53">
        <v>8</v>
      </c>
      <c r="F74" s="51"/>
      <c r="G74" s="75">
        <v>6</v>
      </c>
      <c r="H74" s="75">
        <f>E74*100/D74</f>
        <v>13.333333333333334</v>
      </c>
      <c r="I74" s="54">
        <f>E74-D74</f>
        <v>-52</v>
      </c>
    </row>
    <row r="75" spans="1:9" ht="12.75">
      <c r="A75" s="48" t="s">
        <v>109</v>
      </c>
      <c r="B75" s="38" t="s">
        <v>85</v>
      </c>
      <c r="C75" s="76"/>
      <c r="D75" s="76"/>
      <c r="E75" s="51"/>
      <c r="F75" s="51"/>
      <c r="G75" s="44"/>
      <c r="H75" s="51"/>
      <c r="I75" s="49"/>
    </row>
    <row r="76" spans="1:9" ht="12.75">
      <c r="A76" s="41"/>
      <c r="B76" s="20" t="s">
        <v>110</v>
      </c>
      <c r="C76" s="76"/>
      <c r="D76" s="76"/>
      <c r="E76" s="51"/>
      <c r="F76" s="51"/>
      <c r="G76" s="44"/>
      <c r="H76" s="51"/>
      <c r="I76" s="54"/>
    </row>
    <row r="77" spans="1:9" ht="12.75">
      <c r="A77" s="46" t="s">
        <v>90</v>
      </c>
      <c r="B77" s="5" t="s">
        <v>91</v>
      </c>
      <c r="C77" s="48"/>
      <c r="D77" s="48"/>
      <c r="E77" s="77"/>
      <c r="F77" s="51"/>
      <c r="G77" s="77"/>
      <c r="H77" s="77"/>
      <c r="I77" s="49"/>
    </row>
    <row r="78" spans="1:9" ht="12.75">
      <c r="A78" s="46"/>
      <c r="B78" s="52" t="s">
        <v>92</v>
      </c>
      <c r="C78" s="41"/>
      <c r="D78" s="41"/>
      <c r="E78" s="75">
        <v>6.863</v>
      </c>
      <c r="F78" s="51"/>
      <c r="G78" s="75"/>
      <c r="H78" s="75" t="e">
        <f>E78*100/D78</f>
        <v>#DIV/0!</v>
      </c>
      <c r="I78" s="54">
        <f>E78-D78</f>
        <v>6.863</v>
      </c>
    </row>
    <row r="79" spans="1:9" ht="12.75">
      <c r="A79" s="38" t="s">
        <v>215</v>
      </c>
      <c r="B79" s="38" t="s">
        <v>217</v>
      </c>
      <c r="C79" s="38"/>
      <c r="D79" s="38"/>
      <c r="E79" s="59"/>
      <c r="F79" s="44"/>
      <c r="G79" s="59"/>
      <c r="H79" s="59" t="e">
        <f>E79*100/D79</f>
        <v>#DIV/0!</v>
      </c>
      <c r="I79" s="61">
        <f>E79-D79</f>
        <v>0</v>
      </c>
    </row>
    <row r="80" spans="1:9" ht="12.75">
      <c r="A80" s="38" t="s">
        <v>93</v>
      </c>
      <c r="B80" s="38" t="s">
        <v>94</v>
      </c>
      <c r="C80" s="38"/>
      <c r="D80" s="38"/>
      <c r="E80" s="39"/>
      <c r="F80" s="39"/>
      <c r="G80" s="39"/>
      <c r="H80" s="39"/>
      <c r="I80" s="49"/>
    </row>
    <row r="81" spans="1:9" ht="12.75">
      <c r="A81" s="20"/>
      <c r="B81" s="20" t="s">
        <v>95</v>
      </c>
      <c r="C81" s="20">
        <v>4</v>
      </c>
      <c r="D81" s="20">
        <v>4</v>
      </c>
      <c r="E81" s="53"/>
      <c r="F81" s="53"/>
      <c r="G81" s="53"/>
      <c r="H81" s="53">
        <f>E81*100/D81</f>
        <v>0</v>
      </c>
      <c r="I81" s="54">
        <f>E81-D81</f>
        <v>-4</v>
      </c>
    </row>
    <row r="82" spans="1:9" ht="12.75">
      <c r="A82" s="38" t="s">
        <v>96</v>
      </c>
      <c r="B82" s="38" t="s">
        <v>216</v>
      </c>
      <c r="C82" s="38"/>
      <c r="D82" s="38"/>
      <c r="E82" s="59"/>
      <c r="F82" s="75"/>
      <c r="G82" s="75"/>
      <c r="H82" s="75"/>
      <c r="I82" s="54"/>
    </row>
    <row r="83" spans="1:9" ht="12.75">
      <c r="A83" s="38" t="s">
        <v>97</v>
      </c>
      <c r="B83" s="38" t="s">
        <v>98</v>
      </c>
      <c r="C83" s="78"/>
      <c r="D83" s="78"/>
      <c r="E83" s="59"/>
      <c r="F83" s="59"/>
      <c r="G83" s="59"/>
      <c r="H83" s="59" t="e">
        <f>E83*100/D83</f>
        <v>#DIV/0!</v>
      </c>
      <c r="I83" s="61">
        <f>E83-D83</f>
        <v>0</v>
      </c>
    </row>
    <row r="84" spans="1:9" ht="12.75">
      <c r="A84" s="48" t="s">
        <v>99</v>
      </c>
      <c r="B84" s="47" t="s">
        <v>94</v>
      </c>
      <c r="C84" s="76"/>
      <c r="D84" s="76"/>
      <c r="E84" s="44"/>
      <c r="F84" s="44"/>
      <c r="G84" s="44"/>
      <c r="H84" s="44"/>
      <c r="I84" s="45"/>
    </row>
    <row r="85" spans="1:9" ht="12.75">
      <c r="A85" s="46"/>
      <c r="B85" s="5" t="s">
        <v>100</v>
      </c>
      <c r="C85" s="76"/>
      <c r="D85" s="76"/>
      <c r="E85" s="44"/>
      <c r="F85" s="44"/>
      <c r="G85" s="44"/>
      <c r="H85" s="44"/>
      <c r="I85" s="45"/>
    </row>
    <row r="86" spans="1:9" ht="12.75">
      <c r="A86" s="38" t="s">
        <v>101</v>
      </c>
      <c r="B86" s="38" t="s">
        <v>102</v>
      </c>
      <c r="C86" s="48"/>
      <c r="D86" s="48"/>
      <c r="E86" s="77"/>
      <c r="F86" s="92"/>
      <c r="G86" s="77"/>
      <c r="H86" s="77"/>
      <c r="I86" s="49"/>
    </row>
    <row r="87" spans="1:9" ht="12.75">
      <c r="A87" s="20"/>
      <c r="B87" s="20" t="s">
        <v>103</v>
      </c>
      <c r="C87" s="41">
        <f>C88+C89</f>
        <v>0</v>
      </c>
      <c r="D87" s="41">
        <f>D88+D89</f>
        <v>0</v>
      </c>
      <c r="E87" s="41">
        <f>E88+E89</f>
        <v>60</v>
      </c>
      <c r="F87" s="41">
        <f>F88+F89</f>
        <v>0</v>
      </c>
      <c r="G87" s="41">
        <f>G88+G89</f>
        <v>0</v>
      </c>
      <c r="H87" s="75" t="e">
        <f>E87*100/D87</f>
        <v>#DIV/0!</v>
      </c>
      <c r="I87" s="54">
        <f>E87-D87</f>
        <v>60</v>
      </c>
    </row>
    <row r="88" spans="1:9" ht="25.5">
      <c r="A88" s="46" t="s">
        <v>236</v>
      </c>
      <c r="B88" s="162" t="s">
        <v>237</v>
      </c>
      <c r="C88" s="76"/>
      <c r="D88" s="76"/>
      <c r="E88" s="44"/>
      <c r="F88" s="116"/>
      <c r="G88" s="116"/>
      <c r="H88" s="44"/>
      <c r="I88" s="45"/>
    </row>
    <row r="89" spans="1:9" ht="24">
      <c r="A89" s="58" t="s">
        <v>272</v>
      </c>
      <c r="B89" s="215" t="s">
        <v>278</v>
      </c>
      <c r="C89" s="78"/>
      <c r="D89" s="78"/>
      <c r="E89" s="74">
        <v>60</v>
      </c>
      <c r="F89" s="211"/>
      <c r="G89" s="59"/>
      <c r="H89" s="59"/>
      <c r="I89" s="61"/>
    </row>
    <row r="90" spans="1:9" ht="24">
      <c r="A90" s="78" t="s">
        <v>273</v>
      </c>
      <c r="B90" s="214" t="s">
        <v>279</v>
      </c>
      <c r="C90" s="78"/>
      <c r="D90" s="78"/>
      <c r="E90" s="74">
        <v>3</v>
      </c>
      <c r="F90" s="211"/>
      <c r="G90" s="74"/>
      <c r="H90" s="59"/>
      <c r="I90" s="61"/>
    </row>
    <row r="91" spans="1:9" ht="12.75">
      <c r="A91" s="78" t="s">
        <v>104</v>
      </c>
      <c r="B91" s="78" t="s">
        <v>105</v>
      </c>
      <c r="C91" s="78">
        <f>C93</f>
        <v>568.7</v>
      </c>
      <c r="D91" s="78">
        <f>D93</f>
        <v>568.7</v>
      </c>
      <c r="E91" s="212">
        <f>E93</f>
        <v>51.875</v>
      </c>
      <c r="F91" s="212">
        <f>F93</f>
        <v>0</v>
      </c>
      <c r="G91" s="212">
        <f>G93</f>
        <v>37.4</v>
      </c>
      <c r="H91" s="59">
        <f>E91*100/D91</f>
        <v>9.121681026903463</v>
      </c>
      <c r="I91" s="61">
        <f>E91-D91</f>
        <v>-516.825</v>
      </c>
    </row>
    <row r="92" spans="1:9" ht="12.75">
      <c r="A92" s="48" t="s">
        <v>106</v>
      </c>
      <c r="B92" s="38" t="s">
        <v>107</v>
      </c>
      <c r="C92" s="48"/>
      <c r="D92" s="48"/>
      <c r="E92" s="39"/>
      <c r="F92" s="39"/>
      <c r="G92" s="39"/>
      <c r="H92" s="39"/>
      <c r="I92" s="49"/>
    </row>
    <row r="93" spans="1:9" ht="12.75">
      <c r="A93" s="46"/>
      <c r="B93" s="76" t="s">
        <v>108</v>
      </c>
      <c r="C93" s="46">
        <v>568.7</v>
      </c>
      <c r="D93" s="46">
        <v>568.7</v>
      </c>
      <c r="E93" s="51">
        <v>51.875</v>
      </c>
      <c r="F93" s="51"/>
      <c r="G93" s="51">
        <v>37.4</v>
      </c>
      <c r="H93" s="51">
        <f>E93*100/D93</f>
        <v>9.121681026903463</v>
      </c>
      <c r="I93" s="45">
        <f>E93-D93</f>
        <v>-516.825</v>
      </c>
    </row>
    <row r="94" spans="1:9" ht="13.5">
      <c r="A94" s="35" t="s">
        <v>111</v>
      </c>
      <c r="B94" s="174" t="s">
        <v>112</v>
      </c>
      <c r="C94" s="64">
        <f>C95+C96+C97</f>
        <v>0</v>
      </c>
      <c r="D94" s="64">
        <f>D95+D96+D97</f>
        <v>0</v>
      </c>
      <c r="E94" s="64">
        <f>E95+E96+E97</f>
        <v>241.69799999999998</v>
      </c>
      <c r="F94" s="64">
        <f>F95+F96+F97</f>
        <v>0</v>
      </c>
      <c r="G94" s="64">
        <f>G95+G96+G97</f>
        <v>-1654.9</v>
      </c>
      <c r="H94" s="24" t="e">
        <f aca="true" t="shared" si="1" ref="H94:H171">E94*100/D94</f>
        <v>#DIV/0!</v>
      </c>
      <c r="I94" s="60">
        <f aca="true" t="shared" si="2" ref="I94:I171">E94-D94</f>
        <v>241.69799999999998</v>
      </c>
    </row>
    <row r="95" spans="1:9" ht="12.75">
      <c r="A95" s="46" t="s">
        <v>113</v>
      </c>
      <c r="B95" s="5" t="s">
        <v>114</v>
      </c>
      <c r="C95" s="41"/>
      <c r="D95" s="41"/>
      <c r="E95" s="53">
        <v>142.051</v>
      </c>
      <c r="F95" s="53"/>
      <c r="G95" s="53">
        <v>107.6</v>
      </c>
      <c r="H95" s="75" t="e">
        <f t="shared" si="1"/>
        <v>#DIV/0!</v>
      </c>
      <c r="I95" s="54">
        <f t="shared" si="2"/>
        <v>142.051</v>
      </c>
    </row>
    <row r="96" spans="1:9" ht="12.75">
      <c r="A96" s="48" t="s">
        <v>186</v>
      </c>
      <c r="B96" s="78" t="s">
        <v>114</v>
      </c>
      <c r="C96" s="78"/>
      <c r="D96" s="78"/>
      <c r="E96" s="74"/>
      <c r="F96" s="74"/>
      <c r="G96" s="74"/>
      <c r="H96" s="59" t="e">
        <f t="shared" si="1"/>
        <v>#DIV/0!</v>
      </c>
      <c r="I96" s="54">
        <f t="shared" si="2"/>
        <v>0</v>
      </c>
    </row>
    <row r="97" spans="1:9" ht="13.5" thickBot="1">
      <c r="A97" s="48" t="s">
        <v>115</v>
      </c>
      <c r="B97" s="47" t="s">
        <v>112</v>
      </c>
      <c r="C97" s="48"/>
      <c r="D97" s="48"/>
      <c r="E97" s="77">
        <v>99.647</v>
      </c>
      <c r="F97" s="77"/>
      <c r="G97" s="77">
        <v>-1762.5</v>
      </c>
      <c r="H97" s="77" t="e">
        <f t="shared" si="1"/>
        <v>#DIV/0!</v>
      </c>
      <c r="I97" s="45">
        <f t="shared" si="2"/>
        <v>99.647</v>
      </c>
    </row>
    <row r="98" spans="1:9" ht="13.5" thickBot="1">
      <c r="A98" s="165" t="s">
        <v>120</v>
      </c>
      <c r="B98" s="123" t="s">
        <v>121</v>
      </c>
      <c r="C98" s="189">
        <f>C99+C169+C167+C166</f>
        <v>405992.5729999999</v>
      </c>
      <c r="D98" s="189">
        <f>D99+D169+D167+D166</f>
        <v>407668.7689999999</v>
      </c>
      <c r="E98" s="150">
        <f>E99+E169+E167+E166</f>
        <v>59655.99266</v>
      </c>
      <c r="F98" s="150"/>
      <c r="G98" s="150">
        <f>G99+G169</f>
        <v>59966.927</v>
      </c>
      <c r="H98" s="150">
        <f t="shared" si="1"/>
        <v>14.63344685596949</v>
      </c>
      <c r="I98" s="152">
        <f t="shared" si="2"/>
        <v>-348012.7763399999</v>
      </c>
    </row>
    <row r="99" spans="1:9" ht="13.5" thickBot="1">
      <c r="A99" s="117" t="s">
        <v>222</v>
      </c>
      <c r="B99" s="119" t="s">
        <v>223</v>
      </c>
      <c r="C99" s="190">
        <f>C100+C103+C122+C157</f>
        <v>405992.5729999999</v>
      </c>
      <c r="D99" s="190">
        <f>D100+D103+D122+D157</f>
        <v>407162.3549999999</v>
      </c>
      <c r="E99" s="118">
        <f>E100+E103+E122+E157</f>
        <v>60255.023660000006</v>
      </c>
      <c r="F99" s="118"/>
      <c r="G99" s="118">
        <f>G100+G103+G122+G157</f>
        <v>59966.927</v>
      </c>
      <c r="H99" s="118">
        <f t="shared" si="1"/>
        <v>14.79877079009429</v>
      </c>
      <c r="I99" s="120">
        <f t="shared" si="2"/>
        <v>-346907.3313399999</v>
      </c>
    </row>
    <row r="100" spans="1:9" ht="13.5" thickBot="1">
      <c r="A100" s="123" t="s">
        <v>122</v>
      </c>
      <c r="B100" s="124" t="s">
        <v>123</v>
      </c>
      <c r="C100" s="125">
        <f>C101+C102</f>
        <v>118247</v>
      </c>
      <c r="D100" s="125">
        <f>D101+D102</f>
        <v>118247</v>
      </c>
      <c r="E100" s="125">
        <f>E101+E102</f>
        <v>17342</v>
      </c>
      <c r="F100" s="125"/>
      <c r="G100" s="125">
        <f>G101+G102</f>
        <v>16788</v>
      </c>
      <c r="H100" s="150">
        <f t="shared" si="1"/>
        <v>14.665911185907465</v>
      </c>
      <c r="I100" s="152">
        <f t="shared" si="2"/>
        <v>-100905</v>
      </c>
    </row>
    <row r="101" spans="1:9" ht="12.75">
      <c r="A101" s="41" t="s">
        <v>124</v>
      </c>
      <c r="B101" s="87" t="s">
        <v>125</v>
      </c>
      <c r="C101" s="191">
        <v>118247</v>
      </c>
      <c r="D101" s="191">
        <v>118247</v>
      </c>
      <c r="E101" s="41">
        <v>17342</v>
      </c>
      <c r="F101" s="46"/>
      <c r="G101" s="46">
        <v>16788</v>
      </c>
      <c r="H101" s="44">
        <f t="shared" si="1"/>
        <v>14.665911185907465</v>
      </c>
      <c r="I101" s="45">
        <f t="shared" si="2"/>
        <v>-100905</v>
      </c>
    </row>
    <row r="102" spans="1:9" ht="26.25" thickBot="1">
      <c r="A102" s="166" t="s">
        <v>208</v>
      </c>
      <c r="B102" s="122" t="s">
        <v>210</v>
      </c>
      <c r="C102" s="192"/>
      <c r="D102" s="192"/>
      <c r="E102" s="46"/>
      <c r="G102" s="58"/>
      <c r="H102" s="59"/>
      <c r="I102" s="61"/>
    </row>
    <row r="103" spans="1:10" ht="13.5" thickBot="1">
      <c r="A103" s="123" t="s">
        <v>126</v>
      </c>
      <c r="B103" s="124" t="s">
        <v>127</v>
      </c>
      <c r="C103" s="125">
        <f>C105+C106+C107+C108+C112+C104+C109</f>
        <v>19714.399999999998</v>
      </c>
      <c r="D103" s="125">
        <f>D105+D106+D107+D108+D112+D104+D109</f>
        <v>19714.399999999998</v>
      </c>
      <c r="E103" s="125">
        <f>E105+E106+E107+E108+E112+E104+E109+E110</f>
        <v>916.088</v>
      </c>
      <c r="F103" s="126"/>
      <c r="G103" s="125">
        <f>G105+G106+G107+G108+G112+G104+G109+G110+G111</f>
        <v>2384.9400000000005</v>
      </c>
      <c r="H103" s="127">
        <f t="shared" si="1"/>
        <v>4.64679625045652</v>
      </c>
      <c r="I103" s="128">
        <f t="shared" si="2"/>
        <v>-18798.311999999998</v>
      </c>
      <c r="J103" s="13"/>
    </row>
    <row r="104" spans="1:10" ht="25.5">
      <c r="A104" s="129" t="s">
        <v>230</v>
      </c>
      <c r="B104" s="130" t="s">
        <v>231</v>
      </c>
      <c r="C104" s="193"/>
      <c r="D104" s="193"/>
      <c r="E104" s="131"/>
      <c r="F104" s="132"/>
      <c r="G104" s="132"/>
      <c r="H104" s="75" t="e">
        <f t="shared" si="1"/>
        <v>#DIV/0!</v>
      </c>
      <c r="I104" s="54">
        <f t="shared" si="2"/>
        <v>0</v>
      </c>
      <c r="J104" s="13"/>
    </row>
    <row r="105" spans="1:10" ht="12.75">
      <c r="A105" s="46" t="s">
        <v>128</v>
      </c>
      <c r="B105" s="94" t="s">
        <v>129</v>
      </c>
      <c r="C105" s="194"/>
      <c r="D105" s="194"/>
      <c r="E105" s="73"/>
      <c r="F105" s="73"/>
      <c r="G105" s="73"/>
      <c r="H105" s="75" t="e">
        <f t="shared" si="1"/>
        <v>#DIV/0!</v>
      </c>
      <c r="I105" s="54">
        <f t="shared" si="2"/>
        <v>0</v>
      </c>
      <c r="J105" s="13"/>
    </row>
    <row r="106" spans="1:9" ht="12.75">
      <c r="A106" s="48" t="s">
        <v>131</v>
      </c>
      <c r="B106" s="85" t="s">
        <v>132</v>
      </c>
      <c r="C106" s="195"/>
      <c r="D106" s="195"/>
      <c r="E106" s="58"/>
      <c r="F106" s="58"/>
      <c r="G106" s="58">
        <v>396.04</v>
      </c>
      <c r="H106" s="59" t="e">
        <f t="shared" si="1"/>
        <v>#DIV/0!</v>
      </c>
      <c r="I106" s="54">
        <f t="shared" si="2"/>
        <v>0</v>
      </c>
    </row>
    <row r="107" spans="1:9" ht="12.75">
      <c r="A107" s="58" t="s">
        <v>133</v>
      </c>
      <c r="B107" s="85" t="s">
        <v>134</v>
      </c>
      <c r="C107" s="196">
        <v>2743.6</v>
      </c>
      <c r="D107" s="196">
        <v>2743.6</v>
      </c>
      <c r="E107" s="59">
        <v>587.448</v>
      </c>
      <c r="F107" s="58"/>
      <c r="G107" s="58">
        <v>619.6</v>
      </c>
      <c r="H107" s="59">
        <f t="shared" si="1"/>
        <v>21.41157603149147</v>
      </c>
      <c r="I107" s="54">
        <f t="shared" si="2"/>
        <v>-2156.152</v>
      </c>
    </row>
    <row r="108" spans="1:10" s="13" customFormat="1" ht="12.75">
      <c r="A108" s="41" t="s">
        <v>187</v>
      </c>
      <c r="B108" s="87" t="s">
        <v>130</v>
      </c>
      <c r="C108" s="191"/>
      <c r="D108" s="191"/>
      <c r="E108" s="132"/>
      <c r="F108" s="41"/>
      <c r="G108" s="75"/>
      <c r="H108" s="75" t="e">
        <f t="shared" si="1"/>
        <v>#DIV/0!</v>
      </c>
      <c r="I108" s="54">
        <f t="shared" si="2"/>
        <v>0</v>
      </c>
      <c r="J108" s="8"/>
    </row>
    <row r="109" spans="1:10" s="13" customFormat="1" ht="12.75">
      <c r="A109" s="133" t="s">
        <v>232</v>
      </c>
      <c r="B109" s="101" t="s">
        <v>227</v>
      </c>
      <c r="C109" s="197"/>
      <c r="D109" s="197"/>
      <c r="E109" s="134"/>
      <c r="F109" s="135"/>
      <c r="G109" s="135"/>
      <c r="H109" s="116" t="e">
        <f t="shared" si="1"/>
        <v>#DIV/0!</v>
      </c>
      <c r="I109" s="50">
        <f t="shared" si="2"/>
        <v>0</v>
      </c>
      <c r="J109" s="8"/>
    </row>
    <row r="110" spans="1:10" s="13" customFormat="1" ht="12.75">
      <c r="A110" s="136" t="s">
        <v>233</v>
      </c>
      <c r="B110" s="70" t="s">
        <v>234</v>
      </c>
      <c r="C110" s="198"/>
      <c r="D110" s="198"/>
      <c r="E110" s="137"/>
      <c r="F110" s="58"/>
      <c r="G110" s="58"/>
      <c r="H110" s="59" t="e">
        <f t="shared" si="1"/>
        <v>#DIV/0!</v>
      </c>
      <c r="I110" s="61">
        <f t="shared" si="2"/>
        <v>0</v>
      </c>
      <c r="J110" s="8"/>
    </row>
    <row r="111" spans="1:10" s="13" customFormat="1" ht="12.75">
      <c r="A111" s="136" t="s">
        <v>188</v>
      </c>
      <c r="B111" s="70" t="s">
        <v>240</v>
      </c>
      <c r="C111" s="198"/>
      <c r="D111" s="198"/>
      <c r="E111" s="137"/>
      <c r="F111" s="58"/>
      <c r="G111" s="58"/>
      <c r="H111" s="59"/>
      <c r="I111" s="61"/>
      <c r="J111" s="8"/>
    </row>
    <row r="112" spans="1:9" ht="13.5" thickBot="1">
      <c r="A112" s="138" t="s">
        <v>135</v>
      </c>
      <c r="B112" s="138" t="s">
        <v>136</v>
      </c>
      <c r="C112" s="199">
        <f>C114+C115+C116+C117+C119+C120+C121+C113+C118</f>
        <v>16970.8</v>
      </c>
      <c r="D112" s="199">
        <f>D114+D115+D116+D117+D119+D120+D121+D113+D118</f>
        <v>16970.8</v>
      </c>
      <c r="E112" s="140">
        <f>E114+E115+E116+E117+E119+E120+E121+E113</f>
        <v>328.64</v>
      </c>
      <c r="F112" s="139"/>
      <c r="G112" s="139">
        <f>G114+G115+G116+G117+G119+G120+G121+G113+G118</f>
        <v>1369.3000000000002</v>
      </c>
      <c r="H112" s="139">
        <f t="shared" si="1"/>
        <v>1.9365026987531526</v>
      </c>
      <c r="I112" s="120">
        <f t="shared" si="2"/>
        <v>-16642.16</v>
      </c>
    </row>
    <row r="113" spans="1:9" ht="12.75">
      <c r="A113" s="41" t="s">
        <v>135</v>
      </c>
      <c r="B113" s="87" t="s">
        <v>189</v>
      </c>
      <c r="C113" s="191"/>
      <c r="D113" s="191"/>
      <c r="E113" s="75"/>
      <c r="F113" s="75"/>
      <c r="G113" s="75"/>
      <c r="H113" s="75" t="e">
        <f t="shared" si="1"/>
        <v>#DIV/0!</v>
      </c>
      <c r="I113" s="54">
        <f t="shared" si="2"/>
        <v>0</v>
      </c>
    </row>
    <row r="114" spans="1:9" ht="12.75">
      <c r="A114" s="58" t="s">
        <v>135</v>
      </c>
      <c r="B114" s="87" t="s">
        <v>137</v>
      </c>
      <c r="C114" s="191">
        <v>3268.9</v>
      </c>
      <c r="D114" s="191">
        <v>3268.9</v>
      </c>
      <c r="E114" s="132"/>
      <c r="F114" s="41"/>
      <c r="G114" s="41"/>
      <c r="H114" s="75">
        <f t="shared" si="1"/>
        <v>0</v>
      </c>
      <c r="I114" s="54">
        <f t="shared" si="2"/>
        <v>-3268.9</v>
      </c>
    </row>
    <row r="115" spans="1:9" ht="12.75">
      <c r="A115" s="48" t="s">
        <v>135</v>
      </c>
      <c r="B115" s="99" t="s">
        <v>138</v>
      </c>
      <c r="C115" s="195">
        <v>8176.9</v>
      </c>
      <c r="D115" s="195">
        <v>8176.9</v>
      </c>
      <c r="E115" s="77">
        <v>314.64</v>
      </c>
      <c r="F115" s="48"/>
      <c r="G115" s="48">
        <v>1335.4</v>
      </c>
      <c r="H115" s="77">
        <f t="shared" si="1"/>
        <v>3.8479130232728784</v>
      </c>
      <c r="I115" s="61">
        <f t="shared" si="2"/>
        <v>-7862.259999999999</v>
      </c>
    </row>
    <row r="116" spans="1:9" ht="12.75">
      <c r="A116" s="48" t="s">
        <v>135</v>
      </c>
      <c r="B116" s="85" t="s">
        <v>139</v>
      </c>
      <c r="C116" s="196">
        <v>568.3</v>
      </c>
      <c r="D116" s="196">
        <v>568.3</v>
      </c>
      <c r="E116" s="59">
        <v>14</v>
      </c>
      <c r="F116" s="77"/>
      <c r="G116" s="77">
        <v>33.9</v>
      </c>
      <c r="H116" s="77">
        <f t="shared" si="1"/>
        <v>2.4634875945803274</v>
      </c>
      <c r="I116" s="61">
        <f t="shared" si="2"/>
        <v>-554.3</v>
      </c>
    </row>
    <row r="117" spans="1:9" ht="12.75">
      <c r="A117" s="48" t="s">
        <v>135</v>
      </c>
      <c r="B117" s="85" t="s">
        <v>238</v>
      </c>
      <c r="C117" s="196"/>
      <c r="D117" s="196"/>
      <c r="E117" s="59"/>
      <c r="F117" s="77"/>
      <c r="G117" s="77"/>
      <c r="H117" s="77" t="e">
        <f t="shared" si="1"/>
        <v>#DIV/0!</v>
      </c>
      <c r="I117" s="61">
        <f t="shared" si="2"/>
        <v>0</v>
      </c>
    </row>
    <row r="118" spans="1:9" ht="12.75">
      <c r="A118" s="48" t="s">
        <v>135</v>
      </c>
      <c r="B118" s="87" t="s">
        <v>262</v>
      </c>
      <c r="C118" s="195">
        <v>2053.6</v>
      </c>
      <c r="D118" s="195">
        <v>2053.6</v>
      </c>
      <c r="E118" s="77"/>
      <c r="F118" s="77"/>
      <c r="G118" s="77"/>
      <c r="H118" s="77"/>
      <c r="I118" s="49"/>
    </row>
    <row r="119" spans="1:9" ht="12.75">
      <c r="A119" s="48" t="s">
        <v>135</v>
      </c>
      <c r="B119" s="87" t="s">
        <v>261</v>
      </c>
      <c r="C119" s="195">
        <v>885</v>
      </c>
      <c r="D119" s="195">
        <v>885</v>
      </c>
      <c r="E119" s="77"/>
      <c r="F119" s="77"/>
      <c r="G119" s="77"/>
      <c r="H119" s="77">
        <f t="shared" si="1"/>
        <v>0</v>
      </c>
      <c r="I119" s="49">
        <f t="shared" si="2"/>
        <v>-885</v>
      </c>
    </row>
    <row r="120" spans="1:9" ht="12.75">
      <c r="A120" s="48" t="s">
        <v>135</v>
      </c>
      <c r="B120" s="99" t="s">
        <v>263</v>
      </c>
      <c r="C120" s="195">
        <v>2018.1</v>
      </c>
      <c r="D120" s="195">
        <v>2018.1</v>
      </c>
      <c r="E120" s="59"/>
      <c r="F120" s="59"/>
      <c r="G120" s="59"/>
      <c r="H120" s="59">
        <f t="shared" si="1"/>
        <v>0</v>
      </c>
      <c r="I120" s="61">
        <f t="shared" si="2"/>
        <v>-2018.1</v>
      </c>
    </row>
    <row r="121" spans="1:9" ht="13.5" thickBot="1">
      <c r="A121" s="48" t="s">
        <v>135</v>
      </c>
      <c r="B121" s="85" t="s">
        <v>140</v>
      </c>
      <c r="C121" s="196"/>
      <c r="D121" s="196"/>
      <c r="E121" s="59"/>
      <c r="F121" s="59"/>
      <c r="G121" s="59"/>
      <c r="H121" s="59" t="e">
        <f t="shared" si="1"/>
        <v>#DIV/0!</v>
      </c>
      <c r="I121" s="61">
        <f t="shared" si="2"/>
        <v>0</v>
      </c>
    </row>
    <row r="122" spans="1:9" ht="13.5" thickBot="1">
      <c r="A122" s="123" t="s">
        <v>141</v>
      </c>
      <c r="B122" s="141" t="s">
        <v>142</v>
      </c>
      <c r="C122" s="142">
        <f>C131+C124+C125+C126+C127+C128+C129+C130+C150+C151+C152+C153+C154+C155</f>
        <v>244682.84799999994</v>
      </c>
      <c r="D122" s="142">
        <f>D131+D124+D125+D126+D127+D128+D129+D130+D150+D151+D152+D153+D154+D155</f>
        <v>245192.84799999994</v>
      </c>
      <c r="E122" s="142">
        <f>E131+E124+E125+E126+E127+E128+E129+E130+E150+E151+E152+E153+E154+E155</f>
        <v>39770.40066</v>
      </c>
      <c r="F122" s="142">
        <f>F131+F124+F125+F126+F127+F128+F129+F130+F150+F151+F152+F153+F154+F155</f>
        <v>0</v>
      </c>
      <c r="G122" s="142">
        <f>G131+G124+G125+G126+G127+G128+G129+G130+G150+G151+G152+G153+G154+G155</f>
        <v>37603.887</v>
      </c>
      <c r="H122" s="143">
        <f t="shared" si="1"/>
        <v>16.220049232431123</v>
      </c>
      <c r="I122" s="144">
        <f t="shared" si="2"/>
        <v>-205422.44733999996</v>
      </c>
    </row>
    <row r="123" spans="1:9" ht="24" customHeight="1">
      <c r="A123" s="41" t="s">
        <v>206</v>
      </c>
      <c r="B123" s="145" t="s">
        <v>207</v>
      </c>
      <c r="C123" s="200"/>
      <c r="D123" s="200"/>
      <c r="E123" s="137"/>
      <c r="F123" s="111"/>
      <c r="G123" s="137"/>
      <c r="H123" s="24"/>
      <c r="I123" s="60"/>
    </row>
    <row r="124" spans="1:9" ht="12.75">
      <c r="A124" s="41" t="s">
        <v>143</v>
      </c>
      <c r="B124" s="146" t="s">
        <v>144</v>
      </c>
      <c r="C124" s="201">
        <v>636.5</v>
      </c>
      <c r="D124" s="201">
        <v>636.5</v>
      </c>
      <c r="E124" s="46">
        <v>636.5</v>
      </c>
      <c r="F124" s="46"/>
      <c r="G124" s="46">
        <v>626.7</v>
      </c>
      <c r="H124" s="75">
        <f t="shared" si="1"/>
        <v>100</v>
      </c>
      <c r="I124" s="54">
        <f t="shared" si="2"/>
        <v>0</v>
      </c>
    </row>
    <row r="125" spans="1:9" ht="25.5">
      <c r="A125" s="41" t="s">
        <v>180</v>
      </c>
      <c r="B125" s="147" t="s">
        <v>195</v>
      </c>
      <c r="C125" s="202">
        <v>22180.3</v>
      </c>
      <c r="D125" s="202">
        <v>22180.3</v>
      </c>
      <c r="E125" s="59">
        <v>3800</v>
      </c>
      <c r="F125" s="58"/>
      <c r="G125" s="59">
        <v>5450</v>
      </c>
      <c r="H125" s="59">
        <f t="shared" si="1"/>
        <v>17.132320121909984</v>
      </c>
      <c r="I125" s="54">
        <f t="shared" si="2"/>
        <v>-18380.3</v>
      </c>
    </row>
    <row r="126" spans="1:9" ht="38.25">
      <c r="A126" s="58" t="s">
        <v>209</v>
      </c>
      <c r="B126" s="147" t="s">
        <v>211</v>
      </c>
      <c r="C126" s="201">
        <v>120.6</v>
      </c>
      <c r="D126" s="201">
        <v>120.6</v>
      </c>
      <c r="E126" s="59">
        <v>21.3</v>
      </c>
      <c r="F126" s="58"/>
      <c r="G126" s="58">
        <v>23.3</v>
      </c>
      <c r="H126" s="59"/>
      <c r="I126" s="54"/>
    </row>
    <row r="127" spans="1:10" ht="12.75">
      <c r="A127" s="58" t="s">
        <v>146</v>
      </c>
      <c r="B127" s="85" t="s">
        <v>147</v>
      </c>
      <c r="C127" s="191">
        <v>1220.6</v>
      </c>
      <c r="D127" s="191">
        <v>1220.6</v>
      </c>
      <c r="E127" s="58">
        <v>1220.6</v>
      </c>
      <c r="F127" s="58"/>
      <c r="G127" s="58"/>
      <c r="H127" s="59">
        <f t="shared" si="1"/>
        <v>100</v>
      </c>
      <c r="I127" s="54">
        <f t="shared" si="2"/>
        <v>0</v>
      </c>
      <c r="J127" s="13"/>
    </row>
    <row r="128" spans="1:10" ht="25.5">
      <c r="A128" s="58" t="s">
        <v>203</v>
      </c>
      <c r="B128" s="147" t="s">
        <v>204</v>
      </c>
      <c r="C128" s="201">
        <v>421.4</v>
      </c>
      <c r="D128" s="201">
        <v>421.4</v>
      </c>
      <c r="E128" s="59"/>
      <c r="F128" s="58"/>
      <c r="G128" s="59"/>
      <c r="H128" s="59"/>
      <c r="I128" s="54"/>
      <c r="J128" s="13"/>
    </row>
    <row r="129" spans="1:10" s="13" customFormat="1" ht="12.75">
      <c r="A129" s="58" t="s">
        <v>148</v>
      </c>
      <c r="B129" s="85" t="s">
        <v>149</v>
      </c>
      <c r="C129" s="191"/>
      <c r="D129" s="191">
        <v>510</v>
      </c>
      <c r="E129" s="58">
        <v>330</v>
      </c>
      <c r="F129" s="58"/>
      <c r="G129" s="58">
        <v>340</v>
      </c>
      <c r="H129" s="59">
        <f t="shared" si="1"/>
        <v>64.70588235294117</v>
      </c>
      <c r="I129" s="54">
        <f t="shared" si="2"/>
        <v>-180</v>
      </c>
      <c r="J129" s="8"/>
    </row>
    <row r="130" spans="1:9" ht="13.5" thickBot="1">
      <c r="A130" s="48" t="s">
        <v>150</v>
      </c>
      <c r="B130" s="99" t="s">
        <v>151</v>
      </c>
      <c r="C130" s="194">
        <v>4340.3</v>
      </c>
      <c r="D130" s="194">
        <v>4340.3</v>
      </c>
      <c r="E130" s="48">
        <v>775</v>
      </c>
      <c r="F130" s="48"/>
      <c r="G130" s="206">
        <v>643.667</v>
      </c>
      <c r="H130" s="77">
        <f t="shared" si="1"/>
        <v>17.85590857774808</v>
      </c>
      <c r="I130" s="45">
        <f t="shared" si="2"/>
        <v>-3565.3</v>
      </c>
    </row>
    <row r="131" spans="1:9" ht="13.5" thickBot="1">
      <c r="A131" s="148" t="s">
        <v>152</v>
      </c>
      <c r="B131" s="149" t="s">
        <v>153</v>
      </c>
      <c r="C131" s="125">
        <f>C135+C136+C139+C140+C145+C146+C144+C147+C132+C134+C133+C137+C138+C141+C142+C143+C148</f>
        <v>159364.49999999997</v>
      </c>
      <c r="D131" s="125">
        <f>D135+D136+D139+D140+D145+D146+D144+D147+D132+D134+D133+D137+D138+D141+D142+D143+D148</f>
        <v>159364.49999999997</v>
      </c>
      <c r="E131" s="125">
        <f>E135+E136+E139+E140+E145+E146+E144+E147+E132+E134+E133+E137+E138+E141+E142+E143+E148</f>
        <v>25201.66666</v>
      </c>
      <c r="F131" s="125">
        <f>F135+F136+F139+F140+F145+F146+F144+F147+F132+F134+F133+F137+F138+F141+F142+F143+F148</f>
        <v>0</v>
      </c>
      <c r="G131" s="125">
        <f>G135+G136+G139+G140+G145+G146+G144+G147+G132+G134+G133+G137+G138+G141+G142+G143+G148</f>
        <v>22480.120000000003</v>
      </c>
      <c r="H131" s="151">
        <f t="shared" si="1"/>
        <v>15.813852307132393</v>
      </c>
      <c r="I131" s="152">
        <f t="shared" si="2"/>
        <v>-134162.83333999998</v>
      </c>
    </row>
    <row r="132" spans="1:9" ht="12.75">
      <c r="A132" s="41" t="s">
        <v>152</v>
      </c>
      <c r="B132" s="85" t="s">
        <v>145</v>
      </c>
      <c r="C132" s="191">
        <v>13249.9</v>
      </c>
      <c r="D132" s="191">
        <v>13249.9</v>
      </c>
      <c r="E132" s="132">
        <v>2466.603</v>
      </c>
      <c r="F132" s="121"/>
      <c r="G132" s="134">
        <v>2336.42</v>
      </c>
      <c r="H132" s="153">
        <f t="shared" si="1"/>
        <v>18.616012196318465</v>
      </c>
      <c r="I132" s="26"/>
    </row>
    <row r="133" spans="1:9" ht="24" customHeight="1">
      <c r="A133" s="41" t="s">
        <v>152</v>
      </c>
      <c r="B133" s="146" t="s">
        <v>201</v>
      </c>
      <c r="C133" s="201">
        <v>2076.2</v>
      </c>
      <c r="D133" s="201">
        <v>2076.2</v>
      </c>
      <c r="E133" s="132"/>
      <c r="F133" s="121"/>
      <c r="G133" s="137"/>
      <c r="H133" s="59">
        <f t="shared" si="1"/>
        <v>0</v>
      </c>
      <c r="I133" s="26"/>
    </row>
    <row r="134" spans="1:9" ht="16.5" customHeight="1">
      <c r="A134" s="41" t="s">
        <v>152</v>
      </c>
      <c r="B134" s="146" t="s">
        <v>214</v>
      </c>
      <c r="C134" s="201">
        <v>93</v>
      </c>
      <c r="D134" s="201">
        <v>93</v>
      </c>
      <c r="E134" s="132"/>
      <c r="F134" s="121"/>
      <c r="G134" s="111"/>
      <c r="H134" s="59"/>
      <c r="I134" s="26"/>
    </row>
    <row r="135" spans="1:9" ht="12.75">
      <c r="A135" s="41" t="s">
        <v>152</v>
      </c>
      <c r="B135" s="146" t="s">
        <v>154</v>
      </c>
      <c r="C135" s="201">
        <v>10356.3</v>
      </c>
      <c r="D135" s="201">
        <v>10356.3</v>
      </c>
      <c r="E135" s="75">
        <v>558</v>
      </c>
      <c r="F135" s="75"/>
      <c r="G135" s="75">
        <v>540.9</v>
      </c>
      <c r="H135" s="75">
        <f t="shared" si="1"/>
        <v>5.388024680629183</v>
      </c>
      <c r="I135" s="54">
        <f t="shared" si="2"/>
        <v>-9798.3</v>
      </c>
    </row>
    <row r="136" spans="1:9" ht="12.75">
      <c r="A136" s="58" t="s">
        <v>152</v>
      </c>
      <c r="B136" s="85" t="s">
        <v>155</v>
      </c>
      <c r="C136" s="196">
        <v>97299.7</v>
      </c>
      <c r="D136" s="196">
        <v>97299.7</v>
      </c>
      <c r="E136" s="58">
        <v>16200</v>
      </c>
      <c r="F136" s="58"/>
      <c r="G136" s="58">
        <v>13806</v>
      </c>
      <c r="H136" s="59">
        <f t="shared" si="1"/>
        <v>16.64958884765318</v>
      </c>
      <c r="I136" s="54">
        <f t="shared" si="2"/>
        <v>-81099.7</v>
      </c>
    </row>
    <row r="137" spans="1:9" ht="12.75">
      <c r="A137" s="58" t="s">
        <v>152</v>
      </c>
      <c r="B137" s="85" t="s">
        <v>266</v>
      </c>
      <c r="C137" s="196">
        <v>285.8</v>
      </c>
      <c r="D137" s="196">
        <v>285.8</v>
      </c>
      <c r="E137" s="58">
        <v>47.6</v>
      </c>
      <c r="F137" s="58"/>
      <c r="G137" s="58">
        <v>45</v>
      </c>
      <c r="H137" s="59">
        <f t="shared" si="1"/>
        <v>16.655003498950315</v>
      </c>
      <c r="I137" s="54"/>
    </row>
    <row r="138" spans="1:9" ht="12.75">
      <c r="A138" s="58" t="s">
        <v>152</v>
      </c>
      <c r="B138" s="85" t="s">
        <v>267</v>
      </c>
      <c r="C138" s="196">
        <v>4354.2</v>
      </c>
      <c r="D138" s="196">
        <v>4354.2</v>
      </c>
      <c r="E138" s="58">
        <v>733.2</v>
      </c>
      <c r="F138" s="58"/>
      <c r="G138" s="58"/>
      <c r="H138" s="59"/>
      <c r="I138" s="54"/>
    </row>
    <row r="139" spans="1:9" ht="12.75">
      <c r="A139" s="58" t="s">
        <v>152</v>
      </c>
      <c r="B139" s="85" t="s">
        <v>156</v>
      </c>
      <c r="C139" s="196">
        <v>14772.4</v>
      </c>
      <c r="D139" s="196">
        <v>14772.4</v>
      </c>
      <c r="E139" s="59">
        <v>2462.066</v>
      </c>
      <c r="F139" s="58"/>
      <c r="G139" s="58">
        <v>3056.6</v>
      </c>
      <c r="H139" s="59">
        <f t="shared" si="1"/>
        <v>16.666662153746174</v>
      </c>
      <c r="I139" s="54">
        <f t="shared" si="2"/>
        <v>-12310.333999999999</v>
      </c>
    </row>
    <row r="140" spans="1:9" ht="12.75">
      <c r="A140" s="58" t="s">
        <v>152</v>
      </c>
      <c r="B140" s="85" t="s">
        <v>157</v>
      </c>
      <c r="C140" s="196">
        <v>403.1</v>
      </c>
      <c r="D140" s="196">
        <v>403.1</v>
      </c>
      <c r="E140" s="58">
        <v>100.775</v>
      </c>
      <c r="F140" s="58"/>
      <c r="G140" s="58">
        <v>95.2</v>
      </c>
      <c r="H140" s="59">
        <f t="shared" si="1"/>
        <v>25</v>
      </c>
      <c r="I140" s="54">
        <f t="shared" si="2"/>
        <v>-302.32500000000005</v>
      </c>
    </row>
    <row r="141" spans="1:9" ht="12.75">
      <c r="A141" s="58" t="s">
        <v>152</v>
      </c>
      <c r="B141" s="85" t="s">
        <v>264</v>
      </c>
      <c r="C141" s="196">
        <v>72.8</v>
      </c>
      <c r="D141" s="196">
        <v>72.8</v>
      </c>
      <c r="E141" s="58">
        <v>12.132</v>
      </c>
      <c r="F141" s="58"/>
      <c r="G141" s="58"/>
      <c r="H141" s="59"/>
      <c r="I141" s="54"/>
    </row>
    <row r="142" spans="1:9" ht="12.75">
      <c r="A142" s="58" t="s">
        <v>152</v>
      </c>
      <c r="B142" s="85" t="s">
        <v>265</v>
      </c>
      <c r="C142" s="196">
        <v>24.4</v>
      </c>
      <c r="D142" s="196">
        <v>24.4</v>
      </c>
      <c r="E142" s="58">
        <v>4.06666</v>
      </c>
      <c r="F142" s="58"/>
      <c r="G142" s="58"/>
      <c r="H142" s="59"/>
      <c r="I142" s="54"/>
    </row>
    <row r="143" spans="1:9" ht="12.75">
      <c r="A143" s="58" t="s">
        <v>152</v>
      </c>
      <c r="B143" s="85" t="s">
        <v>205</v>
      </c>
      <c r="C143" s="196">
        <v>51.5</v>
      </c>
      <c r="D143" s="196">
        <v>51.5</v>
      </c>
      <c r="E143" s="58"/>
      <c r="F143" s="58"/>
      <c r="G143" s="58"/>
      <c r="H143" s="59"/>
      <c r="I143" s="54"/>
    </row>
    <row r="144" spans="1:9" ht="12.75">
      <c r="A144" s="58" t="s">
        <v>152</v>
      </c>
      <c r="B144" s="85" t="s">
        <v>158</v>
      </c>
      <c r="C144" s="196">
        <v>823.2</v>
      </c>
      <c r="D144" s="196">
        <v>823.2</v>
      </c>
      <c r="E144" s="58"/>
      <c r="F144" s="58"/>
      <c r="G144" s="58"/>
      <c r="H144" s="59">
        <f t="shared" si="1"/>
        <v>0</v>
      </c>
      <c r="I144" s="54">
        <f t="shared" si="2"/>
        <v>-823.2</v>
      </c>
    </row>
    <row r="145" spans="1:9" ht="12.75">
      <c r="A145" s="58" t="s">
        <v>152</v>
      </c>
      <c r="B145" s="85" t="s">
        <v>159</v>
      </c>
      <c r="C145" s="196">
        <v>200.7</v>
      </c>
      <c r="D145" s="196">
        <v>200.7</v>
      </c>
      <c r="E145" s="59">
        <v>29.224</v>
      </c>
      <c r="F145" s="59"/>
      <c r="G145" s="59">
        <v>32.3</v>
      </c>
      <c r="H145" s="59">
        <f t="shared" si="1"/>
        <v>14.561036372695566</v>
      </c>
      <c r="I145" s="54">
        <f t="shared" si="2"/>
        <v>-171.476</v>
      </c>
    </row>
    <row r="146" spans="1:9" ht="12.75">
      <c r="A146" s="58" t="s">
        <v>152</v>
      </c>
      <c r="B146" s="85" t="s">
        <v>160</v>
      </c>
      <c r="C146" s="196">
        <v>278</v>
      </c>
      <c r="D146" s="196">
        <v>278</v>
      </c>
      <c r="E146" s="59">
        <v>46</v>
      </c>
      <c r="F146" s="58"/>
      <c r="G146" s="58">
        <v>44</v>
      </c>
      <c r="H146" s="59">
        <f t="shared" si="1"/>
        <v>16.546762589928058</v>
      </c>
      <c r="I146" s="54">
        <f t="shared" si="2"/>
        <v>-232</v>
      </c>
    </row>
    <row r="147" spans="1:9" ht="12.75">
      <c r="A147" s="58" t="s">
        <v>152</v>
      </c>
      <c r="B147" s="85" t="s">
        <v>161</v>
      </c>
      <c r="C147" s="191">
        <v>14100.4</v>
      </c>
      <c r="D147" s="191">
        <v>14100.4</v>
      </c>
      <c r="E147" s="77">
        <v>2542</v>
      </c>
      <c r="F147" s="77"/>
      <c r="G147" s="77">
        <v>2523.7</v>
      </c>
      <c r="H147" s="59">
        <f t="shared" si="1"/>
        <v>18.02785736574849</v>
      </c>
      <c r="I147" s="54">
        <f t="shared" si="2"/>
        <v>-11558.4</v>
      </c>
    </row>
    <row r="148" spans="1:9" ht="12.75">
      <c r="A148" s="58" t="s">
        <v>152</v>
      </c>
      <c r="B148" s="87" t="s">
        <v>268</v>
      </c>
      <c r="C148" s="191">
        <v>922.9</v>
      </c>
      <c r="D148" s="191">
        <v>922.9</v>
      </c>
      <c r="E148" s="77"/>
      <c r="F148" s="77"/>
      <c r="G148" s="77"/>
      <c r="H148" s="59"/>
      <c r="I148" s="54"/>
    </row>
    <row r="149" spans="1:9" ht="12.75">
      <c r="A149" s="58" t="s">
        <v>152</v>
      </c>
      <c r="B149" s="87" t="s">
        <v>269</v>
      </c>
      <c r="C149" s="191"/>
      <c r="D149" s="191"/>
      <c r="E149" s="77"/>
      <c r="F149" s="77"/>
      <c r="G149" s="77"/>
      <c r="H149" s="59"/>
      <c r="I149" s="54"/>
    </row>
    <row r="150" spans="1:9" ht="51" customHeight="1">
      <c r="A150" s="41" t="s">
        <v>212</v>
      </c>
      <c r="B150" s="146" t="s">
        <v>213</v>
      </c>
      <c r="C150" s="203">
        <v>3145.1</v>
      </c>
      <c r="D150" s="203">
        <v>3145.1</v>
      </c>
      <c r="E150" s="77"/>
      <c r="F150" s="77"/>
      <c r="G150" s="77"/>
      <c r="H150" s="24">
        <f t="shared" si="1"/>
        <v>0</v>
      </c>
      <c r="I150" s="26">
        <f t="shared" si="2"/>
        <v>-3145.1</v>
      </c>
    </row>
    <row r="151" spans="1:9" ht="12.75">
      <c r="A151" s="41" t="s">
        <v>162</v>
      </c>
      <c r="B151" s="87" t="s">
        <v>163</v>
      </c>
      <c r="C151" s="204">
        <v>7835.3</v>
      </c>
      <c r="D151" s="204">
        <v>7835.3</v>
      </c>
      <c r="E151" s="59">
        <v>1245</v>
      </c>
      <c r="F151" s="59"/>
      <c r="G151" s="59">
        <v>1250</v>
      </c>
      <c r="H151" s="24">
        <f t="shared" si="1"/>
        <v>15.889627710489707</v>
      </c>
      <c r="I151" s="26">
        <f t="shared" si="2"/>
        <v>-6590.3</v>
      </c>
    </row>
    <row r="152" spans="1:9" ht="12.75">
      <c r="A152" s="41" t="s">
        <v>162</v>
      </c>
      <c r="B152" s="87" t="s">
        <v>164</v>
      </c>
      <c r="C152" s="204">
        <v>3541.6</v>
      </c>
      <c r="D152" s="204">
        <v>3541.6</v>
      </c>
      <c r="E152" s="59">
        <v>614.334</v>
      </c>
      <c r="F152" s="59"/>
      <c r="G152" s="59">
        <v>493.1</v>
      </c>
      <c r="H152" s="24">
        <f t="shared" si="1"/>
        <v>17.346227693697763</v>
      </c>
      <c r="I152" s="60">
        <f t="shared" si="2"/>
        <v>-2927.266</v>
      </c>
    </row>
    <row r="153" spans="1:9" ht="12.75">
      <c r="A153" s="46" t="s">
        <v>165</v>
      </c>
      <c r="B153" s="94" t="s">
        <v>166</v>
      </c>
      <c r="C153" s="205">
        <v>1633.3</v>
      </c>
      <c r="D153" s="205">
        <v>1633.3</v>
      </c>
      <c r="E153" s="51"/>
      <c r="F153" s="51"/>
      <c r="G153" s="51"/>
      <c r="H153" s="31">
        <f t="shared" si="1"/>
        <v>0</v>
      </c>
      <c r="I153" s="32">
        <f t="shared" si="2"/>
        <v>-1633.3</v>
      </c>
    </row>
    <row r="154" spans="1:9" ht="13.5" thickBot="1">
      <c r="A154" s="48" t="s">
        <v>270</v>
      </c>
      <c r="B154" s="101" t="s">
        <v>271</v>
      </c>
      <c r="C154" s="206">
        <v>76.348</v>
      </c>
      <c r="D154" s="206">
        <v>76.348</v>
      </c>
      <c r="E154" s="31"/>
      <c r="F154" s="31"/>
      <c r="G154" s="31"/>
      <c r="H154" s="31"/>
      <c r="I154" s="40">
        <f t="shared" si="2"/>
        <v>-76.348</v>
      </c>
    </row>
    <row r="155" spans="1:9" ht="13.5" thickBot="1">
      <c r="A155" s="123" t="s">
        <v>167</v>
      </c>
      <c r="B155" s="124" t="s">
        <v>168</v>
      </c>
      <c r="C155" s="125">
        <f>C156</f>
        <v>40167</v>
      </c>
      <c r="D155" s="125">
        <f>D156</f>
        <v>40167</v>
      </c>
      <c r="E155" s="179">
        <f>E156</f>
        <v>5926</v>
      </c>
      <c r="F155" s="179"/>
      <c r="G155" s="179">
        <f>G156</f>
        <v>6297</v>
      </c>
      <c r="H155" s="180">
        <f t="shared" si="1"/>
        <v>14.753404536061941</v>
      </c>
      <c r="I155" s="181">
        <f t="shared" si="2"/>
        <v>-34241</v>
      </c>
    </row>
    <row r="156" spans="1:9" ht="13.5" thickBot="1">
      <c r="A156" s="154" t="s">
        <v>169</v>
      </c>
      <c r="B156" s="155" t="s">
        <v>170</v>
      </c>
      <c r="C156" s="205">
        <v>40167</v>
      </c>
      <c r="D156" s="205">
        <v>40167</v>
      </c>
      <c r="E156" s="135">
        <v>5926</v>
      </c>
      <c r="F156" s="135"/>
      <c r="G156" s="135">
        <v>6297</v>
      </c>
      <c r="H156" s="44">
        <f t="shared" si="1"/>
        <v>14.753404536061941</v>
      </c>
      <c r="I156" s="45">
        <f t="shared" si="2"/>
        <v>-34241</v>
      </c>
    </row>
    <row r="157" spans="1:9" ht="13.5" thickBot="1">
      <c r="A157" s="123" t="s">
        <v>171</v>
      </c>
      <c r="B157" s="124" t="s">
        <v>197</v>
      </c>
      <c r="C157" s="125">
        <f>C161+C162+C158+C159+C160</f>
        <v>23348.325</v>
      </c>
      <c r="D157" s="125">
        <f>D161+D162+D158+D159+D160</f>
        <v>24008.107</v>
      </c>
      <c r="E157" s="150">
        <f>E161+E162+E158+E159+E160</f>
        <v>2226.535</v>
      </c>
      <c r="F157" s="158"/>
      <c r="G157" s="150">
        <f>G161+G162+G158+G159</f>
        <v>3190.1</v>
      </c>
      <c r="H157" s="151">
        <f t="shared" si="1"/>
        <v>9.274096454168586</v>
      </c>
      <c r="I157" s="152">
        <f t="shared" si="2"/>
        <v>-21781.572</v>
      </c>
    </row>
    <row r="158" spans="1:9" ht="12.75">
      <c r="A158" s="41" t="s">
        <v>173</v>
      </c>
      <c r="B158" s="87" t="s">
        <v>172</v>
      </c>
      <c r="C158" s="191"/>
      <c r="D158" s="191"/>
      <c r="E158" s="75"/>
      <c r="F158" s="157"/>
      <c r="G158" s="75"/>
      <c r="H158" s="25"/>
      <c r="I158" s="26"/>
    </row>
    <row r="159" spans="1:9" ht="25.5">
      <c r="A159" s="58" t="s">
        <v>198</v>
      </c>
      <c r="B159" s="156" t="s">
        <v>199</v>
      </c>
      <c r="C159" s="192"/>
      <c r="D159" s="192"/>
      <c r="E159" s="75"/>
      <c r="F159" s="157"/>
      <c r="G159" s="75"/>
      <c r="H159" s="25"/>
      <c r="I159" s="26"/>
    </row>
    <row r="160" spans="1:9" ht="26.25" thickBot="1">
      <c r="A160" s="48" t="s">
        <v>225</v>
      </c>
      <c r="B160" s="156" t="s">
        <v>226</v>
      </c>
      <c r="C160" s="207"/>
      <c r="D160" s="207"/>
      <c r="E160" s="44"/>
      <c r="F160" s="116"/>
      <c r="G160" s="44"/>
      <c r="H160" s="177"/>
      <c r="I160" s="32"/>
    </row>
    <row r="161" spans="1:9" ht="13.5" thickBot="1">
      <c r="A161" s="123" t="s">
        <v>190</v>
      </c>
      <c r="B161" s="178" t="s">
        <v>191</v>
      </c>
      <c r="C161" s="125">
        <v>23348.325</v>
      </c>
      <c r="D161" s="125">
        <v>24008.107</v>
      </c>
      <c r="E161" s="150">
        <v>2226.535</v>
      </c>
      <c r="F161" s="150"/>
      <c r="G161" s="150">
        <v>3190.1</v>
      </c>
      <c r="H161" s="150">
        <f t="shared" si="1"/>
        <v>9.274096454168586</v>
      </c>
      <c r="I161" s="152">
        <f t="shared" si="2"/>
        <v>-21781.572</v>
      </c>
    </row>
    <row r="162" spans="1:9" ht="13.5">
      <c r="A162" s="183" t="s">
        <v>174</v>
      </c>
      <c r="B162" s="183" t="s">
        <v>168</v>
      </c>
      <c r="C162" s="208">
        <f>C165+C163</f>
        <v>0</v>
      </c>
      <c r="D162" s="208">
        <f>D165+D163</f>
        <v>0</v>
      </c>
      <c r="E162" s="184">
        <f>E165+E163+E164</f>
        <v>0</v>
      </c>
      <c r="F162" s="185"/>
      <c r="G162" s="185"/>
      <c r="H162" s="186"/>
      <c r="I162" s="187">
        <f t="shared" si="2"/>
        <v>0</v>
      </c>
    </row>
    <row r="163" spans="1:9" ht="25.5">
      <c r="A163" s="41" t="s">
        <v>175</v>
      </c>
      <c r="B163" s="182" t="s">
        <v>239</v>
      </c>
      <c r="C163" s="209"/>
      <c r="D163" s="209"/>
      <c r="E163" s="75"/>
      <c r="F163" s="24"/>
      <c r="G163" s="59"/>
      <c r="H163" s="24"/>
      <c r="I163" s="60"/>
    </row>
    <row r="164" spans="1:9" ht="12.75">
      <c r="A164" s="41" t="s">
        <v>175</v>
      </c>
      <c r="B164" s="146" t="s">
        <v>235</v>
      </c>
      <c r="C164" s="201"/>
      <c r="D164" s="201"/>
      <c r="E164" s="75"/>
      <c r="F164" s="84"/>
      <c r="G164" s="75"/>
      <c r="H164" s="84"/>
      <c r="I164" s="26"/>
    </row>
    <row r="165" spans="1:9" ht="12.75">
      <c r="A165" s="41" t="s">
        <v>175</v>
      </c>
      <c r="B165" s="87" t="s">
        <v>170</v>
      </c>
      <c r="C165" s="191"/>
      <c r="D165" s="191"/>
      <c r="E165" s="132"/>
      <c r="F165" s="75"/>
      <c r="G165" s="75"/>
      <c r="H165" s="75"/>
      <c r="I165" s="54">
        <f t="shared" si="2"/>
        <v>0</v>
      </c>
    </row>
    <row r="166" spans="1:9" ht="12.75">
      <c r="A166" s="28" t="s">
        <v>241</v>
      </c>
      <c r="B166" s="27" t="s">
        <v>224</v>
      </c>
      <c r="C166" s="210"/>
      <c r="D166" s="210">
        <v>506.414</v>
      </c>
      <c r="E166" s="121">
        <v>506.414</v>
      </c>
      <c r="F166" s="75"/>
      <c r="G166" s="75"/>
      <c r="H166" s="75"/>
      <c r="I166" s="54"/>
    </row>
    <row r="167" spans="1:9" ht="12.75">
      <c r="A167" s="28" t="s">
        <v>218</v>
      </c>
      <c r="B167" s="37" t="s">
        <v>116</v>
      </c>
      <c r="C167" s="210"/>
      <c r="D167" s="210"/>
      <c r="E167" s="111">
        <f>E168</f>
        <v>0</v>
      </c>
      <c r="F167" s="28"/>
      <c r="G167" s="111">
        <f>G168</f>
        <v>0</v>
      </c>
      <c r="H167" s="59" t="e">
        <f>E167*100/D167</f>
        <v>#DIV/0!</v>
      </c>
      <c r="I167" s="54">
        <f>E167-D167</f>
        <v>0</v>
      </c>
    </row>
    <row r="168" spans="1:9" ht="12.75">
      <c r="A168" s="48" t="s">
        <v>220</v>
      </c>
      <c r="B168" s="188" t="s">
        <v>117</v>
      </c>
      <c r="C168" s="206"/>
      <c r="D168" s="206"/>
      <c r="E168" s="59"/>
      <c r="F168" s="59"/>
      <c r="G168" s="59"/>
      <c r="H168" s="59" t="e">
        <f>E168*100/D168</f>
        <v>#DIV/0!</v>
      </c>
      <c r="I168" s="54">
        <f>E168-D168</f>
        <v>0</v>
      </c>
    </row>
    <row r="169" spans="1:9" ht="12.75">
      <c r="A169" s="28" t="s">
        <v>219</v>
      </c>
      <c r="B169" s="37" t="s">
        <v>118</v>
      </c>
      <c r="C169" s="111"/>
      <c r="D169" s="111"/>
      <c r="E169" s="111">
        <f>E170</f>
        <v>-1105.445</v>
      </c>
      <c r="F169" s="28"/>
      <c r="G169" s="111">
        <f>G170</f>
        <v>0</v>
      </c>
      <c r="H169" s="59" t="e">
        <f>E169*100/D169</f>
        <v>#DIV/0!</v>
      </c>
      <c r="I169" s="54">
        <f>E169-D169</f>
        <v>-1105.445</v>
      </c>
    </row>
    <row r="170" spans="1:9" ht="13.5" thickBot="1">
      <c r="A170" s="58" t="s">
        <v>221</v>
      </c>
      <c r="B170" s="70" t="s">
        <v>119</v>
      </c>
      <c r="C170" s="137"/>
      <c r="D170" s="137"/>
      <c r="E170" s="59">
        <v>-1105.445</v>
      </c>
      <c r="F170" s="59"/>
      <c r="G170" s="59"/>
      <c r="H170" s="59" t="e">
        <f>E170*100/D170</f>
        <v>#DIV/0!</v>
      </c>
      <c r="I170" s="61">
        <f>E170-D170</f>
        <v>-1105.445</v>
      </c>
    </row>
    <row r="171" spans="1:9" ht="13.5" thickBot="1">
      <c r="A171" s="123"/>
      <c r="B171" s="124" t="s">
        <v>176</v>
      </c>
      <c r="C171" s="189">
        <f>C98+C8</f>
        <v>455462.5729999999</v>
      </c>
      <c r="D171" s="189">
        <f>D98+D8</f>
        <v>457138.7689999999</v>
      </c>
      <c r="E171" s="150">
        <f>E98+E8</f>
        <v>67773.54166</v>
      </c>
      <c r="F171" s="150">
        <f>F98+F8</f>
        <v>0</v>
      </c>
      <c r="G171" s="150">
        <f>G98+G8+G166</f>
        <v>64933.927</v>
      </c>
      <c r="H171" s="151">
        <f t="shared" si="1"/>
        <v>14.825594820639685</v>
      </c>
      <c r="I171" s="152">
        <f t="shared" si="2"/>
        <v>-389365.2273399999</v>
      </c>
    </row>
    <row r="172" spans="1:9" ht="12.75">
      <c r="A172" s="5"/>
      <c r="B172" s="159"/>
      <c r="C172" s="159"/>
      <c r="D172" s="160"/>
      <c r="E172" s="160"/>
      <c r="F172" s="160"/>
      <c r="G172" s="160"/>
      <c r="H172" s="30"/>
      <c r="I172" s="161"/>
    </row>
    <row r="173" ht="12.75">
      <c r="A173" s="176"/>
    </row>
    <row r="174" spans="1:4" ht="12.75">
      <c r="A174" s="175"/>
      <c r="B174" s="27"/>
      <c r="C174" s="27"/>
      <c r="D174" s="13"/>
    </row>
    <row r="175" spans="1:5" ht="12.75">
      <c r="A175" s="175"/>
      <c r="B175" s="27"/>
      <c r="C175" s="27"/>
      <c r="E175" s="13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</sheetData>
  <sheetProtection/>
  <mergeCells count="1">
    <mergeCell ref="H5:I5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H13" sqref="H13:H14"/>
    </sheetView>
  </sheetViews>
  <sheetFormatPr defaultColWidth="9.00390625" defaultRowHeight="12.75"/>
  <cols>
    <col min="1" max="1" width="23.625" style="76" customWidth="1"/>
    <col min="2" max="2" width="62.75390625" style="5" customWidth="1"/>
    <col min="3" max="3" width="10.375" style="5" customWidth="1"/>
    <col min="4" max="4" width="10.875" style="8" customWidth="1"/>
    <col min="5" max="5" width="10.75390625" style="5" customWidth="1"/>
    <col min="6" max="6" width="11.00390625" style="5" hidden="1" customWidth="1"/>
    <col min="7" max="7" width="10.75390625" style="5" customWidth="1"/>
    <col min="8" max="8" width="9.37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196</v>
      </c>
      <c r="C1" s="6"/>
      <c r="D1" s="7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8.75">
      <c r="A4" s="5"/>
      <c r="B4" s="6" t="s">
        <v>285</v>
      </c>
      <c r="C4" s="6"/>
      <c r="D4" s="7"/>
      <c r="H4" s="168" t="s">
        <v>181</v>
      </c>
      <c r="I4" s="159"/>
    </row>
    <row r="5" spans="1:9" s="13" customFormat="1" ht="12.75">
      <c r="A5" s="10" t="s">
        <v>2</v>
      </c>
      <c r="B5" s="11"/>
      <c r="C5" s="11" t="s">
        <v>228</v>
      </c>
      <c r="D5" s="12" t="s">
        <v>182</v>
      </c>
      <c r="E5" s="10" t="s">
        <v>3</v>
      </c>
      <c r="F5" s="10"/>
      <c r="G5" s="10" t="s">
        <v>3</v>
      </c>
      <c r="H5" s="332" t="s">
        <v>183</v>
      </c>
      <c r="I5" s="333"/>
    </row>
    <row r="6" spans="1:9" s="13" customFormat="1" ht="12.75">
      <c r="A6" s="14" t="s">
        <v>4</v>
      </c>
      <c r="B6" s="14" t="s">
        <v>5</v>
      </c>
      <c r="C6" s="14" t="s">
        <v>182</v>
      </c>
      <c r="D6" s="15" t="s">
        <v>229</v>
      </c>
      <c r="E6" s="16" t="s">
        <v>286</v>
      </c>
      <c r="F6" s="17"/>
      <c r="G6" s="16" t="s">
        <v>286</v>
      </c>
      <c r="H6" s="10" t="s">
        <v>8</v>
      </c>
      <c r="I6" s="18" t="s">
        <v>9</v>
      </c>
    </row>
    <row r="7" spans="1:9" ht="12.75">
      <c r="A7" s="19" t="s">
        <v>7</v>
      </c>
      <c r="B7" s="20"/>
      <c r="C7" s="19" t="s">
        <v>6</v>
      </c>
      <c r="D7" s="21"/>
      <c r="E7" s="19" t="s">
        <v>243</v>
      </c>
      <c r="F7" s="20"/>
      <c r="G7" s="19" t="s">
        <v>242</v>
      </c>
      <c r="H7" s="22"/>
      <c r="I7" s="23"/>
    </row>
    <row r="8" spans="1:9" s="27" customFormat="1" ht="12.75">
      <c r="A8" s="23" t="s">
        <v>10</v>
      </c>
      <c r="B8" s="22" t="s">
        <v>11</v>
      </c>
      <c r="C8" s="24">
        <f>C9+C17+C25+C32+C58+C62+C69+C94+C45+C68+C67</f>
        <v>49470.00000000001</v>
      </c>
      <c r="D8" s="24">
        <f>D9+D17+D25+D32+D58+D62+D69+D94+D45+D68+D67</f>
        <v>50070.00000000001</v>
      </c>
      <c r="E8" s="24">
        <f>E9+E17+E25+E32+E58+E62+E69+E94+E45+E68+E67</f>
        <v>12339.131</v>
      </c>
      <c r="F8" s="24">
        <f>F9+F17+F25+F32+F58+F62+F69+F94+F45+F68+F67</f>
        <v>0</v>
      </c>
      <c r="G8" s="111">
        <f>G9+G17+G25+G32+G58+G62+G69+G94+G45+G68+G67</f>
        <v>9430.035</v>
      </c>
      <c r="H8" s="24">
        <f>E8*100/D8</f>
        <v>24.643760734971035</v>
      </c>
      <c r="I8" s="26">
        <f>E8-D8</f>
        <v>-37730.869000000006</v>
      </c>
    </row>
    <row r="9" spans="1:9" s="34" customFormat="1" ht="13.5">
      <c r="A9" s="35" t="s">
        <v>12</v>
      </c>
      <c r="B9" s="167" t="s">
        <v>13</v>
      </c>
      <c r="C9" s="24">
        <f>C10</f>
        <v>36713</v>
      </c>
      <c r="D9" s="24">
        <f>D10</f>
        <v>36713</v>
      </c>
      <c r="E9" s="24">
        <f>E10</f>
        <v>8253.199</v>
      </c>
      <c r="F9" s="24">
        <f>F10</f>
        <v>0</v>
      </c>
      <c r="G9" s="24">
        <f>G10</f>
        <v>8523.235</v>
      </c>
      <c r="H9" s="31">
        <f>E9*100/D9</f>
        <v>22.480317598670773</v>
      </c>
      <c r="I9" s="32">
        <f>E9-D9</f>
        <v>-28459.801</v>
      </c>
    </row>
    <row r="10" spans="1:9" ht="12.75">
      <c r="A10" s="46" t="s">
        <v>14</v>
      </c>
      <c r="B10" s="76" t="s">
        <v>15</v>
      </c>
      <c r="C10" s="44">
        <f>C13+C14+C15+C16</f>
        <v>36713</v>
      </c>
      <c r="D10" s="44">
        <f>D13+D14+D15+D16</f>
        <v>36713</v>
      </c>
      <c r="E10" s="44">
        <f>E13+E14+E15+E16</f>
        <v>8253.199</v>
      </c>
      <c r="F10" s="44">
        <f>F13+F14+F15+F16</f>
        <v>0</v>
      </c>
      <c r="G10" s="44">
        <f>G13+G14+G15+G16</f>
        <v>8523.235</v>
      </c>
      <c r="H10" s="24">
        <f>E10*100/D10</f>
        <v>22.480317598670773</v>
      </c>
      <c r="I10" s="60">
        <f>E10-D10</f>
        <v>-28459.801</v>
      </c>
    </row>
    <row r="11" spans="1:9" ht="12.75">
      <c r="A11" s="18"/>
      <c r="B11" s="47" t="s">
        <v>250</v>
      </c>
      <c r="C11" s="48"/>
      <c r="D11" s="58"/>
      <c r="E11" s="74">
        <f>E10*20%/61.44%</f>
        <v>2686.588216145834</v>
      </c>
      <c r="F11" s="74"/>
      <c r="G11" s="59">
        <f>G10*20%/61.44%</f>
        <v>2774.490559895834</v>
      </c>
      <c r="H11" s="56"/>
      <c r="I11" s="40"/>
    </row>
    <row r="12" spans="1:9" ht="0.75" customHeight="1">
      <c r="A12" s="23"/>
      <c r="B12" s="42"/>
      <c r="C12" s="23"/>
      <c r="D12" s="23"/>
      <c r="E12" s="57"/>
      <c r="F12" s="57"/>
      <c r="G12" s="57"/>
      <c r="H12" s="57"/>
      <c r="I12" s="26"/>
    </row>
    <row r="13" spans="1:9" ht="25.5">
      <c r="A13" s="1" t="s">
        <v>244</v>
      </c>
      <c r="B13" s="2" t="s">
        <v>276</v>
      </c>
      <c r="C13" s="59">
        <v>35911</v>
      </c>
      <c r="D13" s="59">
        <v>35911</v>
      </c>
      <c r="E13" s="59">
        <v>8214.341</v>
      </c>
      <c r="F13" s="59"/>
      <c r="G13" s="59">
        <v>8486.565</v>
      </c>
      <c r="H13" s="24">
        <f>E13*100/D13</f>
        <v>22.874163905210107</v>
      </c>
      <c r="I13" s="60"/>
    </row>
    <row r="14" spans="1:9" ht="63.75">
      <c r="A14" s="1" t="s">
        <v>245</v>
      </c>
      <c r="B14" s="3" t="s">
        <v>277</v>
      </c>
      <c r="C14" s="59">
        <v>690</v>
      </c>
      <c r="D14" s="59">
        <v>690</v>
      </c>
      <c r="E14" s="59">
        <v>40.358</v>
      </c>
      <c r="F14" s="59"/>
      <c r="G14" s="59">
        <v>36.67</v>
      </c>
      <c r="H14" s="24">
        <f>E14*100/D14</f>
        <v>5.848985507246376</v>
      </c>
      <c r="I14" s="61">
        <f>E14-D14</f>
        <v>-649.642</v>
      </c>
    </row>
    <row r="15" spans="1:9" ht="27" customHeight="1">
      <c r="A15" s="1" t="s">
        <v>246</v>
      </c>
      <c r="B15" s="4" t="s">
        <v>247</v>
      </c>
      <c r="C15" s="59">
        <v>112</v>
      </c>
      <c r="D15" s="59">
        <v>112</v>
      </c>
      <c r="E15" s="59">
        <v>-1.5</v>
      </c>
      <c r="F15" s="59"/>
      <c r="G15" s="59"/>
      <c r="H15" s="59"/>
      <c r="I15" s="61"/>
    </row>
    <row r="16" spans="1:9" ht="16.5" customHeight="1">
      <c r="A16" s="1" t="s">
        <v>248</v>
      </c>
      <c r="B16" s="4" t="s">
        <v>249</v>
      </c>
      <c r="C16" s="75"/>
      <c r="D16" s="75"/>
      <c r="E16" s="53"/>
      <c r="F16" s="53"/>
      <c r="G16" s="53"/>
      <c r="H16" s="53" t="e">
        <f>E16*100/D16</f>
        <v>#DIV/0!</v>
      </c>
      <c r="I16" s="54">
        <f>E16-D16</f>
        <v>0</v>
      </c>
    </row>
    <row r="17" spans="1:9" s="65" customFormat="1" ht="13.5">
      <c r="A17" s="62" t="s">
        <v>16</v>
      </c>
      <c r="B17" s="63" t="s">
        <v>17</v>
      </c>
      <c r="C17" s="62">
        <f>C18+C22+C23+C24</f>
        <v>7821</v>
      </c>
      <c r="D17" s="62">
        <f>D18+D22+D23+D24</f>
        <v>7871</v>
      </c>
      <c r="E17" s="62">
        <f>E18+E22+E23+E24</f>
        <v>2291.3969999999995</v>
      </c>
      <c r="F17" s="62">
        <f>F18+F22+F23+F24</f>
        <v>0</v>
      </c>
      <c r="G17" s="62">
        <f>G18+G22+G23+G24</f>
        <v>1462.2999999999997</v>
      </c>
      <c r="H17" s="24">
        <f>E17*100/D17</f>
        <v>29.111891754541983</v>
      </c>
      <c r="I17" s="26">
        <f aca="true" t="shared" si="0" ref="I17:I25">E17-D17</f>
        <v>-5579.603000000001</v>
      </c>
    </row>
    <row r="18" spans="1:9" s="65" customFormat="1" ht="24" customHeight="1">
      <c r="A18" s="48" t="s">
        <v>177</v>
      </c>
      <c r="B18" s="66" t="s">
        <v>192</v>
      </c>
      <c r="C18" s="67">
        <f>C19+C20</f>
        <v>2243</v>
      </c>
      <c r="D18" s="67">
        <f>D19+D20</f>
        <v>2243</v>
      </c>
      <c r="E18" s="68">
        <f>E19+E20</f>
        <v>1061.6109999999999</v>
      </c>
      <c r="F18" s="64"/>
      <c r="G18" s="68">
        <f>G19+G20</f>
        <v>404.79999999999995</v>
      </c>
      <c r="H18" s="24">
        <f>E18*100/D18</f>
        <v>47.329959875167184</v>
      </c>
      <c r="I18" s="26">
        <f t="shared" si="0"/>
        <v>-1181.3890000000001</v>
      </c>
    </row>
    <row r="19" spans="1:9" s="65" customFormat="1" ht="22.5" customHeight="1">
      <c r="A19" s="48" t="s">
        <v>178</v>
      </c>
      <c r="B19" s="69" t="s">
        <v>193</v>
      </c>
      <c r="C19" s="69">
        <v>496</v>
      </c>
      <c r="D19" s="69">
        <v>496</v>
      </c>
      <c r="E19" s="71">
        <v>239.364</v>
      </c>
      <c r="F19" s="64"/>
      <c r="G19" s="71">
        <v>83.1</v>
      </c>
      <c r="H19" s="24">
        <f>E19*100/D19</f>
        <v>48.25887096774194</v>
      </c>
      <c r="I19" s="26">
        <f t="shared" si="0"/>
        <v>-256.63599999999997</v>
      </c>
    </row>
    <row r="20" spans="1:9" ht="24.75" customHeight="1">
      <c r="A20" s="48" t="s">
        <v>179</v>
      </c>
      <c r="B20" s="69" t="s">
        <v>194</v>
      </c>
      <c r="C20" s="72">
        <v>1747</v>
      </c>
      <c r="D20" s="72">
        <v>1747</v>
      </c>
      <c r="E20" s="73">
        <v>822.247</v>
      </c>
      <c r="F20" s="46"/>
      <c r="G20" s="46">
        <v>321.7</v>
      </c>
      <c r="H20" s="24">
        <f>E20*100/D20</f>
        <v>47.06622781911849</v>
      </c>
      <c r="I20" s="45">
        <f t="shared" si="0"/>
        <v>-924.753</v>
      </c>
    </row>
    <row r="21" spans="1:9" ht="12.75">
      <c r="A21" s="48" t="s">
        <v>18</v>
      </c>
      <c r="B21" s="47" t="s">
        <v>19</v>
      </c>
      <c r="C21" s="48"/>
      <c r="D21" s="48"/>
      <c r="E21" s="39"/>
      <c r="F21" s="39"/>
      <c r="G21" s="39"/>
      <c r="H21" s="39"/>
      <c r="I21" s="49">
        <f t="shared" si="0"/>
        <v>0</v>
      </c>
    </row>
    <row r="22" spans="1:9" ht="12" customHeight="1">
      <c r="A22" s="41"/>
      <c r="B22" s="52" t="s">
        <v>20</v>
      </c>
      <c r="C22" s="41">
        <v>5156</v>
      </c>
      <c r="D22" s="41">
        <v>5156</v>
      </c>
      <c r="E22" s="53">
        <v>1072.972</v>
      </c>
      <c r="F22" s="53"/>
      <c r="G22" s="53">
        <v>1005.4</v>
      </c>
      <c r="H22" s="53">
        <f>E22*100/D22</f>
        <v>20.810162916989913</v>
      </c>
      <c r="I22" s="54">
        <f t="shared" si="0"/>
        <v>-4083.0280000000002</v>
      </c>
    </row>
    <row r="23" spans="1:9" ht="12.75">
      <c r="A23" s="41" t="s">
        <v>21</v>
      </c>
      <c r="B23" s="52" t="s">
        <v>22</v>
      </c>
      <c r="C23" s="41">
        <v>422</v>
      </c>
      <c r="D23" s="41">
        <v>422</v>
      </c>
      <c r="E23" s="74">
        <v>133.981</v>
      </c>
      <c r="F23" s="53"/>
      <c r="G23" s="53">
        <v>52.1</v>
      </c>
      <c r="H23" s="75">
        <f>E23*100/D23</f>
        <v>31.74905213270142</v>
      </c>
      <c r="I23" s="54">
        <f t="shared" si="0"/>
        <v>-288.019</v>
      </c>
    </row>
    <row r="24" spans="1:9" ht="12.75">
      <c r="A24" s="41" t="s">
        <v>274</v>
      </c>
      <c r="B24" s="5" t="s">
        <v>275</v>
      </c>
      <c r="C24" s="41"/>
      <c r="D24" s="41">
        <v>50</v>
      </c>
      <c r="E24" s="74">
        <v>22.833</v>
      </c>
      <c r="F24" s="53"/>
      <c r="G24" s="53"/>
      <c r="H24" s="44">
        <f>E24*100/D24</f>
        <v>45.666</v>
      </c>
      <c r="I24" s="45">
        <f t="shared" si="0"/>
        <v>-27.167</v>
      </c>
    </row>
    <row r="25" spans="1:9" ht="13.5">
      <c r="A25" s="33" t="s">
        <v>23</v>
      </c>
      <c r="B25" s="79" t="s">
        <v>24</v>
      </c>
      <c r="C25" s="35">
        <f>C27+C29</f>
        <v>795.4</v>
      </c>
      <c r="D25" s="35">
        <f>D27+D29</f>
        <v>795.4</v>
      </c>
      <c r="E25" s="64">
        <f>E27+E29+E30</f>
        <v>209.6</v>
      </c>
      <c r="F25" s="35">
        <f>F27+F29</f>
        <v>0</v>
      </c>
      <c r="G25" s="35">
        <f>G27+G29</f>
        <v>139.7</v>
      </c>
      <c r="H25" s="31">
        <f>E25*100/D25</f>
        <v>26.351521247171235</v>
      </c>
      <c r="I25" s="32">
        <f t="shared" si="0"/>
        <v>-585.8</v>
      </c>
    </row>
    <row r="26" spans="1:9" ht="12.75">
      <c r="A26" s="48" t="s">
        <v>25</v>
      </c>
      <c r="B26" s="47" t="s">
        <v>26</v>
      </c>
      <c r="C26" s="48"/>
      <c r="D26" s="48"/>
      <c r="E26" s="39"/>
      <c r="F26" s="39"/>
      <c r="G26" s="39"/>
      <c r="H26" s="31"/>
      <c r="I26" s="81"/>
    </row>
    <row r="27" spans="1:9" ht="12.75">
      <c r="A27" s="46"/>
      <c r="B27" s="5" t="s">
        <v>27</v>
      </c>
      <c r="C27" s="46">
        <f>C28</f>
        <v>795.4</v>
      </c>
      <c r="D27" s="46">
        <f>D28</f>
        <v>795.4</v>
      </c>
      <c r="E27" s="44">
        <f>E28</f>
        <v>203.6</v>
      </c>
      <c r="F27" s="46">
        <f>F28</f>
        <v>0</v>
      </c>
      <c r="G27" s="46">
        <f>G28</f>
        <v>139.7</v>
      </c>
      <c r="H27" s="75">
        <f>E27*100/D27</f>
        <v>25.597183806889618</v>
      </c>
      <c r="I27" s="82">
        <f>E27-D27</f>
        <v>-591.8</v>
      </c>
    </row>
    <row r="28" spans="1:9" ht="12.75">
      <c r="A28" s="48" t="s">
        <v>28</v>
      </c>
      <c r="B28" s="78" t="s">
        <v>29</v>
      </c>
      <c r="C28" s="58">
        <v>795.4</v>
      </c>
      <c r="D28" s="58">
        <v>795.4</v>
      </c>
      <c r="E28" s="77">
        <v>203.6</v>
      </c>
      <c r="F28" s="44"/>
      <c r="G28" s="59">
        <v>139.7</v>
      </c>
      <c r="H28" s="75">
        <f>E28*100/D28</f>
        <v>25.597183806889618</v>
      </c>
      <c r="I28" s="54">
        <f>E28-D28</f>
        <v>-591.8</v>
      </c>
    </row>
    <row r="29" spans="1:9" ht="12.75">
      <c r="A29" s="58" t="s">
        <v>30</v>
      </c>
      <c r="B29" s="163" t="s">
        <v>31</v>
      </c>
      <c r="C29" s="48"/>
      <c r="D29" s="48"/>
      <c r="E29" s="74"/>
      <c r="F29" s="39"/>
      <c r="G29" s="39"/>
      <c r="H29" s="77" t="e">
        <f>E29*100/D29</f>
        <v>#DIV/0!</v>
      </c>
      <c r="I29" s="45">
        <f>E29-D29</f>
        <v>0</v>
      </c>
    </row>
    <row r="30" spans="1:9" ht="12.75">
      <c r="A30" s="58" t="s">
        <v>283</v>
      </c>
      <c r="B30" s="88" t="s">
        <v>284</v>
      </c>
      <c r="C30" s="58"/>
      <c r="D30" s="58"/>
      <c r="E30" s="74">
        <v>6</v>
      </c>
      <c r="F30" s="74"/>
      <c r="G30" s="59"/>
      <c r="H30" s="77"/>
      <c r="I30" s="45"/>
    </row>
    <row r="31" spans="1:10" ht="13.5">
      <c r="A31" s="172" t="s">
        <v>32</v>
      </c>
      <c r="B31" s="34" t="s">
        <v>33</v>
      </c>
      <c r="C31" s="172"/>
      <c r="D31" s="172"/>
      <c r="E31" s="43"/>
      <c r="F31" s="43"/>
      <c r="G31" s="43"/>
      <c r="H31" s="31"/>
      <c r="I31" s="40"/>
      <c r="J31" s="13"/>
    </row>
    <row r="32" spans="1:10" ht="13.5">
      <c r="A32" s="23"/>
      <c r="B32" s="34" t="s">
        <v>34</v>
      </c>
      <c r="C32" s="83">
        <f>C37+C39+C33+C36+C34</f>
        <v>0</v>
      </c>
      <c r="D32" s="83">
        <f>D37+D39+D33+D36+D34</f>
        <v>0</v>
      </c>
      <c r="E32" s="83">
        <f>E37+E39+E33+E36+E34+E35</f>
        <v>0</v>
      </c>
      <c r="F32" s="83"/>
      <c r="G32" s="83">
        <f>G37+G39+G33+G36+G34+G35</f>
        <v>0</v>
      </c>
      <c r="H32" s="84" t="e">
        <f>E32*100/D32</f>
        <v>#DIV/0!</v>
      </c>
      <c r="I32" s="26">
        <f>E32-D32</f>
        <v>0</v>
      </c>
      <c r="J32" s="13"/>
    </row>
    <row r="33" spans="1:9" s="13" customFormat="1" ht="12.75">
      <c r="A33" s="41" t="s">
        <v>35</v>
      </c>
      <c r="B33" s="85" t="s">
        <v>36</v>
      </c>
      <c r="C33" s="67"/>
      <c r="D33" s="67"/>
      <c r="E33" s="53"/>
      <c r="F33" s="53"/>
      <c r="G33" s="53"/>
      <c r="H33" s="75" t="e">
        <f>E33*100/D33</f>
        <v>#DIV/0!</v>
      </c>
      <c r="I33" s="26">
        <f>E33-D33</f>
        <v>0</v>
      </c>
    </row>
    <row r="34" spans="1:9" s="13" customFormat="1" ht="12.75">
      <c r="A34" s="41" t="s">
        <v>37</v>
      </c>
      <c r="B34" s="85" t="s">
        <v>38</v>
      </c>
      <c r="C34" s="87"/>
      <c r="D34" s="87"/>
      <c r="E34" s="53"/>
      <c r="F34" s="53"/>
      <c r="G34" s="53"/>
      <c r="H34" s="59" t="e">
        <f>E34*100/D34</f>
        <v>#DIV/0!</v>
      </c>
      <c r="I34" s="26">
        <f>E34-D34</f>
        <v>0</v>
      </c>
    </row>
    <row r="35" spans="1:9" s="13" customFormat="1" ht="12.75">
      <c r="A35" s="41" t="s">
        <v>39</v>
      </c>
      <c r="B35" s="85" t="s">
        <v>40</v>
      </c>
      <c r="C35" s="87"/>
      <c r="D35" s="87"/>
      <c r="E35" s="53"/>
      <c r="F35" s="53"/>
      <c r="G35" s="53"/>
      <c r="H35" s="59"/>
      <c r="I35" s="26"/>
    </row>
    <row r="36" spans="1:9" s="13" customFormat="1" ht="12.75">
      <c r="A36" s="41" t="s">
        <v>41</v>
      </c>
      <c r="B36" s="85" t="s">
        <v>42</v>
      </c>
      <c r="C36" s="87"/>
      <c r="D36" s="87"/>
      <c r="E36" s="53"/>
      <c r="F36" s="53"/>
      <c r="G36" s="53"/>
      <c r="H36" s="59"/>
      <c r="I36" s="26"/>
    </row>
    <row r="37" spans="1:10" s="13" customFormat="1" ht="13.5">
      <c r="A37" s="41" t="s">
        <v>43</v>
      </c>
      <c r="B37" s="88" t="s">
        <v>44</v>
      </c>
      <c r="C37" s="58">
        <f>C38</f>
        <v>0</v>
      </c>
      <c r="D37" s="58">
        <f>D38</f>
        <v>0</v>
      </c>
      <c r="E37" s="58">
        <f>E38</f>
        <v>0</v>
      </c>
      <c r="F37" s="58">
        <f>F38</f>
        <v>0</v>
      </c>
      <c r="G37" s="58">
        <f>G38</f>
        <v>0</v>
      </c>
      <c r="H37" s="59" t="e">
        <f>E37*100/D37</f>
        <v>#DIV/0!</v>
      </c>
      <c r="I37" s="26">
        <f>E37-D37</f>
        <v>0</v>
      </c>
      <c r="J37" s="65"/>
    </row>
    <row r="38" spans="1:10" s="13" customFormat="1" ht="13.5">
      <c r="A38" s="58" t="s">
        <v>45</v>
      </c>
      <c r="B38" s="88" t="s">
        <v>46</v>
      </c>
      <c r="C38" s="58"/>
      <c r="D38" s="58"/>
      <c r="E38" s="59"/>
      <c r="F38" s="59"/>
      <c r="G38" s="59"/>
      <c r="H38" s="59" t="e">
        <f>E38*100/D38</f>
        <v>#DIV/0!</v>
      </c>
      <c r="I38" s="26">
        <f>E38-D38</f>
        <v>0</v>
      </c>
      <c r="J38" s="65"/>
    </row>
    <row r="39" spans="1:9" s="65" customFormat="1" ht="13.5">
      <c r="A39" s="48" t="s">
        <v>47</v>
      </c>
      <c r="B39" s="47" t="s">
        <v>48</v>
      </c>
      <c r="C39" s="48">
        <f>C42+C43</f>
        <v>0</v>
      </c>
      <c r="D39" s="48">
        <f>D42+D43</f>
        <v>0</v>
      </c>
      <c r="E39" s="48">
        <f>E42+E43</f>
        <v>0</v>
      </c>
      <c r="F39" s="48">
        <f>F42+F43</f>
        <v>0</v>
      </c>
      <c r="G39" s="48">
        <f>G42+G43</f>
        <v>0</v>
      </c>
      <c r="H39" s="77" t="e">
        <f>E39*100/D39</f>
        <v>#DIV/0!</v>
      </c>
      <c r="I39" s="32">
        <f>E39-D39</f>
        <v>0</v>
      </c>
    </row>
    <row r="40" spans="1:9" s="65" customFormat="1" ht="13.5">
      <c r="A40" s="48" t="s">
        <v>49</v>
      </c>
      <c r="B40" s="47" t="s">
        <v>50</v>
      </c>
      <c r="C40" s="48"/>
      <c r="D40" s="48"/>
      <c r="E40" s="36"/>
      <c r="F40" s="36"/>
      <c r="G40" s="36"/>
      <c r="H40" s="39"/>
      <c r="I40" s="40"/>
    </row>
    <row r="41" spans="1:9" s="65" customFormat="1" ht="13.5">
      <c r="A41" s="46"/>
      <c r="B41" s="5" t="s">
        <v>51</v>
      </c>
      <c r="C41" s="46"/>
      <c r="D41" s="46"/>
      <c r="E41" s="91"/>
      <c r="F41" s="91"/>
      <c r="G41" s="91"/>
      <c r="H41" s="51"/>
      <c r="I41" s="32"/>
    </row>
    <row r="42" spans="1:10" s="65" customFormat="1" ht="13.5">
      <c r="A42" s="41"/>
      <c r="B42" s="52" t="s">
        <v>52</v>
      </c>
      <c r="C42" s="41"/>
      <c r="D42" s="41"/>
      <c r="E42" s="53"/>
      <c r="F42" s="53"/>
      <c r="G42" s="53"/>
      <c r="H42" s="53" t="e">
        <f>E42*100/D42</f>
        <v>#DIV/0!</v>
      </c>
      <c r="I42" s="26">
        <f>E42-D42</f>
        <v>0</v>
      </c>
      <c r="J42" s="8"/>
    </row>
    <row r="43" spans="1:10" s="65" customFormat="1" ht="13.5">
      <c r="A43" s="46" t="s">
        <v>53</v>
      </c>
      <c r="B43" s="5" t="s">
        <v>54</v>
      </c>
      <c r="C43" s="58"/>
      <c r="D43" s="58"/>
      <c r="E43" s="59"/>
      <c r="F43" s="44"/>
      <c r="G43" s="44"/>
      <c r="H43" s="44" t="e">
        <f>E43*100/D43</f>
        <v>#DIV/0!</v>
      </c>
      <c r="I43" s="32">
        <f>E43-D43</f>
        <v>0</v>
      </c>
      <c r="J43" s="8"/>
    </row>
    <row r="44" spans="1:9" ht="13.5">
      <c r="A44" s="89" t="s">
        <v>55</v>
      </c>
      <c r="B44" s="89" t="s">
        <v>184</v>
      </c>
      <c r="C44" s="89"/>
      <c r="D44" s="89"/>
      <c r="E44" s="39"/>
      <c r="F44" s="39"/>
      <c r="G44" s="39"/>
      <c r="H44" s="56"/>
      <c r="I44" s="40"/>
    </row>
    <row r="45" spans="2:9" ht="13.5">
      <c r="B45" s="86" t="s">
        <v>185</v>
      </c>
      <c r="C45" s="62">
        <f>C47+C49+C54</f>
        <v>1824</v>
      </c>
      <c r="D45" s="62">
        <f>D47+D49+D54</f>
        <v>1824</v>
      </c>
      <c r="E45" s="62">
        <f>E47+E49+E54</f>
        <v>473.855</v>
      </c>
      <c r="F45" s="62">
        <f>F47+F49+F54</f>
        <v>0</v>
      </c>
      <c r="G45" s="62">
        <f>G47+G49+G54</f>
        <v>192.60000000000002</v>
      </c>
      <c r="H45" s="43">
        <f>E45*100/D45</f>
        <v>25.97889254385965</v>
      </c>
      <c r="I45" s="26">
        <f>E45-D45</f>
        <v>-1350.145</v>
      </c>
    </row>
    <row r="46" spans="1:9" ht="12.75">
      <c r="A46" s="48" t="s">
        <v>251</v>
      </c>
      <c r="B46" s="169" t="s">
        <v>56</v>
      </c>
      <c r="C46" s="48"/>
      <c r="D46" s="48"/>
      <c r="E46" s="77"/>
      <c r="F46" s="39"/>
      <c r="G46" s="77"/>
      <c r="H46" s="77"/>
      <c r="I46" s="40"/>
    </row>
    <row r="47" spans="1:9" ht="12.75">
      <c r="A47" s="46"/>
      <c r="B47" s="170" t="s">
        <v>57</v>
      </c>
      <c r="C47" s="41">
        <v>1405</v>
      </c>
      <c r="D47" s="41">
        <v>1405</v>
      </c>
      <c r="E47" s="75">
        <v>352.293</v>
      </c>
      <c r="F47" s="51"/>
      <c r="G47" s="75">
        <v>139.4</v>
      </c>
      <c r="H47" s="75">
        <f>E47*100/D47</f>
        <v>25.07423487544484</v>
      </c>
      <c r="I47" s="26">
        <f>E47-D47</f>
        <v>-1052.7069999999999</v>
      </c>
    </row>
    <row r="48" spans="1:9" ht="12.75">
      <c r="A48" s="48" t="s">
        <v>252</v>
      </c>
      <c r="B48" s="5" t="s">
        <v>254</v>
      </c>
      <c r="C48" s="46"/>
      <c r="D48" s="46"/>
      <c r="E48" s="51"/>
      <c r="F48" s="51"/>
      <c r="G48" s="44"/>
      <c r="H48" s="92"/>
      <c r="I48" s="32"/>
    </row>
    <row r="49" spans="1:9" ht="12.75">
      <c r="A49" s="41"/>
      <c r="B49" s="5" t="s">
        <v>255</v>
      </c>
      <c r="C49" s="46">
        <f>C51</f>
        <v>126</v>
      </c>
      <c r="D49" s="46">
        <f>D51</f>
        <v>126</v>
      </c>
      <c r="E49" s="46">
        <f>E51</f>
        <v>0</v>
      </c>
      <c r="F49" s="46">
        <f>F51</f>
        <v>0</v>
      </c>
      <c r="G49" s="46">
        <f>G51</f>
        <v>0</v>
      </c>
      <c r="H49" s="92"/>
      <c r="I49" s="32"/>
    </row>
    <row r="50" spans="1:9" ht="12.75">
      <c r="A50" s="48" t="s">
        <v>253</v>
      </c>
      <c r="B50" s="48" t="s">
        <v>254</v>
      </c>
      <c r="C50" s="48"/>
      <c r="D50" s="48"/>
      <c r="E50" s="39"/>
      <c r="F50" s="39"/>
      <c r="G50" s="77"/>
      <c r="H50" s="171"/>
      <c r="I50" s="40"/>
    </row>
    <row r="51" spans="1:9" ht="12.75">
      <c r="A51" s="41"/>
      <c r="B51" s="41" t="s">
        <v>255</v>
      </c>
      <c r="C51" s="41">
        <v>126</v>
      </c>
      <c r="D51" s="41">
        <v>126</v>
      </c>
      <c r="E51" s="53"/>
      <c r="F51" s="53"/>
      <c r="G51" s="75">
        <v>0</v>
      </c>
      <c r="H51" s="98"/>
      <c r="I51" s="26"/>
    </row>
    <row r="52" spans="1:10" ht="13.5">
      <c r="A52" s="46" t="s">
        <v>58</v>
      </c>
      <c r="B52" s="5" t="s">
        <v>59</v>
      </c>
      <c r="C52" s="46"/>
      <c r="D52" s="46"/>
      <c r="E52" s="91"/>
      <c r="F52" s="91"/>
      <c r="G52" s="46"/>
      <c r="H52" s="92"/>
      <c r="I52" s="32"/>
      <c r="J52" s="65"/>
    </row>
    <row r="53" spans="1:10" ht="13.5">
      <c r="A53" s="93"/>
      <c r="B53" s="5" t="s">
        <v>60</v>
      </c>
      <c r="C53" s="46"/>
      <c r="D53" s="46"/>
      <c r="E53" s="95"/>
      <c r="F53" s="95"/>
      <c r="G53" s="96"/>
      <c r="H53" s="92"/>
      <c r="I53" s="32"/>
      <c r="J53" s="97"/>
    </row>
    <row r="54" spans="1:10" s="65" customFormat="1" ht="13.5">
      <c r="A54" s="93"/>
      <c r="B54" s="5" t="s">
        <v>61</v>
      </c>
      <c r="C54" s="41">
        <f>C56</f>
        <v>293</v>
      </c>
      <c r="D54" s="41">
        <f>D56</f>
        <v>293</v>
      </c>
      <c r="E54" s="41">
        <f>E56</f>
        <v>121.562</v>
      </c>
      <c r="F54" s="41">
        <f>F56</f>
        <v>0</v>
      </c>
      <c r="G54" s="41">
        <f>G56</f>
        <v>53.2</v>
      </c>
      <c r="H54" s="98">
        <f>E54*100/D54</f>
        <v>41.48873720136518</v>
      </c>
      <c r="I54" s="26">
        <f>E54-D54</f>
        <v>-171.438</v>
      </c>
      <c r="J54" s="97"/>
    </row>
    <row r="55" spans="1:9" s="97" customFormat="1" ht="12.75">
      <c r="A55" s="48" t="s">
        <v>62</v>
      </c>
      <c r="B55" s="47" t="s">
        <v>63</v>
      </c>
      <c r="C55" s="48"/>
      <c r="D55" s="48"/>
      <c r="E55" s="100"/>
      <c r="F55" s="95"/>
      <c r="G55" s="101"/>
      <c r="H55" s="92"/>
      <c r="I55" s="32"/>
    </row>
    <row r="56" spans="1:9" s="97" customFormat="1" ht="12.75">
      <c r="A56" s="67"/>
      <c r="B56" s="52" t="s">
        <v>64</v>
      </c>
      <c r="C56" s="46">
        <v>293</v>
      </c>
      <c r="D56" s="46">
        <v>293</v>
      </c>
      <c r="E56" s="95">
        <v>121.562</v>
      </c>
      <c r="F56" s="95"/>
      <c r="G56" s="164">
        <v>53.2</v>
      </c>
      <c r="H56" s="92">
        <f>E56*100/D56</f>
        <v>41.48873720136518</v>
      </c>
      <c r="I56" s="26">
        <f>E56-D56</f>
        <v>-171.438</v>
      </c>
    </row>
    <row r="57" spans="1:9" s="97" customFormat="1" ht="12.75">
      <c r="A57" s="58" t="s">
        <v>65</v>
      </c>
      <c r="B57" s="78" t="s">
        <v>66</v>
      </c>
      <c r="C57" s="78"/>
      <c r="D57" s="78"/>
      <c r="E57" s="106"/>
      <c r="F57" s="106"/>
      <c r="G57" s="71"/>
      <c r="H57" s="59" t="e">
        <f>E57*100/D57</f>
        <v>#DIV/0!</v>
      </c>
      <c r="I57" s="26">
        <f>E57-D57</f>
        <v>0</v>
      </c>
    </row>
    <row r="58" spans="1:9" s="97" customFormat="1" ht="13.5">
      <c r="A58" s="172" t="s">
        <v>67</v>
      </c>
      <c r="B58" s="90" t="s">
        <v>68</v>
      </c>
      <c r="C58" s="90">
        <f>C60</f>
        <v>1292.8</v>
      </c>
      <c r="D58" s="90">
        <f>D60</f>
        <v>1842.8</v>
      </c>
      <c r="E58" s="64">
        <f>E60</f>
        <v>606.84</v>
      </c>
      <c r="F58" s="80"/>
      <c r="G58" s="64">
        <f>G60</f>
        <v>112.6</v>
      </c>
      <c r="H58" s="31">
        <f>E58*100/D58</f>
        <v>32.930323420881265</v>
      </c>
      <c r="I58" s="32">
        <f>E58-D58</f>
        <v>-1235.96</v>
      </c>
    </row>
    <row r="59" spans="1:9" s="97" customFormat="1" ht="12.75">
      <c r="A59" s="48" t="s">
        <v>69</v>
      </c>
      <c r="B59" s="47" t="s">
        <v>280</v>
      </c>
      <c r="C59" s="48"/>
      <c r="D59" s="48"/>
      <c r="E59" s="99"/>
      <c r="F59" s="99"/>
      <c r="G59" s="99"/>
      <c r="H59" s="56"/>
      <c r="I59" s="40"/>
    </row>
    <row r="60" spans="1:9" s="97" customFormat="1" ht="13.5" customHeight="1">
      <c r="A60" s="93"/>
      <c r="B60" s="5" t="s">
        <v>70</v>
      </c>
      <c r="C60" s="46">
        <v>1292.8</v>
      </c>
      <c r="D60" s="46">
        <v>1842.8</v>
      </c>
      <c r="E60" s="95">
        <v>606.84</v>
      </c>
      <c r="F60" s="95"/>
      <c r="G60" s="95">
        <v>112.6</v>
      </c>
      <c r="H60" s="51">
        <f>E60*100/D60</f>
        <v>32.930323420881265</v>
      </c>
      <c r="I60" s="45">
        <f>E60-D60</f>
        <v>-1235.96</v>
      </c>
    </row>
    <row r="61" spans="1:10" s="97" customFormat="1" ht="13.5">
      <c r="A61" s="33" t="s">
        <v>71</v>
      </c>
      <c r="B61" s="79" t="s">
        <v>72</v>
      </c>
      <c r="C61" s="33"/>
      <c r="D61" s="33"/>
      <c r="E61" s="36"/>
      <c r="F61" s="36"/>
      <c r="G61" s="36"/>
      <c r="H61" s="56"/>
      <c r="I61" s="40"/>
      <c r="J61" s="65"/>
    </row>
    <row r="62" spans="1:9" s="97" customFormat="1" ht="13.5">
      <c r="A62" s="67"/>
      <c r="B62" s="103" t="s">
        <v>73</v>
      </c>
      <c r="C62" s="104">
        <f>C63</f>
        <v>0</v>
      </c>
      <c r="D62" s="104">
        <f>D63</f>
        <v>0</v>
      </c>
      <c r="E62" s="104">
        <f>E63</f>
        <v>0</v>
      </c>
      <c r="F62" s="83"/>
      <c r="G62" s="104">
        <f>G63</f>
        <v>0</v>
      </c>
      <c r="H62" s="57" t="e">
        <f>E62*100/D62</f>
        <v>#DIV/0!</v>
      </c>
      <c r="I62" s="26">
        <f>E62-D62</f>
        <v>0</v>
      </c>
    </row>
    <row r="63" spans="1:10" s="65" customFormat="1" ht="13.5">
      <c r="A63" s="41" t="s">
        <v>74</v>
      </c>
      <c r="B63" s="94" t="s">
        <v>75</v>
      </c>
      <c r="C63" s="94"/>
      <c r="D63" s="94"/>
      <c r="E63" s="106">
        <f>E64</f>
        <v>0</v>
      </c>
      <c r="F63" s="102"/>
      <c r="G63" s="102"/>
      <c r="H63" s="75" t="e">
        <f>E63*100/D63</f>
        <v>#DIV/0!</v>
      </c>
      <c r="I63" s="54">
        <f>E63-D63</f>
        <v>0</v>
      </c>
      <c r="J63" s="97"/>
    </row>
    <row r="64" spans="1:9" s="97" customFormat="1" ht="12.75">
      <c r="A64" s="48" t="s">
        <v>76</v>
      </c>
      <c r="B64" s="38" t="s">
        <v>77</v>
      </c>
      <c r="C64" s="38"/>
      <c r="D64" s="38"/>
      <c r="E64" s="106">
        <f>E66</f>
        <v>0</v>
      </c>
      <c r="F64" s="106"/>
      <c r="G64" s="106"/>
      <c r="H64" s="59" t="e">
        <f>E64*100/D64</f>
        <v>#DIV/0!</v>
      </c>
      <c r="I64" s="54">
        <f>E64-D64</f>
        <v>0</v>
      </c>
    </row>
    <row r="65" spans="1:9" s="97" customFormat="1" ht="12.75">
      <c r="A65" s="48" t="s">
        <v>78</v>
      </c>
      <c r="B65" s="47" t="s">
        <v>79</v>
      </c>
      <c r="C65" s="48"/>
      <c r="D65" s="48"/>
      <c r="E65" s="56"/>
      <c r="F65" s="56"/>
      <c r="G65" s="56"/>
      <c r="H65" s="59" t="e">
        <f>E65*100/D65</f>
        <v>#DIV/0!</v>
      </c>
      <c r="I65" s="54">
        <f>E65-D65</f>
        <v>0</v>
      </c>
    </row>
    <row r="66" spans="1:9" s="97" customFormat="1" ht="12.75">
      <c r="A66" s="41"/>
      <c r="B66" s="52" t="s">
        <v>80</v>
      </c>
      <c r="C66" s="41"/>
      <c r="D66" s="41"/>
      <c r="E66" s="53">
        <v>0</v>
      </c>
      <c r="F66" s="53"/>
      <c r="G66" s="53"/>
      <c r="H66" s="59" t="e">
        <f>E66*100/D66</f>
        <v>#DIV/0!</v>
      </c>
      <c r="I66" s="54">
        <f>E66-D66</f>
        <v>0</v>
      </c>
    </row>
    <row r="67" spans="1:10" s="97" customFormat="1" ht="36" customHeight="1">
      <c r="A67" s="173" t="s">
        <v>200</v>
      </c>
      <c r="B67" s="109" t="s">
        <v>202</v>
      </c>
      <c r="C67" s="110"/>
      <c r="D67" s="110"/>
      <c r="E67" s="29"/>
      <c r="F67" s="29"/>
      <c r="G67" s="29"/>
      <c r="H67" s="59"/>
      <c r="I67" s="54"/>
      <c r="J67" s="8"/>
    </row>
    <row r="68" spans="1:9" s="13" customFormat="1" ht="13.5">
      <c r="A68" s="35" t="s">
        <v>256</v>
      </c>
      <c r="B68" s="103" t="s">
        <v>81</v>
      </c>
      <c r="C68" s="35">
        <v>311</v>
      </c>
      <c r="D68" s="35">
        <v>311</v>
      </c>
      <c r="E68" s="29">
        <v>12.096</v>
      </c>
      <c r="F68" s="74"/>
      <c r="G68" s="111">
        <v>268</v>
      </c>
      <c r="H68" s="31">
        <f>E68*100/D68</f>
        <v>3.8893890675241156</v>
      </c>
      <c r="I68" s="32">
        <f>E68-D68</f>
        <v>-298.904</v>
      </c>
    </row>
    <row r="69" spans="1:9" ht="13.5">
      <c r="A69" s="35" t="s">
        <v>82</v>
      </c>
      <c r="B69" s="86" t="s">
        <v>83</v>
      </c>
      <c r="C69" s="96">
        <f>C72+C74+C76+C78+C79+C81+C82+C83+C85+C87+C88+C93+C70+C90</f>
        <v>712.8000000000001</v>
      </c>
      <c r="D69" s="96">
        <f>D72+D74+D76+D78+D79+D81+D82+D83+D85+D87+D88+D93+D70+D90</f>
        <v>712.8000000000001</v>
      </c>
      <c r="E69" s="96">
        <f>E72+E74+E76+E78+E79+E81+E82+E83+E85+E87+E88+E93+E70+E90</f>
        <v>222.33100000000002</v>
      </c>
      <c r="F69" s="96">
        <f>F72+F74+F76+F78+F79+F81+F82+F83+F85+F87+F88+F93+F70</f>
        <v>0</v>
      </c>
      <c r="G69" s="96">
        <f>G72+G74+G76+G78+G79+G81+G82+G83+G85+G87+G88+G93+G70+G90</f>
        <v>107.8</v>
      </c>
      <c r="H69" s="31">
        <f>E69*100/D69</f>
        <v>31.1912177328844</v>
      </c>
      <c r="I69" s="32">
        <f>E69-D69</f>
        <v>-490.46900000000005</v>
      </c>
    </row>
    <row r="70" spans="1:9" ht="12.75">
      <c r="A70" s="58" t="s">
        <v>257</v>
      </c>
      <c r="B70" s="163" t="s">
        <v>258</v>
      </c>
      <c r="C70" s="59">
        <v>80.1</v>
      </c>
      <c r="D70" s="59">
        <v>80.1</v>
      </c>
      <c r="E70" s="74">
        <v>36.86</v>
      </c>
      <c r="F70" s="74"/>
      <c r="G70" s="59">
        <v>25.7</v>
      </c>
      <c r="H70" s="56"/>
      <c r="I70" s="32"/>
    </row>
    <row r="71" spans="1:10" s="13" customFormat="1" ht="13.5">
      <c r="A71" s="46" t="s">
        <v>84</v>
      </c>
      <c r="B71" s="5" t="s">
        <v>85</v>
      </c>
      <c r="C71" s="48"/>
      <c r="D71" s="48"/>
      <c r="E71" s="113"/>
      <c r="F71" s="113"/>
      <c r="G71" s="113"/>
      <c r="H71" s="56"/>
      <c r="I71" s="40"/>
      <c r="J71" s="8"/>
    </row>
    <row r="72" spans="1:9" ht="12.75">
      <c r="A72" s="46"/>
      <c r="B72" s="5" t="s">
        <v>86</v>
      </c>
      <c r="C72" s="41"/>
      <c r="D72" s="41"/>
      <c r="E72" s="51">
        <v>0.3</v>
      </c>
      <c r="F72" s="51"/>
      <c r="G72" s="51"/>
      <c r="H72" s="51" t="e">
        <f>E72*100/D72</f>
        <v>#DIV/0!</v>
      </c>
      <c r="I72" s="45">
        <f>E72-D72</f>
        <v>0.3</v>
      </c>
    </row>
    <row r="73" spans="1:9" ht="12.75">
      <c r="A73" s="38" t="s">
        <v>87</v>
      </c>
      <c r="B73" s="38" t="s">
        <v>88</v>
      </c>
      <c r="C73" s="38"/>
      <c r="D73" s="38"/>
      <c r="E73" s="39"/>
      <c r="F73" s="39"/>
      <c r="G73" s="77"/>
      <c r="H73" s="77"/>
      <c r="I73" s="49"/>
    </row>
    <row r="74" spans="1:9" ht="12.75">
      <c r="A74" s="20"/>
      <c r="B74" s="20" t="s">
        <v>89</v>
      </c>
      <c r="C74" s="20">
        <v>60</v>
      </c>
      <c r="D74" s="20">
        <v>60</v>
      </c>
      <c r="E74" s="53">
        <v>8</v>
      </c>
      <c r="F74" s="51"/>
      <c r="G74" s="75">
        <v>12</v>
      </c>
      <c r="H74" s="75">
        <f>E74*100/D74</f>
        <v>13.333333333333334</v>
      </c>
      <c r="I74" s="54">
        <f>E74-D74</f>
        <v>-52</v>
      </c>
    </row>
    <row r="75" spans="1:9" ht="12.75">
      <c r="A75" s="48" t="s">
        <v>109</v>
      </c>
      <c r="B75" s="38" t="s">
        <v>85</v>
      </c>
      <c r="C75" s="76"/>
      <c r="D75" s="76"/>
      <c r="E75" s="51"/>
      <c r="F75" s="51"/>
      <c r="G75" s="44"/>
      <c r="H75" s="51"/>
      <c r="I75" s="49"/>
    </row>
    <row r="76" spans="1:9" ht="12.75">
      <c r="A76" s="41"/>
      <c r="B76" s="20" t="s">
        <v>110</v>
      </c>
      <c r="C76" s="76"/>
      <c r="D76" s="76"/>
      <c r="E76" s="51"/>
      <c r="F76" s="51"/>
      <c r="G76" s="44"/>
      <c r="H76" s="51"/>
      <c r="I76" s="54"/>
    </row>
    <row r="77" spans="1:9" ht="12.75">
      <c r="A77" s="46" t="s">
        <v>90</v>
      </c>
      <c r="B77" s="5" t="s">
        <v>91</v>
      </c>
      <c r="C77" s="48"/>
      <c r="D77" s="48"/>
      <c r="E77" s="77"/>
      <c r="F77" s="51"/>
      <c r="G77" s="77"/>
      <c r="H77" s="77"/>
      <c r="I77" s="49"/>
    </row>
    <row r="78" spans="1:9" ht="12.75">
      <c r="A78" s="46"/>
      <c r="B78" s="52" t="s">
        <v>92</v>
      </c>
      <c r="C78" s="41"/>
      <c r="D78" s="41"/>
      <c r="E78" s="75">
        <v>16.696</v>
      </c>
      <c r="F78" s="51"/>
      <c r="G78" s="75"/>
      <c r="H78" s="75" t="e">
        <f>E78*100/D78</f>
        <v>#DIV/0!</v>
      </c>
      <c r="I78" s="54">
        <f>E78-D78</f>
        <v>16.696</v>
      </c>
    </row>
    <row r="79" spans="1:9" ht="12.75">
      <c r="A79" s="38" t="s">
        <v>215</v>
      </c>
      <c r="B79" s="38" t="s">
        <v>217</v>
      </c>
      <c r="C79" s="38"/>
      <c r="D79" s="38"/>
      <c r="E79" s="59"/>
      <c r="F79" s="44"/>
      <c r="G79" s="59"/>
      <c r="H79" s="59" t="e">
        <f>E79*100/D79</f>
        <v>#DIV/0!</v>
      </c>
      <c r="I79" s="61">
        <f>E79-D79</f>
        <v>0</v>
      </c>
    </row>
    <row r="80" spans="1:9" ht="12.75">
      <c r="A80" s="38" t="s">
        <v>93</v>
      </c>
      <c r="B80" s="38" t="s">
        <v>94</v>
      </c>
      <c r="C80" s="38"/>
      <c r="D80" s="38"/>
      <c r="E80" s="39"/>
      <c r="F80" s="39"/>
      <c r="G80" s="39"/>
      <c r="H80" s="39"/>
      <c r="I80" s="49"/>
    </row>
    <row r="81" spans="1:9" ht="12.75">
      <c r="A81" s="20"/>
      <c r="B81" s="20" t="s">
        <v>95</v>
      </c>
      <c r="C81" s="20">
        <v>4</v>
      </c>
      <c r="D81" s="20">
        <v>4</v>
      </c>
      <c r="E81" s="53"/>
      <c r="F81" s="53"/>
      <c r="G81" s="53"/>
      <c r="H81" s="53">
        <f>E81*100/D81</f>
        <v>0</v>
      </c>
      <c r="I81" s="54">
        <f>E81-D81</f>
        <v>-4</v>
      </c>
    </row>
    <row r="82" spans="1:9" ht="12.75">
      <c r="A82" s="38" t="s">
        <v>96</v>
      </c>
      <c r="B82" s="38" t="s">
        <v>216</v>
      </c>
      <c r="C82" s="38"/>
      <c r="D82" s="38"/>
      <c r="E82" s="59">
        <v>1</v>
      </c>
      <c r="F82" s="75"/>
      <c r="G82" s="75"/>
      <c r="H82" s="75"/>
      <c r="I82" s="54"/>
    </row>
    <row r="83" spans="1:9" ht="12.75">
      <c r="A83" s="38" t="s">
        <v>97</v>
      </c>
      <c r="B83" s="38" t="s">
        <v>98</v>
      </c>
      <c r="C83" s="78"/>
      <c r="D83" s="78"/>
      <c r="E83" s="59"/>
      <c r="F83" s="59"/>
      <c r="G83" s="59"/>
      <c r="H83" s="59" t="e">
        <f>E83*100/D83</f>
        <v>#DIV/0!</v>
      </c>
      <c r="I83" s="61">
        <f>E83-D83</f>
        <v>0</v>
      </c>
    </row>
    <row r="84" spans="1:9" ht="12.75">
      <c r="A84" s="48" t="s">
        <v>99</v>
      </c>
      <c r="B84" s="47" t="s">
        <v>94</v>
      </c>
      <c r="C84" s="76"/>
      <c r="D84" s="76"/>
      <c r="E84" s="44"/>
      <c r="F84" s="44"/>
      <c r="G84" s="44"/>
      <c r="H84" s="44"/>
      <c r="I84" s="45"/>
    </row>
    <row r="85" spans="1:9" ht="12.75">
      <c r="A85" s="46"/>
      <c r="B85" s="5" t="s">
        <v>100</v>
      </c>
      <c r="C85" s="76"/>
      <c r="D85" s="76"/>
      <c r="E85" s="44"/>
      <c r="F85" s="44"/>
      <c r="G85" s="44"/>
      <c r="H85" s="44"/>
      <c r="I85" s="45"/>
    </row>
    <row r="86" spans="1:9" ht="12.75">
      <c r="A86" s="38" t="s">
        <v>101</v>
      </c>
      <c r="B86" s="38" t="s">
        <v>102</v>
      </c>
      <c r="C86" s="48"/>
      <c r="D86" s="48"/>
      <c r="E86" s="77"/>
      <c r="F86" s="92"/>
      <c r="G86" s="77"/>
      <c r="H86" s="77"/>
      <c r="I86" s="49"/>
    </row>
    <row r="87" spans="1:9" ht="12.75">
      <c r="A87" s="20"/>
      <c r="B87" s="20" t="s">
        <v>103</v>
      </c>
      <c r="C87" s="41">
        <f>C88+C89</f>
        <v>0</v>
      </c>
      <c r="D87" s="41">
        <f>D88+D89</f>
        <v>0</v>
      </c>
      <c r="E87" s="41">
        <f>E88+E89</f>
        <v>60</v>
      </c>
      <c r="F87" s="41">
        <f>F88+F89</f>
        <v>0</v>
      </c>
      <c r="G87" s="41">
        <f>G88+G89</f>
        <v>0</v>
      </c>
      <c r="H87" s="75" t="e">
        <f>E87*100/D87</f>
        <v>#DIV/0!</v>
      </c>
      <c r="I87" s="54">
        <f>E87-D87</f>
        <v>60</v>
      </c>
    </row>
    <row r="88" spans="1:9" ht="25.5">
      <c r="A88" s="46" t="s">
        <v>236</v>
      </c>
      <c r="B88" s="162" t="s">
        <v>237</v>
      </c>
      <c r="C88" s="76"/>
      <c r="D88" s="76"/>
      <c r="E88" s="44"/>
      <c r="F88" s="116"/>
      <c r="G88" s="116"/>
      <c r="H88" s="44"/>
      <c r="I88" s="45"/>
    </row>
    <row r="89" spans="1:9" ht="24">
      <c r="A89" s="58" t="s">
        <v>272</v>
      </c>
      <c r="B89" s="215" t="s">
        <v>278</v>
      </c>
      <c r="C89" s="78"/>
      <c r="D89" s="78"/>
      <c r="E89" s="74">
        <v>60</v>
      </c>
      <c r="F89" s="211"/>
      <c r="G89" s="59"/>
      <c r="H89" s="59"/>
      <c r="I89" s="61"/>
    </row>
    <row r="90" spans="1:9" ht="24">
      <c r="A90" s="78" t="s">
        <v>273</v>
      </c>
      <c r="B90" s="214" t="s">
        <v>279</v>
      </c>
      <c r="C90" s="78"/>
      <c r="D90" s="78"/>
      <c r="E90" s="74">
        <v>4</v>
      </c>
      <c r="F90" s="211"/>
      <c r="G90" s="74"/>
      <c r="H90" s="59"/>
      <c r="I90" s="61"/>
    </row>
    <row r="91" spans="1:9" ht="12.75">
      <c r="A91" s="78" t="s">
        <v>104</v>
      </c>
      <c r="B91" s="78" t="s">
        <v>105</v>
      </c>
      <c r="C91" s="78">
        <f>C93</f>
        <v>568.7</v>
      </c>
      <c r="D91" s="78">
        <f>D93</f>
        <v>568.7</v>
      </c>
      <c r="E91" s="212">
        <f>E93</f>
        <v>95.475</v>
      </c>
      <c r="F91" s="212">
        <f>F93</f>
        <v>0</v>
      </c>
      <c r="G91" s="212">
        <f>G93</f>
        <v>70.1</v>
      </c>
      <c r="H91" s="59">
        <f>E91*100/D91</f>
        <v>16.788289080358712</v>
      </c>
      <c r="I91" s="61">
        <f>E91-D91</f>
        <v>-473.225</v>
      </c>
    </row>
    <row r="92" spans="1:9" ht="12.75">
      <c r="A92" s="48" t="s">
        <v>106</v>
      </c>
      <c r="B92" s="38" t="s">
        <v>107</v>
      </c>
      <c r="C92" s="48"/>
      <c r="D92" s="48"/>
      <c r="E92" s="39"/>
      <c r="F92" s="39"/>
      <c r="G92" s="39"/>
      <c r="H92" s="39"/>
      <c r="I92" s="49"/>
    </row>
    <row r="93" spans="1:9" ht="12.75">
      <c r="A93" s="46"/>
      <c r="B93" s="76" t="s">
        <v>108</v>
      </c>
      <c r="C93" s="46">
        <v>568.7</v>
      </c>
      <c r="D93" s="46">
        <v>568.7</v>
      </c>
      <c r="E93" s="51">
        <v>95.475</v>
      </c>
      <c r="F93" s="51"/>
      <c r="G93" s="51">
        <v>70.1</v>
      </c>
      <c r="H93" s="51">
        <f>E93*100/D93</f>
        <v>16.788289080358712</v>
      </c>
      <c r="I93" s="45">
        <f>E93-D93</f>
        <v>-473.225</v>
      </c>
    </row>
    <row r="94" spans="1:9" ht="13.5">
      <c r="A94" s="35" t="s">
        <v>111</v>
      </c>
      <c r="B94" s="174" t="s">
        <v>112</v>
      </c>
      <c r="C94" s="64">
        <f>C95+C96+C97</f>
        <v>0</v>
      </c>
      <c r="D94" s="64">
        <f>D95+D96+D97</f>
        <v>0</v>
      </c>
      <c r="E94" s="64">
        <f>E95+E96+E97</f>
        <v>269.813</v>
      </c>
      <c r="F94" s="64">
        <f>F95+F96+F97</f>
        <v>0</v>
      </c>
      <c r="G94" s="64">
        <f>G95+G96+G97</f>
        <v>-1376.2</v>
      </c>
      <c r="H94" s="24" t="e">
        <f aca="true" t="shared" si="1" ref="H94:H171">E94*100/D94</f>
        <v>#DIV/0!</v>
      </c>
      <c r="I94" s="60">
        <f aca="true" t="shared" si="2" ref="I94:I171">E94-D94</f>
        <v>269.813</v>
      </c>
    </row>
    <row r="95" spans="1:9" ht="12.75">
      <c r="A95" s="46" t="s">
        <v>113</v>
      </c>
      <c r="B95" s="5" t="s">
        <v>114</v>
      </c>
      <c r="C95" s="41"/>
      <c r="D95" s="41"/>
      <c r="E95" s="53">
        <v>161.913</v>
      </c>
      <c r="F95" s="53"/>
      <c r="G95" s="53">
        <v>131.1</v>
      </c>
      <c r="H95" s="75" t="e">
        <f t="shared" si="1"/>
        <v>#DIV/0!</v>
      </c>
      <c r="I95" s="54">
        <f t="shared" si="2"/>
        <v>161.913</v>
      </c>
    </row>
    <row r="96" spans="1:9" ht="12.75">
      <c r="A96" s="48" t="s">
        <v>186</v>
      </c>
      <c r="B96" s="78" t="s">
        <v>114</v>
      </c>
      <c r="C96" s="78"/>
      <c r="D96" s="78"/>
      <c r="E96" s="74"/>
      <c r="F96" s="74"/>
      <c r="G96" s="74"/>
      <c r="H96" s="59" t="e">
        <f t="shared" si="1"/>
        <v>#DIV/0!</v>
      </c>
      <c r="I96" s="54">
        <f t="shared" si="2"/>
        <v>0</v>
      </c>
    </row>
    <row r="97" spans="1:9" ht="13.5" thickBot="1">
      <c r="A97" s="48" t="s">
        <v>115</v>
      </c>
      <c r="B97" s="47" t="s">
        <v>112</v>
      </c>
      <c r="C97" s="48"/>
      <c r="D97" s="48"/>
      <c r="E97" s="77">
        <v>107.9</v>
      </c>
      <c r="F97" s="77"/>
      <c r="G97" s="77">
        <v>-1507.3</v>
      </c>
      <c r="H97" s="77" t="e">
        <f t="shared" si="1"/>
        <v>#DIV/0!</v>
      </c>
      <c r="I97" s="45">
        <f t="shared" si="2"/>
        <v>107.9</v>
      </c>
    </row>
    <row r="98" spans="1:9" ht="13.5" thickBot="1">
      <c r="A98" s="165" t="s">
        <v>120</v>
      </c>
      <c r="B98" s="123" t="s">
        <v>121</v>
      </c>
      <c r="C98" s="189">
        <f>C99+C169+C167+C166</f>
        <v>405992.5729999999</v>
      </c>
      <c r="D98" s="189">
        <f>D99+D169+D167+D166</f>
        <v>460061.99364999996</v>
      </c>
      <c r="E98" s="150">
        <f>E99+E169+E167+E166</f>
        <v>90721.07788999999</v>
      </c>
      <c r="F98" s="150"/>
      <c r="G98" s="150">
        <f>G99+G169</f>
        <v>89705.2975</v>
      </c>
      <c r="H98" s="150">
        <f t="shared" si="1"/>
        <v>19.719315905720656</v>
      </c>
      <c r="I98" s="152">
        <f t="shared" si="2"/>
        <v>-369340.91576</v>
      </c>
    </row>
    <row r="99" spans="1:9" ht="13.5" thickBot="1">
      <c r="A99" s="117" t="s">
        <v>222</v>
      </c>
      <c r="B99" s="119" t="s">
        <v>223</v>
      </c>
      <c r="C99" s="190">
        <f>C100+C103+C122+C157</f>
        <v>405992.5729999999</v>
      </c>
      <c r="D99" s="190">
        <f>D100+D103+D122+D157</f>
        <v>459555.57964999997</v>
      </c>
      <c r="E99" s="118">
        <f>E100+E103+E122+E157</f>
        <v>91319.89425999999</v>
      </c>
      <c r="F99" s="118"/>
      <c r="G99" s="118">
        <f>G100+G103+G122+G157</f>
        <v>89705.677</v>
      </c>
      <c r="H99" s="118">
        <f t="shared" si="1"/>
        <v>19.871349256503365</v>
      </c>
      <c r="I99" s="120">
        <f t="shared" si="2"/>
        <v>-368235.68539</v>
      </c>
    </row>
    <row r="100" spans="1:9" ht="13.5" thickBot="1">
      <c r="A100" s="123" t="s">
        <v>122</v>
      </c>
      <c r="B100" s="124" t="s">
        <v>123</v>
      </c>
      <c r="C100" s="125">
        <f>C101+C102</f>
        <v>118247</v>
      </c>
      <c r="D100" s="125">
        <f>D101+D102</f>
        <v>118247</v>
      </c>
      <c r="E100" s="125">
        <f>E101+E102</f>
        <v>26014</v>
      </c>
      <c r="F100" s="125"/>
      <c r="G100" s="125">
        <f>G101+G102</f>
        <v>23788</v>
      </c>
      <c r="H100" s="150">
        <f t="shared" si="1"/>
        <v>21.999712466278215</v>
      </c>
      <c r="I100" s="152">
        <f t="shared" si="2"/>
        <v>-92233</v>
      </c>
    </row>
    <row r="101" spans="1:9" ht="12.75">
      <c r="A101" s="41" t="s">
        <v>124</v>
      </c>
      <c r="B101" s="87" t="s">
        <v>125</v>
      </c>
      <c r="C101" s="191">
        <v>118247</v>
      </c>
      <c r="D101" s="191">
        <v>118247</v>
      </c>
      <c r="E101" s="41">
        <v>26014</v>
      </c>
      <c r="F101" s="46"/>
      <c r="G101" s="46">
        <v>23788</v>
      </c>
      <c r="H101" s="44">
        <f t="shared" si="1"/>
        <v>21.999712466278215</v>
      </c>
      <c r="I101" s="45">
        <f t="shared" si="2"/>
        <v>-92233</v>
      </c>
    </row>
    <row r="102" spans="1:9" ht="26.25" thickBot="1">
      <c r="A102" s="166" t="s">
        <v>208</v>
      </c>
      <c r="B102" s="122" t="s">
        <v>210</v>
      </c>
      <c r="C102" s="192"/>
      <c r="D102" s="192"/>
      <c r="E102" s="46"/>
      <c r="G102" s="58"/>
      <c r="H102" s="59"/>
      <c r="I102" s="61"/>
    </row>
    <row r="103" spans="1:10" ht="13.5" thickBot="1">
      <c r="A103" s="123" t="s">
        <v>126</v>
      </c>
      <c r="B103" s="124" t="s">
        <v>127</v>
      </c>
      <c r="C103" s="125">
        <f>C105+C106+C107+C108+C112+C104+C109</f>
        <v>19714.399999999998</v>
      </c>
      <c r="D103" s="125">
        <f>D105+D106+D107+D108+D112+D104+D109</f>
        <v>70952.4</v>
      </c>
      <c r="E103" s="125">
        <f>E105+E106+E107+E108+E112+E104+E109+E110</f>
        <v>1506.459</v>
      </c>
      <c r="F103" s="126"/>
      <c r="G103" s="125">
        <f>G105+G106+G107+G108+G112+G104+G109+G110+G111</f>
        <v>4258.26</v>
      </c>
      <c r="H103" s="127">
        <f t="shared" si="1"/>
        <v>2.123196678336462</v>
      </c>
      <c r="I103" s="128">
        <f t="shared" si="2"/>
        <v>-69445.94099999999</v>
      </c>
      <c r="J103" s="13"/>
    </row>
    <row r="104" spans="1:10" ht="25.5">
      <c r="A104" s="129" t="s">
        <v>230</v>
      </c>
      <c r="B104" s="130" t="s">
        <v>231</v>
      </c>
      <c r="C104" s="193"/>
      <c r="D104" s="193"/>
      <c r="E104" s="131"/>
      <c r="F104" s="132"/>
      <c r="G104" s="132"/>
      <c r="H104" s="75" t="e">
        <f t="shared" si="1"/>
        <v>#DIV/0!</v>
      </c>
      <c r="I104" s="54">
        <f t="shared" si="2"/>
        <v>0</v>
      </c>
      <c r="J104" s="13"/>
    </row>
    <row r="105" spans="1:10" ht="12.75">
      <c r="A105" s="46" t="s">
        <v>128</v>
      </c>
      <c r="B105" s="94" t="s">
        <v>129</v>
      </c>
      <c r="C105" s="194"/>
      <c r="D105" s="194"/>
      <c r="E105" s="73"/>
      <c r="F105" s="73"/>
      <c r="G105" s="73"/>
      <c r="H105" s="75" t="e">
        <f t="shared" si="1"/>
        <v>#DIV/0!</v>
      </c>
      <c r="I105" s="54">
        <f t="shared" si="2"/>
        <v>0</v>
      </c>
      <c r="J105" s="13"/>
    </row>
    <row r="106" spans="1:9" ht="12.75">
      <c r="A106" s="48" t="s">
        <v>131</v>
      </c>
      <c r="B106" s="85" t="s">
        <v>132</v>
      </c>
      <c r="C106" s="195"/>
      <c r="D106" s="195"/>
      <c r="E106" s="58"/>
      <c r="F106" s="58"/>
      <c r="G106" s="58">
        <v>594.06</v>
      </c>
      <c r="H106" s="59" t="e">
        <f t="shared" si="1"/>
        <v>#DIV/0!</v>
      </c>
      <c r="I106" s="54">
        <f t="shared" si="2"/>
        <v>0</v>
      </c>
    </row>
    <row r="107" spans="1:9" ht="12.75">
      <c r="A107" s="58" t="s">
        <v>133</v>
      </c>
      <c r="B107" s="85" t="s">
        <v>134</v>
      </c>
      <c r="C107" s="196">
        <v>2743.6</v>
      </c>
      <c r="D107" s="196">
        <v>2743.6</v>
      </c>
      <c r="E107" s="59">
        <v>816.696</v>
      </c>
      <c r="F107" s="58"/>
      <c r="G107" s="58">
        <v>861.4</v>
      </c>
      <c r="H107" s="59">
        <f t="shared" si="1"/>
        <v>29.767313019390585</v>
      </c>
      <c r="I107" s="54">
        <f t="shared" si="2"/>
        <v>-1926.904</v>
      </c>
    </row>
    <row r="108" spans="1:10" s="13" customFormat="1" ht="12.75">
      <c r="A108" s="41" t="s">
        <v>187</v>
      </c>
      <c r="B108" s="87" t="s">
        <v>130</v>
      </c>
      <c r="C108" s="191"/>
      <c r="D108" s="191">
        <v>51238</v>
      </c>
      <c r="E108" s="132"/>
      <c r="F108" s="41"/>
      <c r="G108" s="75"/>
      <c r="H108" s="75">
        <f t="shared" si="1"/>
        <v>0</v>
      </c>
      <c r="I108" s="54">
        <f t="shared" si="2"/>
        <v>-51238</v>
      </c>
      <c r="J108" s="8"/>
    </row>
    <row r="109" spans="1:10" s="13" customFormat="1" ht="12.75">
      <c r="A109" s="133" t="s">
        <v>232</v>
      </c>
      <c r="B109" s="101" t="s">
        <v>227</v>
      </c>
      <c r="C109" s="197"/>
      <c r="D109" s="197"/>
      <c r="E109" s="134"/>
      <c r="F109" s="135"/>
      <c r="G109" s="135"/>
      <c r="H109" s="116" t="e">
        <f t="shared" si="1"/>
        <v>#DIV/0!</v>
      </c>
      <c r="I109" s="50">
        <f t="shared" si="2"/>
        <v>0</v>
      </c>
      <c r="J109" s="8"/>
    </row>
    <row r="110" spans="1:10" s="13" customFormat="1" ht="12.75">
      <c r="A110" s="136" t="s">
        <v>233</v>
      </c>
      <c r="B110" s="70" t="s">
        <v>234</v>
      </c>
      <c r="C110" s="198"/>
      <c r="D110" s="198"/>
      <c r="E110" s="137"/>
      <c r="F110" s="58"/>
      <c r="G110" s="58"/>
      <c r="H110" s="59" t="e">
        <f t="shared" si="1"/>
        <v>#DIV/0!</v>
      </c>
      <c r="I110" s="61">
        <f t="shared" si="2"/>
        <v>0</v>
      </c>
      <c r="J110" s="8"/>
    </row>
    <row r="111" spans="1:10" s="13" customFormat="1" ht="12.75">
      <c r="A111" s="136" t="s">
        <v>188</v>
      </c>
      <c r="B111" s="70" t="s">
        <v>240</v>
      </c>
      <c r="C111" s="198"/>
      <c r="D111" s="198"/>
      <c r="E111" s="137"/>
      <c r="F111" s="58"/>
      <c r="G111" s="58"/>
      <c r="H111" s="59"/>
      <c r="I111" s="61"/>
      <c r="J111" s="8"/>
    </row>
    <row r="112" spans="1:9" ht="13.5" thickBot="1">
      <c r="A112" s="138" t="s">
        <v>135</v>
      </c>
      <c r="B112" s="138" t="s">
        <v>136</v>
      </c>
      <c r="C112" s="199">
        <f>C114+C115+C116+C117+C119+C120+C121+C113+C118</f>
        <v>16970.8</v>
      </c>
      <c r="D112" s="199">
        <f>D114+D115+D116+D117+D119+D120+D121+D113+D118</f>
        <v>16970.8</v>
      </c>
      <c r="E112" s="140">
        <f>E114+E115+E116+E117+E119+E120+E121+E113</f>
        <v>689.763</v>
      </c>
      <c r="F112" s="139"/>
      <c r="G112" s="139">
        <f>G114+G115+G116+G117+G119+G120+G121+G113+G118</f>
        <v>2802.8</v>
      </c>
      <c r="H112" s="139">
        <f t="shared" si="1"/>
        <v>4.064410634737314</v>
      </c>
      <c r="I112" s="120">
        <f t="shared" si="2"/>
        <v>-16281.036999999998</v>
      </c>
    </row>
    <row r="113" spans="1:9" ht="12.75">
      <c r="A113" s="41" t="s">
        <v>135</v>
      </c>
      <c r="B113" s="87" t="s">
        <v>189</v>
      </c>
      <c r="C113" s="191"/>
      <c r="D113" s="191"/>
      <c r="E113" s="75"/>
      <c r="F113" s="75"/>
      <c r="G113" s="75"/>
      <c r="H113" s="75" t="e">
        <f t="shared" si="1"/>
        <v>#DIV/0!</v>
      </c>
      <c r="I113" s="54">
        <f t="shared" si="2"/>
        <v>0</v>
      </c>
    </row>
    <row r="114" spans="1:9" ht="12.75">
      <c r="A114" s="58" t="s">
        <v>135</v>
      </c>
      <c r="B114" s="87" t="s">
        <v>137</v>
      </c>
      <c r="C114" s="191">
        <v>3268.9</v>
      </c>
      <c r="D114" s="191">
        <v>3268.9</v>
      </c>
      <c r="E114" s="132"/>
      <c r="F114" s="41"/>
      <c r="G114" s="41"/>
      <c r="H114" s="75">
        <f t="shared" si="1"/>
        <v>0</v>
      </c>
      <c r="I114" s="54">
        <f t="shared" si="2"/>
        <v>-3268.9</v>
      </c>
    </row>
    <row r="115" spans="1:9" ht="12.75">
      <c r="A115" s="48" t="s">
        <v>135</v>
      </c>
      <c r="B115" s="99" t="s">
        <v>138</v>
      </c>
      <c r="C115" s="195">
        <v>8176.9</v>
      </c>
      <c r="D115" s="195">
        <v>8176.9</v>
      </c>
      <c r="E115" s="77">
        <v>662.663</v>
      </c>
      <c r="F115" s="48"/>
      <c r="G115" s="48">
        <v>2735.4</v>
      </c>
      <c r="H115" s="77">
        <f t="shared" si="1"/>
        <v>8.10408590052465</v>
      </c>
      <c r="I115" s="61">
        <f t="shared" si="2"/>
        <v>-7514.236999999999</v>
      </c>
    </row>
    <row r="116" spans="1:9" ht="12.75">
      <c r="A116" s="48" t="s">
        <v>135</v>
      </c>
      <c r="B116" s="85" t="s">
        <v>139</v>
      </c>
      <c r="C116" s="196">
        <v>568.3</v>
      </c>
      <c r="D116" s="196">
        <v>568.3</v>
      </c>
      <c r="E116" s="59">
        <v>27.1</v>
      </c>
      <c r="F116" s="77"/>
      <c r="G116" s="77">
        <v>67.4</v>
      </c>
      <c r="H116" s="77">
        <f t="shared" si="1"/>
        <v>4.7686081295090625</v>
      </c>
      <c r="I116" s="61">
        <f t="shared" si="2"/>
        <v>-541.1999999999999</v>
      </c>
    </row>
    <row r="117" spans="1:9" ht="12.75">
      <c r="A117" s="48" t="s">
        <v>135</v>
      </c>
      <c r="B117" s="85" t="s">
        <v>238</v>
      </c>
      <c r="C117" s="196"/>
      <c r="D117" s="196"/>
      <c r="E117" s="59"/>
      <c r="F117" s="77"/>
      <c r="G117" s="77"/>
      <c r="H117" s="77" t="e">
        <f t="shared" si="1"/>
        <v>#DIV/0!</v>
      </c>
      <c r="I117" s="61">
        <f t="shared" si="2"/>
        <v>0</v>
      </c>
    </row>
    <row r="118" spans="1:9" ht="12.75">
      <c r="A118" s="48" t="s">
        <v>135</v>
      </c>
      <c r="B118" s="87" t="s">
        <v>262</v>
      </c>
      <c r="C118" s="195">
        <v>2053.6</v>
      </c>
      <c r="D118" s="195">
        <v>2053.6</v>
      </c>
      <c r="E118" s="77"/>
      <c r="F118" s="77"/>
      <c r="G118" s="77"/>
      <c r="H118" s="77"/>
      <c r="I118" s="49"/>
    </row>
    <row r="119" spans="1:9" ht="12.75">
      <c r="A119" s="48" t="s">
        <v>135</v>
      </c>
      <c r="B119" s="87" t="s">
        <v>261</v>
      </c>
      <c r="C119" s="195">
        <v>885</v>
      </c>
      <c r="D119" s="195">
        <v>885</v>
      </c>
      <c r="E119" s="77"/>
      <c r="F119" s="77"/>
      <c r="G119" s="77"/>
      <c r="H119" s="77">
        <f t="shared" si="1"/>
        <v>0</v>
      </c>
      <c r="I119" s="49">
        <f t="shared" si="2"/>
        <v>-885</v>
      </c>
    </row>
    <row r="120" spans="1:9" ht="12.75">
      <c r="A120" s="48" t="s">
        <v>135</v>
      </c>
      <c r="B120" s="99" t="s">
        <v>263</v>
      </c>
      <c r="C120" s="195">
        <v>2018.1</v>
      </c>
      <c r="D120" s="195">
        <v>2018.1</v>
      </c>
      <c r="E120" s="59"/>
      <c r="F120" s="59"/>
      <c r="G120" s="59"/>
      <c r="H120" s="59">
        <f t="shared" si="1"/>
        <v>0</v>
      </c>
      <c r="I120" s="61">
        <f t="shared" si="2"/>
        <v>-2018.1</v>
      </c>
    </row>
    <row r="121" spans="1:9" ht="13.5" thickBot="1">
      <c r="A121" s="48" t="s">
        <v>135</v>
      </c>
      <c r="B121" s="85" t="s">
        <v>140</v>
      </c>
      <c r="C121" s="196"/>
      <c r="D121" s="196"/>
      <c r="E121" s="59"/>
      <c r="F121" s="59"/>
      <c r="G121" s="59"/>
      <c r="H121" s="59" t="e">
        <f t="shared" si="1"/>
        <v>#DIV/0!</v>
      </c>
      <c r="I121" s="61">
        <f t="shared" si="2"/>
        <v>0</v>
      </c>
    </row>
    <row r="122" spans="1:9" ht="13.5" thickBot="1">
      <c r="A122" s="123" t="s">
        <v>141</v>
      </c>
      <c r="B122" s="141" t="s">
        <v>142</v>
      </c>
      <c r="C122" s="142">
        <f>C131+C124+C125+C126+C127+C128+C129+C130+C150+C151+C152+C153+C154+C155</f>
        <v>244682.84799999994</v>
      </c>
      <c r="D122" s="142">
        <f>D131+D124+D125+D126+D127+D128+D129+D130+D150+D151+D152+D153+D154+D155</f>
        <v>246386.79999999993</v>
      </c>
      <c r="E122" s="142">
        <f>E131+E124+E125+E126+E127+E128+E129+E130+E150+E151+E152+E153+E154+E155</f>
        <v>59470.90925999999</v>
      </c>
      <c r="F122" s="142">
        <f>F131+F124+F125+F126+F127+F128+F129+F130+F150+F151+F152+F153+F154+F155</f>
        <v>0</v>
      </c>
      <c r="G122" s="142">
        <f>G131+G124+G125+G126+G127+G128+G129+G130+G150+G151+G152+G153+G154+G155</f>
        <v>57766.517</v>
      </c>
      <c r="H122" s="143">
        <f t="shared" si="1"/>
        <v>24.137214030946467</v>
      </c>
      <c r="I122" s="144">
        <f t="shared" si="2"/>
        <v>-186915.89073999994</v>
      </c>
    </row>
    <row r="123" spans="1:9" ht="24" customHeight="1">
      <c r="A123" s="41" t="s">
        <v>206</v>
      </c>
      <c r="B123" s="145" t="s">
        <v>207</v>
      </c>
      <c r="C123" s="200"/>
      <c r="D123" s="200"/>
      <c r="E123" s="137"/>
      <c r="F123" s="111"/>
      <c r="G123" s="137"/>
      <c r="H123" s="24"/>
      <c r="I123" s="60"/>
    </row>
    <row r="124" spans="1:9" ht="12.75">
      <c r="A124" s="41" t="s">
        <v>143</v>
      </c>
      <c r="B124" s="146" t="s">
        <v>144</v>
      </c>
      <c r="C124" s="201">
        <v>636.5</v>
      </c>
      <c r="D124" s="201">
        <v>636.5</v>
      </c>
      <c r="E124" s="46">
        <v>636.5</v>
      </c>
      <c r="F124" s="46"/>
      <c r="G124" s="46">
        <v>626.7</v>
      </c>
      <c r="H124" s="75">
        <f t="shared" si="1"/>
        <v>100</v>
      </c>
      <c r="I124" s="54">
        <f t="shared" si="2"/>
        <v>0</v>
      </c>
    </row>
    <row r="125" spans="1:9" ht="25.5">
      <c r="A125" s="41" t="s">
        <v>180</v>
      </c>
      <c r="B125" s="147" t="s">
        <v>195</v>
      </c>
      <c r="C125" s="202">
        <v>22180.3</v>
      </c>
      <c r="D125" s="202">
        <v>22180.3</v>
      </c>
      <c r="E125" s="59">
        <v>6076</v>
      </c>
      <c r="F125" s="58"/>
      <c r="G125" s="59">
        <v>5450</v>
      </c>
      <c r="H125" s="59">
        <f t="shared" si="1"/>
        <v>27.393678173875017</v>
      </c>
      <c r="I125" s="54">
        <f t="shared" si="2"/>
        <v>-16104.3</v>
      </c>
    </row>
    <row r="126" spans="1:9" ht="38.25">
      <c r="A126" s="58" t="s">
        <v>209</v>
      </c>
      <c r="B126" s="147" t="s">
        <v>211</v>
      </c>
      <c r="C126" s="201">
        <v>120.6</v>
      </c>
      <c r="D126" s="201">
        <v>120.6</v>
      </c>
      <c r="E126" s="59">
        <v>34.8</v>
      </c>
      <c r="F126" s="58"/>
      <c r="G126" s="58">
        <v>31.3</v>
      </c>
      <c r="H126" s="59"/>
      <c r="I126" s="54"/>
    </row>
    <row r="127" spans="1:10" ht="12.75">
      <c r="A127" s="58" t="s">
        <v>146</v>
      </c>
      <c r="B127" s="85" t="s">
        <v>147</v>
      </c>
      <c r="C127" s="191">
        <v>1220.6</v>
      </c>
      <c r="D127" s="191">
        <v>1220.6</v>
      </c>
      <c r="E127" s="58">
        <v>1220.6</v>
      </c>
      <c r="F127" s="58"/>
      <c r="G127" s="58">
        <v>1171.6</v>
      </c>
      <c r="H127" s="59">
        <f t="shared" si="1"/>
        <v>100</v>
      </c>
      <c r="I127" s="54">
        <f t="shared" si="2"/>
        <v>0</v>
      </c>
      <c r="J127" s="13"/>
    </row>
    <row r="128" spans="1:10" ht="25.5">
      <c r="A128" s="58" t="s">
        <v>203</v>
      </c>
      <c r="B128" s="147" t="s">
        <v>204</v>
      </c>
      <c r="C128" s="201">
        <v>421.4</v>
      </c>
      <c r="D128" s="201">
        <v>421.4</v>
      </c>
      <c r="E128" s="59">
        <v>30.1015</v>
      </c>
      <c r="F128" s="58"/>
      <c r="G128" s="59"/>
      <c r="H128" s="59"/>
      <c r="I128" s="54"/>
      <c r="J128" s="13"/>
    </row>
    <row r="129" spans="1:10" s="13" customFormat="1" ht="12.75">
      <c r="A129" s="58" t="s">
        <v>148</v>
      </c>
      <c r="B129" s="85" t="s">
        <v>149</v>
      </c>
      <c r="C129" s="191"/>
      <c r="D129" s="191">
        <v>510</v>
      </c>
      <c r="E129" s="58">
        <v>510</v>
      </c>
      <c r="F129" s="58"/>
      <c r="G129" s="58">
        <v>510</v>
      </c>
      <c r="H129" s="59">
        <f t="shared" si="1"/>
        <v>100</v>
      </c>
      <c r="I129" s="54">
        <f t="shared" si="2"/>
        <v>0</v>
      </c>
      <c r="J129" s="8"/>
    </row>
    <row r="130" spans="1:9" ht="13.5" thickBot="1">
      <c r="A130" s="48" t="s">
        <v>150</v>
      </c>
      <c r="B130" s="99" t="s">
        <v>151</v>
      </c>
      <c r="C130" s="194">
        <v>4340.3</v>
      </c>
      <c r="D130" s="194">
        <v>4340.3</v>
      </c>
      <c r="E130" s="48">
        <v>1175</v>
      </c>
      <c r="F130" s="48"/>
      <c r="G130" s="206">
        <v>843.667</v>
      </c>
      <c r="H130" s="77">
        <f t="shared" si="1"/>
        <v>27.07186139206967</v>
      </c>
      <c r="I130" s="45">
        <f t="shared" si="2"/>
        <v>-3165.3</v>
      </c>
    </row>
    <row r="131" spans="1:9" ht="13.5" thickBot="1">
      <c r="A131" s="148" t="s">
        <v>152</v>
      </c>
      <c r="B131" s="149" t="s">
        <v>153</v>
      </c>
      <c r="C131" s="125">
        <f>C135+C136+C139+C140+C145+C146+C144+C147+C132+C134+C133+C137+C138+C141+C142+C143+C148</f>
        <v>159364.49999999997</v>
      </c>
      <c r="D131" s="125">
        <f>D135+D136+D139+D140+D145+D146+D144+D147+D132+D134+D133+D137+D138+D141+D142+D143+D148</f>
        <v>158853.89999999997</v>
      </c>
      <c r="E131" s="125">
        <f>E135+E136+E139+E140+E145+E146+E144+E147+E132+E134+E133+E137+E138+E141+E142+E143+E148</f>
        <v>37985.49775999999</v>
      </c>
      <c r="F131" s="125">
        <f>F135+F136+F139+F140+F145+F146+F144+F147+F132+F134+F133+F137+F138+F141+F142+F143+F148</f>
        <v>0</v>
      </c>
      <c r="G131" s="125">
        <f>G135+G136+G139+G140+G145+G146+G144+G147+G132+G134+G133+G137+G138+G141+G142+G143+G148</f>
        <v>35555.55</v>
      </c>
      <c r="H131" s="151">
        <f t="shared" si="1"/>
        <v>23.91222233763225</v>
      </c>
      <c r="I131" s="152">
        <f t="shared" si="2"/>
        <v>-120868.40223999997</v>
      </c>
    </row>
    <row r="132" spans="1:9" ht="12.75">
      <c r="A132" s="41" t="s">
        <v>152</v>
      </c>
      <c r="B132" s="85" t="s">
        <v>145</v>
      </c>
      <c r="C132" s="191">
        <v>13249.9</v>
      </c>
      <c r="D132" s="191">
        <v>13249.9</v>
      </c>
      <c r="E132" s="132">
        <v>3683.383</v>
      </c>
      <c r="F132" s="121"/>
      <c r="G132" s="134">
        <v>3561.64</v>
      </c>
      <c r="H132" s="153">
        <f t="shared" si="1"/>
        <v>27.79932678737198</v>
      </c>
      <c r="I132" s="26"/>
    </row>
    <row r="133" spans="1:9" ht="24" customHeight="1">
      <c r="A133" s="41" t="s">
        <v>152</v>
      </c>
      <c r="B133" s="146" t="s">
        <v>201</v>
      </c>
      <c r="C133" s="201">
        <v>2076.2</v>
      </c>
      <c r="D133" s="201">
        <v>2076.2</v>
      </c>
      <c r="E133" s="132"/>
      <c r="F133" s="121"/>
      <c r="G133" s="137">
        <v>272.01</v>
      </c>
      <c r="H133" s="59">
        <f t="shared" si="1"/>
        <v>0</v>
      </c>
      <c r="I133" s="26"/>
    </row>
    <row r="134" spans="1:9" ht="16.5" customHeight="1">
      <c r="A134" s="41" t="s">
        <v>152</v>
      </c>
      <c r="B134" s="146" t="s">
        <v>214</v>
      </c>
      <c r="C134" s="201">
        <v>93</v>
      </c>
      <c r="D134" s="201">
        <v>93</v>
      </c>
      <c r="E134" s="132"/>
      <c r="F134" s="121"/>
      <c r="G134" s="111"/>
      <c r="H134" s="59"/>
      <c r="I134" s="26"/>
    </row>
    <row r="135" spans="1:9" ht="12.75">
      <c r="A135" s="41" t="s">
        <v>152</v>
      </c>
      <c r="B135" s="146" t="s">
        <v>154</v>
      </c>
      <c r="C135" s="201">
        <v>10356.3</v>
      </c>
      <c r="D135" s="201">
        <v>10356.3</v>
      </c>
      <c r="E135" s="75">
        <v>837</v>
      </c>
      <c r="F135" s="75"/>
      <c r="G135" s="75">
        <v>1887.6</v>
      </c>
      <c r="H135" s="75">
        <f t="shared" si="1"/>
        <v>8.082037020943774</v>
      </c>
      <c r="I135" s="54">
        <f t="shared" si="2"/>
        <v>-9519.3</v>
      </c>
    </row>
    <row r="136" spans="1:9" ht="12.75">
      <c r="A136" s="58" t="s">
        <v>152</v>
      </c>
      <c r="B136" s="85" t="s">
        <v>155</v>
      </c>
      <c r="C136" s="196">
        <v>97299.7</v>
      </c>
      <c r="D136" s="196">
        <v>97299.7</v>
      </c>
      <c r="E136" s="58">
        <v>24325</v>
      </c>
      <c r="F136" s="58"/>
      <c r="G136" s="58">
        <v>20730</v>
      </c>
      <c r="H136" s="59">
        <f t="shared" si="1"/>
        <v>25.00007708142985</v>
      </c>
      <c r="I136" s="54">
        <f t="shared" si="2"/>
        <v>-72974.7</v>
      </c>
    </row>
    <row r="137" spans="1:9" ht="12.75">
      <c r="A137" s="58" t="s">
        <v>152</v>
      </c>
      <c r="B137" s="85" t="s">
        <v>266</v>
      </c>
      <c r="C137" s="196">
        <v>285.8</v>
      </c>
      <c r="D137" s="196">
        <v>285.8</v>
      </c>
      <c r="E137" s="58">
        <v>71.45</v>
      </c>
      <c r="F137" s="58"/>
      <c r="G137" s="58">
        <v>67.5</v>
      </c>
      <c r="H137" s="59">
        <f t="shared" si="1"/>
        <v>25</v>
      </c>
      <c r="I137" s="54"/>
    </row>
    <row r="138" spans="1:9" ht="12.75">
      <c r="A138" s="58" t="s">
        <v>152</v>
      </c>
      <c r="B138" s="85" t="s">
        <v>267</v>
      </c>
      <c r="C138" s="196">
        <v>4354.2</v>
      </c>
      <c r="D138" s="196">
        <v>4354.2</v>
      </c>
      <c r="E138" s="58">
        <v>1100</v>
      </c>
      <c r="F138" s="58"/>
      <c r="G138" s="58"/>
      <c r="H138" s="59"/>
      <c r="I138" s="54"/>
    </row>
    <row r="139" spans="1:9" ht="12.75">
      <c r="A139" s="58" t="s">
        <v>152</v>
      </c>
      <c r="B139" s="85" t="s">
        <v>156</v>
      </c>
      <c r="C139" s="196">
        <v>14772.4</v>
      </c>
      <c r="D139" s="196">
        <v>14772.4</v>
      </c>
      <c r="E139" s="59">
        <v>3693.1</v>
      </c>
      <c r="F139" s="58"/>
      <c r="G139" s="58">
        <v>4585</v>
      </c>
      <c r="H139" s="59">
        <f t="shared" si="1"/>
        <v>25</v>
      </c>
      <c r="I139" s="54">
        <f t="shared" si="2"/>
        <v>-11079.3</v>
      </c>
    </row>
    <row r="140" spans="1:9" ht="12.75">
      <c r="A140" s="58" t="s">
        <v>152</v>
      </c>
      <c r="B140" s="85" t="s">
        <v>157</v>
      </c>
      <c r="C140" s="196">
        <v>403.1</v>
      </c>
      <c r="D140" s="196">
        <v>403.1</v>
      </c>
      <c r="E140" s="58">
        <v>100.775</v>
      </c>
      <c r="F140" s="58"/>
      <c r="G140" s="58">
        <v>95.2</v>
      </c>
      <c r="H140" s="59">
        <f t="shared" si="1"/>
        <v>25</v>
      </c>
      <c r="I140" s="54">
        <f t="shared" si="2"/>
        <v>-302.32500000000005</v>
      </c>
    </row>
    <row r="141" spans="1:9" ht="12.75">
      <c r="A141" s="58" t="s">
        <v>152</v>
      </c>
      <c r="B141" s="85" t="s">
        <v>264</v>
      </c>
      <c r="C141" s="196">
        <v>72.8</v>
      </c>
      <c r="D141" s="196">
        <v>72.8</v>
      </c>
      <c r="E141" s="58">
        <v>18.2</v>
      </c>
      <c r="F141" s="58"/>
      <c r="G141" s="58"/>
      <c r="H141" s="59"/>
      <c r="I141" s="54"/>
    </row>
    <row r="142" spans="1:9" ht="12.75">
      <c r="A142" s="58" t="s">
        <v>152</v>
      </c>
      <c r="B142" s="85" t="s">
        <v>265</v>
      </c>
      <c r="C142" s="196">
        <v>24.4</v>
      </c>
      <c r="D142" s="196">
        <v>24.4</v>
      </c>
      <c r="E142" s="58">
        <v>6.1</v>
      </c>
      <c r="F142" s="58"/>
      <c r="G142" s="58"/>
      <c r="H142" s="59"/>
      <c r="I142" s="54"/>
    </row>
    <row r="143" spans="1:9" ht="12.75">
      <c r="A143" s="58" t="s">
        <v>152</v>
      </c>
      <c r="B143" s="85" t="s">
        <v>205</v>
      </c>
      <c r="C143" s="196">
        <v>51.5</v>
      </c>
      <c r="D143" s="196">
        <v>51.5</v>
      </c>
      <c r="E143" s="58">
        <v>51.5</v>
      </c>
      <c r="F143" s="58"/>
      <c r="G143" s="58"/>
      <c r="H143" s="59"/>
      <c r="I143" s="54"/>
    </row>
    <row r="144" spans="1:9" ht="12.75">
      <c r="A144" s="58" t="s">
        <v>152</v>
      </c>
      <c r="B144" s="85" t="s">
        <v>158</v>
      </c>
      <c r="C144" s="196">
        <v>823.2</v>
      </c>
      <c r="D144" s="196">
        <v>823.2</v>
      </c>
      <c r="E144" s="58"/>
      <c r="F144" s="58"/>
      <c r="G144" s="58">
        <v>679.4</v>
      </c>
      <c r="H144" s="59">
        <f t="shared" si="1"/>
        <v>0</v>
      </c>
      <c r="I144" s="54">
        <f t="shared" si="2"/>
        <v>-823.2</v>
      </c>
    </row>
    <row r="145" spans="1:9" ht="12.75">
      <c r="A145" s="58" t="s">
        <v>152</v>
      </c>
      <c r="B145" s="85" t="s">
        <v>159</v>
      </c>
      <c r="C145" s="196">
        <v>200.7</v>
      </c>
      <c r="D145" s="196">
        <v>200.7</v>
      </c>
      <c r="E145" s="59">
        <v>29.224</v>
      </c>
      <c r="F145" s="59"/>
      <c r="G145" s="59">
        <v>41.2</v>
      </c>
      <c r="H145" s="59">
        <f t="shared" si="1"/>
        <v>14.561036372695566</v>
      </c>
      <c r="I145" s="54">
        <f t="shared" si="2"/>
        <v>-171.476</v>
      </c>
    </row>
    <row r="146" spans="1:9" ht="12.75">
      <c r="A146" s="58" t="s">
        <v>152</v>
      </c>
      <c r="B146" s="85" t="s">
        <v>160</v>
      </c>
      <c r="C146" s="196">
        <v>278</v>
      </c>
      <c r="D146" s="196">
        <v>278</v>
      </c>
      <c r="E146" s="59">
        <v>69</v>
      </c>
      <c r="F146" s="58"/>
      <c r="G146" s="58">
        <v>66</v>
      </c>
      <c r="H146" s="59">
        <f t="shared" si="1"/>
        <v>24.820143884892087</v>
      </c>
      <c r="I146" s="54">
        <f t="shared" si="2"/>
        <v>-209</v>
      </c>
    </row>
    <row r="147" spans="1:9" ht="12.75">
      <c r="A147" s="58" t="s">
        <v>152</v>
      </c>
      <c r="B147" s="85" t="s">
        <v>161</v>
      </c>
      <c r="C147" s="191">
        <v>14100.4</v>
      </c>
      <c r="D147" s="191">
        <v>14100.4</v>
      </c>
      <c r="E147" s="77">
        <v>3940.74</v>
      </c>
      <c r="F147" s="77"/>
      <c r="G147" s="77">
        <v>3570</v>
      </c>
      <c r="H147" s="59">
        <f t="shared" si="1"/>
        <v>27.947717795239853</v>
      </c>
      <c r="I147" s="54">
        <f t="shared" si="2"/>
        <v>-10159.66</v>
      </c>
    </row>
    <row r="148" spans="1:9" ht="12.75">
      <c r="A148" s="58" t="s">
        <v>152</v>
      </c>
      <c r="B148" s="87" t="s">
        <v>268</v>
      </c>
      <c r="C148" s="191">
        <v>922.9</v>
      </c>
      <c r="D148" s="191">
        <v>412.3</v>
      </c>
      <c r="E148" s="77">
        <v>60.02576</v>
      </c>
      <c r="F148" s="77"/>
      <c r="G148" s="77"/>
      <c r="H148" s="59">
        <f t="shared" si="1"/>
        <v>14.558758185787047</v>
      </c>
      <c r="I148" s="54">
        <f t="shared" si="2"/>
        <v>-352.27424</v>
      </c>
    </row>
    <row r="149" spans="1:9" ht="12.75">
      <c r="A149" s="58" t="s">
        <v>152</v>
      </c>
      <c r="B149" s="87" t="s">
        <v>269</v>
      </c>
      <c r="C149" s="191"/>
      <c r="D149" s="191"/>
      <c r="E149" s="77"/>
      <c r="F149" s="77"/>
      <c r="G149" s="77"/>
      <c r="H149" s="59"/>
      <c r="I149" s="54"/>
    </row>
    <row r="150" spans="1:9" ht="51" customHeight="1">
      <c r="A150" s="41" t="s">
        <v>287</v>
      </c>
      <c r="B150" s="146" t="s">
        <v>213</v>
      </c>
      <c r="C150" s="203">
        <v>3145.1</v>
      </c>
      <c r="D150" s="203">
        <v>4415.4</v>
      </c>
      <c r="E150" s="77"/>
      <c r="F150" s="77"/>
      <c r="G150" s="77">
        <v>3038.6</v>
      </c>
      <c r="H150" s="24">
        <f t="shared" si="1"/>
        <v>0</v>
      </c>
      <c r="I150" s="26">
        <f t="shared" si="2"/>
        <v>-4415.4</v>
      </c>
    </row>
    <row r="151" spans="1:9" ht="12.75">
      <c r="A151" s="41" t="s">
        <v>162</v>
      </c>
      <c r="B151" s="87" t="s">
        <v>163</v>
      </c>
      <c r="C151" s="204">
        <v>7835.3</v>
      </c>
      <c r="D151" s="204">
        <v>7835.3</v>
      </c>
      <c r="E151" s="59">
        <v>1865</v>
      </c>
      <c r="F151" s="59"/>
      <c r="G151" s="59">
        <v>1875</v>
      </c>
      <c r="H151" s="24">
        <f t="shared" si="1"/>
        <v>23.80253468278177</v>
      </c>
      <c r="I151" s="26">
        <f t="shared" si="2"/>
        <v>-5970.3</v>
      </c>
    </row>
    <row r="152" spans="1:9" ht="12.75">
      <c r="A152" s="41" t="s">
        <v>162</v>
      </c>
      <c r="B152" s="87" t="s">
        <v>164</v>
      </c>
      <c r="C152" s="204">
        <v>3541.6</v>
      </c>
      <c r="D152" s="204">
        <v>3541.6</v>
      </c>
      <c r="E152" s="59">
        <v>964.012</v>
      </c>
      <c r="F152" s="59"/>
      <c r="G152" s="59">
        <v>763.1</v>
      </c>
      <c r="H152" s="24">
        <f t="shared" si="1"/>
        <v>27.219674723288907</v>
      </c>
      <c r="I152" s="60">
        <f t="shared" si="2"/>
        <v>-2577.5879999999997</v>
      </c>
    </row>
    <row r="153" spans="1:9" ht="12.75">
      <c r="A153" s="46" t="s">
        <v>165</v>
      </c>
      <c r="B153" s="94" t="s">
        <v>166</v>
      </c>
      <c r="C153" s="205">
        <v>1633.3</v>
      </c>
      <c r="D153" s="205">
        <v>1633.3</v>
      </c>
      <c r="E153" s="51">
        <v>100</v>
      </c>
      <c r="F153" s="51"/>
      <c r="G153" s="51">
        <v>350</v>
      </c>
      <c r="H153" s="31">
        <f t="shared" si="1"/>
        <v>6.122573930080206</v>
      </c>
      <c r="I153" s="32">
        <f t="shared" si="2"/>
        <v>-1533.3</v>
      </c>
    </row>
    <row r="154" spans="1:9" ht="13.5" thickBot="1">
      <c r="A154" s="48" t="s">
        <v>270</v>
      </c>
      <c r="B154" s="101" t="s">
        <v>271</v>
      </c>
      <c r="C154" s="206">
        <v>76.348</v>
      </c>
      <c r="D154" s="206">
        <v>510.6</v>
      </c>
      <c r="E154" s="77">
        <v>5.398</v>
      </c>
      <c r="F154" s="31"/>
      <c r="G154" s="31"/>
      <c r="H154" s="31">
        <f t="shared" si="1"/>
        <v>1.0571876224050136</v>
      </c>
      <c r="I154" s="40">
        <f t="shared" si="2"/>
        <v>-505.202</v>
      </c>
    </row>
    <row r="155" spans="1:9" ht="13.5" thickBot="1">
      <c r="A155" s="123" t="s">
        <v>167</v>
      </c>
      <c r="B155" s="124" t="s">
        <v>168</v>
      </c>
      <c r="C155" s="125">
        <f>C156</f>
        <v>40167</v>
      </c>
      <c r="D155" s="125">
        <f>D156</f>
        <v>40167</v>
      </c>
      <c r="E155" s="179">
        <f>E156</f>
        <v>8868</v>
      </c>
      <c r="F155" s="179"/>
      <c r="G155" s="179">
        <f>G156</f>
        <v>7551</v>
      </c>
      <c r="H155" s="180">
        <f t="shared" si="1"/>
        <v>22.07782508028979</v>
      </c>
      <c r="I155" s="181">
        <f t="shared" si="2"/>
        <v>-31299</v>
      </c>
    </row>
    <row r="156" spans="1:9" ht="13.5" thickBot="1">
      <c r="A156" s="154" t="s">
        <v>169</v>
      </c>
      <c r="B156" s="155" t="s">
        <v>170</v>
      </c>
      <c r="C156" s="205">
        <v>40167</v>
      </c>
      <c r="D156" s="205">
        <v>40167</v>
      </c>
      <c r="E156" s="135">
        <v>8868</v>
      </c>
      <c r="F156" s="135"/>
      <c r="G156" s="135">
        <v>7551</v>
      </c>
      <c r="H156" s="44">
        <f t="shared" si="1"/>
        <v>22.07782508028979</v>
      </c>
      <c r="I156" s="45">
        <f t="shared" si="2"/>
        <v>-31299</v>
      </c>
    </row>
    <row r="157" spans="1:9" ht="13.5" thickBot="1">
      <c r="A157" s="123" t="s">
        <v>171</v>
      </c>
      <c r="B157" s="124" t="s">
        <v>197</v>
      </c>
      <c r="C157" s="125">
        <f>C161+C162+C158+C159+C160</f>
        <v>23348.325</v>
      </c>
      <c r="D157" s="125">
        <f>D161+D162+D158+D159+D160</f>
        <v>23969.37965</v>
      </c>
      <c r="E157" s="150">
        <f>E161+E162+E158+E159+E160</f>
        <v>4328.526</v>
      </c>
      <c r="F157" s="158"/>
      <c r="G157" s="150">
        <f>G161+G162+G158+G159</f>
        <v>3892.9</v>
      </c>
      <c r="H157" s="151">
        <f t="shared" si="1"/>
        <v>18.058564982510926</v>
      </c>
      <c r="I157" s="152">
        <f t="shared" si="2"/>
        <v>-19640.853649999997</v>
      </c>
    </row>
    <row r="158" spans="1:9" ht="12.75">
      <c r="A158" s="41" t="s">
        <v>173</v>
      </c>
      <c r="B158" s="87" t="s">
        <v>172</v>
      </c>
      <c r="C158" s="191"/>
      <c r="D158" s="191"/>
      <c r="E158" s="75"/>
      <c r="F158" s="157"/>
      <c r="G158" s="75"/>
      <c r="H158" s="25"/>
      <c r="I158" s="26"/>
    </row>
    <row r="159" spans="1:9" ht="25.5">
      <c r="A159" s="58" t="s">
        <v>198</v>
      </c>
      <c r="B159" s="156" t="s">
        <v>199</v>
      </c>
      <c r="C159" s="192"/>
      <c r="D159" s="192"/>
      <c r="E159" s="75"/>
      <c r="F159" s="157"/>
      <c r="G159" s="75"/>
      <c r="H159" s="25"/>
      <c r="I159" s="26"/>
    </row>
    <row r="160" spans="1:9" ht="26.25" thickBot="1">
      <c r="A160" s="48" t="s">
        <v>225</v>
      </c>
      <c r="B160" s="156" t="s">
        <v>226</v>
      </c>
      <c r="C160" s="207"/>
      <c r="D160" s="207"/>
      <c r="E160" s="44"/>
      <c r="F160" s="116"/>
      <c r="G160" s="44"/>
      <c r="H160" s="177"/>
      <c r="I160" s="32"/>
    </row>
    <row r="161" spans="1:9" ht="13.5" thickBot="1">
      <c r="A161" s="123" t="s">
        <v>190</v>
      </c>
      <c r="B161" s="178" t="s">
        <v>191</v>
      </c>
      <c r="C161" s="125">
        <v>23348.325</v>
      </c>
      <c r="D161" s="125">
        <v>23969.37965</v>
      </c>
      <c r="E161" s="150">
        <v>4328.526</v>
      </c>
      <c r="F161" s="150"/>
      <c r="G161" s="150">
        <v>3892.9</v>
      </c>
      <c r="H161" s="150">
        <f t="shared" si="1"/>
        <v>18.058564982510926</v>
      </c>
      <c r="I161" s="152">
        <f t="shared" si="2"/>
        <v>-19640.853649999997</v>
      </c>
    </row>
    <row r="162" spans="1:9" ht="13.5">
      <c r="A162" s="183" t="s">
        <v>174</v>
      </c>
      <c r="B162" s="183" t="s">
        <v>168</v>
      </c>
      <c r="C162" s="208">
        <f>C165+C163</f>
        <v>0</v>
      </c>
      <c r="D162" s="208">
        <f>D165+D163</f>
        <v>0</v>
      </c>
      <c r="E162" s="184">
        <f>E165+E163+E164</f>
        <v>0</v>
      </c>
      <c r="F162" s="185"/>
      <c r="G162" s="185"/>
      <c r="H162" s="186"/>
      <c r="I162" s="187">
        <f t="shared" si="2"/>
        <v>0</v>
      </c>
    </row>
    <row r="163" spans="1:9" ht="25.5">
      <c r="A163" s="41" t="s">
        <v>175</v>
      </c>
      <c r="B163" s="182" t="s">
        <v>239</v>
      </c>
      <c r="C163" s="209"/>
      <c r="D163" s="209"/>
      <c r="E163" s="75"/>
      <c r="F163" s="24"/>
      <c r="G163" s="59"/>
      <c r="H163" s="24"/>
      <c r="I163" s="60"/>
    </row>
    <row r="164" spans="1:9" ht="12.75">
      <c r="A164" s="41" t="s">
        <v>175</v>
      </c>
      <c r="B164" s="146" t="s">
        <v>235</v>
      </c>
      <c r="C164" s="201"/>
      <c r="D164" s="201"/>
      <c r="E164" s="75"/>
      <c r="F164" s="84"/>
      <c r="G164" s="75"/>
      <c r="H164" s="84"/>
      <c r="I164" s="26"/>
    </row>
    <row r="165" spans="1:9" ht="12.75">
      <c r="A165" s="41" t="s">
        <v>175</v>
      </c>
      <c r="B165" s="87" t="s">
        <v>170</v>
      </c>
      <c r="C165" s="191"/>
      <c r="D165" s="191"/>
      <c r="E165" s="132"/>
      <c r="F165" s="75"/>
      <c r="G165" s="75"/>
      <c r="H165" s="75"/>
      <c r="I165" s="54">
        <f t="shared" si="2"/>
        <v>0</v>
      </c>
    </row>
    <row r="166" spans="1:9" ht="12.75">
      <c r="A166" s="28" t="s">
        <v>241</v>
      </c>
      <c r="B166" s="27" t="s">
        <v>224</v>
      </c>
      <c r="C166" s="210"/>
      <c r="D166" s="210">
        <v>506.414</v>
      </c>
      <c r="E166" s="121">
        <v>506.414</v>
      </c>
      <c r="F166" s="75"/>
      <c r="G166" s="75">
        <v>0.9</v>
      </c>
      <c r="H166" s="75"/>
      <c r="I166" s="54"/>
    </row>
    <row r="167" spans="1:9" ht="12.75">
      <c r="A167" s="28" t="s">
        <v>218</v>
      </c>
      <c r="B167" s="37" t="s">
        <v>116</v>
      </c>
      <c r="C167" s="210"/>
      <c r="D167" s="210"/>
      <c r="E167" s="111">
        <f>E168</f>
        <v>0</v>
      </c>
      <c r="F167" s="28"/>
      <c r="G167" s="111">
        <f>G168</f>
        <v>0</v>
      </c>
      <c r="H167" s="59" t="e">
        <f>E167*100/D167</f>
        <v>#DIV/0!</v>
      </c>
      <c r="I167" s="54">
        <f>E167-D167</f>
        <v>0</v>
      </c>
    </row>
    <row r="168" spans="1:9" ht="12.75">
      <c r="A168" s="48" t="s">
        <v>220</v>
      </c>
      <c r="B168" s="188" t="s">
        <v>117</v>
      </c>
      <c r="C168" s="206"/>
      <c r="D168" s="206"/>
      <c r="E168" s="59"/>
      <c r="F168" s="59"/>
      <c r="G168" s="59"/>
      <c r="H168" s="59" t="e">
        <f>E168*100/D168</f>
        <v>#DIV/0!</v>
      </c>
      <c r="I168" s="54">
        <f>E168-D168</f>
        <v>0</v>
      </c>
    </row>
    <row r="169" spans="1:9" ht="12.75">
      <c r="A169" s="28" t="s">
        <v>219</v>
      </c>
      <c r="B169" s="37" t="s">
        <v>118</v>
      </c>
      <c r="C169" s="111"/>
      <c r="D169" s="111"/>
      <c r="E169" s="111">
        <f>E170</f>
        <v>-1105.23037</v>
      </c>
      <c r="F169" s="28"/>
      <c r="G169" s="111">
        <f>G170</f>
        <v>-0.3795</v>
      </c>
      <c r="H169" s="59" t="e">
        <f>E169*100/D169</f>
        <v>#DIV/0!</v>
      </c>
      <c r="I169" s="54">
        <f>E169-D169</f>
        <v>-1105.23037</v>
      </c>
    </row>
    <row r="170" spans="1:9" ht="13.5" thickBot="1">
      <c r="A170" s="58" t="s">
        <v>221</v>
      </c>
      <c r="B170" s="70" t="s">
        <v>119</v>
      </c>
      <c r="C170" s="137"/>
      <c r="D170" s="137"/>
      <c r="E170" s="59">
        <v>-1105.23037</v>
      </c>
      <c r="F170" s="59"/>
      <c r="G170" s="59">
        <v>-0.3795</v>
      </c>
      <c r="H170" s="59" t="e">
        <f>E170*100/D170</f>
        <v>#DIV/0!</v>
      </c>
      <c r="I170" s="61">
        <f>E170-D170</f>
        <v>-1105.23037</v>
      </c>
    </row>
    <row r="171" spans="1:9" ht="13.5" thickBot="1">
      <c r="A171" s="123"/>
      <c r="B171" s="124" t="s">
        <v>176</v>
      </c>
      <c r="C171" s="189">
        <f>C98+C8</f>
        <v>455462.5729999999</v>
      </c>
      <c r="D171" s="189">
        <f>D98+D8</f>
        <v>510131.99364999996</v>
      </c>
      <c r="E171" s="150">
        <f>E98+E8</f>
        <v>103060.20888999998</v>
      </c>
      <c r="F171" s="150">
        <f>F98+F8</f>
        <v>0</v>
      </c>
      <c r="G171" s="150">
        <f>G98+G8+G166</f>
        <v>99136.2325</v>
      </c>
      <c r="H171" s="151">
        <f t="shared" si="1"/>
        <v>20.2026554250407</v>
      </c>
      <c r="I171" s="152">
        <f t="shared" si="2"/>
        <v>-407071.78475999995</v>
      </c>
    </row>
    <row r="172" spans="1:9" ht="12.75">
      <c r="A172" s="5"/>
      <c r="B172" s="159"/>
      <c r="C172" s="159"/>
      <c r="D172" s="160"/>
      <c r="E172" s="160"/>
      <c r="F172" s="160"/>
      <c r="G172" s="160"/>
      <c r="H172" s="30"/>
      <c r="I172" s="161"/>
    </row>
    <row r="173" ht="12.75">
      <c r="A173" s="176"/>
    </row>
    <row r="174" spans="1:4" ht="12.75">
      <c r="A174" s="175"/>
      <c r="B174" s="27"/>
      <c r="C174" s="27"/>
      <c r="D174" s="13"/>
    </row>
    <row r="175" spans="1:5" ht="12.75">
      <c r="A175" s="175"/>
      <c r="B175" s="27"/>
      <c r="C175" s="27"/>
      <c r="E175" s="13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</sheetData>
  <sheetProtection/>
  <mergeCells count="1">
    <mergeCell ref="H5:I5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625" style="76" customWidth="1"/>
    <col min="2" max="2" width="62.75390625" style="5" customWidth="1"/>
    <col min="3" max="3" width="10.375" style="5" customWidth="1"/>
    <col min="4" max="4" width="10.875" style="8" customWidth="1"/>
    <col min="5" max="5" width="10.75390625" style="5" customWidth="1"/>
    <col min="6" max="6" width="11.00390625" style="5" hidden="1" customWidth="1"/>
    <col min="7" max="7" width="10.75390625" style="5" customWidth="1"/>
    <col min="8" max="8" width="9.37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291</v>
      </c>
      <c r="C1" s="6"/>
      <c r="D1" s="7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8.75">
      <c r="A4" s="5"/>
      <c r="B4" s="6" t="s">
        <v>288</v>
      </c>
      <c r="C4" s="6"/>
      <c r="D4" s="7"/>
      <c r="H4" s="168"/>
      <c r="I4" s="159"/>
    </row>
    <row r="5" spans="1:9" s="13" customFormat="1" ht="12.75">
      <c r="A5" s="10" t="s">
        <v>2</v>
      </c>
      <c r="B5" s="11"/>
      <c r="C5" s="11" t="s">
        <v>228</v>
      </c>
      <c r="D5" s="12" t="s">
        <v>182</v>
      </c>
      <c r="E5" s="10" t="s">
        <v>3</v>
      </c>
      <c r="F5" s="10"/>
      <c r="G5" s="10" t="s">
        <v>3</v>
      </c>
      <c r="H5" s="332" t="s">
        <v>183</v>
      </c>
      <c r="I5" s="333"/>
    </row>
    <row r="6" spans="1:9" s="13" customFormat="1" ht="12.75">
      <c r="A6" s="14" t="s">
        <v>4</v>
      </c>
      <c r="B6" s="14" t="s">
        <v>5</v>
      </c>
      <c r="C6" s="14" t="s">
        <v>182</v>
      </c>
      <c r="D6" s="15" t="s">
        <v>229</v>
      </c>
      <c r="E6" s="16" t="s">
        <v>289</v>
      </c>
      <c r="F6" s="17"/>
      <c r="G6" s="16" t="s">
        <v>289</v>
      </c>
      <c r="H6" s="10" t="s">
        <v>8</v>
      </c>
      <c r="I6" s="18" t="s">
        <v>9</v>
      </c>
    </row>
    <row r="7" spans="1:9" ht="12.75">
      <c r="A7" s="19" t="s">
        <v>7</v>
      </c>
      <c r="B7" s="20"/>
      <c r="C7" s="19" t="s">
        <v>6</v>
      </c>
      <c r="D7" s="21"/>
      <c r="E7" s="19" t="s">
        <v>243</v>
      </c>
      <c r="F7" s="20"/>
      <c r="G7" s="19" t="s">
        <v>242</v>
      </c>
      <c r="H7" s="22"/>
      <c r="I7" s="23"/>
    </row>
    <row r="8" spans="1:9" s="27" customFormat="1" ht="12.75">
      <c r="A8" s="23" t="s">
        <v>10</v>
      </c>
      <c r="B8" s="22" t="s">
        <v>11</v>
      </c>
      <c r="C8" s="24">
        <f>C9+C17+C25+C32+C61+C65+C72+C97+C45+C71+C70</f>
        <v>49470.00000000001</v>
      </c>
      <c r="D8" s="24">
        <f>D9+D17+D25+D32+D61+D65+D72+D97+D45+D71+D70</f>
        <v>50070.00000000001</v>
      </c>
      <c r="E8" s="24">
        <f>E9+E17+E25+E32+E61+E65+E72+E97+E45+E71+E70</f>
        <v>18918.827000000005</v>
      </c>
      <c r="F8" s="24">
        <f>F9+F17+F25+F32+F61+F65+F72+F97+F45+F71+F70</f>
        <v>0</v>
      </c>
      <c r="G8" s="24">
        <f>G9+G17+G25+G32+G61+G65+G72+G97+G45+G71+G70</f>
        <v>14895.890000000001</v>
      </c>
      <c r="H8" s="24">
        <f>E8*100/D8</f>
        <v>37.78475534252048</v>
      </c>
      <c r="I8" s="26">
        <f>E8-D8</f>
        <v>-31151.173000000003</v>
      </c>
    </row>
    <row r="9" spans="1:9" s="34" customFormat="1" ht="13.5">
      <c r="A9" s="35" t="s">
        <v>12</v>
      </c>
      <c r="B9" s="167" t="s">
        <v>13</v>
      </c>
      <c r="C9" s="24">
        <f>C10</f>
        <v>36713</v>
      </c>
      <c r="D9" s="24">
        <f>D10</f>
        <v>36713</v>
      </c>
      <c r="E9" s="24">
        <f>E10</f>
        <v>12146.512000000002</v>
      </c>
      <c r="F9" s="24">
        <f>F10</f>
        <v>0</v>
      </c>
      <c r="G9" s="24">
        <f>G10</f>
        <v>11764.099999999999</v>
      </c>
      <c r="H9" s="31">
        <f>E9*100/D9</f>
        <v>33.08504344510119</v>
      </c>
      <c r="I9" s="32">
        <f>E9-D9</f>
        <v>-24566.487999999998</v>
      </c>
    </row>
    <row r="10" spans="1:9" ht="12.75">
      <c r="A10" s="46" t="s">
        <v>14</v>
      </c>
      <c r="B10" s="76" t="s">
        <v>15</v>
      </c>
      <c r="C10" s="44">
        <f>C13+C14+C15+C16</f>
        <v>36713</v>
      </c>
      <c r="D10" s="44">
        <f>D13+D14+D15+D16</f>
        <v>36713</v>
      </c>
      <c r="E10" s="44">
        <f>E13+E14+E15+E16</f>
        <v>12146.512000000002</v>
      </c>
      <c r="F10" s="44">
        <f>F13+F14+F15+F16</f>
        <v>0</v>
      </c>
      <c r="G10" s="44">
        <f>G13+G14+G15+G16</f>
        <v>11764.099999999999</v>
      </c>
      <c r="H10" s="31">
        <f>E10*100/D10</f>
        <v>33.08504344510119</v>
      </c>
      <c r="I10" s="60">
        <f>E10-D10</f>
        <v>-24566.487999999998</v>
      </c>
    </row>
    <row r="11" spans="1:9" ht="14.25" customHeight="1">
      <c r="A11" s="18"/>
      <c r="B11" s="47" t="s">
        <v>250</v>
      </c>
      <c r="C11" s="218"/>
      <c r="D11" s="58"/>
      <c r="E11" s="59">
        <f>E10*20%/61.44%</f>
        <v>3953.9427083333344</v>
      </c>
      <c r="F11" s="59"/>
      <c r="G11" s="59">
        <f>G10*20%/61.44%</f>
        <v>3829.4596354166665</v>
      </c>
      <c r="H11" s="24"/>
      <c r="I11" s="81"/>
    </row>
    <row r="12" spans="1:9" ht="0.75" customHeight="1">
      <c r="A12" s="23"/>
      <c r="B12" s="42"/>
      <c r="C12" s="28"/>
      <c r="D12" s="28"/>
      <c r="E12" s="24"/>
      <c r="F12" s="24"/>
      <c r="G12" s="24"/>
      <c r="H12" s="24"/>
      <c r="I12" s="219"/>
    </row>
    <row r="13" spans="1:9" ht="25.5">
      <c r="A13" s="1" t="s">
        <v>244</v>
      </c>
      <c r="B13" s="216" t="s">
        <v>276</v>
      </c>
      <c r="C13" s="59">
        <v>35911</v>
      </c>
      <c r="D13" s="59">
        <v>35911</v>
      </c>
      <c r="E13" s="59">
        <v>12005.638</v>
      </c>
      <c r="F13" s="59"/>
      <c r="G13" s="59">
        <v>11707.3</v>
      </c>
      <c r="H13" s="24"/>
      <c r="I13" s="217"/>
    </row>
    <row r="14" spans="1:9" ht="63.75">
      <c r="A14" s="1" t="s">
        <v>245</v>
      </c>
      <c r="B14" s="3" t="s">
        <v>277</v>
      </c>
      <c r="C14" s="75">
        <v>690</v>
      </c>
      <c r="D14" s="75">
        <v>690</v>
      </c>
      <c r="E14" s="75">
        <v>46.888</v>
      </c>
      <c r="F14" s="75"/>
      <c r="G14" s="75">
        <v>47.3</v>
      </c>
      <c r="H14" s="75"/>
      <c r="I14" s="61">
        <f>E14-D14</f>
        <v>-643.112</v>
      </c>
    </row>
    <row r="15" spans="1:9" ht="27" customHeight="1">
      <c r="A15" s="1" t="s">
        <v>246</v>
      </c>
      <c r="B15" s="4" t="s">
        <v>247</v>
      </c>
      <c r="C15" s="59">
        <v>112</v>
      </c>
      <c r="D15" s="59">
        <v>112</v>
      </c>
      <c r="E15" s="59">
        <v>93.986</v>
      </c>
      <c r="F15" s="59"/>
      <c r="G15" s="59">
        <v>9.5</v>
      </c>
      <c r="H15" s="59"/>
      <c r="I15" s="61"/>
    </row>
    <row r="16" spans="1:9" ht="16.5" customHeight="1">
      <c r="A16" s="1" t="s">
        <v>248</v>
      </c>
      <c r="B16" s="4" t="s">
        <v>249</v>
      </c>
      <c r="C16" s="75"/>
      <c r="D16" s="75"/>
      <c r="E16" s="53"/>
      <c r="F16" s="53"/>
      <c r="G16" s="53"/>
      <c r="H16" s="53" t="e">
        <f>E16*100/D16</f>
        <v>#DIV/0!</v>
      </c>
      <c r="I16" s="54">
        <f>E16-D16</f>
        <v>0</v>
      </c>
    </row>
    <row r="17" spans="1:9" s="65" customFormat="1" ht="13.5">
      <c r="A17" s="62" t="s">
        <v>16</v>
      </c>
      <c r="B17" s="63" t="s">
        <v>17</v>
      </c>
      <c r="C17" s="62">
        <f>C18+C22+C23+C24</f>
        <v>7821</v>
      </c>
      <c r="D17" s="62">
        <f>D18+D22+D23+D24</f>
        <v>7871</v>
      </c>
      <c r="E17" s="62">
        <f>E18+E22+E23+E24</f>
        <v>3100.5519999999997</v>
      </c>
      <c r="F17" s="62">
        <f>F18+F22+F23+F24</f>
        <v>0</v>
      </c>
      <c r="G17" s="62">
        <f>G18+G22+G23+G24</f>
        <v>2670.69</v>
      </c>
      <c r="H17" s="24">
        <f>E17*100/D17</f>
        <v>39.39209757337059</v>
      </c>
      <c r="I17" s="26">
        <f aca="true" t="shared" si="0" ref="I17:I25">E17-D17</f>
        <v>-4770.448</v>
      </c>
    </row>
    <row r="18" spans="1:9" s="65" customFormat="1" ht="24" customHeight="1">
      <c r="A18" s="48" t="s">
        <v>177</v>
      </c>
      <c r="B18" s="66" t="s">
        <v>192</v>
      </c>
      <c r="C18" s="67">
        <f>C19+C20</f>
        <v>2243</v>
      </c>
      <c r="D18" s="67">
        <f>D19+D20</f>
        <v>2243</v>
      </c>
      <c r="E18" s="68">
        <f>E19+E20</f>
        <v>932.6669999999999</v>
      </c>
      <c r="F18" s="64"/>
      <c r="G18" s="68">
        <f>G19+G20</f>
        <v>508.89</v>
      </c>
      <c r="H18" s="24">
        <f>E18*100/D18</f>
        <v>41.58123049487293</v>
      </c>
      <c r="I18" s="26">
        <f t="shared" si="0"/>
        <v>-1310.333</v>
      </c>
    </row>
    <row r="19" spans="1:9" s="65" customFormat="1" ht="22.5" customHeight="1">
      <c r="A19" s="48" t="s">
        <v>178</v>
      </c>
      <c r="B19" s="69" t="s">
        <v>193</v>
      </c>
      <c r="C19" s="69">
        <v>496</v>
      </c>
      <c r="D19" s="69">
        <v>496</v>
      </c>
      <c r="E19" s="71">
        <v>286.686</v>
      </c>
      <c r="F19" s="64"/>
      <c r="G19" s="71">
        <v>137.9</v>
      </c>
      <c r="H19" s="24">
        <f>E19*100/D19</f>
        <v>57.799596774193546</v>
      </c>
      <c r="I19" s="26">
        <f t="shared" si="0"/>
        <v>-209.31400000000002</v>
      </c>
    </row>
    <row r="20" spans="1:9" ht="24.75" customHeight="1">
      <c r="A20" s="48" t="s">
        <v>179</v>
      </c>
      <c r="B20" s="69" t="s">
        <v>194</v>
      </c>
      <c r="C20" s="72">
        <v>1747</v>
      </c>
      <c r="D20" s="72">
        <v>1747</v>
      </c>
      <c r="E20" s="73">
        <v>645.981</v>
      </c>
      <c r="F20" s="46"/>
      <c r="G20" s="46">
        <v>370.99</v>
      </c>
      <c r="H20" s="24">
        <f>E20*100/D20</f>
        <v>36.97658843732112</v>
      </c>
      <c r="I20" s="45">
        <f t="shared" si="0"/>
        <v>-1101.019</v>
      </c>
    </row>
    <row r="21" spans="1:9" ht="12.75">
      <c r="A21" s="48" t="s">
        <v>18</v>
      </c>
      <c r="B21" s="47" t="s">
        <v>19</v>
      </c>
      <c r="C21" s="48"/>
      <c r="D21" s="48"/>
      <c r="E21" s="39"/>
      <c r="F21" s="39"/>
      <c r="G21" s="39"/>
      <c r="H21" s="39"/>
      <c r="I21" s="49">
        <f t="shared" si="0"/>
        <v>0</v>
      </c>
    </row>
    <row r="22" spans="1:9" ht="12" customHeight="1">
      <c r="A22" s="41"/>
      <c r="B22" s="52" t="s">
        <v>20</v>
      </c>
      <c r="C22" s="41">
        <v>5156</v>
      </c>
      <c r="D22" s="41">
        <v>5156</v>
      </c>
      <c r="E22" s="53">
        <v>1889.712</v>
      </c>
      <c r="F22" s="53"/>
      <c r="G22" s="53">
        <v>1956.9</v>
      </c>
      <c r="H22" s="53">
        <f>E22*100/D22</f>
        <v>36.65073700543057</v>
      </c>
      <c r="I22" s="54">
        <f t="shared" si="0"/>
        <v>-3266.288</v>
      </c>
    </row>
    <row r="23" spans="1:9" ht="12.75">
      <c r="A23" s="41" t="s">
        <v>21</v>
      </c>
      <c r="B23" s="52" t="s">
        <v>22</v>
      </c>
      <c r="C23" s="41">
        <v>422</v>
      </c>
      <c r="D23" s="41">
        <v>422</v>
      </c>
      <c r="E23" s="74">
        <v>216.435</v>
      </c>
      <c r="F23" s="53"/>
      <c r="G23" s="53">
        <v>204.9</v>
      </c>
      <c r="H23" s="75">
        <f>E23*100/D23</f>
        <v>51.28791469194313</v>
      </c>
      <c r="I23" s="54">
        <f t="shared" si="0"/>
        <v>-205.565</v>
      </c>
    </row>
    <row r="24" spans="1:9" ht="12.75">
      <c r="A24" s="41" t="s">
        <v>274</v>
      </c>
      <c r="B24" s="5" t="s">
        <v>275</v>
      </c>
      <c r="C24" s="41"/>
      <c r="D24" s="41">
        <v>50</v>
      </c>
      <c r="E24" s="74">
        <v>61.738</v>
      </c>
      <c r="F24" s="53"/>
      <c r="G24" s="53"/>
      <c r="H24" s="44">
        <f>E24*100/D24</f>
        <v>123.476</v>
      </c>
      <c r="I24" s="45">
        <f t="shared" si="0"/>
        <v>11.738</v>
      </c>
    </row>
    <row r="25" spans="1:9" ht="13.5">
      <c r="A25" s="33" t="s">
        <v>23</v>
      </c>
      <c r="B25" s="79" t="s">
        <v>24</v>
      </c>
      <c r="C25" s="35">
        <f>C27+C29</f>
        <v>795.4</v>
      </c>
      <c r="D25" s="35">
        <f>D27+D29</f>
        <v>795.4</v>
      </c>
      <c r="E25" s="64">
        <f>E27+E29+E30</f>
        <v>300.578</v>
      </c>
      <c r="F25" s="35">
        <f>F27+F29</f>
        <v>0</v>
      </c>
      <c r="G25" s="35">
        <f>G27+G29</f>
        <v>204.7</v>
      </c>
      <c r="H25" s="31">
        <f>E25*100/D25</f>
        <v>37.789539854161426</v>
      </c>
      <c r="I25" s="32">
        <f t="shared" si="0"/>
        <v>-494.822</v>
      </c>
    </row>
    <row r="26" spans="1:9" ht="12.75">
      <c r="A26" s="48" t="s">
        <v>25</v>
      </c>
      <c r="B26" s="47" t="s">
        <v>26</v>
      </c>
      <c r="C26" s="48"/>
      <c r="D26" s="48"/>
      <c r="E26" s="39"/>
      <c r="F26" s="39"/>
      <c r="G26" s="39"/>
      <c r="H26" s="31"/>
      <c r="I26" s="81"/>
    </row>
    <row r="27" spans="1:9" ht="12.75">
      <c r="A27" s="46"/>
      <c r="B27" s="5" t="s">
        <v>27</v>
      </c>
      <c r="C27" s="46">
        <f>C28</f>
        <v>795.4</v>
      </c>
      <c r="D27" s="46">
        <f>D28</f>
        <v>795.4</v>
      </c>
      <c r="E27" s="44">
        <f>E28</f>
        <v>291.578</v>
      </c>
      <c r="F27" s="46">
        <f>F28</f>
        <v>0</v>
      </c>
      <c r="G27" s="46">
        <f>G28</f>
        <v>204.7</v>
      </c>
      <c r="H27" s="75">
        <f>E27*100/D27</f>
        <v>36.65803369373899</v>
      </c>
      <c r="I27" s="82">
        <f>E27-D27</f>
        <v>-503.822</v>
      </c>
    </row>
    <row r="28" spans="1:9" ht="12.75">
      <c r="A28" s="48" t="s">
        <v>28</v>
      </c>
      <c r="B28" s="78" t="s">
        <v>29</v>
      </c>
      <c r="C28" s="58">
        <v>795.4</v>
      </c>
      <c r="D28" s="58">
        <v>795.4</v>
      </c>
      <c r="E28" s="77">
        <v>291.578</v>
      </c>
      <c r="F28" s="44"/>
      <c r="G28" s="59">
        <v>204.7</v>
      </c>
      <c r="H28" s="75">
        <f>E28*100/D28</f>
        <v>36.65803369373899</v>
      </c>
      <c r="I28" s="54">
        <f>E28-D28</f>
        <v>-503.822</v>
      </c>
    </row>
    <row r="29" spans="1:9" ht="12.75">
      <c r="A29" s="58" t="s">
        <v>30</v>
      </c>
      <c r="B29" s="163" t="s">
        <v>31</v>
      </c>
      <c r="C29" s="48"/>
      <c r="D29" s="48"/>
      <c r="E29" s="74"/>
      <c r="F29" s="39"/>
      <c r="G29" s="39"/>
      <c r="H29" s="77" t="e">
        <f>E29*100/D29</f>
        <v>#DIV/0!</v>
      </c>
      <c r="I29" s="45">
        <f>E29-D29</f>
        <v>0</v>
      </c>
    </row>
    <row r="30" spans="1:9" ht="12.75">
      <c r="A30" s="58" t="s">
        <v>283</v>
      </c>
      <c r="B30" s="88" t="s">
        <v>284</v>
      </c>
      <c r="C30" s="58"/>
      <c r="D30" s="58"/>
      <c r="E30" s="74">
        <v>9</v>
      </c>
      <c r="F30" s="74"/>
      <c r="G30" s="59"/>
      <c r="H30" s="77"/>
      <c r="I30" s="45"/>
    </row>
    <row r="31" spans="1:10" ht="13.5">
      <c r="A31" s="172" t="s">
        <v>32</v>
      </c>
      <c r="B31" s="34" t="s">
        <v>33</v>
      </c>
      <c r="C31" s="172"/>
      <c r="D31" s="172"/>
      <c r="E31" s="43"/>
      <c r="F31" s="43"/>
      <c r="G31" s="43"/>
      <c r="H31" s="31"/>
      <c r="I31" s="40"/>
      <c r="J31" s="13"/>
    </row>
    <row r="32" spans="1:10" ht="13.5">
      <c r="A32" s="23"/>
      <c r="B32" s="34" t="s">
        <v>34</v>
      </c>
      <c r="C32" s="83">
        <f>C37+C39+C33+C36+C34</f>
        <v>0</v>
      </c>
      <c r="D32" s="83">
        <f>D37+D39+D33+D36+D34</f>
        <v>0</v>
      </c>
      <c r="E32" s="83">
        <f>E37+E39+E33+E36+E34+E35</f>
        <v>0</v>
      </c>
      <c r="F32" s="83"/>
      <c r="G32" s="83">
        <f>G37+G39+G33+G36+G34+G35</f>
        <v>0</v>
      </c>
      <c r="H32" s="84" t="e">
        <f>E32*100/D32</f>
        <v>#DIV/0!</v>
      </c>
      <c r="I32" s="26">
        <f>E32-D32</f>
        <v>0</v>
      </c>
      <c r="J32" s="13"/>
    </row>
    <row r="33" spans="1:9" s="13" customFormat="1" ht="12.75">
      <c r="A33" s="41" t="s">
        <v>35</v>
      </c>
      <c r="B33" s="85" t="s">
        <v>36</v>
      </c>
      <c r="C33" s="67"/>
      <c r="D33" s="67"/>
      <c r="E33" s="53"/>
      <c r="F33" s="53"/>
      <c r="G33" s="53"/>
      <c r="H33" s="75" t="e">
        <f>E33*100/D33</f>
        <v>#DIV/0!</v>
      </c>
      <c r="I33" s="26">
        <f>E33-D33</f>
        <v>0</v>
      </c>
    </row>
    <row r="34" spans="1:9" s="13" customFormat="1" ht="12.75">
      <c r="A34" s="41" t="s">
        <v>37</v>
      </c>
      <c r="B34" s="85" t="s">
        <v>38</v>
      </c>
      <c r="C34" s="87"/>
      <c r="D34" s="87"/>
      <c r="E34" s="53"/>
      <c r="F34" s="53"/>
      <c r="G34" s="53"/>
      <c r="H34" s="59" t="e">
        <f>E34*100/D34</f>
        <v>#DIV/0!</v>
      </c>
      <c r="I34" s="26">
        <f>E34-D34</f>
        <v>0</v>
      </c>
    </row>
    <row r="35" spans="1:9" s="13" customFormat="1" ht="12.75">
      <c r="A35" s="41" t="s">
        <v>39</v>
      </c>
      <c r="B35" s="85" t="s">
        <v>40</v>
      </c>
      <c r="C35" s="87"/>
      <c r="D35" s="87"/>
      <c r="E35" s="53"/>
      <c r="F35" s="53"/>
      <c r="G35" s="53"/>
      <c r="H35" s="59"/>
      <c r="I35" s="26"/>
    </row>
    <row r="36" spans="1:9" s="13" customFormat="1" ht="12.75">
      <c r="A36" s="41" t="s">
        <v>41</v>
      </c>
      <c r="B36" s="85" t="s">
        <v>42</v>
      </c>
      <c r="C36" s="87"/>
      <c r="D36" s="87"/>
      <c r="E36" s="53"/>
      <c r="F36" s="53"/>
      <c r="G36" s="53"/>
      <c r="H36" s="59"/>
      <c r="I36" s="26"/>
    </row>
    <row r="37" spans="1:10" s="13" customFormat="1" ht="13.5">
      <c r="A37" s="41" t="s">
        <v>43</v>
      </c>
      <c r="B37" s="88" t="s">
        <v>44</v>
      </c>
      <c r="C37" s="58">
        <f>C38</f>
        <v>0</v>
      </c>
      <c r="D37" s="58">
        <f>D38</f>
        <v>0</v>
      </c>
      <c r="E37" s="58">
        <f>E38</f>
        <v>0</v>
      </c>
      <c r="F37" s="58">
        <f>F38</f>
        <v>0</v>
      </c>
      <c r="G37" s="58">
        <f>G38</f>
        <v>0</v>
      </c>
      <c r="H37" s="59" t="e">
        <f>E37*100/D37</f>
        <v>#DIV/0!</v>
      </c>
      <c r="I37" s="26">
        <f>E37-D37</f>
        <v>0</v>
      </c>
      <c r="J37" s="65"/>
    </row>
    <row r="38" spans="1:10" s="13" customFormat="1" ht="13.5">
      <c r="A38" s="58" t="s">
        <v>45</v>
      </c>
      <c r="B38" s="88" t="s">
        <v>46</v>
      </c>
      <c r="C38" s="58"/>
      <c r="D38" s="58"/>
      <c r="E38" s="59"/>
      <c r="F38" s="59"/>
      <c r="G38" s="59"/>
      <c r="H38" s="59" t="e">
        <f>E38*100/D38</f>
        <v>#DIV/0!</v>
      </c>
      <c r="I38" s="26">
        <f>E38-D38</f>
        <v>0</v>
      </c>
      <c r="J38" s="65"/>
    </row>
    <row r="39" spans="1:9" s="65" customFormat="1" ht="13.5">
      <c r="A39" s="48" t="s">
        <v>47</v>
      </c>
      <c r="B39" s="47" t="s">
        <v>48</v>
      </c>
      <c r="C39" s="48">
        <f>C42+C43</f>
        <v>0</v>
      </c>
      <c r="D39" s="48">
        <f>D42+D43</f>
        <v>0</v>
      </c>
      <c r="E39" s="48">
        <f>E42+E43</f>
        <v>0</v>
      </c>
      <c r="F39" s="48">
        <f>F42+F43</f>
        <v>0</v>
      </c>
      <c r="G39" s="48">
        <f>G42+G43</f>
        <v>0</v>
      </c>
      <c r="H39" s="77" t="e">
        <f>E39*100/D39</f>
        <v>#DIV/0!</v>
      </c>
      <c r="I39" s="32">
        <f>E39-D39</f>
        <v>0</v>
      </c>
    </row>
    <row r="40" spans="1:9" s="65" customFormat="1" ht="13.5">
      <c r="A40" s="48" t="s">
        <v>49</v>
      </c>
      <c r="B40" s="47" t="s">
        <v>50</v>
      </c>
      <c r="C40" s="48"/>
      <c r="D40" s="48"/>
      <c r="E40" s="36"/>
      <c r="F40" s="36"/>
      <c r="G40" s="36"/>
      <c r="H40" s="39"/>
      <c r="I40" s="40"/>
    </row>
    <row r="41" spans="1:9" s="65" customFormat="1" ht="13.5">
      <c r="A41" s="46"/>
      <c r="B41" s="5" t="s">
        <v>51</v>
      </c>
      <c r="C41" s="46"/>
      <c r="D41" s="46"/>
      <c r="E41" s="91"/>
      <c r="F41" s="91"/>
      <c r="G41" s="91"/>
      <c r="H41" s="51"/>
      <c r="I41" s="32"/>
    </row>
    <row r="42" spans="1:10" s="65" customFormat="1" ht="13.5">
      <c r="A42" s="41"/>
      <c r="B42" s="52" t="s">
        <v>52</v>
      </c>
      <c r="C42" s="41"/>
      <c r="D42" s="41"/>
      <c r="E42" s="53"/>
      <c r="F42" s="53"/>
      <c r="G42" s="53"/>
      <c r="H42" s="53" t="e">
        <f>E42*100/D42</f>
        <v>#DIV/0!</v>
      </c>
      <c r="I42" s="26">
        <f>E42-D42</f>
        <v>0</v>
      </c>
      <c r="J42" s="8"/>
    </row>
    <row r="43" spans="1:10" s="65" customFormat="1" ht="13.5">
      <c r="A43" s="46" t="s">
        <v>53</v>
      </c>
      <c r="B43" s="5" t="s">
        <v>54</v>
      </c>
      <c r="C43" s="58"/>
      <c r="D43" s="58"/>
      <c r="E43" s="59"/>
      <c r="F43" s="44"/>
      <c r="G43" s="44"/>
      <c r="H43" s="44" t="e">
        <f>E43*100/D43</f>
        <v>#DIV/0!</v>
      </c>
      <c r="I43" s="32">
        <f>E43-D43</f>
        <v>0</v>
      </c>
      <c r="J43" s="8"/>
    </row>
    <row r="44" spans="1:9" ht="13.5">
      <c r="A44" s="89" t="s">
        <v>55</v>
      </c>
      <c r="B44" s="89" t="s">
        <v>184</v>
      </c>
      <c r="C44" s="89"/>
      <c r="D44" s="89"/>
      <c r="E44" s="39"/>
      <c r="F44" s="39"/>
      <c r="G44" s="39"/>
      <c r="H44" s="56"/>
      <c r="I44" s="40"/>
    </row>
    <row r="45" spans="2:9" ht="13.5">
      <c r="B45" s="86" t="s">
        <v>185</v>
      </c>
      <c r="C45" s="62">
        <f>C47+C52+C57</f>
        <v>1824</v>
      </c>
      <c r="D45" s="62">
        <f>D47+D52+D57</f>
        <v>1824</v>
      </c>
      <c r="E45" s="62">
        <f>E47+E52+E57</f>
        <v>580.312</v>
      </c>
      <c r="F45" s="62">
        <f>F47+F52+F57</f>
        <v>0</v>
      </c>
      <c r="G45" s="62">
        <f>G47+G52+G57</f>
        <v>264.9</v>
      </c>
      <c r="H45" s="43">
        <f>E45*100/D45</f>
        <v>31.815350877192984</v>
      </c>
      <c r="I45" s="26">
        <f>E45-D45</f>
        <v>-1243.688</v>
      </c>
    </row>
    <row r="46" spans="1:9" ht="12.75">
      <c r="A46" s="48" t="s">
        <v>251</v>
      </c>
      <c r="B46" s="169" t="s">
        <v>56</v>
      </c>
      <c r="C46" s="48"/>
      <c r="D46" s="48"/>
      <c r="E46" s="77"/>
      <c r="F46" s="39"/>
      <c r="G46" s="77"/>
      <c r="H46" s="77"/>
      <c r="I46" s="40"/>
    </row>
    <row r="47" spans="1:9" ht="12.75">
      <c r="A47" s="46"/>
      <c r="B47" s="170" t="s">
        <v>57</v>
      </c>
      <c r="C47" s="41">
        <v>1405</v>
      </c>
      <c r="D47" s="41">
        <v>1405</v>
      </c>
      <c r="E47" s="75">
        <v>436.852</v>
      </c>
      <c r="F47" s="51"/>
      <c r="G47" s="75">
        <v>175.7</v>
      </c>
      <c r="H47" s="75">
        <f>E47*100/D47</f>
        <v>31.092669039145907</v>
      </c>
      <c r="I47" s="26">
        <f>E47-D47</f>
        <v>-968.148</v>
      </c>
    </row>
    <row r="48" spans="1:9" ht="12.75">
      <c r="A48" s="48" t="s">
        <v>252</v>
      </c>
      <c r="B48" s="5" t="s">
        <v>254</v>
      </c>
      <c r="C48" s="46"/>
      <c r="D48" s="46"/>
      <c r="E48" s="51"/>
      <c r="F48" s="51"/>
      <c r="G48" s="44"/>
      <c r="H48" s="92"/>
      <c r="I48" s="32"/>
    </row>
    <row r="49" spans="1:9" s="13" customFormat="1" ht="12.75">
      <c r="A49" s="10" t="s">
        <v>2</v>
      </c>
      <c r="B49" s="11"/>
      <c r="C49" s="11" t="s">
        <v>228</v>
      </c>
      <c r="D49" s="12" t="s">
        <v>182</v>
      </c>
      <c r="E49" s="10" t="s">
        <v>3</v>
      </c>
      <c r="F49" s="10"/>
      <c r="G49" s="10" t="s">
        <v>3</v>
      </c>
      <c r="H49" s="332" t="s">
        <v>183</v>
      </c>
      <c r="I49" s="333"/>
    </row>
    <row r="50" spans="1:9" s="13" customFormat="1" ht="12.75">
      <c r="A50" s="14" t="s">
        <v>4</v>
      </c>
      <c r="B50" s="14" t="s">
        <v>5</v>
      </c>
      <c r="C50" s="14" t="s">
        <v>182</v>
      </c>
      <c r="D50" s="15" t="s">
        <v>229</v>
      </c>
      <c r="E50" s="16" t="s">
        <v>289</v>
      </c>
      <c r="F50" s="17"/>
      <c r="G50" s="16" t="s">
        <v>289</v>
      </c>
      <c r="H50" s="10" t="s">
        <v>8</v>
      </c>
      <c r="I50" s="18" t="s">
        <v>9</v>
      </c>
    </row>
    <row r="51" spans="1:9" ht="12.75">
      <c r="A51" s="19" t="s">
        <v>7</v>
      </c>
      <c r="B51" s="20"/>
      <c r="C51" s="19" t="s">
        <v>6</v>
      </c>
      <c r="D51" s="21"/>
      <c r="E51" s="19" t="s">
        <v>243</v>
      </c>
      <c r="F51" s="20"/>
      <c r="G51" s="19" t="s">
        <v>242</v>
      </c>
      <c r="H51" s="22"/>
      <c r="I51" s="23"/>
    </row>
    <row r="52" spans="1:9" ht="12.75">
      <c r="A52" s="41"/>
      <c r="B52" s="5" t="s">
        <v>255</v>
      </c>
      <c r="C52" s="46">
        <f>C54</f>
        <v>126</v>
      </c>
      <c r="D52" s="46">
        <f>D54</f>
        <v>126</v>
      </c>
      <c r="E52" s="46">
        <f>E54</f>
        <v>0</v>
      </c>
      <c r="F52" s="46">
        <f>F54</f>
        <v>0</v>
      </c>
      <c r="G52" s="46">
        <f>G54</f>
        <v>0</v>
      </c>
      <c r="H52" s="92"/>
      <c r="I52" s="32"/>
    </row>
    <row r="53" spans="1:9" ht="12.75">
      <c r="A53" s="48" t="s">
        <v>253</v>
      </c>
      <c r="B53" s="48" t="s">
        <v>254</v>
      </c>
      <c r="C53" s="48"/>
      <c r="D53" s="48"/>
      <c r="E53" s="39"/>
      <c r="F53" s="39"/>
      <c r="G53" s="77"/>
      <c r="H53" s="171"/>
      <c r="I53" s="40"/>
    </row>
    <row r="54" spans="1:9" ht="12.75">
      <c r="A54" s="41"/>
      <c r="B54" s="41" t="s">
        <v>255</v>
      </c>
      <c r="C54" s="41">
        <v>126</v>
      </c>
      <c r="D54" s="41">
        <v>126</v>
      </c>
      <c r="E54" s="53"/>
      <c r="F54" s="53"/>
      <c r="G54" s="75">
        <v>0</v>
      </c>
      <c r="H54" s="98"/>
      <c r="I54" s="26"/>
    </row>
    <row r="55" spans="1:10" ht="13.5">
      <c r="A55" s="46" t="s">
        <v>58</v>
      </c>
      <c r="B55" s="5" t="s">
        <v>59</v>
      </c>
      <c r="C55" s="46"/>
      <c r="D55" s="46"/>
      <c r="E55" s="91"/>
      <c r="F55" s="91"/>
      <c r="G55" s="46"/>
      <c r="H55" s="92"/>
      <c r="I55" s="32"/>
      <c r="J55" s="65"/>
    </row>
    <row r="56" spans="1:10" ht="13.5">
      <c r="A56" s="93"/>
      <c r="B56" s="5" t="s">
        <v>60</v>
      </c>
      <c r="C56" s="46"/>
      <c r="D56" s="46"/>
      <c r="E56" s="95"/>
      <c r="F56" s="95"/>
      <c r="G56" s="96"/>
      <c r="H56" s="92"/>
      <c r="I56" s="32"/>
      <c r="J56" s="97"/>
    </row>
    <row r="57" spans="1:10" s="65" customFormat="1" ht="13.5">
      <c r="A57" s="93"/>
      <c r="B57" s="5" t="s">
        <v>61</v>
      </c>
      <c r="C57" s="41">
        <f>C59</f>
        <v>293</v>
      </c>
      <c r="D57" s="41">
        <f>D59</f>
        <v>293</v>
      </c>
      <c r="E57" s="41">
        <f>E59</f>
        <v>143.46</v>
      </c>
      <c r="F57" s="41">
        <f>F59</f>
        <v>0</v>
      </c>
      <c r="G57" s="41">
        <f>G59</f>
        <v>89.2</v>
      </c>
      <c r="H57" s="98">
        <f>E57*100/D57</f>
        <v>48.96245733788396</v>
      </c>
      <c r="I57" s="26">
        <f>E57-D57</f>
        <v>-149.54</v>
      </c>
      <c r="J57" s="97"/>
    </row>
    <row r="58" spans="1:9" s="97" customFormat="1" ht="12.75">
      <c r="A58" s="48" t="s">
        <v>62</v>
      </c>
      <c r="B58" s="47" t="s">
        <v>63</v>
      </c>
      <c r="C58" s="48"/>
      <c r="D58" s="48"/>
      <c r="E58" s="100"/>
      <c r="F58" s="95"/>
      <c r="G58" s="101"/>
      <c r="H58" s="92"/>
      <c r="I58" s="32"/>
    </row>
    <row r="59" spans="1:9" s="97" customFormat="1" ht="12.75">
      <c r="A59" s="67"/>
      <c r="B59" s="52" t="s">
        <v>64</v>
      </c>
      <c r="C59" s="46">
        <v>293</v>
      </c>
      <c r="D59" s="46">
        <v>293</v>
      </c>
      <c r="E59" s="95">
        <v>143.46</v>
      </c>
      <c r="F59" s="95"/>
      <c r="G59" s="164">
        <v>89.2</v>
      </c>
      <c r="H59" s="92">
        <f>E59*100/D59</f>
        <v>48.96245733788396</v>
      </c>
      <c r="I59" s="26">
        <f>E59-D59</f>
        <v>-149.54</v>
      </c>
    </row>
    <row r="60" spans="1:9" s="97" customFormat="1" ht="12.75">
      <c r="A60" s="58" t="s">
        <v>65</v>
      </c>
      <c r="B60" s="78" t="s">
        <v>66</v>
      </c>
      <c r="C60" s="78"/>
      <c r="D60" s="78"/>
      <c r="E60" s="106"/>
      <c r="F60" s="106"/>
      <c r="G60" s="71"/>
      <c r="H60" s="59" t="e">
        <f>E60*100/D60</f>
        <v>#DIV/0!</v>
      </c>
      <c r="I60" s="26">
        <f>E60-D60</f>
        <v>0</v>
      </c>
    </row>
    <row r="61" spans="1:9" s="97" customFormat="1" ht="13.5">
      <c r="A61" s="172" t="s">
        <v>67</v>
      </c>
      <c r="B61" s="90" t="s">
        <v>68</v>
      </c>
      <c r="C61" s="90">
        <f>C63</f>
        <v>1292.8</v>
      </c>
      <c r="D61" s="90">
        <f>D63</f>
        <v>1842.8</v>
      </c>
      <c r="E61" s="64">
        <f>E63</f>
        <v>1510.466</v>
      </c>
      <c r="F61" s="80"/>
      <c r="G61" s="64">
        <f>G63</f>
        <v>439.7</v>
      </c>
      <c r="H61" s="31">
        <f>E61*100/D61</f>
        <v>81.96581289342303</v>
      </c>
      <c r="I61" s="32">
        <f>E61-D61</f>
        <v>-332.33400000000006</v>
      </c>
    </row>
    <row r="62" spans="1:9" s="97" customFormat="1" ht="12.75">
      <c r="A62" s="48" t="s">
        <v>69</v>
      </c>
      <c r="B62" s="47" t="s">
        <v>280</v>
      </c>
      <c r="C62" s="48"/>
      <c r="D62" s="48"/>
      <c r="E62" s="99"/>
      <c r="F62" s="99"/>
      <c r="G62" s="99"/>
      <c r="H62" s="56"/>
      <c r="I62" s="40"/>
    </row>
    <row r="63" spans="1:9" s="97" customFormat="1" ht="13.5" customHeight="1">
      <c r="A63" s="93"/>
      <c r="B63" s="5" t="s">
        <v>70</v>
      </c>
      <c r="C63" s="46">
        <v>1292.8</v>
      </c>
      <c r="D63" s="46">
        <v>1842.8</v>
      </c>
      <c r="E63" s="95">
        <v>1510.466</v>
      </c>
      <c r="F63" s="95"/>
      <c r="G63" s="95">
        <v>439.7</v>
      </c>
      <c r="H63" s="51">
        <f>E63*100/D63</f>
        <v>81.96581289342303</v>
      </c>
      <c r="I63" s="45">
        <f>E63-D63</f>
        <v>-332.33400000000006</v>
      </c>
    </row>
    <row r="64" spans="1:10" s="97" customFormat="1" ht="13.5">
      <c r="A64" s="33" t="s">
        <v>71</v>
      </c>
      <c r="B64" s="79" t="s">
        <v>72</v>
      </c>
      <c r="C64" s="33"/>
      <c r="D64" s="33"/>
      <c r="E64" s="36"/>
      <c r="F64" s="36"/>
      <c r="G64" s="36"/>
      <c r="H64" s="56"/>
      <c r="I64" s="40"/>
      <c r="J64" s="65"/>
    </row>
    <row r="65" spans="1:9" s="97" customFormat="1" ht="13.5">
      <c r="A65" s="67"/>
      <c r="B65" s="103" t="s">
        <v>73</v>
      </c>
      <c r="C65" s="104">
        <f>C66</f>
        <v>0</v>
      </c>
      <c r="D65" s="104">
        <f>D66</f>
        <v>0</v>
      </c>
      <c r="E65" s="104">
        <f>E66</f>
        <v>0</v>
      </c>
      <c r="F65" s="83"/>
      <c r="G65" s="104">
        <f>G66</f>
        <v>0</v>
      </c>
      <c r="H65" s="57" t="e">
        <f>E65*100/D65</f>
        <v>#DIV/0!</v>
      </c>
      <c r="I65" s="26">
        <f>E65-D65</f>
        <v>0</v>
      </c>
    </row>
    <row r="66" spans="1:10" s="65" customFormat="1" ht="13.5">
      <c r="A66" s="41" t="s">
        <v>74</v>
      </c>
      <c r="B66" s="94" t="s">
        <v>75</v>
      </c>
      <c r="C66" s="94"/>
      <c r="D66" s="94"/>
      <c r="E66" s="106">
        <f>E67</f>
        <v>0</v>
      </c>
      <c r="F66" s="102"/>
      <c r="G66" s="102"/>
      <c r="H66" s="75" t="e">
        <f>E66*100/D66</f>
        <v>#DIV/0!</v>
      </c>
      <c r="I66" s="54">
        <f>E66-D66</f>
        <v>0</v>
      </c>
      <c r="J66" s="97"/>
    </row>
    <row r="67" spans="1:9" s="97" customFormat="1" ht="12.75">
      <c r="A67" s="48" t="s">
        <v>76</v>
      </c>
      <c r="B67" s="38" t="s">
        <v>77</v>
      </c>
      <c r="C67" s="38"/>
      <c r="D67" s="38"/>
      <c r="E67" s="106">
        <f>E69</f>
        <v>0</v>
      </c>
      <c r="F67" s="106"/>
      <c r="G67" s="106"/>
      <c r="H67" s="59" t="e">
        <f>E67*100/D67</f>
        <v>#DIV/0!</v>
      </c>
      <c r="I67" s="54">
        <f>E67-D67</f>
        <v>0</v>
      </c>
    </row>
    <row r="68" spans="1:9" s="97" customFormat="1" ht="12.75">
      <c r="A68" s="48" t="s">
        <v>78</v>
      </c>
      <c r="B68" s="47" t="s">
        <v>79</v>
      </c>
      <c r="C68" s="48"/>
      <c r="D68" s="48"/>
      <c r="E68" s="56"/>
      <c r="F68" s="56"/>
      <c r="G68" s="56"/>
      <c r="H68" s="59" t="e">
        <f>E68*100/D68</f>
        <v>#DIV/0!</v>
      </c>
      <c r="I68" s="54">
        <f>E68-D68</f>
        <v>0</v>
      </c>
    </row>
    <row r="69" spans="1:9" s="97" customFormat="1" ht="12.75">
      <c r="A69" s="41"/>
      <c r="B69" s="52" t="s">
        <v>80</v>
      </c>
      <c r="C69" s="41"/>
      <c r="D69" s="41"/>
      <c r="E69" s="53">
        <v>0</v>
      </c>
      <c r="F69" s="53"/>
      <c r="G69" s="53"/>
      <c r="H69" s="59" t="e">
        <f>E69*100/D69</f>
        <v>#DIV/0!</v>
      </c>
      <c r="I69" s="54">
        <f>E69-D69</f>
        <v>0</v>
      </c>
    </row>
    <row r="70" spans="1:10" s="97" customFormat="1" ht="36" customHeight="1">
      <c r="A70" s="173" t="s">
        <v>200</v>
      </c>
      <c r="B70" s="109" t="s">
        <v>202</v>
      </c>
      <c r="C70" s="110"/>
      <c r="D70" s="110"/>
      <c r="E70" s="29"/>
      <c r="F70" s="29"/>
      <c r="G70" s="29"/>
      <c r="H70" s="59"/>
      <c r="I70" s="54"/>
      <c r="J70" s="8"/>
    </row>
    <row r="71" spans="1:9" s="13" customFormat="1" ht="13.5">
      <c r="A71" s="35" t="s">
        <v>256</v>
      </c>
      <c r="B71" s="103" t="s">
        <v>81</v>
      </c>
      <c r="C71" s="35">
        <v>311</v>
      </c>
      <c r="D71" s="35">
        <v>311</v>
      </c>
      <c r="E71" s="29">
        <v>211.184</v>
      </c>
      <c r="F71" s="74"/>
      <c r="G71" s="111">
        <v>478.7</v>
      </c>
      <c r="H71" s="31">
        <f>E71*100/D71</f>
        <v>67.90482315112541</v>
      </c>
      <c r="I71" s="32">
        <f>E71-D71</f>
        <v>-99.816</v>
      </c>
    </row>
    <row r="72" spans="1:9" ht="13.5">
      <c r="A72" s="35" t="s">
        <v>82</v>
      </c>
      <c r="B72" s="86" t="s">
        <v>83</v>
      </c>
      <c r="C72" s="96">
        <f>C75+C77+C79+C81+C82+C84+C85+C86+C88+C90+C91+C96+C73+C93</f>
        <v>712.8000000000001</v>
      </c>
      <c r="D72" s="96">
        <f>D75+D77+D79+D81+D82+D84+D85+D86+D88+D90+D91+D96+D73+D93</f>
        <v>712.8000000000001</v>
      </c>
      <c r="E72" s="96">
        <f>E75+E77+E79+E81+E82+E84+E85+E86+E88+E90+E91+E96+E73+E93</f>
        <v>612.842</v>
      </c>
      <c r="F72" s="96">
        <f>F75+F77+F79+F81+F82+F84+F85+F86+F88+F90+F91+F96+F73</f>
        <v>0</v>
      </c>
      <c r="G72" s="96">
        <f>G75+G77+G79+G81+G82+G84+G85+G86+G88+G90+G91+G96+G73+G93</f>
        <v>161.1</v>
      </c>
      <c r="H72" s="31">
        <f>E72*100/D72</f>
        <v>85.97671156004488</v>
      </c>
      <c r="I72" s="32">
        <f>E72-D72</f>
        <v>-99.95800000000008</v>
      </c>
    </row>
    <row r="73" spans="1:9" ht="12.75">
      <c r="A73" s="58" t="s">
        <v>257</v>
      </c>
      <c r="B73" s="163" t="s">
        <v>258</v>
      </c>
      <c r="C73" s="59">
        <v>80.1</v>
      </c>
      <c r="D73" s="59">
        <v>80.1</v>
      </c>
      <c r="E73" s="74">
        <v>41.26</v>
      </c>
      <c r="F73" s="74"/>
      <c r="G73" s="59">
        <v>34.6</v>
      </c>
      <c r="H73" s="56"/>
      <c r="I73" s="32"/>
    </row>
    <row r="74" spans="1:10" s="13" customFormat="1" ht="13.5">
      <c r="A74" s="46" t="s">
        <v>84</v>
      </c>
      <c r="B74" s="5" t="s">
        <v>85</v>
      </c>
      <c r="C74" s="48"/>
      <c r="D74" s="48"/>
      <c r="E74" s="113"/>
      <c r="F74" s="113"/>
      <c r="G74" s="113"/>
      <c r="H74" s="56"/>
      <c r="I74" s="40"/>
      <c r="J74" s="8"/>
    </row>
    <row r="75" spans="1:9" ht="12.75">
      <c r="A75" s="46"/>
      <c r="B75" s="5" t="s">
        <v>86</v>
      </c>
      <c r="C75" s="41"/>
      <c r="D75" s="41"/>
      <c r="E75" s="51">
        <v>0.3</v>
      </c>
      <c r="F75" s="51"/>
      <c r="G75" s="51"/>
      <c r="H75" s="51" t="e">
        <f>E75*100/D75</f>
        <v>#DIV/0!</v>
      </c>
      <c r="I75" s="45">
        <f>E75-D75</f>
        <v>0.3</v>
      </c>
    </row>
    <row r="76" spans="1:9" ht="12.75">
      <c r="A76" s="38" t="s">
        <v>87</v>
      </c>
      <c r="B76" s="38" t="s">
        <v>88</v>
      </c>
      <c r="C76" s="38"/>
      <c r="D76" s="38"/>
      <c r="E76" s="39"/>
      <c r="F76" s="39"/>
      <c r="G76" s="77"/>
      <c r="H76" s="77"/>
      <c r="I76" s="49"/>
    </row>
    <row r="77" spans="1:9" ht="12.75">
      <c r="A77" s="20"/>
      <c r="B77" s="20" t="s">
        <v>89</v>
      </c>
      <c r="C77" s="20">
        <v>60</v>
      </c>
      <c r="D77" s="20">
        <v>60</v>
      </c>
      <c r="E77" s="53">
        <v>9</v>
      </c>
      <c r="F77" s="51"/>
      <c r="G77" s="75">
        <v>21</v>
      </c>
      <c r="H77" s="75">
        <f>E77*100/D77</f>
        <v>15</v>
      </c>
      <c r="I77" s="54">
        <f>E77-D77</f>
        <v>-51</v>
      </c>
    </row>
    <row r="78" spans="1:9" ht="12.75">
      <c r="A78" s="48" t="s">
        <v>109</v>
      </c>
      <c r="B78" s="38" t="s">
        <v>85</v>
      </c>
      <c r="C78" s="76"/>
      <c r="D78" s="76"/>
      <c r="E78" s="51"/>
      <c r="F78" s="51"/>
      <c r="G78" s="44"/>
      <c r="H78" s="51"/>
      <c r="I78" s="49"/>
    </row>
    <row r="79" spans="1:9" ht="12.75">
      <c r="A79" s="41"/>
      <c r="B79" s="20" t="s">
        <v>110</v>
      </c>
      <c r="C79" s="76"/>
      <c r="D79" s="76"/>
      <c r="E79" s="51"/>
      <c r="F79" s="51"/>
      <c r="G79" s="44"/>
      <c r="H79" s="51"/>
      <c r="I79" s="54"/>
    </row>
    <row r="80" spans="1:9" ht="12.75">
      <c r="A80" s="46" t="s">
        <v>90</v>
      </c>
      <c r="B80" s="5" t="s">
        <v>91</v>
      </c>
      <c r="C80" s="48"/>
      <c r="D80" s="48"/>
      <c r="E80" s="77"/>
      <c r="F80" s="51"/>
      <c r="G80" s="77"/>
      <c r="H80" s="77"/>
      <c r="I80" s="49"/>
    </row>
    <row r="81" spans="1:9" ht="12.75">
      <c r="A81" s="46"/>
      <c r="B81" s="52" t="s">
        <v>92</v>
      </c>
      <c r="C81" s="41"/>
      <c r="D81" s="41"/>
      <c r="E81" s="75">
        <v>16.696</v>
      </c>
      <c r="F81" s="51"/>
      <c r="G81" s="75"/>
      <c r="H81" s="75" t="e">
        <f>E81*100/D81</f>
        <v>#DIV/0!</v>
      </c>
      <c r="I81" s="54">
        <f>E81-D81</f>
        <v>16.696</v>
      </c>
    </row>
    <row r="82" spans="1:9" ht="12.75">
      <c r="A82" s="38" t="s">
        <v>215</v>
      </c>
      <c r="B82" s="38" t="s">
        <v>217</v>
      </c>
      <c r="C82" s="38"/>
      <c r="D82" s="38"/>
      <c r="E82" s="59">
        <v>320</v>
      </c>
      <c r="F82" s="44"/>
      <c r="G82" s="59"/>
      <c r="H82" s="59" t="e">
        <f>E82*100/D82</f>
        <v>#DIV/0!</v>
      </c>
      <c r="I82" s="61">
        <f>E82-D82</f>
        <v>320</v>
      </c>
    </row>
    <row r="83" spans="1:9" ht="12.75">
      <c r="A83" s="38" t="s">
        <v>93</v>
      </c>
      <c r="B83" s="38" t="s">
        <v>94</v>
      </c>
      <c r="C83" s="38"/>
      <c r="D83" s="38"/>
      <c r="E83" s="39"/>
      <c r="F83" s="39"/>
      <c r="G83" s="39"/>
      <c r="H83" s="39"/>
      <c r="I83" s="49"/>
    </row>
    <row r="84" spans="1:9" ht="12.75">
      <c r="A84" s="20"/>
      <c r="B84" s="20" t="s">
        <v>95</v>
      </c>
      <c r="C84" s="20">
        <v>4</v>
      </c>
      <c r="D84" s="20">
        <v>4</v>
      </c>
      <c r="E84" s="53"/>
      <c r="F84" s="53"/>
      <c r="G84" s="53"/>
      <c r="H84" s="53">
        <f>E84*100/D84</f>
        <v>0</v>
      </c>
      <c r="I84" s="54">
        <f>E84-D84</f>
        <v>-4</v>
      </c>
    </row>
    <row r="85" spans="1:9" ht="12.75">
      <c r="A85" s="38" t="s">
        <v>96</v>
      </c>
      <c r="B85" s="38" t="s">
        <v>216</v>
      </c>
      <c r="C85" s="38"/>
      <c r="D85" s="38"/>
      <c r="E85" s="59">
        <v>3.1</v>
      </c>
      <c r="F85" s="75"/>
      <c r="G85" s="75"/>
      <c r="H85" s="75"/>
      <c r="I85" s="54"/>
    </row>
    <row r="86" spans="1:9" ht="12.75">
      <c r="A86" s="38" t="s">
        <v>97</v>
      </c>
      <c r="B86" s="38" t="s">
        <v>98</v>
      </c>
      <c r="C86" s="78"/>
      <c r="D86" s="78"/>
      <c r="E86" s="59"/>
      <c r="F86" s="59"/>
      <c r="G86" s="59"/>
      <c r="H86" s="59" t="e">
        <f>E86*100/D86</f>
        <v>#DIV/0!</v>
      </c>
      <c r="I86" s="61">
        <f>E86-D86</f>
        <v>0</v>
      </c>
    </row>
    <row r="87" spans="1:9" ht="12.75">
      <c r="A87" s="48" t="s">
        <v>99</v>
      </c>
      <c r="B87" s="47" t="s">
        <v>94</v>
      </c>
      <c r="C87" s="76"/>
      <c r="D87" s="76"/>
      <c r="E87" s="44"/>
      <c r="F87" s="44"/>
      <c r="G87" s="44"/>
      <c r="H87" s="44"/>
      <c r="I87" s="45"/>
    </row>
    <row r="88" spans="1:9" ht="12.75">
      <c r="A88" s="46"/>
      <c r="B88" s="5" t="s">
        <v>100</v>
      </c>
      <c r="C88" s="76"/>
      <c r="D88" s="76"/>
      <c r="E88" s="44"/>
      <c r="F88" s="44"/>
      <c r="G88" s="44"/>
      <c r="H88" s="44"/>
      <c r="I88" s="45"/>
    </row>
    <row r="89" spans="1:9" ht="12.75">
      <c r="A89" s="38" t="s">
        <v>101</v>
      </c>
      <c r="B89" s="38" t="s">
        <v>102</v>
      </c>
      <c r="C89" s="48"/>
      <c r="D89" s="48"/>
      <c r="E89" s="77"/>
      <c r="F89" s="92"/>
      <c r="G89" s="77"/>
      <c r="H89" s="77"/>
      <c r="I89" s="49"/>
    </row>
    <row r="90" spans="1:9" ht="12.75">
      <c r="A90" s="20"/>
      <c r="B90" s="20" t="s">
        <v>103</v>
      </c>
      <c r="C90" s="41">
        <f>C91+C92</f>
        <v>0</v>
      </c>
      <c r="D90" s="41">
        <f>D91+D92</f>
        <v>0</v>
      </c>
      <c r="E90" s="41">
        <f>E91+E92</f>
        <v>60</v>
      </c>
      <c r="F90" s="41">
        <f>F91+F92</f>
        <v>0</v>
      </c>
      <c r="G90" s="41">
        <f>G91+G92</f>
        <v>0</v>
      </c>
      <c r="H90" s="75" t="e">
        <f>E90*100/D90</f>
        <v>#DIV/0!</v>
      </c>
      <c r="I90" s="54">
        <f>E90-D90</f>
        <v>60</v>
      </c>
    </row>
    <row r="91" spans="1:9" ht="25.5">
      <c r="A91" s="46" t="s">
        <v>236</v>
      </c>
      <c r="B91" s="162" t="s">
        <v>237</v>
      </c>
      <c r="C91" s="76"/>
      <c r="D91" s="76"/>
      <c r="E91" s="44"/>
      <c r="F91" s="116"/>
      <c r="G91" s="116"/>
      <c r="H91" s="44"/>
      <c r="I91" s="45"/>
    </row>
    <row r="92" spans="1:9" ht="24">
      <c r="A92" s="58" t="s">
        <v>272</v>
      </c>
      <c r="B92" s="215" t="s">
        <v>278</v>
      </c>
      <c r="C92" s="78"/>
      <c r="D92" s="78"/>
      <c r="E92" s="74">
        <v>60</v>
      </c>
      <c r="F92" s="211"/>
      <c r="G92" s="59"/>
      <c r="H92" s="59"/>
      <c r="I92" s="61"/>
    </row>
    <row r="93" spans="1:9" ht="24">
      <c r="A93" s="78" t="s">
        <v>273</v>
      </c>
      <c r="B93" s="214" t="s">
        <v>279</v>
      </c>
      <c r="C93" s="78"/>
      <c r="D93" s="78"/>
      <c r="E93" s="74">
        <v>4</v>
      </c>
      <c r="F93" s="211"/>
      <c r="G93" s="74"/>
      <c r="H93" s="59"/>
      <c r="I93" s="61"/>
    </row>
    <row r="94" spans="1:9" ht="12.75">
      <c r="A94" s="78" t="s">
        <v>104</v>
      </c>
      <c r="B94" s="78" t="s">
        <v>105</v>
      </c>
      <c r="C94" s="78">
        <f>C96</f>
        <v>568.7</v>
      </c>
      <c r="D94" s="78">
        <f>D96</f>
        <v>568.7</v>
      </c>
      <c r="E94" s="212">
        <f>E96</f>
        <v>158.486</v>
      </c>
      <c r="F94" s="212">
        <f>F96</f>
        <v>0</v>
      </c>
      <c r="G94" s="212">
        <f>G96</f>
        <v>105.5</v>
      </c>
      <c r="H94" s="59">
        <f>E94*100/D94</f>
        <v>27.868120274309824</v>
      </c>
      <c r="I94" s="61">
        <f>E94-D94</f>
        <v>-410.21400000000006</v>
      </c>
    </row>
    <row r="95" spans="1:9" ht="12.75">
      <c r="A95" s="48" t="s">
        <v>106</v>
      </c>
      <c r="B95" s="38" t="s">
        <v>107</v>
      </c>
      <c r="C95" s="48"/>
      <c r="D95" s="48"/>
      <c r="E95" s="39"/>
      <c r="F95" s="39"/>
      <c r="G95" s="39"/>
      <c r="H95" s="39"/>
      <c r="I95" s="49"/>
    </row>
    <row r="96" spans="1:9" ht="12.75">
      <c r="A96" s="46"/>
      <c r="B96" s="76" t="s">
        <v>108</v>
      </c>
      <c r="C96" s="46">
        <v>568.7</v>
      </c>
      <c r="D96" s="46">
        <v>568.7</v>
      </c>
      <c r="E96" s="51">
        <v>158.486</v>
      </c>
      <c r="F96" s="51"/>
      <c r="G96" s="51">
        <v>105.5</v>
      </c>
      <c r="H96" s="51">
        <f>E96*100/D96</f>
        <v>27.868120274309824</v>
      </c>
      <c r="I96" s="45">
        <f>E96-D96</f>
        <v>-410.21400000000006</v>
      </c>
    </row>
    <row r="97" spans="1:9" ht="13.5">
      <c r="A97" s="35" t="s">
        <v>111</v>
      </c>
      <c r="B97" s="174" t="s">
        <v>112</v>
      </c>
      <c r="C97" s="64">
        <f>C98+C99+C100</f>
        <v>0</v>
      </c>
      <c r="D97" s="64">
        <f>D98+D99+D100</f>
        <v>0</v>
      </c>
      <c r="E97" s="64">
        <f>E98+E99+E100</f>
        <v>456.38100000000003</v>
      </c>
      <c r="F97" s="64">
        <f>F98+F99+F100</f>
        <v>0</v>
      </c>
      <c r="G97" s="64">
        <f>G98+G99+G100</f>
        <v>-1088</v>
      </c>
      <c r="H97" s="24" t="e">
        <f aca="true" t="shared" si="1" ref="H97:H180">E97*100/D97</f>
        <v>#DIV/0!</v>
      </c>
      <c r="I97" s="60">
        <f aca="true" t="shared" si="2" ref="I97:I180">E97-D97</f>
        <v>456.38100000000003</v>
      </c>
    </row>
    <row r="98" spans="1:9" ht="12.75">
      <c r="A98" s="46" t="s">
        <v>113</v>
      </c>
      <c r="B98" s="5" t="s">
        <v>114</v>
      </c>
      <c r="C98" s="41"/>
      <c r="D98" s="41"/>
      <c r="E98" s="53">
        <v>314.254</v>
      </c>
      <c r="F98" s="53"/>
      <c r="G98" s="53">
        <v>180.9</v>
      </c>
      <c r="H98" s="75" t="e">
        <f t="shared" si="1"/>
        <v>#DIV/0!</v>
      </c>
      <c r="I98" s="54">
        <f t="shared" si="2"/>
        <v>314.254</v>
      </c>
    </row>
    <row r="99" spans="1:9" ht="12.75">
      <c r="A99" s="48" t="s">
        <v>186</v>
      </c>
      <c r="B99" s="78" t="s">
        <v>114</v>
      </c>
      <c r="C99" s="78"/>
      <c r="D99" s="78"/>
      <c r="E99" s="74"/>
      <c r="F99" s="74"/>
      <c r="G99" s="74"/>
      <c r="H99" s="59" t="e">
        <f t="shared" si="1"/>
        <v>#DIV/0!</v>
      </c>
      <c r="I99" s="54">
        <f t="shared" si="2"/>
        <v>0</v>
      </c>
    </row>
    <row r="100" spans="1:9" ht="12.75">
      <c r="A100" s="48" t="s">
        <v>115</v>
      </c>
      <c r="B100" s="47" t="s">
        <v>112</v>
      </c>
      <c r="C100" s="48"/>
      <c r="D100" s="48"/>
      <c r="E100" s="77">
        <v>142.127</v>
      </c>
      <c r="F100" s="77"/>
      <c r="G100" s="77">
        <v>-1268.9</v>
      </c>
      <c r="H100" s="77" t="e">
        <f t="shared" si="1"/>
        <v>#DIV/0!</v>
      </c>
      <c r="I100" s="45">
        <f t="shared" si="2"/>
        <v>142.127</v>
      </c>
    </row>
    <row r="101" spans="1:9" s="13" customFormat="1" ht="12.75">
      <c r="A101" s="10" t="s">
        <v>2</v>
      </c>
      <c r="B101" s="11"/>
      <c r="C101" s="11" t="s">
        <v>228</v>
      </c>
      <c r="D101" s="12" t="s">
        <v>182</v>
      </c>
      <c r="E101" s="10" t="s">
        <v>3</v>
      </c>
      <c r="F101" s="10"/>
      <c r="G101" s="10" t="s">
        <v>3</v>
      </c>
      <c r="H101" s="332" t="s">
        <v>183</v>
      </c>
      <c r="I101" s="333"/>
    </row>
    <row r="102" spans="1:9" s="13" customFormat="1" ht="12.75">
      <c r="A102" s="14" t="s">
        <v>4</v>
      </c>
      <c r="B102" s="14" t="s">
        <v>5</v>
      </c>
      <c r="C102" s="14" t="s">
        <v>182</v>
      </c>
      <c r="D102" s="15" t="s">
        <v>229</v>
      </c>
      <c r="E102" s="16" t="s">
        <v>289</v>
      </c>
      <c r="F102" s="17"/>
      <c r="G102" s="16" t="s">
        <v>289</v>
      </c>
      <c r="H102" s="10" t="s">
        <v>8</v>
      </c>
      <c r="I102" s="18" t="s">
        <v>9</v>
      </c>
    </row>
    <row r="103" spans="1:9" ht="13.5" thickBot="1">
      <c r="A103" s="19" t="s">
        <v>7</v>
      </c>
      <c r="B103" s="20"/>
      <c r="C103" s="19" t="s">
        <v>6</v>
      </c>
      <c r="D103" s="21"/>
      <c r="E103" s="19" t="s">
        <v>243</v>
      </c>
      <c r="F103" s="20"/>
      <c r="G103" s="19" t="s">
        <v>242</v>
      </c>
      <c r="H103" s="22"/>
      <c r="I103" s="23"/>
    </row>
    <row r="104" spans="1:9" ht="13.5" thickBot="1">
      <c r="A104" s="165" t="s">
        <v>120</v>
      </c>
      <c r="B104" s="123" t="s">
        <v>121</v>
      </c>
      <c r="C104" s="189">
        <f>C105+C178+C176+C175</f>
        <v>405992.5729999999</v>
      </c>
      <c r="D104" s="189">
        <f>D105+D178+D176+D175</f>
        <v>470008.59364999994</v>
      </c>
      <c r="E104" s="150">
        <f>E105+E178+E176+E175</f>
        <v>131073.8314</v>
      </c>
      <c r="F104" s="150"/>
      <c r="G104" s="150">
        <f>G105+G178</f>
        <v>120224.54850000002</v>
      </c>
      <c r="H104" s="150">
        <f t="shared" si="1"/>
        <v>27.887539328186495</v>
      </c>
      <c r="I104" s="152">
        <f t="shared" si="2"/>
        <v>-338934.7622499999</v>
      </c>
    </row>
    <row r="105" spans="1:9" ht="13.5" thickBot="1">
      <c r="A105" s="117" t="s">
        <v>222</v>
      </c>
      <c r="B105" s="119" t="s">
        <v>223</v>
      </c>
      <c r="C105" s="190">
        <f>C106+C109+C128+C166</f>
        <v>405992.5729999999</v>
      </c>
      <c r="D105" s="190">
        <f>D106+D109+D128+D166</f>
        <v>469502.17964999995</v>
      </c>
      <c r="E105" s="118">
        <f>E106+E109+E128+E166</f>
        <v>131672.64777</v>
      </c>
      <c r="F105" s="118"/>
      <c r="G105" s="118">
        <f>G106+G109+G128+G166</f>
        <v>120224.92800000001</v>
      </c>
      <c r="H105" s="118">
        <f t="shared" si="1"/>
        <v>28.045162190334896</v>
      </c>
      <c r="I105" s="120">
        <f t="shared" si="2"/>
        <v>-337829.5318799999</v>
      </c>
    </row>
    <row r="106" spans="1:9" ht="13.5" thickBot="1">
      <c r="A106" s="123" t="s">
        <v>122</v>
      </c>
      <c r="B106" s="124" t="s">
        <v>123</v>
      </c>
      <c r="C106" s="125">
        <f>C107+C108</f>
        <v>118247</v>
      </c>
      <c r="D106" s="125">
        <f>D107+D108</f>
        <v>118247</v>
      </c>
      <c r="E106" s="125">
        <f>E107+E108</f>
        <v>35868</v>
      </c>
      <c r="F106" s="125"/>
      <c r="G106" s="125">
        <f>G107+G108</f>
        <v>32182</v>
      </c>
      <c r="H106" s="150">
        <f t="shared" si="1"/>
        <v>30.333116273562965</v>
      </c>
      <c r="I106" s="152">
        <f t="shared" si="2"/>
        <v>-82379</v>
      </c>
    </row>
    <row r="107" spans="1:9" ht="12.75">
      <c r="A107" s="41" t="s">
        <v>124</v>
      </c>
      <c r="B107" s="87" t="s">
        <v>125</v>
      </c>
      <c r="C107" s="191">
        <v>118247</v>
      </c>
      <c r="D107" s="191">
        <v>118247</v>
      </c>
      <c r="E107" s="41">
        <v>35868</v>
      </c>
      <c r="F107" s="46"/>
      <c r="G107" s="46">
        <v>32182</v>
      </c>
      <c r="H107" s="44">
        <f t="shared" si="1"/>
        <v>30.333116273562965</v>
      </c>
      <c r="I107" s="45">
        <f t="shared" si="2"/>
        <v>-82379</v>
      </c>
    </row>
    <row r="108" spans="1:9" ht="26.25" thickBot="1">
      <c r="A108" s="166" t="s">
        <v>208</v>
      </c>
      <c r="B108" s="122" t="s">
        <v>210</v>
      </c>
      <c r="C108" s="192"/>
      <c r="D108" s="192"/>
      <c r="E108" s="46"/>
      <c r="G108" s="58"/>
      <c r="H108" s="59"/>
      <c r="I108" s="61"/>
    </row>
    <row r="109" spans="1:10" ht="13.5" thickBot="1">
      <c r="A109" s="123" t="s">
        <v>126</v>
      </c>
      <c r="B109" s="124" t="s">
        <v>127</v>
      </c>
      <c r="C109" s="125">
        <f>C111+C112+C113+C114+C118+C110+C115</f>
        <v>19714.399999999998</v>
      </c>
      <c r="D109" s="125">
        <f>D111+D112+D113+D114+D118+D110+D115</f>
        <v>78571.7</v>
      </c>
      <c r="E109" s="125">
        <f>E111+E112+E113+E114+E118+E110+E115+E116</f>
        <v>4610.705</v>
      </c>
      <c r="F109" s="126"/>
      <c r="G109" s="125">
        <f>G111+G112+G113+G114+G118+G110+G115+G116+G117</f>
        <v>8783.521</v>
      </c>
      <c r="H109" s="127">
        <f t="shared" si="1"/>
        <v>5.86814972821003</v>
      </c>
      <c r="I109" s="128">
        <f t="shared" si="2"/>
        <v>-73960.995</v>
      </c>
      <c r="J109" s="13"/>
    </row>
    <row r="110" spans="1:10" ht="25.5">
      <c r="A110" s="129" t="s">
        <v>230</v>
      </c>
      <c r="B110" s="130" t="s">
        <v>231</v>
      </c>
      <c r="C110" s="193"/>
      <c r="D110" s="193">
        <v>8070</v>
      </c>
      <c r="E110" s="131"/>
      <c r="F110" s="132"/>
      <c r="G110" s="132"/>
      <c r="H110" s="75">
        <f t="shared" si="1"/>
        <v>0</v>
      </c>
      <c r="I110" s="54">
        <f t="shared" si="2"/>
        <v>-8070</v>
      </c>
      <c r="J110" s="13"/>
    </row>
    <row r="111" spans="1:10" ht="12.75">
      <c r="A111" s="46" t="s">
        <v>128</v>
      </c>
      <c r="B111" s="94" t="s">
        <v>129</v>
      </c>
      <c r="C111" s="194"/>
      <c r="D111" s="194"/>
      <c r="E111" s="73"/>
      <c r="F111" s="73"/>
      <c r="G111" s="73"/>
      <c r="H111" s="75" t="e">
        <f t="shared" si="1"/>
        <v>#DIV/0!</v>
      </c>
      <c r="I111" s="54">
        <f t="shared" si="2"/>
        <v>0</v>
      </c>
      <c r="J111" s="13"/>
    </row>
    <row r="112" spans="1:9" ht="12.75">
      <c r="A112" s="48" t="s">
        <v>131</v>
      </c>
      <c r="B112" s="85" t="s">
        <v>132</v>
      </c>
      <c r="C112" s="195"/>
      <c r="D112" s="195"/>
      <c r="E112" s="58"/>
      <c r="F112" s="58"/>
      <c r="G112" s="58">
        <v>792.08</v>
      </c>
      <c r="H112" s="59" t="e">
        <f t="shared" si="1"/>
        <v>#DIV/0!</v>
      </c>
      <c r="I112" s="54">
        <f t="shared" si="2"/>
        <v>0</v>
      </c>
    </row>
    <row r="113" spans="1:9" ht="12.75">
      <c r="A113" s="58" t="s">
        <v>133</v>
      </c>
      <c r="B113" s="85" t="s">
        <v>134</v>
      </c>
      <c r="C113" s="196">
        <v>2743.6</v>
      </c>
      <c r="D113" s="196">
        <v>2743.6</v>
      </c>
      <c r="E113" s="59">
        <v>1189.224</v>
      </c>
      <c r="F113" s="58"/>
      <c r="G113" s="58">
        <v>1254.3</v>
      </c>
      <c r="H113" s="59">
        <f t="shared" si="1"/>
        <v>43.34538562472664</v>
      </c>
      <c r="I113" s="54">
        <f t="shared" si="2"/>
        <v>-1554.376</v>
      </c>
    </row>
    <row r="114" spans="1:10" s="13" customFormat="1" ht="12.75">
      <c r="A114" s="41" t="s">
        <v>187</v>
      </c>
      <c r="B114" s="87" t="s">
        <v>130</v>
      </c>
      <c r="C114" s="191"/>
      <c r="D114" s="191">
        <v>51238</v>
      </c>
      <c r="E114" s="132"/>
      <c r="F114" s="41"/>
      <c r="G114" s="75"/>
      <c r="H114" s="75">
        <f t="shared" si="1"/>
        <v>0</v>
      </c>
      <c r="I114" s="54">
        <f t="shared" si="2"/>
        <v>-51238</v>
      </c>
      <c r="J114" s="8"/>
    </row>
    <row r="115" spans="1:10" s="13" customFormat="1" ht="12.75">
      <c r="A115" s="133" t="s">
        <v>232</v>
      </c>
      <c r="B115" s="101" t="s">
        <v>227</v>
      </c>
      <c r="C115" s="197"/>
      <c r="D115" s="197"/>
      <c r="E115" s="134"/>
      <c r="F115" s="135"/>
      <c r="G115" s="135">
        <v>1943.641</v>
      </c>
      <c r="H115" s="116" t="e">
        <f t="shared" si="1"/>
        <v>#DIV/0!</v>
      </c>
      <c r="I115" s="50">
        <f t="shared" si="2"/>
        <v>0</v>
      </c>
      <c r="J115" s="8"/>
    </row>
    <row r="116" spans="1:10" s="13" customFormat="1" ht="12.75">
      <c r="A116" s="136" t="s">
        <v>233</v>
      </c>
      <c r="B116" s="70" t="s">
        <v>234</v>
      </c>
      <c r="C116" s="198"/>
      <c r="D116" s="198"/>
      <c r="E116" s="137"/>
      <c r="F116" s="58"/>
      <c r="G116" s="58"/>
      <c r="H116" s="59" t="e">
        <f t="shared" si="1"/>
        <v>#DIV/0!</v>
      </c>
      <c r="I116" s="61">
        <f t="shared" si="2"/>
        <v>0</v>
      </c>
      <c r="J116" s="8"/>
    </row>
    <row r="117" spans="1:10" s="13" customFormat="1" ht="13.5" thickBot="1">
      <c r="A117" s="220" t="s">
        <v>188</v>
      </c>
      <c r="B117" s="101" t="s">
        <v>240</v>
      </c>
      <c r="C117" s="221"/>
      <c r="D117" s="221"/>
      <c r="E117" s="206"/>
      <c r="F117" s="48"/>
      <c r="G117" s="48"/>
      <c r="H117" s="77"/>
      <c r="I117" s="49"/>
      <c r="J117" s="8"/>
    </row>
    <row r="118" spans="1:9" ht="13.5" thickBot="1">
      <c r="A118" s="148" t="s">
        <v>135</v>
      </c>
      <c r="B118" s="148" t="s">
        <v>136</v>
      </c>
      <c r="C118" s="222">
        <f>C120+C121+C122+C123+C125+C126+C127+C119+C124</f>
        <v>16970.8</v>
      </c>
      <c r="D118" s="222">
        <f>D120+D121+D122+D123+D125+D126+D127+D119+D124</f>
        <v>16520.1</v>
      </c>
      <c r="E118" s="223">
        <f>E120+E121+E122+E123+E125+E126+E127+E119</f>
        <v>3421.481</v>
      </c>
      <c r="F118" s="151"/>
      <c r="G118" s="151">
        <f>G120+G121+G122+G123+G125+G126+G127+G119+G124</f>
        <v>4793.5</v>
      </c>
      <c r="H118" s="151">
        <f t="shared" si="1"/>
        <v>20.71101869843403</v>
      </c>
      <c r="I118" s="152">
        <f t="shared" si="2"/>
        <v>-13098.618999999999</v>
      </c>
    </row>
    <row r="119" spans="1:9" ht="12.75">
      <c r="A119" s="41" t="s">
        <v>135</v>
      </c>
      <c r="B119" s="87" t="s">
        <v>189</v>
      </c>
      <c r="C119" s="191"/>
      <c r="D119" s="191"/>
      <c r="E119" s="75"/>
      <c r="F119" s="75"/>
      <c r="G119" s="75"/>
      <c r="H119" s="75" t="e">
        <f t="shared" si="1"/>
        <v>#DIV/0!</v>
      </c>
      <c r="I119" s="54">
        <f t="shared" si="2"/>
        <v>0</v>
      </c>
    </row>
    <row r="120" spans="1:9" ht="12.75">
      <c r="A120" s="58" t="s">
        <v>135</v>
      </c>
      <c r="B120" s="87" t="s">
        <v>137</v>
      </c>
      <c r="C120" s="191">
        <v>3268.9</v>
      </c>
      <c r="D120" s="191">
        <v>3268.9</v>
      </c>
      <c r="E120" s="132"/>
      <c r="F120" s="41"/>
      <c r="G120" s="41"/>
      <c r="H120" s="75">
        <f t="shared" si="1"/>
        <v>0</v>
      </c>
      <c r="I120" s="54">
        <f t="shared" si="2"/>
        <v>-3268.9</v>
      </c>
    </row>
    <row r="121" spans="1:9" ht="12.75">
      <c r="A121" s="48" t="s">
        <v>135</v>
      </c>
      <c r="B121" s="99" t="s">
        <v>138</v>
      </c>
      <c r="C121" s="195">
        <v>8176.9</v>
      </c>
      <c r="D121" s="195">
        <v>8176.9</v>
      </c>
      <c r="E121" s="77">
        <v>3371.581</v>
      </c>
      <c r="F121" s="48"/>
      <c r="G121" s="48">
        <v>4690.4</v>
      </c>
      <c r="H121" s="77">
        <f t="shared" si="1"/>
        <v>41.23299783536549</v>
      </c>
      <c r="I121" s="61">
        <f t="shared" si="2"/>
        <v>-4805.3189999999995</v>
      </c>
    </row>
    <row r="122" spans="1:9" ht="12.75">
      <c r="A122" s="48" t="s">
        <v>135</v>
      </c>
      <c r="B122" s="85" t="s">
        <v>139</v>
      </c>
      <c r="C122" s="196">
        <v>568.3</v>
      </c>
      <c r="D122" s="196">
        <v>337.6</v>
      </c>
      <c r="E122" s="59">
        <v>49.9</v>
      </c>
      <c r="F122" s="77"/>
      <c r="G122" s="77">
        <v>103.1</v>
      </c>
      <c r="H122" s="77">
        <f t="shared" si="1"/>
        <v>14.78080568720379</v>
      </c>
      <c r="I122" s="61">
        <f t="shared" si="2"/>
        <v>-287.70000000000005</v>
      </c>
    </row>
    <row r="123" spans="1:9" ht="12.75">
      <c r="A123" s="48" t="s">
        <v>135</v>
      </c>
      <c r="B123" s="85" t="s">
        <v>238</v>
      </c>
      <c r="C123" s="196"/>
      <c r="D123" s="196"/>
      <c r="E123" s="59"/>
      <c r="F123" s="77"/>
      <c r="G123" s="77"/>
      <c r="H123" s="77" t="e">
        <f t="shared" si="1"/>
        <v>#DIV/0!</v>
      </c>
      <c r="I123" s="61">
        <f t="shared" si="2"/>
        <v>0</v>
      </c>
    </row>
    <row r="124" spans="1:9" ht="12.75">
      <c r="A124" s="48" t="s">
        <v>135</v>
      </c>
      <c r="B124" s="87" t="s">
        <v>262</v>
      </c>
      <c r="C124" s="195">
        <v>2053.6</v>
      </c>
      <c r="D124" s="195">
        <v>2053.6</v>
      </c>
      <c r="E124" s="77"/>
      <c r="F124" s="77"/>
      <c r="G124" s="77"/>
      <c r="H124" s="77"/>
      <c r="I124" s="49"/>
    </row>
    <row r="125" spans="1:9" ht="12.75">
      <c r="A125" s="48" t="s">
        <v>135</v>
      </c>
      <c r="B125" s="87" t="s">
        <v>261</v>
      </c>
      <c r="C125" s="195">
        <v>885</v>
      </c>
      <c r="D125" s="195">
        <v>665</v>
      </c>
      <c r="E125" s="77"/>
      <c r="F125" s="77"/>
      <c r="G125" s="77"/>
      <c r="H125" s="77">
        <f t="shared" si="1"/>
        <v>0</v>
      </c>
      <c r="I125" s="49">
        <f t="shared" si="2"/>
        <v>-665</v>
      </c>
    </row>
    <row r="126" spans="1:9" ht="12.75">
      <c r="A126" s="48" t="s">
        <v>135</v>
      </c>
      <c r="B126" s="99" t="s">
        <v>263</v>
      </c>
      <c r="C126" s="195">
        <v>2018.1</v>
      </c>
      <c r="D126" s="195">
        <v>2018.1</v>
      </c>
      <c r="E126" s="59"/>
      <c r="F126" s="59"/>
      <c r="G126" s="59"/>
      <c r="H126" s="59">
        <f t="shared" si="1"/>
        <v>0</v>
      </c>
      <c r="I126" s="61">
        <f t="shared" si="2"/>
        <v>-2018.1</v>
      </c>
    </row>
    <row r="127" spans="1:9" ht="13.5" thickBot="1">
      <c r="A127" s="48" t="s">
        <v>135</v>
      </c>
      <c r="B127" s="85" t="s">
        <v>140</v>
      </c>
      <c r="C127" s="196"/>
      <c r="D127" s="196"/>
      <c r="E127" s="59"/>
      <c r="F127" s="59"/>
      <c r="G127" s="59"/>
      <c r="H127" s="59" t="e">
        <f t="shared" si="1"/>
        <v>#DIV/0!</v>
      </c>
      <c r="I127" s="61">
        <f t="shared" si="2"/>
        <v>0</v>
      </c>
    </row>
    <row r="128" spans="1:9" ht="13.5" thickBot="1">
      <c r="A128" s="123" t="s">
        <v>141</v>
      </c>
      <c r="B128" s="141" t="s">
        <v>142</v>
      </c>
      <c r="C128" s="142">
        <f>C137+C130+C131+C132+C133+C134+C135+C136+C159+C160+C161+C162+C163+C164</f>
        <v>244682.84799999994</v>
      </c>
      <c r="D128" s="142">
        <f>D137+D130+D131+D132+D133+D134+D135+D136+D159+D160+D161+D162+D163+D164</f>
        <v>246338.09999999992</v>
      </c>
      <c r="E128" s="142">
        <f>E137+E130+E131+E132+E133+E134+E135+E136+E159+E160+E161+E162+E163+E164</f>
        <v>84483.05977</v>
      </c>
      <c r="F128" s="142">
        <f>F137+F130+F131+F132+F133+F134+F135+F136+F159+F160+F161+F162+F163+F164</f>
        <v>0</v>
      </c>
      <c r="G128" s="142">
        <f>G137+G130+G131+G132+G133+G134+G135+G136+G159+G160+G161+G162+G163+G164</f>
        <v>74374.407</v>
      </c>
      <c r="H128" s="143">
        <f t="shared" si="1"/>
        <v>34.295571724390186</v>
      </c>
      <c r="I128" s="144">
        <f t="shared" si="2"/>
        <v>-161855.04022999993</v>
      </c>
    </row>
    <row r="129" spans="1:9" ht="24" customHeight="1">
      <c r="A129" s="41" t="s">
        <v>206</v>
      </c>
      <c r="B129" s="145" t="s">
        <v>207</v>
      </c>
      <c r="C129" s="200"/>
      <c r="D129" s="200"/>
      <c r="E129" s="137"/>
      <c r="F129" s="111"/>
      <c r="G129" s="137"/>
      <c r="H129" s="24"/>
      <c r="I129" s="60"/>
    </row>
    <row r="130" spans="1:9" ht="12.75">
      <c r="A130" s="41" t="s">
        <v>143</v>
      </c>
      <c r="B130" s="146" t="s">
        <v>144</v>
      </c>
      <c r="C130" s="201">
        <v>636.5</v>
      </c>
      <c r="D130" s="201">
        <v>661.5</v>
      </c>
      <c r="E130" s="46">
        <v>636.5</v>
      </c>
      <c r="F130" s="46"/>
      <c r="G130" s="46">
        <v>626.7</v>
      </c>
      <c r="H130" s="75">
        <f t="shared" si="1"/>
        <v>96.2207105064248</v>
      </c>
      <c r="I130" s="54">
        <f t="shared" si="2"/>
        <v>-25</v>
      </c>
    </row>
    <row r="131" spans="1:9" ht="25.5">
      <c r="A131" s="41" t="s">
        <v>180</v>
      </c>
      <c r="B131" s="147" t="s">
        <v>195</v>
      </c>
      <c r="C131" s="202">
        <v>22180.3</v>
      </c>
      <c r="D131" s="202">
        <v>22180.3</v>
      </c>
      <c r="E131" s="59">
        <v>8416</v>
      </c>
      <c r="F131" s="58"/>
      <c r="G131" s="59">
        <v>5520</v>
      </c>
      <c r="H131" s="59">
        <f t="shared" si="1"/>
        <v>37.94358056473538</v>
      </c>
      <c r="I131" s="54">
        <f t="shared" si="2"/>
        <v>-13764.3</v>
      </c>
    </row>
    <row r="132" spans="1:9" ht="38.25">
      <c r="A132" s="58" t="s">
        <v>209</v>
      </c>
      <c r="B132" s="147" t="s">
        <v>211</v>
      </c>
      <c r="C132" s="201">
        <v>120.6</v>
      </c>
      <c r="D132" s="201">
        <v>120.6</v>
      </c>
      <c r="E132" s="59">
        <v>46.65</v>
      </c>
      <c r="F132" s="58"/>
      <c r="G132" s="58">
        <v>32.4</v>
      </c>
      <c r="H132" s="59"/>
      <c r="I132" s="54"/>
    </row>
    <row r="133" spans="1:10" ht="12.75">
      <c r="A133" s="58" t="s">
        <v>146</v>
      </c>
      <c r="B133" s="85" t="s">
        <v>147</v>
      </c>
      <c r="C133" s="191">
        <v>1220.6</v>
      </c>
      <c r="D133" s="191">
        <v>1220.6</v>
      </c>
      <c r="E133" s="58">
        <v>1220.6</v>
      </c>
      <c r="F133" s="58"/>
      <c r="G133" s="58">
        <v>1171.6</v>
      </c>
      <c r="H133" s="59">
        <f t="shared" si="1"/>
        <v>100</v>
      </c>
      <c r="I133" s="54">
        <f t="shared" si="2"/>
        <v>0</v>
      </c>
      <c r="J133" s="13"/>
    </row>
    <row r="134" spans="1:10" ht="25.5">
      <c r="A134" s="58" t="s">
        <v>203</v>
      </c>
      <c r="B134" s="147" t="s">
        <v>204</v>
      </c>
      <c r="C134" s="201">
        <v>421.4</v>
      </c>
      <c r="D134" s="201">
        <v>421.4</v>
      </c>
      <c r="E134" s="59">
        <v>60.203</v>
      </c>
      <c r="F134" s="58"/>
      <c r="G134" s="59">
        <v>14.3</v>
      </c>
      <c r="H134" s="59"/>
      <c r="I134" s="54"/>
      <c r="J134" s="13"/>
    </row>
    <row r="135" spans="1:10" s="13" customFormat="1" ht="12.75">
      <c r="A135" s="58" t="s">
        <v>148</v>
      </c>
      <c r="B135" s="85" t="s">
        <v>149</v>
      </c>
      <c r="C135" s="191"/>
      <c r="D135" s="191">
        <v>2139</v>
      </c>
      <c r="E135" s="58">
        <v>510</v>
      </c>
      <c r="F135" s="58"/>
      <c r="G135" s="58">
        <v>680</v>
      </c>
      <c r="H135" s="59">
        <f t="shared" si="1"/>
        <v>23.842917251051894</v>
      </c>
      <c r="I135" s="54">
        <f t="shared" si="2"/>
        <v>-1629</v>
      </c>
      <c r="J135" s="8"/>
    </row>
    <row r="136" spans="1:9" ht="13.5" thickBot="1">
      <c r="A136" s="48" t="s">
        <v>150</v>
      </c>
      <c r="B136" s="99" t="s">
        <v>151</v>
      </c>
      <c r="C136" s="194">
        <v>4340.3</v>
      </c>
      <c r="D136" s="194">
        <v>4340.3</v>
      </c>
      <c r="E136" s="48">
        <v>1434.008</v>
      </c>
      <c r="F136" s="48"/>
      <c r="G136" s="206">
        <v>1233.667</v>
      </c>
      <c r="H136" s="77">
        <f t="shared" si="1"/>
        <v>33.03937515839919</v>
      </c>
      <c r="I136" s="45">
        <f t="shared" si="2"/>
        <v>-2906.2920000000004</v>
      </c>
    </row>
    <row r="137" spans="1:9" ht="13.5" thickBot="1">
      <c r="A137" s="148" t="s">
        <v>152</v>
      </c>
      <c r="B137" s="149" t="s">
        <v>153</v>
      </c>
      <c r="C137" s="125">
        <f>C141+C142+C145+C146+C154+C155+C153+C156+C138+C140+C139+C143+C144+C147+C148+C149+C157</f>
        <v>159364.49999999997</v>
      </c>
      <c r="D137" s="125">
        <f>D141+D142+D145+D146+D154+D155+D153+D156+D138+D140+D139+D143+D144+D147+D148+D149+D157</f>
        <v>157920.79999999996</v>
      </c>
      <c r="E137" s="125">
        <f>E141+E142+E145+E146+E154+E155+E153+E156+E138+E140+E139+E143+E144+E147+E148+E149+E157</f>
        <v>56423.51477</v>
      </c>
      <c r="F137" s="125">
        <f>F141+F142+F145+F146+F154+F155+F153+F156+F138+F140+F139+F143+F144+F147+F148+F149+F157</f>
        <v>0</v>
      </c>
      <c r="G137" s="125">
        <f>G141+G142+G145+G146+G154+G155+G153+G156+G138+G140+G139+G143+G144+G147+G148+G149+G157</f>
        <v>48121.240000000005</v>
      </c>
      <c r="H137" s="151">
        <f t="shared" si="1"/>
        <v>35.728995021555114</v>
      </c>
      <c r="I137" s="152">
        <f t="shared" si="2"/>
        <v>-101497.28522999995</v>
      </c>
    </row>
    <row r="138" spans="1:9" ht="12.75">
      <c r="A138" s="41" t="s">
        <v>152</v>
      </c>
      <c r="B138" s="85" t="s">
        <v>145</v>
      </c>
      <c r="C138" s="191">
        <v>13249.9</v>
      </c>
      <c r="D138" s="191">
        <v>13249.9</v>
      </c>
      <c r="E138" s="132">
        <v>6050.239</v>
      </c>
      <c r="F138" s="121"/>
      <c r="G138" s="134">
        <v>4851.03</v>
      </c>
      <c r="H138" s="153">
        <f t="shared" si="1"/>
        <v>45.66252575491135</v>
      </c>
      <c r="I138" s="26"/>
    </row>
    <row r="139" spans="1:9" ht="24" customHeight="1">
      <c r="A139" s="41" t="s">
        <v>152</v>
      </c>
      <c r="B139" s="146" t="s">
        <v>201</v>
      </c>
      <c r="C139" s="201">
        <v>2076.2</v>
      </c>
      <c r="D139" s="201">
        <v>2076.2</v>
      </c>
      <c r="E139" s="132"/>
      <c r="F139" s="121"/>
      <c r="G139" s="137">
        <v>272.01</v>
      </c>
      <c r="H139" s="59">
        <f t="shared" si="1"/>
        <v>0</v>
      </c>
      <c r="I139" s="26"/>
    </row>
    <row r="140" spans="1:9" ht="16.5" customHeight="1">
      <c r="A140" s="41" t="s">
        <v>152</v>
      </c>
      <c r="B140" s="146" t="s">
        <v>214</v>
      </c>
      <c r="C140" s="201">
        <v>93</v>
      </c>
      <c r="D140" s="201">
        <v>93</v>
      </c>
      <c r="E140" s="132"/>
      <c r="F140" s="121"/>
      <c r="G140" s="111"/>
      <c r="H140" s="59"/>
      <c r="I140" s="26"/>
    </row>
    <row r="141" spans="1:9" ht="12.75">
      <c r="A141" s="41" t="s">
        <v>152</v>
      </c>
      <c r="B141" s="146" t="s">
        <v>154</v>
      </c>
      <c r="C141" s="201">
        <v>10356.3</v>
      </c>
      <c r="D141" s="201">
        <v>10356.3</v>
      </c>
      <c r="E141" s="75">
        <v>1993.4404</v>
      </c>
      <c r="F141" s="75"/>
      <c r="G141" s="75">
        <v>2582.3</v>
      </c>
      <c r="H141" s="75">
        <f t="shared" si="1"/>
        <v>19.248577194557903</v>
      </c>
      <c r="I141" s="54">
        <f t="shared" si="2"/>
        <v>-8362.8596</v>
      </c>
    </row>
    <row r="142" spans="1:9" ht="12.75">
      <c r="A142" s="58" t="s">
        <v>152</v>
      </c>
      <c r="B142" s="85" t="s">
        <v>155</v>
      </c>
      <c r="C142" s="196">
        <v>97299.7</v>
      </c>
      <c r="D142" s="196">
        <v>97299.7</v>
      </c>
      <c r="E142" s="58">
        <v>32959</v>
      </c>
      <c r="F142" s="58"/>
      <c r="G142" s="58">
        <v>28395</v>
      </c>
      <c r="H142" s="59">
        <f t="shared" si="1"/>
        <v>33.873691285790194</v>
      </c>
      <c r="I142" s="54">
        <f t="shared" si="2"/>
        <v>-64340.7</v>
      </c>
    </row>
    <row r="143" spans="1:9" ht="12.75">
      <c r="A143" s="58" t="s">
        <v>152</v>
      </c>
      <c r="B143" s="85" t="s">
        <v>266</v>
      </c>
      <c r="C143" s="196">
        <v>285.8</v>
      </c>
      <c r="D143" s="196">
        <v>285.8</v>
      </c>
      <c r="E143" s="58">
        <v>119.084</v>
      </c>
      <c r="F143" s="58"/>
      <c r="G143" s="58">
        <v>90</v>
      </c>
      <c r="H143" s="59">
        <f t="shared" si="1"/>
        <v>41.66689993002099</v>
      </c>
      <c r="I143" s="54"/>
    </row>
    <row r="144" spans="1:9" ht="12.75">
      <c r="A144" s="58" t="s">
        <v>152</v>
      </c>
      <c r="B144" s="85" t="s">
        <v>267</v>
      </c>
      <c r="C144" s="196">
        <v>4354.2</v>
      </c>
      <c r="D144" s="196">
        <v>3421.1</v>
      </c>
      <c r="E144" s="58">
        <v>1890</v>
      </c>
      <c r="F144" s="58"/>
      <c r="G144" s="58"/>
      <c r="H144" s="59"/>
      <c r="I144" s="54"/>
    </row>
    <row r="145" spans="1:9" ht="12.75">
      <c r="A145" s="58" t="s">
        <v>152</v>
      </c>
      <c r="B145" s="85" t="s">
        <v>156</v>
      </c>
      <c r="C145" s="196">
        <v>14772.4</v>
      </c>
      <c r="D145" s="196">
        <v>14772.4</v>
      </c>
      <c r="E145" s="59">
        <v>6155.166</v>
      </c>
      <c r="F145" s="58"/>
      <c r="G145" s="58">
        <v>6113.3</v>
      </c>
      <c r="H145" s="59">
        <f t="shared" si="1"/>
        <v>41.666662153746174</v>
      </c>
      <c r="I145" s="54">
        <f t="shared" si="2"/>
        <v>-8617.234</v>
      </c>
    </row>
    <row r="146" spans="1:9" ht="12.75">
      <c r="A146" s="58" t="s">
        <v>152</v>
      </c>
      <c r="B146" s="85" t="s">
        <v>157</v>
      </c>
      <c r="C146" s="196">
        <v>403.1</v>
      </c>
      <c r="D146" s="196">
        <v>403.1</v>
      </c>
      <c r="E146" s="58">
        <v>201.55</v>
      </c>
      <c r="F146" s="58"/>
      <c r="G146" s="58">
        <v>190.4</v>
      </c>
      <c r="H146" s="59">
        <f t="shared" si="1"/>
        <v>50</v>
      </c>
      <c r="I146" s="54">
        <f t="shared" si="2"/>
        <v>-201.55</v>
      </c>
    </row>
    <row r="147" spans="1:9" ht="12.75">
      <c r="A147" s="58" t="s">
        <v>152</v>
      </c>
      <c r="B147" s="85" t="s">
        <v>264</v>
      </c>
      <c r="C147" s="196">
        <v>72.8</v>
      </c>
      <c r="D147" s="196">
        <v>72.8</v>
      </c>
      <c r="E147" s="58">
        <v>24.266</v>
      </c>
      <c r="F147" s="58"/>
      <c r="G147" s="58"/>
      <c r="H147" s="59"/>
      <c r="I147" s="54"/>
    </row>
    <row r="148" spans="1:9" ht="12.75">
      <c r="A148" s="58" t="s">
        <v>152</v>
      </c>
      <c r="B148" s="85" t="s">
        <v>265</v>
      </c>
      <c r="C148" s="196">
        <v>24.4</v>
      </c>
      <c r="D148" s="196">
        <v>24.4</v>
      </c>
      <c r="E148" s="58">
        <v>8.13333</v>
      </c>
      <c r="F148" s="58"/>
      <c r="G148" s="58"/>
      <c r="H148" s="59"/>
      <c r="I148" s="54"/>
    </row>
    <row r="149" spans="1:9" ht="12.75">
      <c r="A149" s="58" t="s">
        <v>152</v>
      </c>
      <c r="B149" s="85" t="s">
        <v>205</v>
      </c>
      <c r="C149" s="196">
        <v>51.5</v>
      </c>
      <c r="D149" s="196">
        <v>51.5</v>
      </c>
      <c r="E149" s="58">
        <v>51.5</v>
      </c>
      <c r="F149" s="58"/>
      <c r="G149" s="58"/>
      <c r="H149" s="59"/>
      <c r="I149" s="54"/>
    </row>
    <row r="150" spans="1:9" s="13" customFormat="1" ht="12.75">
      <c r="A150" s="10" t="s">
        <v>2</v>
      </c>
      <c r="B150" s="11"/>
      <c r="C150" s="11" t="s">
        <v>228</v>
      </c>
      <c r="D150" s="12" t="s">
        <v>182</v>
      </c>
      <c r="E150" s="10" t="s">
        <v>3</v>
      </c>
      <c r="F150" s="10"/>
      <c r="G150" s="10" t="s">
        <v>3</v>
      </c>
      <c r="H150" s="332" t="s">
        <v>183</v>
      </c>
      <c r="I150" s="333"/>
    </row>
    <row r="151" spans="1:9" s="13" customFormat="1" ht="12.75">
      <c r="A151" s="14" t="s">
        <v>4</v>
      </c>
      <c r="B151" s="14" t="s">
        <v>5</v>
      </c>
      <c r="C151" s="14" t="s">
        <v>182</v>
      </c>
      <c r="D151" s="15" t="s">
        <v>229</v>
      </c>
      <c r="E151" s="16" t="s">
        <v>289</v>
      </c>
      <c r="F151" s="17"/>
      <c r="G151" s="16" t="s">
        <v>289</v>
      </c>
      <c r="H151" s="10" t="s">
        <v>8</v>
      </c>
      <c r="I151" s="18" t="s">
        <v>9</v>
      </c>
    </row>
    <row r="152" spans="1:9" ht="12.75">
      <c r="A152" s="19" t="s">
        <v>7</v>
      </c>
      <c r="B152" s="20"/>
      <c r="C152" s="19" t="s">
        <v>6</v>
      </c>
      <c r="D152" s="21"/>
      <c r="E152" s="19" t="s">
        <v>243</v>
      </c>
      <c r="F152" s="20"/>
      <c r="G152" s="19" t="s">
        <v>242</v>
      </c>
      <c r="H152" s="22"/>
      <c r="I152" s="23"/>
    </row>
    <row r="153" spans="1:9" ht="12.75">
      <c r="A153" s="58" t="s">
        <v>152</v>
      </c>
      <c r="B153" s="85" t="s">
        <v>158</v>
      </c>
      <c r="C153" s="196">
        <v>823.2</v>
      </c>
      <c r="D153" s="196">
        <v>823.2</v>
      </c>
      <c r="E153" s="58"/>
      <c r="F153" s="58"/>
      <c r="G153" s="58">
        <v>679.4</v>
      </c>
      <c r="H153" s="59">
        <f t="shared" si="1"/>
        <v>0</v>
      </c>
      <c r="I153" s="54">
        <f t="shared" si="2"/>
        <v>-823.2</v>
      </c>
    </row>
    <row r="154" spans="1:9" ht="12.75">
      <c r="A154" s="58" t="s">
        <v>152</v>
      </c>
      <c r="B154" s="85" t="s">
        <v>159</v>
      </c>
      <c r="C154" s="196">
        <v>200.7</v>
      </c>
      <c r="D154" s="196">
        <v>200.7</v>
      </c>
      <c r="E154" s="59">
        <v>54.003</v>
      </c>
      <c r="F154" s="59"/>
      <c r="G154" s="59">
        <v>59.8</v>
      </c>
      <c r="H154" s="59">
        <f t="shared" si="1"/>
        <v>26.907324364723472</v>
      </c>
      <c r="I154" s="54">
        <f t="shared" si="2"/>
        <v>-146.697</v>
      </c>
    </row>
    <row r="155" spans="1:9" ht="12.75">
      <c r="A155" s="58" t="s">
        <v>152</v>
      </c>
      <c r="B155" s="85" t="s">
        <v>160</v>
      </c>
      <c r="C155" s="196">
        <v>278</v>
      </c>
      <c r="D155" s="196">
        <v>278</v>
      </c>
      <c r="E155" s="59">
        <v>92</v>
      </c>
      <c r="F155" s="58"/>
      <c r="G155" s="58">
        <v>88</v>
      </c>
      <c r="H155" s="59">
        <f t="shared" si="1"/>
        <v>33.093525179856115</v>
      </c>
      <c r="I155" s="54">
        <f t="shared" si="2"/>
        <v>-186</v>
      </c>
    </row>
    <row r="156" spans="1:9" ht="12.75">
      <c r="A156" s="58" t="s">
        <v>152</v>
      </c>
      <c r="B156" s="85" t="s">
        <v>161</v>
      </c>
      <c r="C156" s="191">
        <v>14100.4</v>
      </c>
      <c r="D156" s="191">
        <v>14100.4</v>
      </c>
      <c r="E156" s="77">
        <v>6639.01</v>
      </c>
      <c r="F156" s="77"/>
      <c r="G156" s="77">
        <v>4800</v>
      </c>
      <c r="H156" s="59">
        <f t="shared" si="1"/>
        <v>47.083841593146296</v>
      </c>
      <c r="I156" s="54">
        <f t="shared" si="2"/>
        <v>-7461.389999999999</v>
      </c>
    </row>
    <row r="157" spans="1:9" ht="12.75">
      <c r="A157" s="58" t="s">
        <v>152</v>
      </c>
      <c r="B157" s="87" t="s">
        <v>268</v>
      </c>
      <c r="C157" s="191">
        <v>922.9</v>
      </c>
      <c r="D157" s="191">
        <v>412.3</v>
      </c>
      <c r="E157" s="77">
        <v>186.12304</v>
      </c>
      <c r="F157" s="77"/>
      <c r="G157" s="77"/>
      <c r="H157" s="59">
        <f t="shared" si="1"/>
        <v>45.14262430269221</v>
      </c>
      <c r="I157" s="54">
        <f t="shared" si="2"/>
        <v>-226.17696</v>
      </c>
    </row>
    <row r="158" spans="1:9" ht="12.75">
      <c r="A158" s="58" t="s">
        <v>152</v>
      </c>
      <c r="B158" s="87" t="s">
        <v>269</v>
      </c>
      <c r="C158" s="191"/>
      <c r="D158" s="191"/>
      <c r="E158" s="77"/>
      <c r="F158" s="77"/>
      <c r="G158" s="77"/>
      <c r="H158" s="59"/>
      <c r="I158" s="54"/>
    </row>
    <row r="159" spans="1:9" ht="51" customHeight="1">
      <c r="A159" s="41" t="s">
        <v>287</v>
      </c>
      <c r="B159" s="146" t="s">
        <v>213</v>
      </c>
      <c r="C159" s="203">
        <v>3145.1</v>
      </c>
      <c r="D159" s="203">
        <v>3645.8</v>
      </c>
      <c r="E159" s="77"/>
      <c r="F159" s="77"/>
      <c r="G159" s="77">
        <v>3038.6</v>
      </c>
      <c r="H159" s="24">
        <f t="shared" si="1"/>
        <v>0</v>
      </c>
      <c r="I159" s="26">
        <f t="shared" si="2"/>
        <v>-3645.8</v>
      </c>
    </row>
    <row r="160" spans="1:9" ht="12.75">
      <c r="A160" s="41" t="s">
        <v>162</v>
      </c>
      <c r="B160" s="87" t="s">
        <v>163</v>
      </c>
      <c r="C160" s="204">
        <v>7835.3</v>
      </c>
      <c r="D160" s="204">
        <v>7835.3</v>
      </c>
      <c r="E160" s="59">
        <v>2485</v>
      </c>
      <c r="F160" s="59"/>
      <c r="G160" s="59">
        <v>2495</v>
      </c>
      <c r="H160" s="24">
        <f t="shared" si="1"/>
        <v>31.715441655073832</v>
      </c>
      <c r="I160" s="26">
        <f t="shared" si="2"/>
        <v>-5350.3</v>
      </c>
    </row>
    <row r="161" spans="1:9" ht="12.75">
      <c r="A161" s="41" t="s">
        <v>162</v>
      </c>
      <c r="B161" s="87" t="s">
        <v>164</v>
      </c>
      <c r="C161" s="204">
        <v>3541.6</v>
      </c>
      <c r="D161" s="204">
        <v>3541.6</v>
      </c>
      <c r="E161" s="59">
        <v>1264.012</v>
      </c>
      <c r="F161" s="59"/>
      <c r="G161" s="59">
        <v>1033.9</v>
      </c>
      <c r="H161" s="24">
        <f t="shared" si="1"/>
        <v>35.69042240795121</v>
      </c>
      <c r="I161" s="60">
        <f t="shared" si="2"/>
        <v>-2277.5879999999997</v>
      </c>
    </row>
    <row r="162" spans="1:9" ht="12.75">
      <c r="A162" s="46" t="s">
        <v>165</v>
      </c>
      <c r="B162" s="94" t="s">
        <v>166</v>
      </c>
      <c r="C162" s="205">
        <v>1633.3</v>
      </c>
      <c r="D162" s="205">
        <v>1633.3</v>
      </c>
      <c r="E162" s="51">
        <v>100</v>
      </c>
      <c r="F162" s="51"/>
      <c r="G162" s="51">
        <v>350</v>
      </c>
      <c r="H162" s="31">
        <f t="shared" si="1"/>
        <v>6.122573930080206</v>
      </c>
      <c r="I162" s="32">
        <f t="shared" si="2"/>
        <v>-1533.3</v>
      </c>
    </row>
    <row r="163" spans="1:9" ht="13.5" thickBot="1">
      <c r="A163" s="48" t="s">
        <v>270</v>
      </c>
      <c r="B163" s="101" t="s">
        <v>271</v>
      </c>
      <c r="C163" s="206">
        <v>76.348</v>
      </c>
      <c r="D163" s="206">
        <v>510.6</v>
      </c>
      <c r="E163" s="77">
        <v>75.572</v>
      </c>
      <c r="F163" s="31"/>
      <c r="G163" s="31"/>
      <c r="H163" s="31">
        <f t="shared" si="1"/>
        <v>14.800626713670193</v>
      </c>
      <c r="I163" s="40">
        <f t="shared" si="2"/>
        <v>-435.028</v>
      </c>
    </row>
    <row r="164" spans="1:9" ht="13.5" thickBot="1">
      <c r="A164" s="123" t="s">
        <v>167</v>
      </c>
      <c r="B164" s="124" t="s">
        <v>168</v>
      </c>
      <c r="C164" s="125">
        <f>C165</f>
        <v>40167</v>
      </c>
      <c r="D164" s="125">
        <f>D165</f>
        <v>40167</v>
      </c>
      <c r="E164" s="179">
        <f>E165</f>
        <v>11811</v>
      </c>
      <c r="F164" s="179"/>
      <c r="G164" s="179">
        <f>G165</f>
        <v>10057</v>
      </c>
      <c r="H164" s="180">
        <f t="shared" si="1"/>
        <v>29.404735230413024</v>
      </c>
      <c r="I164" s="181">
        <f t="shared" si="2"/>
        <v>-28356</v>
      </c>
    </row>
    <row r="165" spans="1:9" ht="13.5" thickBot="1">
      <c r="A165" s="154" t="s">
        <v>169</v>
      </c>
      <c r="B165" s="155" t="s">
        <v>170</v>
      </c>
      <c r="C165" s="205">
        <v>40167</v>
      </c>
      <c r="D165" s="205">
        <v>40167</v>
      </c>
      <c r="E165" s="135">
        <v>11811</v>
      </c>
      <c r="F165" s="135"/>
      <c r="G165" s="135">
        <v>10057</v>
      </c>
      <c r="H165" s="44">
        <f t="shared" si="1"/>
        <v>29.404735230413024</v>
      </c>
      <c r="I165" s="45">
        <f t="shared" si="2"/>
        <v>-28356</v>
      </c>
    </row>
    <row r="166" spans="1:9" ht="13.5" thickBot="1">
      <c r="A166" s="123" t="s">
        <v>171</v>
      </c>
      <c r="B166" s="124" t="s">
        <v>197</v>
      </c>
      <c r="C166" s="125">
        <f>C170+C171+C167+C168+C169</f>
        <v>23348.325</v>
      </c>
      <c r="D166" s="125">
        <f>D170+D171+D167+D168+D169</f>
        <v>26345.37965</v>
      </c>
      <c r="E166" s="150">
        <f>E170+E171+E167+E168+E169</f>
        <v>6710.883</v>
      </c>
      <c r="F166" s="158"/>
      <c r="G166" s="150">
        <f>G170+G171+G167+G168</f>
        <v>4885</v>
      </c>
      <c r="H166" s="151">
        <f t="shared" si="1"/>
        <v>25.472713201155177</v>
      </c>
      <c r="I166" s="152">
        <f t="shared" si="2"/>
        <v>-19634.49665</v>
      </c>
    </row>
    <row r="167" spans="1:9" ht="12.75">
      <c r="A167" s="41" t="s">
        <v>173</v>
      </c>
      <c r="B167" s="87" t="s">
        <v>172</v>
      </c>
      <c r="C167" s="191"/>
      <c r="D167" s="191">
        <v>1826</v>
      </c>
      <c r="E167" s="75">
        <v>913.594</v>
      </c>
      <c r="F167" s="157"/>
      <c r="G167" s="75"/>
      <c r="H167" s="25"/>
      <c r="I167" s="26"/>
    </row>
    <row r="168" spans="1:9" ht="12.75">
      <c r="A168" s="58" t="s">
        <v>198</v>
      </c>
      <c r="B168" s="156" t="s">
        <v>290</v>
      </c>
      <c r="C168" s="192"/>
      <c r="D168" s="192">
        <v>550</v>
      </c>
      <c r="E168" s="75"/>
      <c r="F168" s="157"/>
      <c r="G168" s="75"/>
      <c r="H168" s="25"/>
      <c r="I168" s="26"/>
    </row>
    <row r="169" spans="1:9" ht="26.25" thickBot="1">
      <c r="A169" s="48" t="s">
        <v>225</v>
      </c>
      <c r="B169" s="156" t="s">
        <v>226</v>
      </c>
      <c r="C169" s="207"/>
      <c r="D169" s="207"/>
      <c r="E169" s="44"/>
      <c r="F169" s="116"/>
      <c r="G169" s="44"/>
      <c r="H169" s="177"/>
      <c r="I169" s="32"/>
    </row>
    <row r="170" spans="1:9" ht="13.5" thickBot="1">
      <c r="A170" s="123" t="s">
        <v>190</v>
      </c>
      <c r="B170" s="178" t="s">
        <v>191</v>
      </c>
      <c r="C170" s="125">
        <v>23348.325</v>
      </c>
      <c r="D170" s="125">
        <v>23969.37965</v>
      </c>
      <c r="E170" s="150">
        <v>5797.289</v>
      </c>
      <c r="F170" s="150"/>
      <c r="G170" s="150">
        <v>4885</v>
      </c>
      <c r="H170" s="150">
        <f t="shared" si="1"/>
        <v>24.18622878293807</v>
      </c>
      <c r="I170" s="152">
        <f t="shared" si="2"/>
        <v>-18172.09065</v>
      </c>
    </row>
    <row r="171" spans="1:9" ht="13.5">
      <c r="A171" s="183" t="s">
        <v>174</v>
      </c>
      <c r="B171" s="183" t="s">
        <v>168</v>
      </c>
      <c r="C171" s="208">
        <f>C174+C172</f>
        <v>0</v>
      </c>
      <c r="D171" s="208">
        <f>D174+D172</f>
        <v>0</v>
      </c>
      <c r="E171" s="184">
        <f>E174+E172+E173</f>
        <v>0</v>
      </c>
      <c r="F171" s="185"/>
      <c r="G171" s="185"/>
      <c r="H171" s="186"/>
      <c r="I171" s="187">
        <f t="shared" si="2"/>
        <v>0</v>
      </c>
    </row>
    <row r="172" spans="1:9" ht="25.5">
      <c r="A172" s="41" t="s">
        <v>175</v>
      </c>
      <c r="B172" s="182" t="s">
        <v>239</v>
      </c>
      <c r="C172" s="209"/>
      <c r="D172" s="209"/>
      <c r="E172" s="75"/>
      <c r="F172" s="24"/>
      <c r="G172" s="59"/>
      <c r="H172" s="24"/>
      <c r="I172" s="60"/>
    </row>
    <row r="173" spans="1:9" ht="12.75">
      <c r="A173" s="41" t="s">
        <v>175</v>
      </c>
      <c r="B173" s="146" t="s">
        <v>235</v>
      </c>
      <c r="C173" s="201"/>
      <c r="D173" s="201"/>
      <c r="E173" s="75"/>
      <c r="F173" s="84"/>
      <c r="G173" s="75"/>
      <c r="H173" s="84"/>
      <c r="I173" s="26"/>
    </row>
    <row r="174" spans="1:9" ht="12.75">
      <c r="A174" s="41" t="s">
        <v>175</v>
      </c>
      <c r="B174" s="87" t="s">
        <v>170</v>
      </c>
      <c r="C174" s="191"/>
      <c r="D174" s="191"/>
      <c r="E174" s="132"/>
      <c r="F174" s="75"/>
      <c r="G174" s="75"/>
      <c r="H174" s="75"/>
      <c r="I174" s="54">
        <f t="shared" si="2"/>
        <v>0</v>
      </c>
    </row>
    <row r="175" spans="1:9" ht="12.75">
      <c r="A175" s="28" t="s">
        <v>241</v>
      </c>
      <c r="B175" s="27" t="s">
        <v>224</v>
      </c>
      <c r="C175" s="210"/>
      <c r="D175" s="210">
        <v>506.414</v>
      </c>
      <c r="E175" s="121">
        <v>506.414</v>
      </c>
      <c r="F175" s="75"/>
      <c r="G175" s="75">
        <v>1.38</v>
      </c>
      <c r="H175" s="75"/>
      <c r="I175" s="54"/>
    </row>
    <row r="176" spans="1:9" ht="12.75">
      <c r="A176" s="28" t="s">
        <v>218</v>
      </c>
      <c r="B176" s="37" t="s">
        <v>116</v>
      </c>
      <c r="C176" s="210"/>
      <c r="D176" s="210"/>
      <c r="E176" s="111">
        <f>E177</f>
        <v>0</v>
      </c>
      <c r="F176" s="28"/>
      <c r="G176" s="111">
        <f>G177</f>
        <v>0</v>
      </c>
      <c r="H176" s="59" t="e">
        <f>E176*100/D176</f>
        <v>#DIV/0!</v>
      </c>
      <c r="I176" s="54">
        <f>E176-D176</f>
        <v>0</v>
      </c>
    </row>
    <row r="177" spans="1:9" ht="12.75">
      <c r="A177" s="48" t="s">
        <v>220</v>
      </c>
      <c r="B177" s="188" t="s">
        <v>117</v>
      </c>
      <c r="C177" s="206"/>
      <c r="D177" s="206"/>
      <c r="E177" s="59"/>
      <c r="F177" s="59"/>
      <c r="G177" s="59"/>
      <c r="H177" s="59" t="e">
        <f>E177*100/D177</f>
        <v>#DIV/0!</v>
      </c>
      <c r="I177" s="54">
        <f>E177-D177</f>
        <v>0</v>
      </c>
    </row>
    <row r="178" spans="1:9" ht="12.75">
      <c r="A178" s="28" t="s">
        <v>219</v>
      </c>
      <c r="B178" s="37" t="s">
        <v>118</v>
      </c>
      <c r="C178" s="111"/>
      <c r="D178" s="111"/>
      <c r="E178" s="111">
        <f>E179</f>
        <v>-1105.23037</v>
      </c>
      <c r="F178" s="28"/>
      <c r="G178" s="111">
        <f>G179</f>
        <v>-0.3795</v>
      </c>
      <c r="H178" s="59" t="e">
        <f>E178*100/D178</f>
        <v>#DIV/0!</v>
      </c>
      <c r="I178" s="54">
        <f>E178-D178</f>
        <v>-1105.23037</v>
      </c>
    </row>
    <row r="179" spans="1:9" ht="13.5" thickBot="1">
      <c r="A179" s="58" t="s">
        <v>221</v>
      </c>
      <c r="B179" s="70" t="s">
        <v>119</v>
      </c>
      <c r="C179" s="137"/>
      <c r="D179" s="137"/>
      <c r="E179" s="59">
        <v>-1105.23037</v>
      </c>
      <c r="F179" s="59"/>
      <c r="G179" s="59">
        <v>-0.3795</v>
      </c>
      <c r="H179" s="59" t="e">
        <f>E179*100/D179</f>
        <v>#DIV/0!</v>
      </c>
      <c r="I179" s="61">
        <f>E179-D179</f>
        <v>-1105.23037</v>
      </c>
    </row>
    <row r="180" spans="1:9" ht="13.5" thickBot="1">
      <c r="A180" s="123"/>
      <c r="B180" s="124" t="s">
        <v>176</v>
      </c>
      <c r="C180" s="189">
        <f>C104+C8</f>
        <v>455462.5729999999</v>
      </c>
      <c r="D180" s="189">
        <f>D104+D8</f>
        <v>520078.59364999994</v>
      </c>
      <c r="E180" s="150">
        <f>E104+E8</f>
        <v>149992.65840000001</v>
      </c>
      <c r="F180" s="150">
        <f>F104+F8</f>
        <v>0</v>
      </c>
      <c r="G180" s="150">
        <f>G104+G8+G175</f>
        <v>135121.81850000002</v>
      </c>
      <c r="H180" s="151">
        <f t="shared" si="1"/>
        <v>28.840383017367827</v>
      </c>
      <c r="I180" s="152">
        <f t="shared" si="2"/>
        <v>-370085.9352499999</v>
      </c>
    </row>
    <row r="181" spans="1:9" ht="12.75">
      <c r="A181" s="5"/>
      <c r="B181" s="159"/>
      <c r="C181" s="159"/>
      <c r="D181" s="160"/>
      <c r="E181" s="160"/>
      <c r="F181" s="160"/>
      <c r="G181" s="160"/>
      <c r="H181" s="30"/>
      <c r="I181" s="161"/>
    </row>
    <row r="182" ht="12.75">
      <c r="A182" s="176"/>
    </row>
    <row r="183" spans="1:4" ht="12.75">
      <c r="A183" s="175"/>
      <c r="B183" s="27"/>
      <c r="C183" s="27"/>
      <c r="D183" s="13"/>
    </row>
    <row r="184" spans="1:5" ht="12.75">
      <c r="A184" s="175"/>
      <c r="B184" s="27"/>
      <c r="C184" s="27"/>
      <c r="E184" s="13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</sheetData>
  <sheetProtection/>
  <mergeCells count="4">
    <mergeCell ref="H5:I5"/>
    <mergeCell ref="H49:I49"/>
    <mergeCell ref="H101:I101"/>
    <mergeCell ref="H150:I150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625" style="76" customWidth="1"/>
    <col min="2" max="2" width="62.75390625" style="5" customWidth="1"/>
    <col min="3" max="3" width="10.375" style="5" customWidth="1"/>
    <col min="4" max="4" width="10.875" style="8" customWidth="1"/>
    <col min="5" max="5" width="10.75390625" style="5" customWidth="1"/>
    <col min="6" max="6" width="11.00390625" style="5" hidden="1" customWidth="1"/>
    <col min="7" max="7" width="10.75390625" style="5" customWidth="1"/>
    <col min="8" max="8" width="9.37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291</v>
      </c>
      <c r="C1" s="6"/>
      <c r="D1" s="7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8.75">
      <c r="A4" s="5"/>
      <c r="B4" s="6" t="s">
        <v>292</v>
      </c>
      <c r="C4" s="6"/>
      <c r="D4" s="7"/>
      <c r="H4" s="168"/>
      <c r="I4" s="159"/>
    </row>
    <row r="5" spans="1:9" s="13" customFormat="1" ht="12.75">
      <c r="A5" s="10" t="s">
        <v>2</v>
      </c>
      <c r="B5" s="11"/>
      <c r="C5" s="11" t="s">
        <v>228</v>
      </c>
      <c r="D5" s="12" t="s">
        <v>182</v>
      </c>
      <c r="E5" s="10" t="s">
        <v>3</v>
      </c>
      <c r="F5" s="10"/>
      <c r="G5" s="10" t="s">
        <v>3</v>
      </c>
      <c r="H5" s="332" t="s">
        <v>183</v>
      </c>
      <c r="I5" s="333"/>
    </row>
    <row r="6" spans="1:9" s="13" customFormat="1" ht="12.75">
      <c r="A6" s="14" t="s">
        <v>4</v>
      </c>
      <c r="B6" s="14" t="s">
        <v>5</v>
      </c>
      <c r="C6" s="14" t="s">
        <v>182</v>
      </c>
      <c r="D6" s="15" t="s">
        <v>229</v>
      </c>
      <c r="E6" s="16" t="s">
        <v>293</v>
      </c>
      <c r="F6" s="17"/>
      <c r="G6" s="16" t="s">
        <v>293</v>
      </c>
      <c r="H6" s="10" t="s">
        <v>8</v>
      </c>
      <c r="I6" s="18" t="s">
        <v>9</v>
      </c>
    </row>
    <row r="7" spans="1:9" ht="12.75">
      <c r="A7" s="19" t="s">
        <v>7</v>
      </c>
      <c r="B7" s="20"/>
      <c r="C7" s="19" t="s">
        <v>6</v>
      </c>
      <c r="D7" s="21"/>
      <c r="E7" s="19" t="s">
        <v>243</v>
      </c>
      <c r="F7" s="20"/>
      <c r="G7" s="19" t="s">
        <v>242</v>
      </c>
      <c r="H7" s="22"/>
      <c r="I7" s="23"/>
    </row>
    <row r="8" spans="1:9" s="27" customFormat="1" ht="12.75">
      <c r="A8" s="23" t="s">
        <v>10</v>
      </c>
      <c r="B8" s="22" t="s">
        <v>11</v>
      </c>
      <c r="C8" s="24">
        <f>C9+C17+C25+C32+C61+C65+C72+C97+C45+C71+C70</f>
        <v>49470.00000000001</v>
      </c>
      <c r="D8" s="24">
        <f>D9+D17+D25+D32+D61+D65+D72+D97+D45+D71+D70</f>
        <v>50070.00000000001</v>
      </c>
      <c r="E8" s="24">
        <f>E9+E17+E25+E32+E61+E65+E72+E97+E45+E71+E70</f>
        <v>22054.135810000003</v>
      </c>
      <c r="F8" s="24">
        <f>F9+F17+F25+F32+F61+F65+F72+F97+F45+F71+F70</f>
        <v>0</v>
      </c>
      <c r="G8" s="24">
        <f>G9+G17+G25+G32+G61+G65+G72+G97+G45+G71+G70</f>
        <v>18699.36</v>
      </c>
      <c r="H8" s="24">
        <f>E8*100/D8</f>
        <v>44.046606371080486</v>
      </c>
      <c r="I8" s="26">
        <f>E8-D8</f>
        <v>-28015.864190000004</v>
      </c>
    </row>
    <row r="9" spans="1:9" s="34" customFormat="1" ht="13.5">
      <c r="A9" s="35" t="s">
        <v>12</v>
      </c>
      <c r="B9" s="167" t="s">
        <v>13</v>
      </c>
      <c r="C9" s="24">
        <f>C10</f>
        <v>36713</v>
      </c>
      <c r="D9" s="24">
        <f>D10</f>
        <v>36713</v>
      </c>
      <c r="E9" s="24">
        <f>E10</f>
        <v>14710.5596</v>
      </c>
      <c r="F9" s="24">
        <f>F10</f>
        <v>0</v>
      </c>
      <c r="G9" s="24">
        <f>G10</f>
        <v>14639.699999999999</v>
      </c>
      <c r="H9" s="31">
        <f>E9*100/D9</f>
        <v>40.06907525944488</v>
      </c>
      <c r="I9" s="32">
        <f>E9-D9</f>
        <v>-22002.4404</v>
      </c>
    </row>
    <row r="10" spans="1:9" ht="12.75">
      <c r="A10" s="46" t="s">
        <v>14</v>
      </c>
      <c r="B10" s="76" t="s">
        <v>15</v>
      </c>
      <c r="C10" s="44">
        <f>C13+C14+C15+C16</f>
        <v>36713</v>
      </c>
      <c r="D10" s="44">
        <f>D13+D14+D15+D16</f>
        <v>36713</v>
      </c>
      <c r="E10" s="44">
        <f>E13+E14+E15+E16</f>
        <v>14710.5596</v>
      </c>
      <c r="F10" s="44">
        <f>F13+F14+F15+F16</f>
        <v>0</v>
      </c>
      <c r="G10" s="44">
        <f>G13+G14+G15+G16</f>
        <v>14639.699999999999</v>
      </c>
      <c r="H10" s="31">
        <f>E10*100/D10</f>
        <v>40.06907525944488</v>
      </c>
      <c r="I10" s="60">
        <f>E10-D10</f>
        <v>-22002.4404</v>
      </c>
    </row>
    <row r="11" spans="1:9" ht="14.25" customHeight="1">
      <c r="A11" s="18"/>
      <c r="B11" s="47" t="s">
        <v>250</v>
      </c>
      <c r="C11" s="218"/>
      <c r="D11" s="58"/>
      <c r="E11" s="59">
        <f>E10*20%/61.44%</f>
        <v>4788.593619791667</v>
      </c>
      <c r="F11" s="59"/>
      <c r="G11" s="59">
        <f>G10*20%/61.44%</f>
        <v>4765.527343750001</v>
      </c>
      <c r="H11" s="24"/>
      <c r="I11" s="81"/>
    </row>
    <row r="12" spans="1:9" ht="0.75" customHeight="1">
      <c r="A12" s="23"/>
      <c r="B12" s="42"/>
      <c r="C12" s="28"/>
      <c r="D12" s="28"/>
      <c r="E12" s="24"/>
      <c r="F12" s="24"/>
      <c r="G12" s="24"/>
      <c r="H12" s="24"/>
      <c r="I12" s="219"/>
    </row>
    <row r="13" spans="1:9" ht="25.5">
      <c r="A13" s="1" t="s">
        <v>244</v>
      </c>
      <c r="B13" s="216" t="s">
        <v>276</v>
      </c>
      <c r="C13" s="59">
        <v>35911</v>
      </c>
      <c r="D13" s="59">
        <v>35911</v>
      </c>
      <c r="E13" s="59">
        <v>14569.3876</v>
      </c>
      <c r="F13" s="59"/>
      <c r="G13" s="59">
        <v>14507.9</v>
      </c>
      <c r="H13" s="24"/>
      <c r="I13" s="217"/>
    </row>
    <row r="14" spans="1:9" ht="63.75">
      <c r="A14" s="1" t="s">
        <v>245</v>
      </c>
      <c r="B14" s="3" t="s">
        <v>277</v>
      </c>
      <c r="C14" s="75">
        <v>690</v>
      </c>
      <c r="D14" s="75">
        <v>690</v>
      </c>
      <c r="E14" s="75">
        <v>50.709</v>
      </c>
      <c r="F14" s="75"/>
      <c r="G14" s="75">
        <v>107.5</v>
      </c>
      <c r="H14" s="75"/>
      <c r="I14" s="61">
        <f>E14-D14</f>
        <v>-639.2909999999999</v>
      </c>
    </row>
    <row r="15" spans="1:9" ht="27" customHeight="1">
      <c r="A15" s="1" t="s">
        <v>246</v>
      </c>
      <c r="B15" s="4" t="s">
        <v>247</v>
      </c>
      <c r="C15" s="59">
        <v>112</v>
      </c>
      <c r="D15" s="59">
        <v>112</v>
      </c>
      <c r="E15" s="59">
        <v>90.463</v>
      </c>
      <c r="F15" s="59"/>
      <c r="G15" s="59">
        <v>24.3</v>
      </c>
      <c r="H15" s="59"/>
      <c r="I15" s="61"/>
    </row>
    <row r="16" spans="1:9" ht="16.5" customHeight="1">
      <c r="A16" s="1" t="s">
        <v>248</v>
      </c>
      <c r="B16" s="4" t="s">
        <v>249</v>
      </c>
      <c r="C16" s="75"/>
      <c r="D16" s="75"/>
      <c r="E16" s="53"/>
      <c r="F16" s="53"/>
      <c r="G16" s="53"/>
      <c r="H16" s="53" t="e">
        <f>E16*100/D16</f>
        <v>#DIV/0!</v>
      </c>
      <c r="I16" s="54">
        <f>E16-D16</f>
        <v>0</v>
      </c>
    </row>
    <row r="17" spans="1:9" s="65" customFormat="1" ht="13.5">
      <c r="A17" s="62" t="s">
        <v>16</v>
      </c>
      <c r="B17" s="63" t="s">
        <v>17</v>
      </c>
      <c r="C17" s="62">
        <f>C18+C22+C23+C24</f>
        <v>7821</v>
      </c>
      <c r="D17" s="62">
        <f>D18+D22+D23+D24</f>
        <v>7871</v>
      </c>
      <c r="E17" s="62">
        <f>E18+E22+E23+E24</f>
        <v>3242.7262100000003</v>
      </c>
      <c r="F17" s="62">
        <f>F18+F22+F23+F24</f>
        <v>0</v>
      </c>
      <c r="G17" s="62">
        <f>G18+G22+G23+G24</f>
        <v>3056.76</v>
      </c>
      <c r="H17" s="24">
        <f>E17*100/D17</f>
        <v>41.198401854910436</v>
      </c>
      <c r="I17" s="26">
        <f aca="true" t="shared" si="0" ref="I17:I25">E17-D17</f>
        <v>-4628.273789999999</v>
      </c>
    </row>
    <row r="18" spans="1:9" s="65" customFormat="1" ht="24" customHeight="1">
      <c r="A18" s="48" t="s">
        <v>177</v>
      </c>
      <c r="B18" s="66" t="s">
        <v>192</v>
      </c>
      <c r="C18" s="67">
        <f>C19+C20</f>
        <v>2243</v>
      </c>
      <c r="D18" s="67">
        <f>D19+D20</f>
        <v>2243</v>
      </c>
      <c r="E18" s="68">
        <f>E19+E20</f>
        <v>975.035</v>
      </c>
      <c r="F18" s="64"/>
      <c r="G18" s="68">
        <f>G19+G20</f>
        <v>613.46</v>
      </c>
      <c r="H18" s="24">
        <f>E18*100/D18</f>
        <v>43.470129291127954</v>
      </c>
      <c r="I18" s="26">
        <f t="shared" si="0"/>
        <v>-1267.9650000000001</v>
      </c>
    </row>
    <row r="19" spans="1:9" s="65" customFormat="1" ht="22.5" customHeight="1">
      <c r="A19" s="48" t="s">
        <v>178</v>
      </c>
      <c r="B19" s="69" t="s">
        <v>193</v>
      </c>
      <c r="C19" s="69">
        <v>496</v>
      </c>
      <c r="D19" s="69">
        <v>496</v>
      </c>
      <c r="E19" s="71">
        <v>294.28</v>
      </c>
      <c r="F19" s="64"/>
      <c r="G19" s="71">
        <v>166.4</v>
      </c>
      <c r="H19" s="24">
        <f>E19*100/D19</f>
        <v>59.33064516129031</v>
      </c>
      <c r="I19" s="26">
        <f t="shared" si="0"/>
        <v>-201.72000000000003</v>
      </c>
    </row>
    <row r="20" spans="1:9" ht="24.75" customHeight="1">
      <c r="A20" s="48" t="s">
        <v>179</v>
      </c>
      <c r="B20" s="69" t="s">
        <v>194</v>
      </c>
      <c r="C20" s="72">
        <v>1747</v>
      </c>
      <c r="D20" s="72">
        <v>1747</v>
      </c>
      <c r="E20" s="73">
        <v>680.755</v>
      </c>
      <c r="F20" s="46"/>
      <c r="G20" s="46">
        <v>447.06</v>
      </c>
      <c r="H20" s="24">
        <f>E20*100/D20</f>
        <v>38.967086433886664</v>
      </c>
      <c r="I20" s="45">
        <f t="shared" si="0"/>
        <v>-1066.245</v>
      </c>
    </row>
    <row r="21" spans="1:9" ht="12.75">
      <c r="A21" s="48" t="s">
        <v>18</v>
      </c>
      <c r="B21" s="47" t="s">
        <v>19</v>
      </c>
      <c r="C21" s="48"/>
      <c r="D21" s="48"/>
      <c r="E21" s="39"/>
      <c r="F21" s="39"/>
      <c r="G21" s="39"/>
      <c r="H21" s="39"/>
      <c r="I21" s="49">
        <f t="shared" si="0"/>
        <v>0</v>
      </c>
    </row>
    <row r="22" spans="1:9" ht="12" customHeight="1">
      <c r="A22" s="41"/>
      <c r="B22" s="52" t="s">
        <v>20</v>
      </c>
      <c r="C22" s="41">
        <v>5156</v>
      </c>
      <c r="D22" s="41">
        <v>5156</v>
      </c>
      <c r="E22" s="53">
        <v>1964.93321</v>
      </c>
      <c r="F22" s="53"/>
      <c r="G22" s="53">
        <v>2234.3</v>
      </c>
      <c r="H22" s="53">
        <f>E22*100/D22</f>
        <v>38.10964332816136</v>
      </c>
      <c r="I22" s="54">
        <f t="shared" si="0"/>
        <v>-3191.06679</v>
      </c>
    </row>
    <row r="23" spans="1:9" ht="12.75">
      <c r="A23" s="41" t="s">
        <v>21</v>
      </c>
      <c r="B23" s="52" t="s">
        <v>22</v>
      </c>
      <c r="C23" s="41">
        <v>422</v>
      </c>
      <c r="D23" s="41">
        <v>422</v>
      </c>
      <c r="E23" s="74">
        <v>233.82</v>
      </c>
      <c r="F23" s="53"/>
      <c r="G23" s="53">
        <v>209</v>
      </c>
      <c r="H23" s="75">
        <f>E23*100/D23</f>
        <v>55.40758293838863</v>
      </c>
      <c r="I23" s="54">
        <f t="shared" si="0"/>
        <v>-188.18</v>
      </c>
    </row>
    <row r="24" spans="1:9" ht="12.75">
      <c r="A24" s="41" t="s">
        <v>274</v>
      </c>
      <c r="B24" s="5" t="s">
        <v>275</v>
      </c>
      <c r="C24" s="41"/>
      <c r="D24" s="41">
        <v>50</v>
      </c>
      <c r="E24" s="74">
        <v>68.938</v>
      </c>
      <c r="F24" s="53"/>
      <c r="G24" s="53"/>
      <c r="H24" s="44">
        <f>E24*100/D24</f>
        <v>137.876</v>
      </c>
      <c r="I24" s="45">
        <f t="shared" si="0"/>
        <v>18.938000000000002</v>
      </c>
    </row>
    <row r="25" spans="1:9" ht="13.5">
      <c r="A25" s="33" t="s">
        <v>23</v>
      </c>
      <c r="B25" s="79" t="s">
        <v>24</v>
      </c>
      <c r="C25" s="35">
        <f>C27+C29</f>
        <v>795.4</v>
      </c>
      <c r="D25" s="35">
        <f>D27+D29</f>
        <v>795.4</v>
      </c>
      <c r="E25" s="64">
        <f>E27+E29+E30</f>
        <v>356.08</v>
      </c>
      <c r="F25" s="35">
        <f>F27+F29</f>
        <v>0</v>
      </c>
      <c r="G25" s="35">
        <f>G27+G29</f>
        <v>276.4</v>
      </c>
      <c r="H25" s="31">
        <f>E25*100/D25</f>
        <v>44.76741262257983</v>
      </c>
      <c r="I25" s="32">
        <f t="shared" si="0"/>
        <v>-439.32</v>
      </c>
    </row>
    <row r="26" spans="1:9" ht="12.75">
      <c r="A26" s="48" t="s">
        <v>25</v>
      </c>
      <c r="B26" s="47" t="s">
        <v>26</v>
      </c>
      <c r="C26" s="48"/>
      <c r="D26" s="48"/>
      <c r="E26" s="39"/>
      <c r="F26" s="39"/>
      <c r="G26" s="39"/>
      <c r="H26" s="31"/>
      <c r="I26" s="81"/>
    </row>
    <row r="27" spans="1:9" ht="12.75">
      <c r="A27" s="46"/>
      <c r="B27" s="5" t="s">
        <v>27</v>
      </c>
      <c r="C27" s="46">
        <f>C28</f>
        <v>795.4</v>
      </c>
      <c r="D27" s="46">
        <f>D28</f>
        <v>795.4</v>
      </c>
      <c r="E27" s="44">
        <f>E28</f>
        <v>344.08</v>
      </c>
      <c r="F27" s="46">
        <f>F28</f>
        <v>0</v>
      </c>
      <c r="G27" s="46">
        <f>G28</f>
        <v>276.4</v>
      </c>
      <c r="H27" s="75">
        <f>E27*100/D27</f>
        <v>43.2587377420166</v>
      </c>
      <c r="I27" s="82">
        <f>E27-D27</f>
        <v>-451.32</v>
      </c>
    </row>
    <row r="28" spans="1:9" ht="12.75">
      <c r="A28" s="48" t="s">
        <v>28</v>
      </c>
      <c r="B28" s="78" t="s">
        <v>29</v>
      </c>
      <c r="C28" s="58">
        <v>795.4</v>
      </c>
      <c r="D28" s="58">
        <v>795.4</v>
      </c>
      <c r="E28" s="77">
        <v>344.08</v>
      </c>
      <c r="F28" s="44"/>
      <c r="G28" s="59">
        <v>276.4</v>
      </c>
      <c r="H28" s="75">
        <f>E28*100/D28</f>
        <v>43.2587377420166</v>
      </c>
      <c r="I28" s="54">
        <f>E28-D28</f>
        <v>-451.32</v>
      </c>
    </row>
    <row r="29" spans="1:9" ht="12.75">
      <c r="A29" s="58" t="s">
        <v>30</v>
      </c>
      <c r="B29" s="163" t="s">
        <v>31</v>
      </c>
      <c r="C29" s="48"/>
      <c r="D29" s="48"/>
      <c r="E29" s="74"/>
      <c r="F29" s="39"/>
      <c r="G29" s="39"/>
      <c r="H29" s="77" t="e">
        <f>E29*100/D29</f>
        <v>#DIV/0!</v>
      </c>
      <c r="I29" s="45">
        <f>E29-D29</f>
        <v>0</v>
      </c>
    </row>
    <row r="30" spans="1:9" ht="12.75">
      <c r="A30" s="58" t="s">
        <v>283</v>
      </c>
      <c r="B30" s="88" t="s">
        <v>284</v>
      </c>
      <c r="C30" s="58"/>
      <c r="D30" s="58"/>
      <c r="E30" s="74">
        <v>12</v>
      </c>
      <c r="F30" s="74"/>
      <c r="G30" s="59"/>
      <c r="H30" s="77"/>
      <c r="I30" s="45"/>
    </row>
    <row r="31" spans="1:10" ht="13.5">
      <c r="A31" s="172" t="s">
        <v>32</v>
      </c>
      <c r="B31" s="34" t="s">
        <v>33</v>
      </c>
      <c r="C31" s="172"/>
      <c r="D31" s="172"/>
      <c r="E31" s="43"/>
      <c r="F31" s="43"/>
      <c r="G31" s="43"/>
      <c r="H31" s="31"/>
      <c r="I31" s="40"/>
      <c r="J31" s="13"/>
    </row>
    <row r="32" spans="1:10" ht="13.5">
      <c r="A32" s="23"/>
      <c r="B32" s="34" t="s">
        <v>34</v>
      </c>
      <c r="C32" s="83">
        <f>C37+C39+C33+C36+C34</f>
        <v>0</v>
      </c>
      <c r="D32" s="83">
        <f>D37+D39+D33+D36+D34</f>
        <v>0</v>
      </c>
      <c r="E32" s="83">
        <f>E37+E39+E33+E36+E34+E35</f>
        <v>0</v>
      </c>
      <c r="F32" s="83"/>
      <c r="G32" s="83">
        <f>G37+G39+G33+G36+G34+G35</f>
        <v>0</v>
      </c>
      <c r="H32" s="84" t="e">
        <f>E32*100/D32</f>
        <v>#DIV/0!</v>
      </c>
      <c r="I32" s="26">
        <f>E32-D32</f>
        <v>0</v>
      </c>
      <c r="J32" s="13"/>
    </row>
    <row r="33" spans="1:9" s="13" customFormat="1" ht="12.75">
      <c r="A33" s="41" t="s">
        <v>35</v>
      </c>
      <c r="B33" s="85" t="s">
        <v>36</v>
      </c>
      <c r="C33" s="67"/>
      <c r="D33" s="67"/>
      <c r="E33" s="53"/>
      <c r="F33" s="53"/>
      <c r="G33" s="53"/>
      <c r="H33" s="75" t="e">
        <f>E33*100/D33</f>
        <v>#DIV/0!</v>
      </c>
      <c r="I33" s="26">
        <f>E33-D33</f>
        <v>0</v>
      </c>
    </row>
    <row r="34" spans="1:9" s="13" customFormat="1" ht="12.75">
      <c r="A34" s="41" t="s">
        <v>37</v>
      </c>
      <c r="B34" s="85" t="s">
        <v>38</v>
      </c>
      <c r="C34" s="87"/>
      <c r="D34" s="87"/>
      <c r="E34" s="53"/>
      <c r="F34" s="53"/>
      <c r="G34" s="53"/>
      <c r="H34" s="59" t="e">
        <f>E34*100/D34</f>
        <v>#DIV/0!</v>
      </c>
      <c r="I34" s="26">
        <f>E34-D34</f>
        <v>0</v>
      </c>
    </row>
    <row r="35" spans="1:9" s="13" customFormat="1" ht="12.75">
      <c r="A35" s="41" t="s">
        <v>39</v>
      </c>
      <c r="B35" s="85" t="s">
        <v>40</v>
      </c>
      <c r="C35" s="87"/>
      <c r="D35" s="87"/>
      <c r="E35" s="53"/>
      <c r="F35" s="53"/>
      <c r="G35" s="53"/>
      <c r="H35" s="59"/>
      <c r="I35" s="26"/>
    </row>
    <row r="36" spans="1:9" s="13" customFormat="1" ht="12.75">
      <c r="A36" s="41" t="s">
        <v>41</v>
      </c>
      <c r="B36" s="85" t="s">
        <v>42</v>
      </c>
      <c r="C36" s="87"/>
      <c r="D36" s="87"/>
      <c r="E36" s="53"/>
      <c r="F36" s="53"/>
      <c r="G36" s="53"/>
      <c r="H36" s="59"/>
      <c r="I36" s="26"/>
    </row>
    <row r="37" spans="1:10" s="13" customFormat="1" ht="13.5">
      <c r="A37" s="41" t="s">
        <v>43</v>
      </c>
      <c r="B37" s="88" t="s">
        <v>44</v>
      </c>
      <c r="C37" s="58">
        <f>C38</f>
        <v>0</v>
      </c>
      <c r="D37" s="58">
        <f>D38</f>
        <v>0</v>
      </c>
      <c r="E37" s="58">
        <f>E38</f>
        <v>0</v>
      </c>
      <c r="F37" s="58">
        <f>F38</f>
        <v>0</v>
      </c>
      <c r="G37" s="58">
        <f>G38</f>
        <v>0</v>
      </c>
      <c r="H37" s="59" t="e">
        <f>E37*100/D37</f>
        <v>#DIV/0!</v>
      </c>
      <c r="I37" s="26">
        <f>E37-D37</f>
        <v>0</v>
      </c>
      <c r="J37" s="65"/>
    </row>
    <row r="38" spans="1:10" s="13" customFormat="1" ht="13.5">
      <c r="A38" s="58" t="s">
        <v>45</v>
      </c>
      <c r="B38" s="88" t="s">
        <v>46</v>
      </c>
      <c r="C38" s="58"/>
      <c r="D38" s="58"/>
      <c r="E38" s="59"/>
      <c r="F38" s="59"/>
      <c r="G38" s="59"/>
      <c r="H38" s="59" t="e">
        <f>E38*100/D38</f>
        <v>#DIV/0!</v>
      </c>
      <c r="I38" s="26">
        <f>E38-D38</f>
        <v>0</v>
      </c>
      <c r="J38" s="65"/>
    </row>
    <row r="39" spans="1:9" s="65" customFormat="1" ht="13.5">
      <c r="A39" s="48" t="s">
        <v>47</v>
      </c>
      <c r="B39" s="47" t="s">
        <v>48</v>
      </c>
      <c r="C39" s="48">
        <f>C42+C43</f>
        <v>0</v>
      </c>
      <c r="D39" s="48">
        <f>D42+D43</f>
        <v>0</v>
      </c>
      <c r="E39" s="48">
        <f>E42+E43</f>
        <v>0</v>
      </c>
      <c r="F39" s="48">
        <f>F42+F43</f>
        <v>0</v>
      </c>
      <c r="G39" s="48">
        <f>G42+G43</f>
        <v>0</v>
      </c>
      <c r="H39" s="77" t="e">
        <f>E39*100/D39</f>
        <v>#DIV/0!</v>
      </c>
      <c r="I39" s="32">
        <f>E39-D39</f>
        <v>0</v>
      </c>
    </row>
    <row r="40" spans="1:9" s="65" customFormat="1" ht="13.5">
      <c r="A40" s="48" t="s">
        <v>49</v>
      </c>
      <c r="B40" s="47" t="s">
        <v>50</v>
      </c>
      <c r="C40" s="48"/>
      <c r="D40" s="48"/>
      <c r="E40" s="36"/>
      <c r="F40" s="36"/>
      <c r="G40" s="36"/>
      <c r="H40" s="39"/>
      <c r="I40" s="40"/>
    </row>
    <row r="41" spans="1:9" s="65" customFormat="1" ht="13.5">
      <c r="A41" s="46"/>
      <c r="B41" s="5" t="s">
        <v>51</v>
      </c>
      <c r="C41" s="46"/>
      <c r="D41" s="46"/>
      <c r="E41" s="91"/>
      <c r="F41" s="91"/>
      <c r="G41" s="91"/>
      <c r="H41" s="51"/>
      <c r="I41" s="32"/>
    </row>
    <row r="42" spans="1:10" s="65" customFormat="1" ht="13.5">
      <c r="A42" s="41"/>
      <c r="B42" s="52" t="s">
        <v>52</v>
      </c>
      <c r="C42" s="41"/>
      <c r="D42" s="41"/>
      <c r="E42" s="53"/>
      <c r="F42" s="53"/>
      <c r="G42" s="53"/>
      <c r="H42" s="53" t="e">
        <f>E42*100/D42</f>
        <v>#DIV/0!</v>
      </c>
      <c r="I42" s="26">
        <f>E42-D42</f>
        <v>0</v>
      </c>
      <c r="J42" s="8"/>
    </row>
    <row r="43" spans="1:10" s="65" customFormat="1" ht="13.5">
      <c r="A43" s="46" t="s">
        <v>53</v>
      </c>
      <c r="B43" s="5" t="s">
        <v>54</v>
      </c>
      <c r="C43" s="58"/>
      <c r="D43" s="58"/>
      <c r="E43" s="59"/>
      <c r="F43" s="44"/>
      <c r="G43" s="44"/>
      <c r="H43" s="44" t="e">
        <f>E43*100/D43</f>
        <v>#DIV/0!</v>
      </c>
      <c r="I43" s="32">
        <f>E43-D43</f>
        <v>0</v>
      </c>
      <c r="J43" s="8"/>
    </row>
    <row r="44" spans="1:9" ht="13.5">
      <c r="A44" s="89" t="s">
        <v>55</v>
      </c>
      <c r="B44" s="89" t="s">
        <v>184</v>
      </c>
      <c r="C44" s="89"/>
      <c r="D44" s="89"/>
      <c r="E44" s="39"/>
      <c r="F44" s="39"/>
      <c r="G44" s="39"/>
      <c r="H44" s="56"/>
      <c r="I44" s="40"/>
    </row>
    <row r="45" spans="2:9" ht="13.5">
      <c r="B45" s="86" t="s">
        <v>185</v>
      </c>
      <c r="C45" s="62">
        <f>C47+C52+C57</f>
        <v>1824</v>
      </c>
      <c r="D45" s="62">
        <f>D47+D52+D57</f>
        <v>1824</v>
      </c>
      <c r="E45" s="62">
        <f>E47+E52+E57</f>
        <v>854.362</v>
      </c>
      <c r="F45" s="62">
        <f>F47+F52+F57</f>
        <v>0</v>
      </c>
      <c r="G45" s="62">
        <f>G47+G52+G57</f>
        <v>447.9</v>
      </c>
      <c r="H45" s="43">
        <f>E45*100/D45</f>
        <v>46.84002192982456</v>
      </c>
      <c r="I45" s="26">
        <f>E45-D45</f>
        <v>-969.638</v>
      </c>
    </row>
    <row r="46" spans="1:9" ht="12.75">
      <c r="A46" s="48" t="s">
        <v>251</v>
      </c>
      <c r="B46" s="169" t="s">
        <v>56</v>
      </c>
      <c r="C46" s="48"/>
      <c r="D46" s="48"/>
      <c r="E46" s="77"/>
      <c r="F46" s="39"/>
      <c r="G46" s="77"/>
      <c r="H46" s="77"/>
      <c r="I46" s="40"/>
    </row>
    <row r="47" spans="1:9" ht="12.75">
      <c r="A47" s="46"/>
      <c r="B47" s="170" t="s">
        <v>57</v>
      </c>
      <c r="C47" s="41">
        <v>1405</v>
      </c>
      <c r="D47" s="41">
        <v>1405</v>
      </c>
      <c r="E47" s="75">
        <v>698.183</v>
      </c>
      <c r="F47" s="51"/>
      <c r="G47" s="75">
        <v>331.3</v>
      </c>
      <c r="H47" s="75">
        <f>E47*100/D47</f>
        <v>49.69274021352313</v>
      </c>
      <c r="I47" s="26">
        <f>E47-D47</f>
        <v>-706.817</v>
      </c>
    </row>
    <row r="48" spans="1:9" ht="12.75">
      <c r="A48" s="48" t="s">
        <v>252</v>
      </c>
      <c r="B48" s="5" t="s">
        <v>254</v>
      </c>
      <c r="C48" s="46"/>
      <c r="D48" s="46"/>
      <c r="E48" s="51"/>
      <c r="F48" s="51"/>
      <c r="G48" s="44"/>
      <c r="H48" s="92"/>
      <c r="I48" s="32"/>
    </row>
    <row r="49" spans="1:9" s="13" customFormat="1" ht="12.75">
      <c r="A49" s="10" t="s">
        <v>2</v>
      </c>
      <c r="B49" s="11"/>
      <c r="C49" s="11" t="s">
        <v>228</v>
      </c>
      <c r="D49" s="12" t="s">
        <v>182</v>
      </c>
      <c r="E49" s="10" t="s">
        <v>3</v>
      </c>
      <c r="F49" s="10"/>
      <c r="G49" s="10" t="s">
        <v>3</v>
      </c>
      <c r="H49" s="332" t="s">
        <v>183</v>
      </c>
      <c r="I49" s="333"/>
    </row>
    <row r="50" spans="1:9" s="13" customFormat="1" ht="12.75">
      <c r="A50" s="14" t="s">
        <v>4</v>
      </c>
      <c r="B50" s="14" t="s">
        <v>5</v>
      </c>
      <c r="C50" s="14" t="s">
        <v>182</v>
      </c>
      <c r="D50" s="15" t="s">
        <v>229</v>
      </c>
      <c r="E50" s="16" t="s">
        <v>293</v>
      </c>
      <c r="F50" s="17"/>
      <c r="G50" s="16" t="s">
        <v>293</v>
      </c>
      <c r="H50" s="10" t="s">
        <v>8</v>
      </c>
      <c r="I50" s="18" t="s">
        <v>9</v>
      </c>
    </row>
    <row r="51" spans="1:9" ht="12.75">
      <c r="A51" s="19" t="s">
        <v>7</v>
      </c>
      <c r="B51" s="20"/>
      <c r="C51" s="19" t="s">
        <v>6</v>
      </c>
      <c r="D51" s="21"/>
      <c r="E51" s="19" t="s">
        <v>243</v>
      </c>
      <c r="F51" s="20"/>
      <c r="G51" s="19" t="s">
        <v>242</v>
      </c>
      <c r="H51" s="22"/>
      <c r="I51" s="23"/>
    </row>
    <row r="52" spans="1:9" ht="12.75">
      <c r="A52" s="41"/>
      <c r="B52" s="5" t="s">
        <v>255</v>
      </c>
      <c r="C52" s="46">
        <f>C54</f>
        <v>126</v>
      </c>
      <c r="D52" s="46">
        <f>D54</f>
        <v>126</v>
      </c>
      <c r="E52" s="46">
        <f>E54</f>
        <v>0</v>
      </c>
      <c r="F52" s="46">
        <f>F54</f>
        <v>0</v>
      </c>
      <c r="G52" s="46">
        <f>G54</f>
        <v>0</v>
      </c>
      <c r="H52" s="92"/>
      <c r="I52" s="32"/>
    </row>
    <row r="53" spans="1:9" ht="12.75">
      <c r="A53" s="48" t="s">
        <v>253</v>
      </c>
      <c r="B53" s="48" t="s">
        <v>254</v>
      </c>
      <c r="C53" s="48"/>
      <c r="D53" s="48"/>
      <c r="E53" s="39"/>
      <c r="F53" s="39"/>
      <c r="G53" s="77"/>
      <c r="H53" s="171"/>
      <c r="I53" s="40"/>
    </row>
    <row r="54" spans="1:9" ht="12.75">
      <c r="A54" s="41"/>
      <c r="B54" s="41" t="s">
        <v>255</v>
      </c>
      <c r="C54" s="41">
        <v>126</v>
      </c>
      <c r="D54" s="41">
        <v>126</v>
      </c>
      <c r="E54" s="53"/>
      <c r="F54" s="53"/>
      <c r="G54" s="75">
        <v>0</v>
      </c>
      <c r="H54" s="98"/>
      <c r="I54" s="26"/>
    </row>
    <row r="55" spans="1:10" ht="13.5">
      <c r="A55" s="46" t="s">
        <v>58</v>
      </c>
      <c r="B55" s="5" t="s">
        <v>59</v>
      </c>
      <c r="C55" s="46"/>
      <c r="D55" s="46"/>
      <c r="E55" s="91"/>
      <c r="F55" s="91"/>
      <c r="G55" s="46"/>
      <c r="H55" s="92"/>
      <c r="I55" s="32"/>
      <c r="J55" s="65"/>
    </row>
    <row r="56" spans="1:10" ht="13.5">
      <c r="A56" s="93"/>
      <c r="B56" s="5" t="s">
        <v>60</v>
      </c>
      <c r="C56" s="46"/>
      <c r="D56" s="46"/>
      <c r="E56" s="95"/>
      <c r="F56" s="95"/>
      <c r="G56" s="96"/>
      <c r="H56" s="92"/>
      <c r="I56" s="32"/>
      <c r="J56" s="97"/>
    </row>
    <row r="57" spans="1:10" s="65" customFormat="1" ht="13.5">
      <c r="A57" s="93"/>
      <c r="B57" s="5" t="s">
        <v>61</v>
      </c>
      <c r="C57" s="41">
        <f>C59</f>
        <v>293</v>
      </c>
      <c r="D57" s="41">
        <f>D59</f>
        <v>293</v>
      </c>
      <c r="E57" s="41">
        <f>E59</f>
        <v>156.179</v>
      </c>
      <c r="F57" s="41">
        <f>F59</f>
        <v>0</v>
      </c>
      <c r="G57" s="41">
        <f>G59</f>
        <v>116.6</v>
      </c>
      <c r="H57" s="98">
        <f>E57*100/D57</f>
        <v>53.30341296928327</v>
      </c>
      <c r="I57" s="26">
        <f>E57-D57</f>
        <v>-136.821</v>
      </c>
      <c r="J57" s="97"/>
    </row>
    <row r="58" spans="1:9" s="97" customFormat="1" ht="12.75">
      <c r="A58" s="48" t="s">
        <v>62</v>
      </c>
      <c r="B58" s="47" t="s">
        <v>63</v>
      </c>
      <c r="C58" s="48"/>
      <c r="D58" s="48"/>
      <c r="E58" s="100"/>
      <c r="F58" s="95"/>
      <c r="G58" s="101"/>
      <c r="H58" s="92"/>
      <c r="I58" s="32"/>
    </row>
    <row r="59" spans="1:9" s="97" customFormat="1" ht="12.75">
      <c r="A59" s="67"/>
      <c r="B59" s="52" t="s">
        <v>64</v>
      </c>
      <c r="C59" s="46">
        <v>293</v>
      </c>
      <c r="D59" s="46">
        <v>293</v>
      </c>
      <c r="E59" s="95">
        <v>156.179</v>
      </c>
      <c r="F59" s="95"/>
      <c r="G59" s="164">
        <v>116.6</v>
      </c>
      <c r="H59" s="92">
        <f>E59*100/D59</f>
        <v>53.30341296928327</v>
      </c>
      <c r="I59" s="26">
        <f>E59-D59</f>
        <v>-136.821</v>
      </c>
    </row>
    <row r="60" spans="1:9" s="97" customFormat="1" ht="12.75">
      <c r="A60" s="58" t="s">
        <v>65</v>
      </c>
      <c r="B60" s="78" t="s">
        <v>66</v>
      </c>
      <c r="C60" s="78"/>
      <c r="D60" s="78"/>
      <c r="E60" s="106"/>
      <c r="F60" s="106"/>
      <c r="G60" s="71"/>
      <c r="H60" s="59" t="e">
        <f>E60*100/D60</f>
        <v>#DIV/0!</v>
      </c>
      <c r="I60" s="26">
        <f>E60-D60</f>
        <v>0</v>
      </c>
    </row>
    <row r="61" spans="1:9" s="97" customFormat="1" ht="13.5">
      <c r="A61" s="172" t="s">
        <v>67</v>
      </c>
      <c r="B61" s="90" t="s">
        <v>68</v>
      </c>
      <c r="C61" s="90">
        <f>C63</f>
        <v>1292.8</v>
      </c>
      <c r="D61" s="90">
        <f>D63</f>
        <v>1842.8</v>
      </c>
      <c r="E61" s="64">
        <f>E63</f>
        <v>1511.391</v>
      </c>
      <c r="F61" s="80"/>
      <c r="G61" s="64">
        <f>G63</f>
        <v>440.9</v>
      </c>
      <c r="H61" s="31">
        <f>E61*100/D61</f>
        <v>82.01600824831779</v>
      </c>
      <c r="I61" s="32">
        <f>E61-D61</f>
        <v>-331.4089999999999</v>
      </c>
    </row>
    <row r="62" spans="1:9" s="97" customFormat="1" ht="12.75">
      <c r="A62" s="48" t="s">
        <v>69</v>
      </c>
      <c r="B62" s="47" t="s">
        <v>280</v>
      </c>
      <c r="C62" s="48"/>
      <c r="D62" s="48"/>
      <c r="E62" s="99"/>
      <c r="F62" s="99"/>
      <c r="G62" s="99"/>
      <c r="H62" s="56"/>
      <c r="I62" s="40"/>
    </row>
    <row r="63" spans="1:9" s="97" customFormat="1" ht="13.5" customHeight="1">
      <c r="A63" s="93"/>
      <c r="B63" s="5" t="s">
        <v>70</v>
      </c>
      <c r="C63" s="46">
        <v>1292.8</v>
      </c>
      <c r="D63" s="46">
        <v>1842.8</v>
      </c>
      <c r="E63" s="95">
        <v>1511.391</v>
      </c>
      <c r="F63" s="95"/>
      <c r="G63" s="95">
        <v>440.9</v>
      </c>
      <c r="H63" s="51">
        <f>E63*100/D63</f>
        <v>82.01600824831779</v>
      </c>
      <c r="I63" s="45">
        <f>E63-D63</f>
        <v>-331.4089999999999</v>
      </c>
    </row>
    <row r="64" spans="1:10" s="97" customFormat="1" ht="13.5">
      <c r="A64" s="33" t="s">
        <v>71</v>
      </c>
      <c r="B64" s="79" t="s">
        <v>72</v>
      </c>
      <c r="C64" s="33"/>
      <c r="D64" s="33"/>
      <c r="E64" s="36"/>
      <c r="F64" s="36"/>
      <c r="G64" s="36"/>
      <c r="H64" s="56"/>
      <c r="I64" s="40"/>
      <c r="J64" s="65"/>
    </row>
    <row r="65" spans="1:9" s="97" customFormat="1" ht="13.5">
      <c r="A65" s="67"/>
      <c r="B65" s="103" t="s">
        <v>73</v>
      </c>
      <c r="C65" s="104">
        <f>C66</f>
        <v>0</v>
      </c>
      <c r="D65" s="104">
        <f>D66</f>
        <v>0</v>
      </c>
      <c r="E65" s="104">
        <f>E66</f>
        <v>0</v>
      </c>
      <c r="F65" s="83"/>
      <c r="G65" s="104">
        <f>G66</f>
        <v>0</v>
      </c>
      <c r="H65" s="57" t="e">
        <f>E65*100/D65</f>
        <v>#DIV/0!</v>
      </c>
      <c r="I65" s="26">
        <f>E65-D65</f>
        <v>0</v>
      </c>
    </row>
    <row r="66" spans="1:10" s="65" customFormat="1" ht="13.5">
      <c r="A66" s="41" t="s">
        <v>74</v>
      </c>
      <c r="B66" s="94" t="s">
        <v>75</v>
      </c>
      <c r="C66" s="94"/>
      <c r="D66" s="94"/>
      <c r="E66" s="106">
        <f>E67</f>
        <v>0</v>
      </c>
      <c r="F66" s="102"/>
      <c r="G66" s="102"/>
      <c r="H66" s="75" t="e">
        <f>E66*100/D66</f>
        <v>#DIV/0!</v>
      </c>
      <c r="I66" s="54">
        <f>E66-D66</f>
        <v>0</v>
      </c>
      <c r="J66" s="97"/>
    </row>
    <row r="67" spans="1:9" s="97" customFormat="1" ht="12.75">
      <c r="A67" s="48" t="s">
        <v>76</v>
      </c>
      <c r="B67" s="38" t="s">
        <v>77</v>
      </c>
      <c r="C67" s="38"/>
      <c r="D67" s="38"/>
      <c r="E67" s="106">
        <f>E69</f>
        <v>0</v>
      </c>
      <c r="F67" s="106"/>
      <c r="G67" s="106"/>
      <c r="H67" s="59" t="e">
        <f>E67*100/D67</f>
        <v>#DIV/0!</v>
      </c>
      <c r="I67" s="54">
        <f>E67-D67</f>
        <v>0</v>
      </c>
    </row>
    <row r="68" spans="1:9" s="97" customFormat="1" ht="12.75">
      <c r="A68" s="48" t="s">
        <v>78</v>
      </c>
      <c r="B68" s="47" t="s">
        <v>79</v>
      </c>
      <c r="C68" s="48"/>
      <c r="D68" s="48"/>
      <c r="E68" s="56"/>
      <c r="F68" s="56"/>
      <c r="G68" s="56"/>
      <c r="H68" s="59" t="e">
        <f>E68*100/D68</f>
        <v>#DIV/0!</v>
      </c>
      <c r="I68" s="54">
        <f>E68-D68</f>
        <v>0</v>
      </c>
    </row>
    <row r="69" spans="1:9" s="97" customFormat="1" ht="12.75">
      <c r="A69" s="41"/>
      <c r="B69" s="52" t="s">
        <v>80</v>
      </c>
      <c r="C69" s="41"/>
      <c r="D69" s="41"/>
      <c r="E69" s="53">
        <v>0</v>
      </c>
      <c r="F69" s="53"/>
      <c r="G69" s="53"/>
      <c r="H69" s="59" t="e">
        <f>E69*100/D69</f>
        <v>#DIV/0!</v>
      </c>
      <c r="I69" s="54">
        <f>E69-D69</f>
        <v>0</v>
      </c>
    </row>
    <row r="70" spans="1:10" s="97" customFormat="1" ht="36" customHeight="1">
      <c r="A70" s="173" t="s">
        <v>200</v>
      </c>
      <c r="B70" s="109" t="s">
        <v>202</v>
      </c>
      <c r="C70" s="110"/>
      <c r="D70" s="110"/>
      <c r="E70" s="29"/>
      <c r="F70" s="29"/>
      <c r="G70" s="29"/>
      <c r="H70" s="59"/>
      <c r="I70" s="54"/>
      <c r="J70" s="8"/>
    </row>
    <row r="71" spans="1:9" s="13" customFormat="1" ht="13.5">
      <c r="A71" s="35" t="s">
        <v>256</v>
      </c>
      <c r="B71" s="103" t="s">
        <v>81</v>
      </c>
      <c r="C71" s="35">
        <v>311</v>
      </c>
      <c r="D71" s="35">
        <v>311</v>
      </c>
      <c r="E71" s="29">
        <v>233.101</v>
      </c>
      <c r="F71" s="74"/>
      <c r="G71" s="111">
        <v>492.8</v>
      </c>
      <c r="H71" s="31">
        <f>E71*100/D71</f>
        <v>74.95209003215433</v>
      </c>
      <c r="I71" s="32">
        <f>E71-D71</f>
        <v>-77.899</v>
      </c>
    </row>
    <row r="72" spans="1:9" ht="13.5">
      <c r="A72" s="35" t="s">
        <v>82</v>
      </c>
      <c r="B72" s="86" t="s">
        <v>83</v>
      </c>
      <c r="C72" s="96">
        <f>C75+C77+C79+C81+C82+C84+C85+C86+C88+C90+C91+C96+C73+C93</f>
        <v>712.8000000000001</v>
      </c>
      <c r="D72" s="96">
        <f>D75+D77+D79+D81+D82+D84+D85+D86+D88+D90+D91+D96+D73+D93</f>
        <v>712.8000000000001</v>
      </c>
      <c r="E72" s="96">
        <f>E75+E77+E79+E81+E82+E84+E85+E86+E88+E90+E91+E96+E73+E93</f>
        <v>647.395</v>
      </c>
      <c r="F72" s="96">
        <f>F75+F77+F79+F81+F82+F84+F85+F86+F88+F90+F91+F96+F73</f>
        <v>0</v>
      </c>
      <c r="G72" s="96">
        <f>G75+G77+G79+G81+G82+G84+G85+G86+G88+G90+G91+G96+G73+G93</f>
        <v>233.6</v>
      </c>
      <c r="H72" s="31">
        <f>E72*100/D72</f>
        <v>90.82421436588102</v>
      </c>
      <c r="I72" s="32">
        <f>E72-D72</f>
        <v>-65.40500000000009</v>
      </c>
    </row>
    <row r="73" spans="1:9" ht="12.75">
      <c r="A73" s="58" t="s">
        <v>257</v>
      </c>
      <c r="B73" s="163" t="s">
        <v>258</v>
      </c>
      <c r="C73" s="59">
        <v>80.1</v>
      </c>
      <c r="D73" s="59">
        <v>80.1</v>
      </c>
      <c r="E73" s="74">
        <v>44.413</v>
      </c>
      <c r="F73" s="74"/>
      <c r="G73" s="59">
        <v>38.1</v>
      </c>
      <c r="H73" s="56"/>
      <c r="I73" s="32"/>
    </row>
    <row r="74" spans="1:10" s="13" customFormat="1" ht="13.5">
      <c r="A74" s="46" t="s">
        <v>84</v>
      </c>
      <c r="B74" s="5" t="s">
        <v>85</v>
      </c>
      <c r="C74" s="48"/>
      <c r="D74" s="48"/>
      <c r="E74" s="113"/>
      <c r="F74" s="113"/>
      <c r="G74" s="113"/>
      <c r="H74" s="56"/>
      <c r="I74" s="40"/>
      <c r="J74" s="8"/>
    </row>
    <row r="75" spans="1:9" ht="12.75">
      <c r="A75" s="46"/>
      <c r="B75" s="5" t="s">
        <v>86</v>
      </c>
      <c r="C75" s="41"/>
      <c r="D75" s="41"/>
      <c r="E75" s="51">
        <v>0.3</v>
      </c>
      <c r="F75" s="51"/>
      <c r="G75" s="51"/>
      <c r="H75" s="51" t="e">
        <f>E75*100/D75</f>
        <v>#DIV/0!</v>
      </c>
      <c r="I75" s="45">
        <f>E75-D75</f>
        <v>0.3</v>
      </c>
    </row>
    <row r="76" spans="1:9" ht="12.75">
      <c r="A76" s="38" t="s">
        <v>87</v>
      </c>
      <c r="B76" s="38" t="s">
        <v>88</v>
      </c>
      <c r="C76" s="38"/>
      <c r="D76" s="38"/>
      <c r="E76" s="39"/>
      <c r="F76" s="39"/>
      <c r="G76" s="77"/>
      <c r="H76" s="77"/>
      <c r="I76" s="49"/>
    </row>
    <row r="77" spans="1:9" ht="12.75">
      <c r="A77" s="20"/>
      <c r="B77" s="20" t="s">
        <v>89</v>
      </c>
      <c r="C77" s="20">
        <v>60</v>
      </c>
      <c r="D77" s="20">
        <v>60</v>
      </c>
      <c r="E77" s="53">
        <v>9</v>
      </c>
      <c r="F77" s="51"/>
      <c r="G77" s="75">
        <v>21</v>
      </c>
      <c r="H77" s="75">
        <f>E77*100/D77</f>
        <v>15</v>
      </c>
      <c r="I77" s="54">
        <f>E77-D77</f>
        <v>-51</v>
      </c>
    </row>
    <row r="78" spans="1:9" ht="12.75">
      <c r="A78" s="48" t="s">
        <v>109</v>
      </c>
      <c r="B78" s="38" t="s">
        <v>85</v>
      </c>
      <c r="C78" s="76"/>
      <c r="D78" s="76"/>
      <c r="E78" s="51"/>
      <c r="F78" s="51"/>
      <c r="G78" s="44"/>
      <c r="H78" s="51"/>
      <c r="I78" s="49"/>
    </row>
    <row r="79" spans="1:9" ht="12.75">
      <c r="A79" s="41"/>
      <c r="B79" s="20" t="s">
        <v>110</v>
      </c>
      <c r="C79" s="76"/>
      <c r="D79" s="76"/>
      <c r="E79" s="51"/>
      <c r="F79" s="51"/>
      <c r="G79" s="44"/>
      <c r="H79" s="51"/>
      <c r="I79" s="54"/>
    </row>
    <row r="80" spans="1:9" ht="12.75">
      <c r="A80" s="46" t="s">
        <v>90</v>
      </c>
      <c r="B80" s="5" t="s">
        <v>91</v>
      </c>
      <c r="C80" s="48"/>
      <c r="D80" s="48"/>
      <c r="E80" s="77"/>
      <c r="F80" s="51"/>
      <c r="G80" s="77"/>
      <c r="H80" s="77"/>
      <c r="I80" s="49"/>
    </row>
    <row r="81" spans="1:9" ht="12.75">
      <c r="A81" s="46"/>
      <c r="B81" s="52" t="s">
        <v>92</v>
      </c>
      <c r="C81" s="41"/>
      <c r="D81" s="41"/>
      <c r="E81" s="75">
        <v>16.696</v>
      </c>
      <c r="F81" s="51"/>
      <c r="G81" s="75"/>
      <c r="H81" s="75" t="e">
        <f>E81*100/D81</f>
        <v>#DIV/0!</v>
      </c>
      <c r="I81" s="54">
        <f>E81-D81</f>
        <v>16.696</v>
      </c>
    </row>
    <row r="82" spans="1:9" ht="12.75">
      <c r="A82" s="38" t="s">
        <v>215</v>
      </c>
      <c r="B82" s="38" t="s">
        <v>217</v>
      </c>
      <c r="C82" s="38"/>
      <c r="D82" s="38"/>
      <c r="E82" s="59">
        <v>320</v>
      </c>
      <c r="F82" s="44"/>
      <c r="G82" s="59"/>
      <c r="H82" s="59" t="e">
        <f>E82*100/D82</f>
        <v>#DIV/0!</v>
      </c>
      <c r="I82" s="61">
        <f>E82-D82</f>
        <v>320</v>
      </c>
    </row>
    <row r="83" spans="1:9" ht="12.75">
      <c r="A83" s="38" t="s">
        <v>93</v>
      </c>
      <c r="B83" s="38" t="s">
        <v>94</v>
      </c>
      <c r="C83" s="38"/>
      <c r="D83" s="38"/>
      <c r="E83" s="39"/>
      <c r="F83" s="39"/>
      <c r="G83" s="39"/>
      <c r="H83" s="39"/>
      <c r="I83" s="49"/>
    </row>
    <row r="84" spans="1:9" ht="12.75">
      <c r="A84" s="20"/>
      <c r="B84" s="20" t="s">
        <v>95</v>
      </c>
      <c r="C84" s="20">
        <v>4</v>
      </c>
      <c r="D84" s="20">
        <v>4</v>
      </c>
      <c r="E84" s="53"/>
      <c r="F84" s="53"/>
      <c r="G84" s="53"/>
      <c r="H84" s="53">
        <f>E84*100/D84</f>
        <v>0</v>
      </c>
      <c r="I84" s="54">
        <f>E84-D84</f>
        <v>-4</v>
      </c>
    </row>
    <row r="85" spans="1:9" ht="12.75">
      <c r="A85" s="38" t="s">
        <v>96</v>
      </c>
      <c r="B85" s="38" t="s">
        <v>216</v>
      </c>
      <c r="C85" s="38"/>
      <c r="D85" s="38"/>
      <c r="E85" s="59">
        <v>3.9</v>
      </c>
      <c r="F85" s="75"/>
      <c r="G85" s="75"/>
      <c r="H85" s="75"/>
      <c r="I85" s="54"/>
    </row>
    <row r="86" spans="1:9" ht="12.75">
      <c r="A86" s="38" t="s">
        <v>97</v>
      </c>
      <c r="B86" s="38" t="s">
        <v>98</v>
      </c>
      <c r="C86" s="78"/>
      <c r="D86" s="78"/>
      <c r="E86" s="59"/>
      <c r="F86" s="59"/>
      <c r="G86" s="59"/>
      <c r="H86" s="59" t="e">
        <f>E86*100/D86</f>
        <v>#DIV/0!</v>
      </c>
      <c r="I86" s="61">
        <f>E86-D86</f>
        <v>0</v>
      </c>
    </row>
    <row r="87" spans="1:9" ht="12.75">
      <c r="A87" s="48" t="s">
        <v>99</v>
      </c>
      <c r="B87" s="47" t="s">
        <v>94</v>
      </c>
      <c r="C87" s="76"/>
      <c r="D87" s="76"/>
      <c r="E87" s="44"/>
      <c r="F87" s="44"/>
      <c r="G87" s="44"/>
      <c r="H87" s="44"/>
      <c r="I87" s="45"/>
    </row>
    <row r="88" spans="1:9" ht="12.75">
      <c r="A88" s="46"/>
      <c r="B88" s="5" t="s">
        <v>100</v>
      </c>
      <c r="C88" s="76"/>
      <c r="D88" s="76"/>
      <c r="E88" s="44"/>
      <c r="F88" s="44"/>
      <c r="G88" s="44"/>
      <c r="H88" s="44"/>
      <c r="I88" s="45"/>
    </row>
    <row r="89" spans="1:9" ht="12.75">
      <c r="A89" s="38" t="s">
        <v>101</v>
      </c>
      <c r="B89" s="38" t="s">
        <v>102</v>
      </c>
      <c r="C89" s="48"/>
      <c r="D89" s="48"/>
      <c r="E89" s="77"/>
      <c r="F89" s="92"/>
      <c r="G89" s="77"/>
      <c r="H89" s="77"/>
      <c r="I89" s="49"/>
    </row>
    <row r="90" spans="1:9" ht="12.75">
      <c r="A90" s="20"/>
      <c r="B90" s="20" t="s">
        <v>103</v>
      </c>
      <c r="C90" s="41">
        <f>C91+C92</f>
        <v>0</v>
      </c>
      <c r="D90" s="41">
        <f>D91+D92</f>
        <v>0</v>
      </c>
      <c r="E90" s="41">
        <f>E91+E92</f>
        <v>60</v>
      </c>
      <c r="F90" s="41">
        <f>F91+F92</f>
        <v>0</v>
      </c>
      <c r="G90" s="41">
        <f>G91+G92</f>
        <v>0</v>
      </c>
      <c r="H90" s="75" t="e">
        <f>E90*100/D90</f>
        <v>#DIV/0!</v>
      </c>
      <c r="I90" s="54">
        <f>E90-D90</f>
        <v>60</v>
      </c>
    </row>
    <row r="91" spans="1:9" ht="25.5">
      <c r="A91" s="46" t="s">
        <v>236</v>
      </c>
      <c r="B91" s="162" t="s">
        <v>237</v>
      </c>
      <c r="C91" s="76"/>
      <c r="D91" s="76"/>
      <c r="E91" s="44"/>
      <c r="F91" s="116"/>
      <c r="G91" s="116"/>
      <c r="H91" s="44"/>
      <c r="I91" s="45"/>
    </row>
    <row r="92" spans="1:9" ht="24">
      <c r="A92" s="58" t="s">
        <v>272</v>
      </c>
      <c r="B92" s="215" t="s">
        <v>278</v>
      </c>
      <c r="C92" s="78"/>
      <c r="D92" s="78"/>
      <c r="E92" s="74">
        <v>60</v>
      </c>
      <c r="F92" s="211"/>
      <c r="G92" s="59"/>
      <c r="H92" s="59"/>
      <c r="I92" s="61"/>
    </row>
    <row r="93" spans="1:9" ht="24">
      <c r="A93" s="78" t="s">
        <v>273</v>
      </c>
      <c r="B93" s="214" t="s">
        <v>279</v>
      </c>
      <c r="C93" s="78"/>
      <c r="D93" s="78"/>
      <c r="E93" s="74">
        <v>4</v>
      </c>
      <c r="F93" s="211"/>
      <c r="G93" s="74"/>
      <c r="H93" s="59"/>
      <c r="I93" s="61"/>
    </row>
    <row r="94" spans="1:9" ht="12.75">
      <c r="A94" s="78" t="s">
        <v>104</v>
      </c>
      <c r="B94" s="78" t="s">
        <v>105</v>
      </c>
      <c r="C94" s="78">
        <f>C96</f>
        <v>568.7</v>
      </c>
      <c r="D94" s="78">
        <f>D96</f>
        <v>568.7</v>
      </c>
      <c r="E94" s="212">
        <f>E96</f>
        <v>189.086</v>
      </c>
      <c r="F94" s="212">
        <f>F96</f>
        <v>0</v>
      </c>
      <c r="G94" s="212">
        <f>G96</f>
        <v>174.5</v>
      </c>
      <c r="H94" s="59">
        <f>E94*100/D94</f>
        <v>33.24881308246879</v>
      </c>
      <c r="I94" s="61">
        <f>E94-D94</f>
        <v>-379.61400000000003</v>
      </c>
    </row>
    <row r="95" spans="1:9" ht="12.75">
      <c r="A95" s="48" t="s">
        <v>106</v>
      </c>
      <c r="B95" s="38" t="s">
        <v>107</v>
      </c>
      <c r="C95" s="48"/>
      <c r="D95" s="48"/>
      <c r="E95" s="39"/>
      <c r="F95" s="39"/>
      <c r="G95" s="39"/>
      <c r="H95" s="39"/>
      <c r="I95" s="49"/>
    </row>
    <row r="96" spans="1:9" ht="12.75">
      <c r="A96" s="46"/>
      <c r="B96" s="76" t="s">
        <v>108</v>
      </c>
      <c r="C96" s="46">
        <v>568.7</v>
      </c>
      <c r="D96" s="46">
        <v>568.7</v>
      </c>
      <c r="E96" s="51">
        <v>189.086</v>
      </c>
      <c r="F96" s="51"/>
      <c r="G96" s="51">
        <v>174.5</v>
      </c>
      <c r="H96" s="51">
        <f>E96*100/D96</f>
        <v>33.24881308246879</v>
      </c>
      <c r="I96" s="45">
        <f>E96-D96</f>
        <v>-379.61400000000003</v>
      </c>
    </row>
    <row r="97" spans="1:9" ht="13.5">
      <c r="A97" s="35" t="s">
        <v>111</v>
      </c>
      <c r="B97" s="174" t="s">
        <v>112</v>
      </c>
      <c r="C97" s="64">
        <f>C98+C99+C100</f>
        <v>0</v>
      </c>
      <c r="D97" s="64">
        <f>D98+D99+D100</f>
        <v>0</v>
      </c>
      <c r="E97" s="64">
        <f>E98+E99+E100</f>
        <v>498.521</v>
      </c>
      <c r="F97" s="64">
        <f>F98+F99+F100</f>
        <v>0</v>
      </c>
      <c r="G97" s="64">
        <f>G98+G99+G100</f>
        <v>-888.6999999999999</v>
      </c>
      <c r="H97" s="24" t="e">
        <f aca="true" t="shared" si="1" ref="H97:H181">E97*100/D97</f>
        <v>#DIV/0!</v>
      </c>
      <c r="I97" s="60">
        <f aca="true" t="shared" si="2" ref="I97:I181">E97-D97</f>
        <v>498.521</v>
      </c>
    </row>
    <row r="98" spans="1:9" ht="12.75">
      <c r="A98" s="46" t="s">
        <v>113</v>
      </c>
      <c r="B98" s="5" t="s">
        <v>114</v>
      </c>
      <c r="C98" s="41"/>
      <c r="D98" s="41"/>
      <c r="E98" s="53">
        <v>346.684</v>
      </c>
      <c r="F98" s="53"/>
      <c r="G98" s="53">
        <v>118.2</v>
      </c>
      <c r="H98" s="75" t="e">
        <f t="shared" si="1"/>
        <v>#DIV/0!</v>
      </c>
      <c r="I98" s="54">
        <f t="shared" si="2"/>
        <v>346.684</v>
      </c>
    </row>
    <row r="99" spans="1:9" ht="12.75">
      <c r="A99" s="48" t="s">
        <v>186</v>
      </c>
      <c r="B99" s="78" t="s">
        <v>114</v>
      </c>
      <c r="C99" s="78"/>
      <c r="D99" s="78"/>
      <c r="E99" s="74"/>
      <c r="F99" s="74"/>
      <c r="G99" s="74"/>
      <c r="H99" s="59" t="e">
        <f t="shared" si="1"/>
        <v>#DIV/0!</v>
      </c>
      <c r="I99" s="54">
        <f t="shared" si="2"/>
        <v>0</v>
      </c>
    </row>
    <row r="100" spans="1:9" ht="12.75">
      <c r="A100" s="48" t="s">
        <v>115</v>
      </c>
      <c r="B100" s="47" t="s">
        <v>112</v>
      </c>
      <c r="C100" s="48"/>
      <c r="D100" s="48"/>
      <c r="E100" s="77">
        <v>151.837</v>
      </c>
      <c r="F100" s="77"/>
      <c r="G100" s="77">
        <v>-1006.9</v>
      </c>
      <c r="H100" s="77" t="e">
        <f t="shared" si="1"/>
        <v>#DIV/0!</v>
      </c>
      <c r="I100" s="45">
        <f t="shared" si="2"/>
        <v>151.837</v>
      </c>
    </row>
    <row r="101" spans="1:9" s="13" customFormat="1" ht="12.75">
      <c r="A101" s="10" t="s">
        <v>2</v>
      </c>
      <c r="B101" s="11"/>
      <c r="C101" s="11" t="s">
        <v>228</v>
      </c>
      <c r="D101" s="12" t="s">
        <v>182</v>
      </c>
      <c r="E101" s="10" t="s">
        <v>3</v>
      </c>
      <c r="F101" s="10"/>
      <c r="G101" s="10" t="s">
        <v>3</v>
      </c>
      <c r="H101" s="332" t="s">
        <v>183</v>
      </c>
      <c r="I101" s="333"/>
    </row>
    <row r="102" spans="1:9" s="13" customFormat="1" ht="12.75">
      <c r="A102" s="14" t="s">
        <v>4</v>
      </c>
      <c r="B102" s="14" t="s">
        <v>5</v>
      </c>
      <c r="C102" s="14" t="s">
        <v>182</v>
      </c>
      <c r="D102" s="15" t="s">
        <v>229</v>
      </c>
      <c r="E102" s="16" t="s">
        <v>293</v>
      </c>
      <c r="F102" s="17"/>
      <c r="G102" s="16" t="s">
        <v>293</v>
      </c>
      <c r="H102" s="10" t="s">
        <v>8</v>
      </c>
      <c r="I102" s="18" t="s">
        <v>9</v>
      </c>
    </row>
    <row r="103" spans="1:9" ht="13.5" thickBot="1">
      <c r="A103" s="19" t="s">
        <v>7</v>
      </c>
      <c r="B103" s="20"/>
      <c r="C103" s="19" t="s">
        <v>6</v>
      </c>
      <c r="D103" s="21"/>
      <c r="E103" s="19" t="s">
        <v>243</v>
      </c>
      <c r="F103" s="20"/>
      <c r="G103" s="19" t="s">
        <v>242</v>
      </c>
      <c r="H103" s="22"/>
      <c r="I103" s="23"/>
    </row>
    <row r="104" spans="1:9" ht="13.5" thickBot="1">
      <c r="A104" s="165" t="s">
        <v>120</v>
      </c>
      <c r="B104" s="123" t="s">
        <v>121</v>
      </c>
      <c r="C104" s="189">
        <f>C105+C179+C177+C176</f>
        <v>405992.5729999999</v>
      </c>
      <c r="D104" s="189">
        <f>D105+D179+D177+D176</f>
        <v>510098.28993999993</v>
      </c>
      <c r="E104" s="150">
        <f>E105+E179+E177+E176</f>
        <v>177900.22629000002</v>
      </c>
      <c r="F104" s="150"/>
      <c r="G104" s="150">
        <f>G105+G179</f>
        <v>159993.6785</v>
      </c>
      <c r="H104" s="150">
        <f t="shared" si="1"/>
        <v>34.875675884137046</v>
      </c>
      <c r="I104" s="152">
        <f t="shared" si="2"/>
        <v>-332198.0636499999</v>
      </c>
    </row>
    <row r="105" spans="1:9" ht="13.5" thickBot="1">
      <c r="A105" s="117" t="s">
        <v>222</v>
      </c>
      <c r="B105" s="119" t="s">
        <v>223</v>
      </c>
      <c r="C105" s="190">
        <f>C106+C109+C128+C166</f>
        <v>405992.5729999999</v>
      </c>
      <c r="D105" s="190">
        <f>D106+D109+D128+D166</f>
        <v>505091.87593999994</v>
      </c>
      <c r="E105" s="118">
        <f>E106+E109+E128+E166</f>
        <v>178330.34229000003</v>
      </c>
      <c r="F105" s="118"/>
      <c r="G105" s="118">
        <f>G106+G109+G128+G166</f>
        <v>159994.05800000002</v>
      </c>
      <c r="H105" s="118">
        <f t="shared" si="1"/>
        <v>35.306515662743294</v>
      </c>
      <c r="I105" s="120">
        <f t="shared" si="2"/>
        <v>-326761.5336499999</v>
      </c>
    </row>
    <row r="106" spans="1:9" ht="13.5" thickBot="1">
      <c r="A106" s="123" t="s">
        <v>122</v>
      </c>
      <c r="B106" s="124" t="s">
        <v>123</v>
      </c>
      <c r="C106" s="125">
        <f>C107+C108</f>
        <v>118247</v>
      </c>
      <c r="D106" s="125">
        <f>D107+D108</f>
        <v>118247</v>
      </c>
      <c r="E106" s="125">
        <f>E107+E108</f>
        <v>45722</v>
      </c>
      <c r="F106" s="125"/>
      <c r="G106" s="125">
        <f>G107+G108</f>
        <v>40576</v>
      </c>
      <c r="H106" s="150">
        <f t="shared" si="1"/>
        <v>38.66652008084772</v>
      </c>
      <c r="I106" s="152">
        <f t="shared" si="2"/>
        <v>-72525</v>
      </c>
    </row>
    <row r="107" spans="1:9" ht="12.75">
      <c r="A107" s="41" t="s">
        <v>124</v>
      </c>
      <c r="B107" s="87" t="s">
        <v>125</v>
      </c>
      <c r="C107" s="191">
        <v>118247</v>
      </c>
      <c r="D107" s="191">
        <v>118247</v>
      </c>
      <c r="E107" s="41">
        <v>45722</v>
      </c>
      <c r="F107" s="46"/>
      <c r="G107" s="46">
        <v>40576</v>
      </c>
      <c r="H107" s="44">
        <f t="shared" si="1"/>
        <v>38.66652008084772</v>
      </c>
      <c r="I107" s="45">
        <f t="shared" si="2"/>
        <v>-72525</v>
      </c>
    </row>
    <row r="108" spans="1:9" ht="26.25" thickBot="1">
      <c r="A108" s="166" t="s">
        <v>208</v>
      </c>
      <c r="B108" s="122" t="s">
        <v>210</v>
      </c>
      <c r="C108" s="192"/>
      <c r="D108" s="192"/>
      <c r="E108" s="46"/>
      <c r="G108" s="58"/>
      <c r="H108" s="59"/>
      <c r="I108" s="61"/>
    </row>
    <row r="109" spans="1:10" ht="13.5" thickBot="1">
      <c r="A109" s="123" t="s">
        <v>126</v>
      </c>
      <c r="B109" s="124" t="s">
        <v>127</v>
      </c>
      <c r="C109" s="125">
        <f>C111+C112+C113+C114+C118+C110+C115</f>
        <v>19714.399999999998</v>
      </c>
      <c r="D109" s="125">
        <f>D111+D112+D113+D114+D118+D110+D115</f>
        <v>94110.7</v>
      </c>
      <c r="E109" s="125">
        <f>E111+E112+E113+E114+E118+E110+E115+E116</f>
        <v>16244.927</v>
      </c>
      <c r="F109" s="126"/>
      <c r="G109" s="125">
        <f>G111+G112+G113+G114+G118+G110+G115+G116+G117</f>
        <v>14451.641</v>
      </c>
      <c r="H109" s="127">
        <f t="shared" si="1"/>
        <v>17.26150905263695</v>
      </c>
      <c r="I109" s="128">
        <f t="shared" si="2"/>
        <v>-77865.773</v>
      </c>
      <c r="J109" s="13"/>
    </row>
    <row r="110" spans="1:10" ht="25.5">
      <c r="A110" s="129" t="s">
        <v>230</v>
      </c>
      <c r="B110" s="130" t="s">
        <v>231</v>
      </c>
      <c r="C110" s="193"/>
      <c r="D110" s="193">
        <v>21082</v>
      </c>
      <c r="E110" s="131">
        <v>8070</v>
      </c>
      <c r="F110" s="132"/>
      <c r="G110" s="132">
        <v>3460</v>
      </c>
      <c r="H110" s="75">
        <f t="shared" si="1"/>
        <v>38.27910065458685</v>
      </c>
      <c r="I110" s="54">
        <f t="shared" si="2"/>
        <v>-13012</v>
      </c>
      <c r="J110" s="13"/>
    </row>
    <row r="111" spans="1:10" ht="12.75">
      <c r="A111" s="46" t="s">
        <v>128</v>
      </c>
      <c r="B111" s="94" t="s">
        <v>129</v>
      </c>
      <c r="C111" s="194"/>
      <c r="D111" s="194"/>
      <c r="E111" s="73"/>
      <c r="F111" s="73"/>
      <c r="G111" s="73"/>
      <c r="H111" s="75" t="e">
        <f t="shared" si="1"/>
        <v>#DIV/0!</v>
      </c>
      <c r="I111" s="54">
        <f t="shared" si="2"/>
        <v>0</v>
      </c>
      <c r="J111" s="13"/>
    </row>
    <row r="112" spans="1:9" ht="12.75">
      <c r="A112" s="48" t="s">
        <v>131</v>
      </c>
      <c r="B112" s="85" t="s">
        <v>132</v>
      </c>
      <c r="C112" s="195"/>
      <c r="D112" s="195"/>
      <c r="E112" s="58"/>
      <c r="F112" s="58"/>
      <c r="G112" s="58">
        <v>990.1</v>
      </c>
      <c r="H112" s="59" t="e">
        <f t="shared" si="1"/>
        <v>#DIV/0!</v>
      </c>
      <c r="I112" s="54">
        <f t="shared" si="2"/>
        <v>0</v>
      </c>
    </row>
    <row r="113" spans="1:9" ht="12.75">
      <c r="A113" s="58" t="s">
        <v>133</v>
      </c>
      <c r="B113" s="85" t="s">
        <v>134</v>
      </c>
      <c r="C113" s="196">
        <v>2743.6</v>
      </c>
      <c r="D113" s="196">
        <v>2743.6</v>
      </c>
      <c r="E113" s="59">
        <v>1518.768</v>
      </c>
      <c r="F113" s="58"/>
      <c r="G113" s="58">
        <v>1601.9</v>
      </c>
      <c r="H113" s="59">
        <f t="shared" si="1"/>
        <v>55.35675754483161</v>
      </c>
      <c r="I113" s="54">
        <f t="shared" si="2"/>
        <v>-1224.8319999999999</v>
      </c>
    </row>
    <row r="114" spans="1:10" s="13" customFormat="1" ht="12.75">
      <c r="A114" s="41" t="s">
        <v>187</v>
      </c>
      <c r="B114" s="87" t="s">
        <v>130</v>
      </c>
      <c r="C114" s="191"/>
      <c r="D114" s="191">
        <v>51238</v>
      </c>
      <c r="E114" s="132"/>
      <c r="F114" s="41"/>
      <c r="G114" s="75"/>
      <c r="H114" s="75">
        <f t="shared" si="1"/>
        <v>0</v>
      </c>
      <c r="I114" s="54">
        <f t="shared" si="2"/>
        <v>-51238</v>
      </c>
      <c r="J114" s="8"/>
    </row>
    <row r="115" spans="1:10" s="13" customFormat="1" ht="12.75">
      <c r="A115" s="133" t="s">
        <v>232</v>
      </c>
      <c r="B115" s="101" t="s">
        <v>227</v>
      </c>
      <c r="C115" s="197"/>
      <c r="D115" s="197"/>
      <c r="E115" s="134"/>
      <c r="F115" s="135"/>
      <c r="G115" s="135">
        <v>1943.641</v>
      </c>
      <c r="H115" s="116" t="e">
        <f t="shared" si="1"/>
        <v>#DIV/0!</v>
      </c>
      <c r="I115" s="50">
        <f t="shared" si="2"/>
        <v>0</v>
      </c>
      <c r="J115" s="8"/>
    </row>
    <row r="116" spans="1:10" s="13" customFormat="1" ht="12.75">
      <c r="A116" s="136" t="s">
        <v>233</v>
      </c>
      <c r="B116" s="70" t="s">
        <v>234</v>
      </c>
      <c r="C116" s="198"/>
      <c r="D116" s="198"/>
      <c r="E116" s="137"/>
      <c r="F116" s="58"/>
      <c r="G116" s="58"/>
      <c r="H116" s="59" t="e">
        <f t="shared" si="1"/>
        <v>#DIV/0!</v>
      </c>
      <c r="I116" s="61">
        <f t="shared" si="2"/>
        <v>0</v>
      </c>
      <c r="J116" s="8"/>
    </row>
    <row r="117" spans="1:10" s="13" customFormat="1" ht="13.5" thickBot="1">
      <c r="A117" s="220" t="s">
        <v>188</v>
      </c>
      <c r="B117" s="101" t="s">
        <v>240</v>
      </c>
      <c r="C117" s="221"/>
      <c r="D117" s="221"/>
      <c r="E117" s="206"/>
      <c r="F117" s="48"/>
      <c r="G117" s="48"/>
      <c r="H117" s="77"/>
      <c r="I117" s="49"/>
      <c r="J117" s="8"/>
    </row>
    <row r="118" spans="1:9" ht="13.5" thickBot="1">
      <c r="A118" s="148" t="s">
        <v>135</v>
      </c>
      <c r="B118" s="148" t="s">
        <v>136</v>
      </c>
      <c r="C118" s="222">
        <f>C120+C121+C122+C123+C125+C126+C127+C119+C124</f>
        <v>16970.8</v>
      </c>
      <c r="D118" s="222">
        <f>D120+D121+D122+D123+D125+D126+D127+D119+D124</f>
        <v>19047.1</v>
      </c>
      <c r="E118" s="222">
        <f>E120+E121+E122+E123+E125+E126+E127+E119+E124</f>
        <v>6656.159</v>
      </c>
      <c r="F118" s="151"/>
      <c r="G118" s="151">
        <f>G120+G121+G122+G123+G125+G126+G127+G119+G124</f>
        <v>6455.999999999999</v>
      </c>
      <c r="H118" s="151">
        <f t="shared" si="1"/>
        <v>34.945787022696365</v>
      </c>
      <c r="I118" s="152">
        <f t="shared" si="2"/>
        <v>-12390.940999999999</v>
      </c>
    </row>
    <row r="119" spans="1:9" ht="12.75">
      <c r="A119" s="41" t="s">
        <v>135</v>
      </c>
      <c r="B119" s="87" t="s">
        <v>189</v>
      </c>
      <c r="C119" s="191"/>
      <c r="D119" s="191">
        <v>2527</v>
      </c>
      <c r="E119" s="75"/>
      <c r="F119" s="75"/>
      <c r="G119" s="75"/>
      <c r="H119" s="75">
        <f t="shared" si="1"/>
        <v>0</v>
      </c>
      <c r="I119" s="54">
        <f t="shared" si="2"/>
        <v>-2527</v>
      </c>
    </row>
    <row r="120" spans="1:9" ht="12.75">
      <c r="A120" s="58" t="s">
        <v>135</v>
      </c>
      <c r="B120" s="87" t="s">
        <v>137</v>
      </c>
      <c r="C120" s="191">
        <v>3268.9</v>
      </c>
      <c r="D120" s="191">
        <v>3268.9</v>
      </c>
      <c r="E120" s="132"/>
      <c r="F120" s="41"/>
      <c r="G120" s="41"/>
      <c r="H120" s="75">
        <f t="shared" si="1"/>
        <v>0</v>
      </c>
      <c r="I120" s="54">
        <f t="shared" si="2"/>
        <v>-3268.9</v>
      </c>
    </row>
    <row r="121" spans="1:9" ht="12.75">
      <c r="A121" s="48" t="s">
        <v>135</v>
      </c>
      <c r="B121" s="99" t="s">
        <v>138</v>
      </c>
      <c r="C121" s="195">
        <v>8176.9</v>
      </c>
      <c r="D121" s="195">
        <v>8176.9</v>
      </c>
      <c r="E121" s="77">
        <v>4530.659</v>
      </c>
      <c r="F121" s="48"/>
      <c r="G121" s="48">
        <v>5960.4</v>
      </c>
      <c r="H121" s="77">
        <f t="shared" si="1"/>
        <v>55.40802749208135</v>
      </c>
      <c r="I121" s="61">
        <f t="shared" si="2"/>
        <v>-3646.241</v>
      </c>
    </row>
    <row r="122" spans="1:9" ht="12.75">
      <c r="A122" s="48" t="s">
        <v>135</v>
      </c>
      <c r="B122" s="85" t="s">
        <v>139</v>
      </c>
      <c r="C122" s="196">
        <v>568.3</v>
      </c>
      <c r="D122" s="196">
        <v>337.6</v>
      </c>
      <c r="E122" s="59">
        <v>71.9</v>
      </c>
      <c r="F122" s="77"/>
      <c r="G122" s="77">
        <v>128.7</v>
      </c>
      <c r="H122" s="77">
        <f t="shared" si="1"/>
        <v>21.29739336492891</v>
      </c>
      <c r="I122" s="61">
        <f t="shared" si="2"/>
        <v>-265.70000000000005</v>
      </c>
    </row>
    <row r="123" spans="1:9" ht="12.75">
      <c r="A123" s="48" t="s">
        <v>135</v>
      </c>
      <c r="B123" s="85" t="s">
        <v>238</v>
      </c>
      <c r="C123" s="196"/>
      <c r="D123" s="196"/>
      <c r="E123" s="59"/>
      <c r="F123" s="77"/>
      <c r="G123" s="77"/>
      <c r="H123" s="77" t="e">
        <f t="shared" si="1"/>
        <v>#DIV/0!</v>
      </c>
      <c r="I123" s="61">
        <f t="shared" si="2"/>
        <v>0</v>
      </c>
    </row>
    <row r="124" spans="1:9" ht="12.75">
      <c r="A124" s="48" t="s">
        <v>135</v>
      </c>
      <c r="B124" s="87" t="s">
        <v>262</v>
      </c>
      <c r="C124" s="195">
        <v>2053.6</v>
      </c>
      <c r="D124" s="195">
        <v>2053.6</v>
      </c>
      <c r="E124" s="77">
        <v>2053.6</v>
      </c>
      <c r="F124" s="77"/>
      <c r="G124" s="77"/>
      <c r="H124" s="77"/>
      <c r="I124" s="49"/>
    </row>
    <row r="125" spans="1:9" ht="12.75">
      <c r="A125" s="48" t="s">
        <v>135</v>
      </c>
      <c r="B125" s="87" t="s">
        <v>261</v>
      </c>
      <c r="C125" s="195">
        <v>885</v>
      </c>
      <c r="D125" s="195">
        <v>665</v>
      </c>
      <c r="E125" s="77"/>
      <c r="F125" s="77"/>
      <c r="G125" s="77"/>
      <c r="H125" s="77">
        <f t="shared" si="1"/>
        <v>0</v>
      </c>
      <c r="I125" s="49">
        <f t="shared" si="2"/>
        <v>-665</v>
      </c>
    </row>
    <row r="126" spans="1:9" ht="12.75">
      <c r="A126" s="48" t="s">
        <v>135</v>
      </c>
      <c r="B126" s="99" t="s">
        <v>263</v>
      </c>
      <c r="C126" s="195">
        <v>2018.1</v>
      </c>
      <c r="D126" s="195">
        <v>2018.1</v>
      </c>
      <c r="E126" s="59"/>
      <c r="F126" s="59"/>
      <c r="G126" s="59"/>
      <c r="H126" s="59">
        <f t="shared" si="1"/>
        <v>0</v>
      </c>
      <c r="I126" s="61">
        <f t="shared" si="2"/>
        <v>-2018.1</v>
      </c>
    </row>
    <row r="127" spans="1:9" ht="13.5" thickBot="1">
      <c r="A127" s="48" t="s">
        <v>135</v>
      </c>
      <c r="B127" s="85" t="s">
        <v>295</v>
      </c>
      <c r="C127" s="196"/>
      <c r="D127" s="196"/>
      <c r="E127" s="59"/>
      <c r="F127" s="59"/>
      <c r="G127" s="59">
        <v>366.9</v>
      </c>
      <c r="H127" s="59" t="e">
        <f t="shared" si="1"/>
        <v>#DIV/0!</v>
      </c>
      <c r="I127" s="61">
        <f t="shared" si="2"/>
        <v>0</v>
      </c>
    </row>
    <row r="128" spans="1:9" ht="13.5" thickBot="1">
      <c r="A128" s="123" t="s">
        <v>141</v>
      </c>
      <c r="B128" s="141" t="s">
        <v>142</v>
      </c>
      <c r="C128" s="142">
        <f>C137+C130+C131+C132+C133+C134+C135+C136+C159+C160+C161+C162+C163+C164</f>
        <v>244682.84799999994</v>
      </c>
      <c r="D128" s="142">
        <f>D137+D130+D131+D132+D133+D134+D135+D136+D159+D160+D161+D162+D163+D164</f>
        <v>246338.09999999992</v>
      </c>
      <c r="E128" s="142">
        <f>E137+E130+E131+E132+E133+E134+E135+E136+E159+E160+E161+E162+E163+E164</f>
        <v>107927.46435000002</v>
      </c>
      <c r="F128" s="142">
        <f>F137+F130+F131+F132+F133+F134+F135+F136+F159+F160+F161+F162+F163+F164</f>
        <v>0</v>
      </c>
      <c r="G128" s="142">
        <f>G137+G130+G131+G132+G133+G134+G135+G136+G159+G160+G161+G162+G163+G164</f>
        <v>98547.41700000002</v>
      </c>
      <c r="H128" s="143">
        <f t="shared" si="1"/>
        <v>43.81273718925333</v>
      </c>
      <c r="I128" s="144">
        <f t="shared" si="2"/>
        <v>-138410.6356499999</v>
      </c>
    </row>
    <row r="129" spans="1:9" ht="24" customHeight="1">
      <c r="A129" s="41" t="s">
        <v>206</v>
      </c>
      <c r="B129" s="145" t="s">
        <v>207</v>
      </c>
      <c r="C129" s="200"/>
      <c r="D129" s="200"/>
      <c r="E129" s="137"/>
      <c r="F129" s="111"/>
      <c r="G129" s="137"/>
      <c r="H129" s="24"/>
      <c r="I129" s="60"/>
    </row>
    <row r="130" spans="1:9" ht="12.75">
      <c r="A130" s="41" t="s">
        <v>143</v>
      </c>
      <c r="B130" s="146" t="s">
        <v>144</v>
      </c>
      <c r="C130" s="201">
        <v>636.5</v>
      </c>
      <c r="D130" s="201">
        <v>661.5</v>
      </c>
      <c r="E130" s="46">
        <v>661.5</v>
      </c>
      <c r="F130" s="46"/>
      <c r="G130" s="46">
        <v>626.7</v>
      </c>
      <c r="H130" s="75">
        <f t="shared" si="1"/>
        <v>100</v>
      </c>
      <c r="I130" s="54">
        <f t="shared" si="2"/>
        <v>0</v>
      </c>
    </row>
    <row r="131" spans="1:9" ht="25.5">
      <c r="A131" s="41" t="s">
        <v>180</v>
      </c>
      <c r="B131" s="147" t="s">
        <v>195</v>
      </c>
      <c r="C131" s="202">
        <v>22180.3</v>
      </c>
      <c r="D131" s="202">
        <v>22180.3</v>
      </c>
      <c r="E131" s="59">
        <v>9028.8</v>
      </c>
      <c r="F131" s="58"/>
      <c r="G131" s="59">
        <v>6120</v>
      </c>
      <c r="H131" s="59">
        <f t="shared" si="1"/>
        <v>40.70639260965812</v>
      </c>
      <c r="I131" s="54">
        <f t="shared" si="2"/>
        <v>-13151.5</v>
      </c>
    </row>
    <row r="132" spans="1:9" ht="38.25">
      <c r="A132" s="58" t="s">
        <v>209</v>
      </c>
      <c r="B132" s="147" t="s">
        <v>211</v>
      </c>
      <c r="C132" s="201">
        <v>120.6</v>
      </c>
      <c r="D132" s="201">
        <v>120.6</v>
      </c>
      <c r="E132" s="59">
        <v>46.65</v>
      </c>
      <c r="F132" s="58"/>
      <c r="G132" s="58">
        <v>46.4</v>
      </c>
      <c r="H132" s="59"/>
      <c r="I132" s="54"/>
    </row>
    <row r="133" spans="1:10" ht="12.75">
      <c r="A133" s="58" t="s">
        <v>146</v>
      </c>
      <c r="B133" s="85" t="s">
        <v>147</v>
      </c>
      <c r="C133" s="191">
        <v>1220.6</v>
      </c>
      <c r="D133" s="191">
        <v>1220.6</v>
      </c>
      <c r="E133" s="58">
        <v>1220.6</v>
      </c>
      <c r="F133" s="58"/>
      <c r="G133" s="58">
        <v>1171.6</v>
      </c>
      <c r="H133" s="59">
        <f t="shared" si="1"/>
        <v>100</v>
      </c>
      <c r="I133" s="54">
        <f t="shared" si="2"/>
        <v>0</v>
      </c>
      <c r="J133" s="13"/>
    </row>
    <row r="134" spans="1:10" ht="25.5">
      <c r="A134" s="58" t="s">
        <v>203</v>
      </c>
      <c r="B134" s="147" t="s">
        <v>204</v>
      </c>
      <c r="C134" s="201">
        <v>421.4</v>
      </c>
      <c r="D134" s="201">
        <v>421.4</v>
      </c>
      <c r="E134" s="59">
        <v>75.25375</v>
      </c>
      <c r="F134" s="58"/>
      <c r="G134" s="59">
        <v>42.8</v>
      </c>
      <c r="H134" s="59"/>
      <c r="I134" s="54"/>
      <c r="J134" s="13"/>
    </row>
    <row r="135" spans="1:10" s="13" customFormat="1" ht="12.75">
      <c r="A135" s="58" t="s">
        <v>148</v>
      </c>
      <c r="B135" s="85" t="s">
        <v>149</v>
      </c>
      <c r="C135" s="191"/>
      <c r="D135" s="191">
        <v>2139</v>
      </c>
      <c r="E135" s="58">
        <v>1246</v>
      </c>
      <c r="F135" s="58"/>
      <c r="G135" s="58">
        <v>1046</v>
      </c>
      <c r="H135" s="59">
        <f t="shared" si="1"/>
        <v>58.251519401589526</v>
      </c>
      <c r="I135" s="54">
        <f t="shared" si="2"/>
        <v>-893</v>
      </c>
      <c r="J135" s="8"/>
    </row>
    <row r="136" spans="1:9" ht="13.5" thickBot="1">
      <c r="A136" s="48" t="s">
        <v>150</v>
      </c>
      <c r="B136" s="99" t="s">
        <v>151</v>
      </c>
      <c r="C136" s="194">
        <v>4340.3</v>
      </c>
      <c r="D136" s="194">
        <v>4340.3</v>
      </c>
      <c r="E136" s="48">
        <v>1734.008</v>
      </c>
      <c r="F136" s="48"/>
      <c r="G136" s="206">
        <v>1665.667</v>
      </c>
      <c r="H136" s="77">
        <f t="shared" si="1"/>
        <v>39.95133976914038</v>
      </c>
      <c r="I136" s="45">
        <f t="shared" si="2"/>
        <v>-2606.2920000000004</v>
      </c>
    </row>
    <row r="137" spans="1:9" ht="13.5" thickBot="1">
      <c r="A137" s="148" t="s">
        <v>152</v>
      </c>
      <c r="B137" s="149" t="s">
        <v>153</v>
      </c>
      <c r="C137" s="125">
        <f>C141+C142+C145+C146+C154+C155+C153+C156+C138+C140+C139+C143+C144+C147+C148+C149+C157</f>
        <v>159364.49999999997</v>
      </c>
      <c r="D137" s="125">
        <f>D141+D142+D145+D146+D154+D155+D153+D156+D138+D140+D139+D143+D144+D147+D148+D149+D157</f>
        <v>157920.79999999996</v>
      </c>
      <c r="E137" s="125">
        <f>E141+E142+E145+E146+E154+E155+E153+E156+E138+E140+E139+E143+E144+E147+E148+E149+E157</f>
        <v>74303.23460000001</v>
      </c>
      <c r="F137" s="125">
        <f>F141+F142+F145+F146+F154+F155+F153+F156+F138+F140+F139+F143+F144+F147+F148+F149+F157</f>
        <v>0</v>
      </c>
      <c r="G137" s="125">
        <f>G141+G142+G145+G146+G154+G155+G153+G156+G138+G140+G139+G143+G144+G147+G148+G149+G157</f>
        <v>67450.45000000001</v>
      </c>
      <c r="H137" s="151">
        <f t="shared" si="1"/>
        <v>47.05094870340071</v>
      </c>
      <c r="I137" s="152">
        <f t="shared" si="2"/>
        <v>-83617.56539999995</v>
      </c>
    </row>
    <row r="138" spans="1:9" ht="12.75">
      <c r="A138" s="41" t="s">
        <v>152</v>
      </c>
      <c r="B138" s="85" t="s">
        <v>145</v>
      </c>
      <c r="C138" s="191">
        <v>13249.9</v>
      </c>
      <c r="D138" s="191">
        <v>13249.9</v>
      </c>
      <c r="E138" s="132">
        <v>6050.239</v>
      </c>
      <c r="F138" s="121"/>
      <c r="G138" s="134">
        <v>6045.55</v>
      </c>
      <c r="H138" s="153">
        <f t="shared" si="1"/>
        <v>45.66252575491135</v>
      </c>
      <c r="I138" s="26"/>
    </row>
    <row r="139" spans="1:9" ht="24" customHeight="1">
      <c r="A139" s="41" t="s">
        <v>152</v>
      </c>
      <c r="B139" s="146" t="s">
        <v>201</v>
      </c>
      <c r="C139" s="201">
        <v>2076.2</v>
      </c>
      <c r="D139" s="201">
        <v>2076.2</v>
      </c>
      <c r="E139" s="132">
        <v>1857.387</v>
      </c>
      <c r="F139" s="121"/>
      <c r="G139" s="137">
        <v>1801</v>
      </c>
      <c r="H139" s="59">
        <f t="shared" si="1"/>
        <v>89.46089008766015</v>
      </c>
      <c r="I139" s="26"/>
    </row>
    <row r="140" spans="1:9" ht="16.5" customHeight="1">
      <c r="A140" s="41" t="s">
        <v>152</v>
      </c>
      <c r="B140" s="146" t="s">
        <v>214</v>
      </c>
      <c r="C140" s="201">
        <v>93</v>
      </c>
      <c r="D140" s="201">
        <v>93</v>
      </c>
      <c r="E140" s="132"/>
      <c r="F140" s="121"/>
      <c r="G140" s="111"/>
      <c r="H140" s="59"/>
      <c r="I140" s="26"/>
    </row>
    <row r="141" spans="1:9" ht="12.75">
      <c r="A141" s="41" t="s">
        <v>152</v>
      </c>
      <c r="B141" s="146" t="s">
        <v>154</v>
      </c>
      <c r="C141" s="201">
        <v>10356.3</v>
      </c>
      <c r="D141" s="201">
        <v>10356.3</v>
      </c>
      <c r="E141" s="75">
        <v>3186.7609</v>
      </c>
      <c r="F141" s="75"/>
      <c r="G141" s="75">
        <v>3186.4</v>
      </c>
      <c r="H141" s="75">
        <f t="shared" si="1"/>
        <v>30.77123007251625</v>
      </c>
      <c r="I141" s="54">
        <f t="shared" si="2"/>
        <v>-7169.539099999999</v>
      </c>
    </row>
    <row r="142" spans="1:9" ht="12.75">
      <c r="A142" s="58" t="s">
        <v>152</v>
      </c>
      <c r="B142" s="85" t="s">
        <v>155</v>
      </c>
      <c r="C142" s="196">
        <v>97299.7</v>
      </c>
      <c r="D142" s="196">
        <v>97299.7</v>
      </c>
      <c r="E142" s="58">
        <v>47747</v>
      </c>
      <c r="F142" s="58"/>
      <c r="G142" s="58">
        <v>41522</v>
      </c>
      <c r="H142" s="59">
        <f t="shared" si="1"/>
        <v>49.07209374746274</v>
      </c>
      <c r="I142" s="54">
        <f t="shared" si="2"/>
        <v>-49552.7</v>
      </c>
    </row>
    <row r="143" spans="1:9" ht="12.75">
      <c r="A143" s="58" t="s">
        <v>152</v>
      </c>
      <c r="B143" s="85" t="s">
        <v>266</v>
      </c>
      <c r="C143" s="196">
        <v>285.8</v>
      </c>
      <c r="D143" s="196">
        <v>285.8</v>
      </c>
      <c r="E143" s="58">
        <v>119.084</v>
      </c>
      <c r="F143" s="58"/>
      <c r="G143" s="58">
        <v>112.5</v>
      </c>
      <c r="H143" s="59">
        <f t="shared" si="1"/>
        <v>41.66689993002099</v>
      </c>
      <c r="I143" s="54"/>
    </row>
    <row r="144" spans="1:9" ht="12.75">
      <c r="A144" s="58" t="s">
        <v>152</v>
      </c>
      <c r="B144" s="85" t="s">
        <v>267</v>
      </c>
      <c r="C144" s="196">
        <v>4354.2</v>
      </c>
      <c r="D144" s="196">
        <v>3421.1</v>
      </c>
      <c r="E144" s="58">
        <v>1890</v>
      </c>
      <c r="F144" s="58"/>
      <c r="G144" s="58"/>
      <c r="H144" s="59"/>
      <c r="I144" s="54"/>
    </row>
    <row r="145" spans="1:9" ht="12.75">
      <c r="A145" s="58" t="s">
        <v>152</v>
      </c>
      <c r="B145" s="85" t="s">
        <v>156</v>
      </c>
      <c r="C145" s="196">
        <v>14772.4</v>
      </c>
      <c r="D145" s="196">
        <v>14772.4</v>
      </c>
      <c r="E145" s="59">
        <v>6155.166</v>
      </c>
      <c r="F145" s="58"/>
      <c r="G145" s="58">
        <v>7641.6</v>
      </c>
      <c r="H145" s="59">
        <f t="shared" si="1"/>
        <v>41.666662153746174</v>
      </c>
      <c r="I145" s="54">
        <f t="shared" si="2"/>
        <v>-8617.234</v>
      </c>
    </row>
    <row r="146" spans="1:9" ht="12.75">
      <c r="A146" s="58" t="s">
        <v>152</v>
      </c>
      <c r="B146" s="85" t="s">
        <v>157</v>
      </c>
      <c r="C146" s="196">
        <v>403.1</v>
      </c>
      <c r="D146" s="196">
        <v>403.1</v>
      </c>
      <c r="E146" s="58">
        <v>201.55</v>
      </c>
      <c r="F146" s="58"/>
      <c r="G146" s="58">
        <v>190.4</v>
      </c>
      <c r="H146" s="59">
        <f t="shared" si="1"/>
        <v>50</v>
      </c>
      <c r="I146" s="54">
        <f t="shared" si="2"/>
        <v>-201.55</v>
      </c>
    </row>
    <row r="147" spans="1:9" ht="12.75">
      <c r="A147" s="58" t="s">
        <v>152</v>
      </c>
      <c r="B147" s="85" t="s">
        <v>264</v>
      </c>
      <c r="C147" s="196">
        <v>72.8</v>
      </c>
      <c r="D147" s="196">
        <v>72.8</v>
      </c>
      <c r="E147" s="58">
        <v>30.332</v>
      </c>
      <c r="F147" s="58"/>
      <c r="G147" s="58"/>
      <c r="H147" s="59"/>
      <c r="I147" s="54"/>
    </row>
    <row r="148" spans="1:9" ht="12.75">
      <c r="A148" s="58" t="s">
        <v>152</v>
      </c>
      <c r="B148" s="85" t="s">
        <v>265</v>
      </c>
      <c r="C148" s="196">
        <v>24.4</v>
      </c>
      <c r="D148" s="196">
        <v>24.4</v>
      </c>
      <c r="E148" s="58">
        <v>10.16666</v>
      </c>
      <c r="F148" s="58"/>
      <c r="G148" s="58"/>
      <c r="H148" s="59"/>
      <c r="I148" s="54"/>
    </row>
    <row r="149" spans="1:9" ht="12.75">
      <c r="A149" s="58" t="s">
        <v>152</v>
      </c>
      <c r="B149" s="85" t="s">
        <v>205</v>
      </c>
      <c r="C149" s="196">
        <v>51.5</v>
      </c>
      <c r="D149" s="196">
        <v>51.5</v>
      </c>
      <c r="E149" s="58">
        <v>51.5</v>
      </c>
      <c r="F149" s="58"/>
      <c r="G149" s="58"/>
      <c r="H149" s="59"/>
      <c r="I149" s="54"/>
    </row>
    <row r="150" spans="1:9" s="13" customFormat="1" ht="12.75">
      <c r="A150" s="10" t="s">
        <v>2</v>
      </c>
      <c r="B150" s="11"/>
      <c r="C150" s="11" t="s">
        <v>228</v>
      </c>
      <c r="D150" s="12" t="s">
        <v>182</v>
      </c>
      <c r="E150" s="10" t="s">
        <v>3</v>
      </c>
      <c r="F150" s="10"/>
      <c r="G150" s="10" t="s">
        <v>3</v>
      </c>
      <c r="H150" s="332" t="s">
        <v>183</v>
      </c>
      <c r="I150" s="333"/>
    </row>
    <row r="151" spans="1:9" s="13" customFormat="1" ht="12.75">
      <c r="A151" s="14" t="s">
        <v>4</v>
      </c>
      <c r="B151" s="14" t="s">
        <v>5</v>
      </c>
      <c r="C151" s="14" t="s">
        <v>182</v>
      </c>
      <c r="D151" s="15" t="s">
        <v>229</v>
      </c>
      <c r="E151" s="16" t="s">
        <v>293</v>
      </c>
      <c r="F151" s="17"/>
      <c r="G151" s="16" t="s">
        <v>293</v>
      </c>
      <c r="H151" s="10" t="s">
        <v>8</v>
      </c>
      <c r="I151" s="18" t="s">
        <v>9</v>
      </c>
    </row>
    <row r="152" spans="1:9" ht="12.75">
      <c r="A152" s="19" t="s">
        <v>7</v>
      </c>
      <c r="B152" s="20"/>
      <c r="C152" s="19" t="s">
        <v>6</v>
      </c>
      <c r="D152" s="21"/>
      <c r="E152" s="19" t="s">
        <v>243</v>
      </c>
      <c r="F152" s="20"/>
      <c r="G152" s="19" t="s">
        <v>242</v>
      </c>
      <c r="H152" s="22"/>
      <c r="I152" s="23"/>
    </row>
    <row r="153" spans="1:9" ht="12.75">
      <c r="A153" s="58" t="s">
        <v>152</v>
      </c>
      <c r="B153" s="85" t="s">
        <v>158</v>
      </c>
      <c r="C153" s="196">
        <v>823.2</v>
      </c>
      <c r="D153" s="196">
        <v>823.2</v>
      </c>
      <c r="E153" s="58"/>
      <c r="F153" s="58"/>
      <c r="G153" s="58">
        <v>679.4</v>
      </c>
      <c r="H153" s="59">
        <f t="shared" si="1"/>
        <v>0</v>
      </c>
      <c r="I153" s="54">
        <f t="shared" si="2"/>
        <v>-823.2</v>
      </c>
    </row>
    <row r="154" spans="1:9" ht="12.75">
      <c r="A154" s="58" t="s">
        <v>152</v>
      </c>
      <c r="B154" s="85" t="s">
        <v>159</v>
      </c>
      <c r="C154" s="196">
        <v>200.7</v>
      </c>
      <c r="D154" s="196">
        <v>200.7</v>
      </c>
      <c r="E154" s="59">
        <v>63.916</v>
      </c>
      <c r="F154" s="59"/>
      <c r="G154" s="59">
        <v>73.8</v>
      </c>
      <c r="H154" s="59">
        <f t="shared" si="1"/>
        <v>31.84653712007972</v>
      </c>
      <c r="I154" s="54">
        <f t="shared" si="2"/>
        <v>-136.784</v>
      </c>
    </row>
    <row r="155" spans="1:9" ht="12.75">
      <c r="A155" s="58" t="s">
        <v>152</v>
      </c>
      <c r="B155" s="85" t="s">
        <v>160</v>
      </c>
      <c r="C155" s="196">
        <v>278</v>
      </c>
      <c r="D155" s="196">
        <v>278</v>
      </c>
      <c r="E155" s="59">
        <v>115</v>
      </c>
      <c r="F155" s="58"/>
      <c r="G155" s="58">
        <v>110</v>
      </c>
      <c r="H155" s="59">
        <f t="shared" si="1"/>
        <v>41.36690647482014</v>
      </c>
      <c r="I155" s="54">
        <f t="shared" si="2"/>
        <v>-163</v>
      </c>
    </row>
    <row r="156" spans="1:9" ht="12.75">
      <c r="A156" s="58" t="s">
        <v>152</v>
      </c>
      <c r="B156" s="85" t="s">
        <v>161</v>
      </c>
      <c r="C156" s="191">
        <v>14100.4</v>
      </c>
      <c r="D156" s="191">
        <v>14100.4</v>
      </c>
      <c r="E156" s="77">
        <v>6639.01</v>
      </c>
      <c r="F156" s="77"/>
      <c r="G156" s="77">
        <v>6087.8</v>
      </c>
      <c r="H156" s="59">
        <f t="shared" si="1"/>
        <v>47.083841593146296</v>
      </c>
      <c r="I156" s="54">
        <f t="shared" si="2"/>
        <v>-7461.389999999999</v>
      </c>
    </row>
    <row r="157" spans="1:9" ht="12.75">
      <c r="A157" s="58" t="s">
        <v>152</v>
      </c>
      <c r="B157" s="87" t="s">
        <v>268</v>
      </c>
      <c r="C157" s="191">
        <v>922.9</v>
      </c>
      <c r="D157" s="191">
        <v>412.3</v>
      </c>
      <c r="E157" s="77">
        <v>186.12304</v>
      </c>
      <c r="F157" s="77"/>
      <c r="G157" s="77"/>
      <c r="H157" s="59">
        <f t="shared" si="1"/>
        <v>45.14262430269221</v>
      </c>
      <c r="I157" s="54">
        <f t="shared" si="2"/>
        <v>-226.17696</v>
      </c>
    </row>
    <row r="158" spans="1:9" ht="12.75">
      <c r="A158" s="58" t="s">
        <v>152</v>
      </c>
      <c r="B158" s="87" t="s">
        <v>269</v>
      </c>
      <c r="C158" s="191"/>
      <c r="D158" s="191"/>
      <c r="E158" s="77"/>
      <c r="F158" s="77"/>
      <c r="G158" s="77"/>
      <c r="H158" s="59"/>
      <c r="I158" s="54"/>
    </row>
    <row r="159" spans="1:9" ht="51" customHeight="1">
      <c r="A159" s="41" t="s">
        <v>287</v>
      </c>
      <c r="B159" s="146" t="s">
        <v>213</v>
      </c>
      <c r="C159" s="203">
        <v>3145.1</v>
      </c>
      <c r="D159" s="203">
        <v>3645.8</v>
      </c>
      <c r="E159" s="77"/>
      <c r="F159" s="77"/>
      <c r="G159" s="77">
        <v>3038.6</v>
      </c>
      <c r="H159" s="24">
        <f t="shared" si="1"/>
        <v>0</v>
      </c>
      <c r="I159" s="26">
        <f t="shared" si="2"/>
        <v>-3645.8</v>
      </c>
    </row>
    <row r="160" spans="1:9" ht="12.75">
      <c r="A160" s="41" t="s">
        <v>162</v>
      </c>
      <c r="B160" s="87" t="s">
        <v>163</v>
      </c>
      <c r="C160" s="204">
        <v>7835.3</v>
      </c>
      <c r="D160" s="204">
        <v>7835.3</v>
      </c>
      <c r="E160" s="59">
        <v>3105</v>
      </c>
      <c r="F160" s="59"/>
      <c r="G160" s="59">
        <v>3115</v>
      </c>
      <c r="H160" s="24">
        <f t="shared" si="1"/>
        <v>39.628348627365895</v>
      </c>
      <c r="I160" s="26">
        <f t="shared" si="2"/>
        <v>-4730.3</v>
      </c>
    </row>
    <row r="161" spans="1:9" ht="12.75">
      <c r="A161" s="41" t="s">
        <v>162</v>
      </c>
      <c r="B161" s="87" t="s">
        <v>164</v>
      </c>
      <c r="C161" s="204">
        <v>3541.6</v>
      </c>
      <c r="D161" s="204">
        <v>3541.6</v>
      </c>
      <c r="E161" s="59">
        <v>1576.846</v>
      </c>
      <c r="F161" s="59"/>
      <c r="G161" s="59">
        <v>1311.2</v>
      </c>
      <c r="H161" s="24">
        <f t="shared" si="1"/>
        <v>44.523548678563365</v>
      </c>
      <c r="I161" s="60">
        <f t="shared" si="2"/>
        <v>-1964.754</v>
      </c>
    </row>
    <row r="162" spans="1:9" ht="12.75">
      <c r="A162" s="46" t="s">
        <v>165</v>
      </c>
      <c r="B162" s="94" t="s">
        <v>166</v>
      </c>
      <c r="C162" s="205">
        <v>1633.3</v>
      </c>
      <c r="D162" s="205">
        <v>1633.3</v>
      </c>
      <c r="E162" s="51">
        <v>100</v>
      </c>
      <c r="F162" s="51"/>
      <c r="G162" s="51">
        <v>350</v>
      </c>
      <c r="H162" s="31">
        <f t="shared" si="1"/>
        <v>6.122573930080206</v>
      </c>
      <c r="I162" s="32">
        <f t="shared" si="2"/>
        <v>-1533.3</v>
      </c>
    </row>
    <row r="163" spans="1:9" ht="13.5" thickBot="1">
      <c r="A163" s="48" t="s">
        <v>270</v>
      </c>
      <c r="B163" s="101" t="s">
        <v>271</v>
      </c>
      <c r="C163" s="206">
        <v>76.348</v>
      </c>
      <c r="D163" s="206">
        <v>510.6</v>
      </c>
      <c r="E163" s="77">
        <v>75.572</v>
      </c>
      <c r="F163" s="31"/>
      <c r="G163" s="31"/>
      <c r="H163" s="31">
        <f t="shared" si="1"/>
        <v>14.800626713670193</v>
      </c>
      <c r="I163" s="40">
        <f t="shared" si="2"/>
        <v>-435.028</v>
      </c>
    </row>
    <row r="164" spans="1:9" ht="13.5" thickBot="1">
      <c r="A164" s="123" t="s">
        <v>167</v>
      </c>
      <c r="B164" s="124" t="s">
        <v>168</v>
      </c>
      <c r="C164" s="125">
        <f>C165</f>
        <v>40167</v>
      </c>
      <c r="D164" s="125">
        <f>D165</f>
        <v>40167</v>
      </c>
      <c r="E164" s="179">
        <f>E165</f>
        <v>14754</v>
      </c>
      <c r="F164" s="179"/>
      <c r="G164" s="179">
        <f>G165</f>
        <v>12563</v>
      </c>
      <c r="H164" s="180">
        <f t="shared" si="1"/>
        <v>36.731645380536264</v>
      </c>
      <c r="I164" s="181">
        <f t="shared" si="2"/>
        <v>-25413</v>
      </c>
    </row>
    <row r="165" spans="1:9" ht="13.5" thickBot="1">
      <c r="A165" s="154" t="s">
        <v>169</v>
      </c>
      <c r="B165" s="155" t="s">
        <v>170</v>
      </c>
      <c r="C165" s="205">
        <v>40167</v>
      </c>
      <c r="D165" s="205">
        <v>40167</v>
      </c>
      <c r="E165" s="135">
        <v>14754</v>
      </c>
      <c r="F165" s="135"/>
      <c r="G165" s="135">
        <v>12563</v>
      </c>
      <c r="H165" s="44">
        <f t="shared" si="1"/>
        <v>36.731645380536264</v>
      </c>
      <c r="I165" s="45">
        <f t="shared" si="2"/>
        <v>-25413</v>
      </c>
    </row>
    <row r="166" spans="1:9" ht="13.5" thickBot="1">
      <c r="A166" s="123" t="s">
        <v>171</v>
      </c>
      <c r="B166" s="124" t="s">
        <v>197</v>
      </c>
      <c r="C166" s="125">
        <f>C171+C172+C167+C169+C170</f>
        <v>23348.325</v>
      </c>
      <c r="D166" s="125">
        <f>D171+D172+D167+D169+D170+D168</f>
        <v>46396.075939999995</v>
      </c>
      <c r="E166" s="125">
        <f>E171+E172+E167+E169+E170+E168</f>
        <v>8435.950939999999</v>
      </c>
      <c r="F166" s="158"/>
      <c r="G166" s="150">
        <f>G171+G172+G167+G169</f>
        <v>6419</v>
      </c>
      <c r="H166" s="151">
        <f t="shared" si="1"/>
        <v>18.18246644588969</v>
      </c>
      <c r="I166" s="152">
        <f t="shared" si="2"/>
        <v>-37960.125</v>
      </c>
    </row>
    <row r="167" spans="1:9" ht="12.75">
      <c r="A167" s="41" t="s">
        <v>173</v>
      </c>
      <c r="B167" s="87" t="s">
        <v>172</v>
      </c>
      <c r="C167" s="191"/>
      <c r="D167" s="191">
        <v>1826</v>
      </c>
      <c r="E167" s="75">
        <v>913.594</v>
      </c>
      <c r="F167" s="157"/>
      <c r="G167" s="75">
        <v>141.7</v>
      </c>
      <c r="H167" s="25"/>
      <c r="I167" s="26"/>
    </row>
    <row r="168" spans="1:9" ht="12.75">
      <c r="A168" s="41" t="s">
        <v>173</v>
      </c>
      <c r="B168" s="94" t="s">
        <v>294</v>
      </c>
      <c r="C168" s="196"/>
      <c r="D168" s="198">
        <v>20083</v>
      </c>
      <c r="E168" s="75"/>
      <c r="F168" s="157"/>
      <c r="G168" s="75"/>
      <c r="H168" s="25"/>
      <c r="I168" s="26"/>
    </row>
    <row r="169" spans="1:9" ht="12.75">
      <c r="A169" s="58" t="s">
        <v>198</v>
      </c>
      <c r="B169" s="156" t="s">
        <v>290</v>
      </c>
      <c r="C169" s="192"/>
      <c r="D169" s="192">
        <v>550</v>
      </c>
      <c r="E169" s="75">
        <v>101.43984</v>
      </c>
      <c r="F169" s="157"/>
      <c r="G169" s="75"/>
      <c r="H169" s="25"/>
      <c r="I169" s="26"/>
    </row>
    <row r="170" spans="1:9" ht="26.25" thickBot="1">
      <c r="A170" s="48" t="s">
        <v>225</v>
      </c>
      <c r="B170" s="156" t="s">
        <v>226</v>
      </c>
      <c r="C170" s="207"/>
      <c r="D170" s="207"/>
      <c r="E170" s="44"/>
      <c r="F170" s="116"/>
      <c r="G170" s="44"/>
      <c r="H170" s="177"/>
      <c r="I170" s="32"/>
    </row>
    <row r="171" spans="1:9" ht="13.5" thickBot="1">
      <c r="A171" s="123" t="s">
        <v>190</v>
      </c>
      <c r="B171" s="178" t="s">
        <v>191</v>
      </c>
      <c r="C171" s="125">
        <v>23348.325</v>
      </c>
      <c r="D171" s="125">
        <v>23937.07594</v>
      </c>
      <c r="E171" s="150">
        <v>7420.9171</v>
      </c>
      <c r="F171" s="150"/>
      <c r="G171" s="150">
        <v>6277.3</v>
      </c>
      <c r="H171" s="150">
        <f t="shared" si="1"/>
        <v>31.001769466751334</v>
      </c>
      <c r="I171" s="152">
        <f t="shared" si="2"/>
        <v>-16516.15884</v>
      </c>
    </row>
    <row r="172" spans="1:9" ht="13.5">
      <c r="A172" s="183" t="s">
        <v>174</v>
      </c>
      <c r="B172" s="183" t="s">
        <v>168</v>
      </c>
      <c r="C172" s="208">
        <f>C175+C173</f>
        <v>0</v>
      </c>
      <c r="D172" s="208">
        <f>D175+D173</f>
        <v>0</v>
      </c>
      <c r="E172" s="184">
        <f>E175+E173+E174</f>
        <v>0</v>
      </c>
      <c r="F172" s="185"/>
      <c r="G172" s="185"/>
      <c r="H172" s="186"/>
      <c r="I172" s="187">
        <f t="shared" si="2"/>
        <v>0</v>
      </c>
    </row>
    <row r="173" spans="1:9" ht="25.5">
      <c r="A173" s="41" t="s">
        <v>175</v>
      </c>
      <c r="B173" s="182" t="s">
        <v>239</v>
      </c>
      <c r="C173" s="209"/>
      <c r="D173" s="209"/>
      <c r="E173" s="75"/>
      <c r="F173" s="24"/>
      <c r="G173" s="59"/>
      <c r="H173" s="24"/>
      <c r="I173" s="60"/>
    </row>
    <row r="174" spans="1:9" ht="12.75">
      <c r="A174" s="41" t="s">
        <v>175</v>
      </c>
      <c r="B174" s="146" t="s">
        <v>235</v>
      </c>
      <c r="C174" s="201"/>
      <c r="D174" s="201"/>
      <c r="E174" s="75"/>
      <c r="F174" s="84"/>
      <c r="G174" s="75"/>
      <c r="H174" s="84"/>
      <c r="I174" s="26"/>
    </row>
    <row r="175" spans="1:9" ht="12.75">
      <c r="A175" s="41" t="s">
        <v>175</v>
      </c>
      <c r="B175" s="87" t="s">
        <v>170</v>
      </c>
      <c r="C175" s="191"/>
      <c r="D175" s="191"/>
      <c r="E175" s="132"/>
      <c r="F175" s="75"/>
      <c r="G175" s="75"/>
      <c r="H175" s="75"/>
      <c r="I175" s="54">
        <f t="shared" si="2"/>
        <v>0</v>
      </c>
    </row>
    <row r="176" spans="1:9" ht="12.75">
      <c r="A176" s="28" t="s">
        <v>241</v>
      </c>
      <c r="B176" s="27" t="s">
        <v>224</v>
      </c>
      <c r="C176" s="210"/>
      <c r="D176" s="210">
        <v>5006.414</v>
      </c>
      <c r="E176" s="121">
        <v>506.414</v>
      </c>
      <c r="F176" s="75"/>
      <c r="G176" s="75">
        <v>1.84</v>
      </c>
      <c r="H176" s="75"/>
      <c r="I176" s="54"/>
    </row>
    <row r="177" spans="1:9" ht="12.75">
      <c r="A177" s="28" t="s">
        <v>218</v>
      </c>
      <c r="B177" s="37" t="s">
        <v>116</v>
      </c>
      <c r="C177" s="210"/>
      <c r="D177" s="210"/>
      <c r="E177" s="111">
        <f>E178</f>
        <v>0</v>
      </c>
      <c r="F177" s="28"/>
      <c r="G177" s="111">
        <f>G178</f>
        <v>0</v>
      </c>
      <c r="H177" s="59" t="e">
        <f>E177*100/D177</f>
        <v>#DIV/0!</v>
      </c>
      <c r="I177" s="54">
        <f>E177-D177</f>
        <v>0</v>
      </c>
    </row>
    <row r="178" spans="1:9" ht="12.75">
      <c r="A178" s="48" t="s">
        <v>220</v>
      </c>
      <c r="B178" s="188" t="s">
        <v>117</v>
      </c>
      <c r="C178" s="206"/>
      <c r="D178" s="206"/>
      <c r="E178" s="59"/>
      <c r="F178" s="59"/>
      <c r="G178" s="59"/>
      <c r="H178" s="59" t="e">
        <f>E178*100/D178</f>
        <v>#DIV/0!</v>
      </c>
      <c r="I178" s="54">
        <f>E178-D178</f>
        <v>0</v>
      </c>
    </row>
    <row r="179" spans="1:9" ht="12.75">
      <c r="A179" s="28" t="s">
        <v>219</v>
      </c>
      <c r="B179" s="37" t="s">
        <v>118</v>
      </c>
      <c r="C179" s="111"/>
      <c r="D179" s="111"/>
      <c r="E179" s="111">
        <f>E180</f>
        <v>-936.53</v>
      </c>
      <c r="F179" s="28"/>
      <c r="G179" s="111">
        <f>G180</f>
        <v>-0.3795</v>
      </c>
      <c r="H179" s="59" t="e">
        <f>E179*100/D179</f>
        <v>#DIV/0!</v>
      </c>
      <c r="I179" s="54">
        <f>E179-D179</f>
        <v>-936.53</v>
      </c>
    </row>
    <row r="180" spans="1:9" ht="13.5" thickBot="1">
      <c r="A180" s="58" t="s">
        <v>221</v>
      </c>
      <c r="B180" s="70" t="s">
        <v>119</v>
      </c>
      <c r="C180" s="137"/>
      <c r="D180" s="137"/>
      <c r="E180" s="59">
        <v>-936.53</v>
      </c>
      <c r="F180" s="59"/>
      <c r="G180" s="59">
        <v>-0.3795</v>
      </c>
      <c r="H180" s="59" t="e">
        <f>E180*100/D180</f>
        <v>#DIV/0!</v>
      </c>
      <c r="I180" s="61">
        <f>E180-D180</f>
        <v>-936.53</v>
      </c>
    </row>
    <row r="181" spans="1:9" ht="13.5" thickBot="1">
      <c r="A181" s="123"/>
      <c r="B181" s="124" t="s">
        <v>176</v>
      </c>
      <c r="C181" s="189">
        <f>C104+C8</f>
        <v>455462.5729999999</v>
      </c>
      <c r="D181" s="189">
        <f>D104+D8</f>
        <v>560168.2899399999</v>
      </c>
      <c r="E181" s="150">
        <f>E104+E8</f>
        <v>199954.36210000003</v>
      </c>
      <c r="F181" s="150">
        <f>F104+F8</f>
        <v>0</v>
      </c>
      <c r="G181" s="150">
        <f>G104+G8+G176</f>
        <v>178694.87850000002</v>
      </c>
      <c r="H181" s="151">
        <f t="shared" si="1"/>
        <v>35.69540898529213</v>
      </c>
      <c r="I181" s="152">
        <f t="shared" si="2"/>
        <v>-360213.9278399999</v>
      </c>
    </row>
    <row r="182" spans="1:9" ht="12.75">
      <c r="A182" s="5"/>
      <c r="B182" s="159"/>
      <c r="C182" s="159"/>
      <c r="D182" s="160"/>
      <c r="E182" s="160"/>
      <c r="F182" s="160"/>
      <c r="G182" s="160"/>
      <c r="H182" s="30"/>
      <c r="I182" s="161"/>
    </row>
    <row r="183" ht="12.75">
      <c r="A183" s="176"/>
    </row>
    <row r="184" spans="1:4" ht="12.75">
      <c r="A184" s="175"/>
      <c r="B184" s="27"/>
      <c r="C184" s="27"/>
      <c r="D184" s="13"/>
    </row>
    <row r="185" spans="1:5" ht="12.75">
      <c r="A185" s="175"/>
      <c r="B185" s="27"/>
      <c r="C185" s="27"/>
      <c r="E185" s="13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</sheetData>
  <sheetProtection/>
  <mergeCells count="4">
    <mergeCell ref="H5:I5"/>
    <mergeCell ref="H49:I49"/>
    <mergeCell ref="H101:I101"/>
    <mergeCell ref="H150:I150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E153" sqref="E153"/>
    </sheetView>
  </sheetViews>
  <sheetFormatPr defaultColWidth="9.00390625" defaultRowHeight="12.75"/>
  <cols>
    <col min="1" max="1" width="23.625" style="76" customWidth="1"/>
    <col min="2" max="2" width="62.75390625" style="5" customWidth="1"/>
    <col min="3" max="3" width="10.375" style="5" customWidth="1"/>
    <col min="4" max="4" width="10.875" style="8" customWidth="1"/>
    <col min="5" max="5" width="10.75390625" style="5" customWidth="1"/>
    <col min="6" max="6" width="11.00390625" style="5" hidden="1" customWidth="1"/>
    <col min="7" max="7" width="10.75390625" style="5" customWidth="1"/>
    <col min="8" max="8" width="9.37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291</v>
      </c>
      <c r="C1" s="6"/>
      <c r="D1" s="7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9.5" thickBot="1">
      <c r="A4" s="5"/>
      <c r="B4" s="6" t="s">
        <v>296</v>
      </c>
      <c r="C4" s="6"/>
      <c r="D4" s="7"/>
      <c r="H4" s="168"/>
      <c r="I4" s="159"/>
    </row>
    <row r="5" spans="1:9" s="13" customFormat="1" ht="13.5" thickBot="1">
      <c r="A5" s="10" t="s">
        <v>2</v>
      </c>
      <c r="B5" s="229"/>
      <c r="C5" s="229" t="s">
        <v>228</v>
      </c>
      <c r="D5" s="243" t="s">
        <v>182</v>
      </c>
      <c r="E5" s="243" t="s">
        <v>3</v>
      </c>
      <c r="F5" s="245"/>
      <c r="G5" s="243" t="s">
        <v>3</v>
      </c>
      <c r="H5" s="334" t="s">
        <v>183</v>
      </c>
      <c r="I5" s="335"/>
    </row>
    <row r="6" spans="1:9" s="13" customFormat="1" ht="12.75">
      <c r="A6" s="14" t="s">
        <v>4</v>
      </c>
      <c r="B6" s="230" t="s">
        <v>5</v>
      </c>
      <c r="C6" s="230" t="s">
        <v>182</v>
      </c>
      <c r="D6" s="230" t="s">
        <v>229</v>
      </c>
      <c r="E6" s="248" t="s">
        <v>298</v>
      </c>
      <c r="F6" s="241"/>
      <c r="G6" s="248" t="s">
        <v>298</v>
      </c>
      <c r="H6" s="243" t="s">
        <v>8</v>
      </c>
      <c r="I6" s="229" t="s">
        <v>9</v>
      </c>
    </row>
    <row r="7" spans="1:9" ht="13.5" thickBot="1">
      <c r="A7" s="19" t="s">
        <v>7</v>
      </c>
      <c r="B7" s="231"/>
      <c r="C7" s="238" t="s">
        <v>6</v>
      </c>
      <c r="D7" s="238"/>
      <c r="E7" s="238" t="s">
        <v>243</v>
      </c>
      <c r="F7" s="52"/>
      <c r="G7" s="238" t="s">
        <v>242</v>
      </c>
      <c r="H7" s="138"/>
      <c r="I7" s="138"/>
    </row>
    <row r="8" spans="1:9" s="27" customFormat="1" ht="12.75">
      <c r="A8" s="23" t="s">
        <v>10</v>
      </c>
      <c r="B8" s="22" t="s">
        <v>11</v>
      </c>
      <c r="C8" s="84">
        <f>C9+C17+C25+C32+C61+C65+C72+C97+C45+C71+C70</f>
        <v>49470.00000000001</v>
      </c>
      <c r="D8" s="84">
        <f>D9+D17+D25+D32+D61+D65+D72+D97+D45+D71+D70</f>
        <v>51980.877920000006</v>
      </c>
      <c r="E8" s="84">
        <f>E9+E17+E25+E32+E61+E65+E72+E97+E45+E71+E70</f>
        <v>26740.78007</v>
      </c>
      <c r="F8" s="24">
        <f>F9+F17+F25+F32+F61+F65+F72+F97+F45+F71+F70</f>
        <v>0</v>
      </c>
      <c r="G8" s="84">
        <f>G9+G17+G25+G32+G61+G65+G72+G97+G45+G71+G70</f>
        <v>23033.100000000006</v>
      </c>
      <c r="H8" s="84">
        <f>E8*100/D8</f>
        <v>51.44349449263784</v>
      </c>
      <c r="I8" s="26">
        <f>E8-D8</f>
        <v>-25240.097850000006</v>
      </c>
    </row>
    <row r="9" spans="1:9" s="34" customFormat="1" ht="13.5">
      <c r="A9" s="35" t="s">
        <v>12</v>
      </c>
      <c r="B9" s="167" t="s">
        <v>13</v>
      </c>
      <c r="C9" s="24">
        <f>C10</f>
        <v>36713</v>
      </c>
      <c r="D9" s="24">
        <f>D10</f>
        <v>36713</v>
      </c>
      <c r="E9" s="24">
        <f>E10</f>
        <v>18569.727</v>
      </c>
      <c r="F9" s="24">
        <f>F10</f>
        <v>0</v>
      </c>
      <c r="G9" s="24">
        <f>G10</f>
        <v>17983.2</v>
      </c>
      <c r="H9" s="31">
        <f>E9*100/D9</f>
        <v>50.58079426906001</v>
      </c>
      <c r="I9" s="32">
        <f>E9-D9</f>
        <v>-18143.273</v>
      </c>
    </row>
    <row r="10" spans="1:9" ht="12.75">
      <c r="A10" s="46" t="s">
        <v>14</v>
      </c>
      <c r="B10" s="76" t="s">
        <v>15</v>
      </c>
      <c r="C10" s="44">
        <f>C13+C14+C15+C16</f>
        <v>36713</v>
      </c>
      <c r="D10" s="44">
        <f>D13+D14+D15+D16</f>
        <v>36713</v>
      </c>
      <c r="E10" s="44">
        <f>E13+E14+E15+E16</f>
        <v>18569.727</v>
      </c>
      <c r="F10" s="44">
        <f>F13+F14+F15+F16</f>
        <v>0</v>
      </c>
      <c r="G10" s="44">
        <f>G13+G14+G15+G16</f>
        <v>17983.2</v>
      </c>
      <c r="H10" s="31">
        <f>E10*100/D10</f>
        <v>50.58079426906001</v>
      </c>
      <c r="I10" s="60">
        <f>E10-D10</f>
        <v>-18143.273</v>
      </c>
    </row>
    <row r="11" spans="1:9" ht="14.25" customHeight="1">
      <c r="A11" s="18"/>
      <c r="B11" s="47" t="s">
        <v>250</v>
      </c>
      <c r="C11" s="218"/>
      <c r="D11" s="58"/>
      <c r="E11" s="59">
        <f>E10*20%/61.44%</f>
        <v>6044.833007812501</v>
      </c>
      <c r="F11" s="59"/>
      <c r="G11" s="59">
        <f>G10*20%/61.44%</f>
        <v>5853.906250000001</v>
      </c>
      <c r="H11" s="24"/>
      <c r="I11" s="60"/>
    </row>
    <row r="12" spans="1:9" ht="0.75" customHeight="1">
      <c r="A12" s="23"/>
      <c r="B12" s="42"/>
      <c r="C12" s="28"/>
      <c r="D12" s="28"/>
      <c r="E12" s="24"/>
      <c r="F12" s="24"/>
      <c r="G12" s="24"/>
      <c r="H12" s="31" t="e">
        <f>E12*100/D12</f>
        <v>#DIV/0!</v>
      </c>
      <c r="I12" s="60">
        <f>E12-D12</f>
        <v>0</v>
      </c>
    </row>
    <row r="13" spans="1:9" ht="25.5">
      <c r="A13" s="1" t="s">
        <v>244</v>
      </c>
      <c r="B13" s="216" t="s">
        <v>276</v>
      </c>
      <c r="C13" s="59">
        <v>35911</v>
      </c>
      <c r="D13" s="59">
        <v>35911</v>
      </c>
      <c r="E13" s="59">
        <v>18398.631</v>
      </c>
      <c r="F13" s="59"/>
      <c r="G13" s="59">
        <v>17983.8</v>
      </c>
      <c r="H13" s="59">
        <f>E13*100/D13</f>
        <v>51.23397009272925</v>
      </c>
      <c r="I13" s="61">
        <f>E13-D13</f>
        <v>-17512.369</v>
      </c>
    </row>
    <row r="14" spans="1:9" ht="63.75">
      <c r="A14" s="1" t="s">
        <v>245</v>
      </c>
      <c r="B14" s="3" t="s">
        <v>277</v>
      </c>
      <c r="C14" s="75">
        <v>690</v>
      </c>
      <c r="D14" s="75">
        <v>690</v>
      </c>
      <c r="E14" s="75">
        <v>57.087</v>
      </c>
      <c r="F14" s="75"/>
      <c r="G14" s="75">
        <v>-32</v>
      </c>
      <c r="H14" s="75"/>
      <c r="I14" s="61">
        <f>E14-D14</f>
        <v>-632.913</v>
      </c>
    </row>
    <row r="15" spans="1:9" ht="27" customHeight="1">
      <c r="A15" s="1" t="s">
        <v>246</v>
      </c>
      <c r="B15" s="4" t="s">
        <v>247</v>
      </c>
      <c r="C15" s="59">
        <v>112</v>
      </c>
      <c r="D15" s="59">
        <v>112</v>
      </c>
      <c r="E15" s="59">
        <v>114.009</v>
      </c>
      <c r="F15" s="59"/>
      <c r="G15" s="59">
        <v>31.4</v>
      </c>
      <c r="H15" s="59">
        <f>E15*100/D15</f>
        <v>101.79375</v>
      </c>
      <c r="I15" s="61">
        <f>E15-D15</f>
        <v>2.0090000000000003</v>
      </c>
    </row>
    <row r="16" spans="1:9" ht="16.5" customHeight="1">
      <c r="A16" s="1" t="s">
        <v>248</v>
      </c>
      <c r="B16" s="4" t="s">
        <v>249</v>
      </c>
      <c r="C16" s="75"/>
      <c r="D16" s="75"/>
      <c r="E16" s="53"/>
      <c r="F16" s="53"/>
      <c r="G16" s="53"/>
      <c r="H16" s="53"/>
      <c r="I16" s="54">
        <f>E16-D16</f>
        <v>0</v>
      </c>
    </row>
    <row r="17" spans="1:9" s="65" customFormat="1" ht="13.5">
      <c r="A17" s="62" t="s">
        <v>16</v>
      </c>
      <c r="B17" s="63" t="s">
        <v>17</v>
      </c>
      <c r="C17" s="62">
        <f>C18+C22+C23+C24</f>
        <v>7821</v>
      </c>
      <c r="D17" s="62">
        <f>D18+D22+D23+D24</f>
        <v>8171</v>
      </c>
      <c r="E17" s="62">
        <f>E18+E22+E23+E24</f>
        <v>3389.8509999999997</v>
      </c>
      <c r="F17" s="62">
        <f>F18+F22+F23+F24</f>
        <v>0</v>
      </c>
      <c r="G17" s="62">
        <f>G18+G22+G23+G24</f>
        <v>3214.9</v>
      </c>
      <c r="H17" s="24">
        <f>E17*100/D17</f>
        <v>41.48636641781911</v>
      </c>
      <c r="I17" s="26">
        <f aca="true" t="shared" si="0" ref="I17:I25">E17-D17</f>
        <v>-4781.149</v>
      </c>
    </row>
    <row r="18" spans="1:9" s="65" customFormat="1" ht="24" customHeight="1">
      <c r="A18" s="48" t="s">
        <v>177</v>
      </c>
      <c r="B18" s="66" t="s">
        <v>192</v>
      </c>
      <c r="C18" s="67">
        <f>C19+C20</f>
        <v>2243</v>
      </c>
      <c r="D18" s="67">
        <f>D19+D20</f>
        <v>2443</v>
      </c>
      <c r="E18" s="68">
        <f>E19+E20</f>
        <v>1056.659</v>
      </c>
      <c r="F18" s="64"/>
      <c r="G18" s="68">
        <f>G19+G20</f>
        <v>740.6</v>
      </c>
      <c r="H18" s="59">
        <f>E18*100/D18</f>
        <v>43.252517396643476</v>
      </c>
      <c r="I18" s="54">
        <f t="shared" si="0"/>
        <v>-1386.341</v>
      </c>
    </row>
    <row r="19" spans="1:9" s="65" customFormat="1" ht="22.5" customHeight="1">
      <c r="A19" s="48" t="s">
        <v>178</v>
      </c>
      <c r="B19" s="69" t="s">
        <v>193</v>
      </c>
      <c r="C19" s="69">
        <v>496</v>
      </c>
      <c r="D19" s="69">
        <v>696</v>
      </c>
      <c r="E19" s="71">
        <v>384.689</v>
      </c>
      <c r="F19" s="64"/>
      <c r="G19" s="71">
        <v>221.6</v>
      </c>
      <c r="H19" s="59">
        <f>E19*100/D19</f>
        <v>55.27140804597701</v>
      </c>
      <c r="I19" s="54">
        <f t="shared" si="0"/>
        <v>-311.311</v>
      </c>
    </row>
    <row r="20" spans="1:9" ht="24.75" customHeight="1">
      <c r="A20" s="48" t="s">
        <v>179</v>
      </c>
      <c r="B20" s="69" t="s">
        <v>194</v>
      </c>
      <c r="C20" s="72">
        <v>1747</v>
      </c>
      <c r="D20" s="72">
        <v>1747</v>
      </c>
      <c r="E20" s="73">
        <v>671.97</v>
      </c>
      <c r="F20" s="46"/>
      <c r="G20" s="46">
        <v>519</v>
      </c>
      <c r="H20" s="59">
        <f>E20*100/D20</f>
        <v>38.46422438465942</v>
      </c>
      <c r="I20" s="45">
        <f t="shared" si="0"/>
        <v>-1075.03</v>
      </c>
    </row>
    <row r="21" spans="1:9" ht="12.75">
      <c r="A21" s="48" t="s">
        <v>18</v>
      </c>
      <c r="B21" s="47" t="s">
        <v>19</v>
      </c>
      <c r="C21" s="48"/>
      <c r="D21" s="48"/>
      <c r="E21" s="39"/>
      <c r="F21" s="39"/>
      <c r="G21" s="39"/>
      <c r="H21" s="39"/>
      <c r="I21" s="49">
        <f t="shared" si="0"/>
        <v>0</v>
      </c>
    </row>
    <row r="22" spans="1:9" ht="12" customHeight="1">
      <c r="A22" s="41"/>
      <c r="B22" s="52" t="s">
        <v>20</v>
      </c>
      <c r="C22" s="41">
        <v>5156</v>
      </c>
      <c r="D22" s="41">
        <v>5156</v>
      </c>
      <c r="E22" s="53">
        <v>2019.389</v>
      </c>
      <c r="F22" s="53"/>
      <c r="G22" s="53">
        <v>2265.3</v>
      </c>
      <c r="H22" s="53">
        <f>E22*100/D22</f>
        <v>39.165806826997674</v>
      </c>
      <c r="I22" s="54">
        <f t="shared" si="0"/>
        <v>-3136.611</v>
      </c>
    </row>
    <row r="23" spans="1:9" ht="12.75">
      <c r="A23" s="41" t="s">
        <v>21</v>
      </c>
      <c r="B23" s="52" t="s">
        <v>22</v>
      </c>
      <c r="C23" s="41">
        <v>422</v>
      </c>
      <c r="D23" s="41">
        <v>422</v>
      </c>
      <c r="E23" s="74">
        <v>244.865</v>
      </c>
      <c r="F23" s="53"/>
      <c r="G23" s="53">
        <v>209</v>
      </c>
      <c r="H23" s="75">
        <f>E23*100/D23</f>
        <v>58.024881516587676</v>
      </c>
      <c r="I23" s="54">
        <f t="shared" si="0"/>
        <v>-177.135</v>
      </c>
    </row>
    <row r="24" spans="1:9" ht="12.75">
      <c r="A24" s="41" t="s">
        <v>274</v>
      </c>
      <c r="B24" s="5" t="s">
        <v>275</v>
      </c>
      <c r="C24" s="41"/>
      <c r="D24" s="41">
        <v>150</v>
      </c>
      <c r="E24" s="74">
        <v>68.938</v>
      </c>
      <c r="F24" s="53"/>
      <c r="G24" s="53"/>
      <c r="H24" s="44">
        <f>E24*100/D24</f>
        <v>45.958666666666666</v>
      </c>
      <c r="I24" s="45">
        <f t="shared" si="0"/>
        <v>-81.062</v>
      </c>
    </row>
    <row r="25" spans="1:9" ht="13.5">
      <c r="A25" s="33" t="s">
        <v>23</v>
      </c>
      <c r="B25" s="79" t="s">
        <v>24</v>
      </c>
      <c r="C25" s="35">
        <f>C27+C29</f>
        <v>795.4</v>
      </c>
      <c r="D25" s="35">
        <f>D27+D29+D30</f>
        <v>915.4</v>
      </c>
      <c r="E25" s="64">
        <f>E27+E29+E30</f>
        <v>424.33</v>
      </c>
      <c r="F25" s="35">
        <f>F27+F29</f>
        <v>0</v>
      </c>
      <c r="G25" s="35">
        <f>G27+G29</f>
        <v>387.2</v>
      </c>
      <c r="H25" s="31">
        <f>E25*100/D25</f>
        <v>46.35459908236837</v>
      </c>
      <c r="I25" s="60">
        <f t="shared" si="0"/>
        <v>-491.07</v>
      </c>
    </row>
    <row r="26" spans="1:9" ht="12.75">
      <c r="A26" s="48" t="s">
        <v>25</v>
      </c>
      <c r="B26" s="47" t="s">
        <v>26</v>
      </c>
      <c r="C26" s="48"/>
      <c r="D26" s="48"/>
      <c r="E26" s="39"/>
      <c r="F26" s="39"/>
      <c r="G26" s="39"/>
      <c r="H26" s="31"/>
      <c r="I26" s="81"/>
    </row>
    <row r="27" spans="1:9" ht="12.75">
      <c r="A27" s="46"/>
      <c r="B27" s="5" t="s">
        <v>27</v>
      </c>
      <c r="C27" s="46">
        <f>C28</f>
        <v>795.4</v>
      </c>
      <c r="D27" s="46">
        <f>D28</f>
        <v>895.4</v>
      </c>
      <c r="E27" s="44">
        <f>E28</f>
        <v>409.33</v>
      </c>
      <c r="F27" s="46">
        <f>F28</f>
        <v>0</v>
      </c>
      <c r="G27" s="46">
        <f>G28</f>
        <v>387.2</v>
      </c>
      <c r="H27" s="75">
        <f>E27*100/D27</f>
        <v>45.71476435112799</v>
      </c>
      <c r="I27" s="82">
        <f>E27-D27</f>
        <v>-486.07</v>
      </c>
    </row>
    <row r="28" spans="1:9" ht="12.75">
      <c r="A28" s="48" t="s">
        <v>28</v>
      </c>
      <c r="B28" s="78" t="s">
        <v>29</v>
      </c>
      <c r="C28" s="58">
        <v>795.4</v>
      </c>
      <c r="D28" s="58">
        <v>895.4</v>
      </c>
      <c r="E28" s="77">
        <v>409.33</v>
      </c>
      <c r="F28" s="44"/>
      <c r="G28" s="59">
        <v>387.2</v>
      </c>
      <c r="H28" s="75">
        <f>E28*100/D28</f>
        <v>45.71476435112799</v>
      </c>
      <c r="I28" s="54">
        <f>E28-D28</f>
        <v>-486.07</v>
      </c>
    </row>
    <row r="29" spans="1:9" ht="12.75">
      <c r="A29" s="58" t="s">
        <v>30</v>
      </c>
      <c r="B29" s="163" t="s">
        <v>31</v>
      </c>
      <c r="C29" s="48"/>
      <c r="D29" s="48"/>
      <c r="E29" s="74"/>
      <c r="F29" s="39"/>
      <c r="G29" s="39"/>
      <c r="H29" s="77"/>
      <c r="I29" s="61">
        <f>E29-D29</f>
        <v>0</v>
      </c>
    </row>
    <row r="30" spans="1:9" ht="12.75">
      <c r="A30" s="58" t="s">
        <v>283</v>
      </c>
      <c r="B30" s="88" t="s">
        <v>284</v>
      </c>
      <c r="C30" s="58"/>
      <c r="D30" s="58">
        <v>20</v>
      </c>
      <c r="E30" s="74">
        <v>15</v>
      </c>
      <c r="F30" s="74"/>
      <c r="G30" s="59"/>
      <c r="H30" s="77"/>
      <c r="I30" s="45"/>
    </row>
    <row r="31" spans="1:10" ht="13.5">
      <c r="A31" s="172" t="s">
        <v>32</v>
      </c>
      <c r="B31" s="34" t="s">
        <v>33</v>
      </c>
      <c r="C31" s="172"/>
      <c r="D31" s="172"/>
      <c r="E31" s="43"/>
      <c r="F31" s="43"/>
      <c r="G31" s="43"/>
      <c r="H31" s="31"/>
      <c r="I31" s="40"/>
      <c r="J31" s="13"/>
    </row>
    <row r="32" spans="1:10" ht="13.5">
      <c r="A32" s="23"/>
      <c r="B32" s="34" t="s">
        <v>34</v>
      </c>
      <c r="C32" s="83">
        <f>C37+C39+C33+C36+C34</f>
        <v>0</v>
      </c>
      <c r="D32" s="83">
        <f>D37+D39+D33+D36+D34</f>
        <v>0</v>
      </c>
      <c r="E32" s="83">
        <f>E37+E39+E33+E36+E34+E35</f>
        <v>0</v>
      </c>
      <c r="F32" s="83"/>
      <c r="G32" s="83">
        <f>G37+G39+G33+G36+G34+G35</f>
        <v>0</v>
      </c>
      <c r="H32" s="84"/>
      <c r="I32" s="26">
        <f>E32-D32</f>
        <v>0</v>
      </c>
      <c r="J32" s="13"/>
    </row>
    <row r="33" spans="1:9" s="13" customFormat="1" ht="12.75">
      <c r="A33" s="41" t="s">
        <v>35</v>
      </c>
      <c r="B33" s="85" t="s">
        <v>36</v>
      </c>
      <c r="C33" s="67"/>
      <c r="D33" s="67"/>
      <c r="E33" s="53"/>
      <c r="F33" s="53"/>
      <c r="G33" s="53"/>
      <c r="H33" s="75"/>
      <c r="I33" s="26">
        <f>E33-D33</f>
        <v>0</v>
      </c>
    </row>
    <row r="34" spans="1:9" s="13" customFormat="1" ht="12.75">
      <c r="A34" s="41" t="s">
        <v>37</v>
      </c>
      <c r="B34" s="85" t="s">
        <v>38</v>
      </c>
      <c r="C34" s="87"/>
      <c r="D34" s="87"/>
      <c r="E34" s="53"/>
      <c r="F34" s="53"/>
      <c r="G34" s="53"/>
      <c r="H34" s="59"/>
      <c r="I34" s="26">
        <f>E34-D34</f>
        <v>0</v>
      </c>
    </row>
    <row r="35" spans="1:9" s="13" customFormat="1" ht="12.75">
      <c r="A35" s="41" t="s">
        <v>39</v>
      </c>
      <c r="B35" s="85" t="s">
        <v>40</v>
      </c>
      <c r="C35" s="87"/>
      <c r="D35" s="87"/>
      <c r="E35" s="53"/>
      <c r="F35" s="53"/>
      <c r="G35" s="53"/>
      <c r="H35" s="59"/>
      <c r="I35" s="26"/>
    </row>
    <row r="36" spans="1:9" s="13" customFormat="1" ht="12.75">
      <c r="A36" s="41" t="s">
        <v>41</v>
      </c>
      <c r="B36" s="85" t="s">
        <v>42</v>
      </c>
      <c r="C36" s="87"/>
      <c r="D36" s="87"/>
      <c r="E36" s="53"/>
      <c r="F36" s="53"/>
      <c r="G36" s="53"/>
      <c r="H36" s="59"/>
      <c r="I36" s="26"/>
    </row>
    <row r="37" spans="1:10" s="13" customFormat="1" ht="13.5">
      <c r="A37" s="41" t="s">
        <v>43</v>
      </c>
      <c r="B37" s="88" t="s">
        <v>44</v>
      </c>
      <c r="C37" s="58">
        <f>C38</f>
        <v>0</v>
      </c>
      <c r="D37" s="58">
        <f>D38</f>
        <v>0</v>
      </c>
      <c r="E37" s="58">
        <f>E38</f>
        <v>0</v>
      </c>
      <c r="F37" s="58">
        <f>F38</f>
        <v>0</v>
      </c>
      <c r="G37" s="58">
        <f>G38</f>
        <v>0</v>
      </c>
      <c r="H37" s="59"/>
      <c r="I37" s="26">
        <f>E37-D37</f>
        <v>0</v>
      </c>
      <c r="J37" s="65"/>
    </row>
    <row r="38" spans="1:10" s="13" customFormat="1" ht="13.5">
      <c r="A38" s="58" t="s">
        <v>45</v>
      </c>
      <c r="B38" s="88" t="s">
        <v>46</v>
      </c>
      <c r="C38" s="58"/>
      <c r="D38" s="58"/>
      <c r="E38" s="59"/>
      <c r="F38" s="59"/>
      <c r="G38" s="59"/>
      <c r="H38" s="59"/>
      <c r="I38" s="26">
        <f>E38-D38</f>
        <v>0</v>
      </c>
      <c r="J38" s="65"/>
    </row>
    <row r="39" spans="1:9" s="65" customFormat="1" ht="13.5">
      <c r="A39" s="48" t="s">
        <v>47</v>
      </c>
      <c r="B39" s="47" t="s">
        <v>48</v>
      </c>
      <c r="C39" s="48">
        <f>C42+C43</f>
        <v>0</v>
      </c>
      <c r="D39" s="48">
        <f>D42+D43</f>
        <v>0</v>
      </c>
      <c r="E39" s="48">
        <f>E42+E43</f>
        <v>0</v>
      </c>
      <c r="F39" s="48">
        <f>F42+F43</f>
        <v>0</v>
      </c>
      <c r="G39" s="48">
        <f>G42+G43</f>
        <v>0</v>
      </c>
      <c r="H39" s="77"/>
      <c r="I39" s="32">
        <f>E39-D39</f>
        <v>0</v>
      </c>
    </row>
    <row r="40" spans="1:9" s="65" customFormat="1" ht="13.5">
      <c r="A40" s="48" t="s">
        <v>49</v>
      </c>
      <c r="B40" s="47" t="s">
        <v>50</v>
      </c>
      <c r="C40" s="48"/>
      <c r="D40" s="48"/>
      <c r="E40" s="36"/>
      <c r="F40" s="36"/>
      <c r="G40" s="36"/>
      <c r="H40" s="39"/>
      <c r="I40" s="40"/>
    </row>
    <row r="41" spans="1:9" s="65" customFormat="1" ht="13.5">
      <c r="A41" s="46"/>
      <c r="B41" s="5" t="s">
        <v>51</v>
      </c>
      <c r="C41" s="46"/>
      <c r="D41" s="46"/>
      <c r="E41" s="91"/>
      <c r="F41" s="91"/>
      <c r="G41" s="91"/>
      <c r="H41" s="51"/>
      <c r="I41" s="32"/>
    </row>
    <row r="42" spans="1:10" s="65" customFormat="1" ht="13.5">
      <c r="A42" s="41"/>
      <c r="B42" s="52" t="s">
        <v>52</v>
      </c>
      <c r="C42" s="41"/>
      <c r="D42" s="41"/>
      <c r="E42" s="53"/>
      <c r="F42" s="53"/>
      <c r="G42" s="53"/>
      <c r="H42" s="53"/>
      <c r="I42" s="26">
        <f>E42-D42</f>
        <v>0</v>
      </c>
      <c r="J42" s="8"/>
    </row>
    <row r="43" spans="1:10" s="65" customFormat="1" ht="13.5">
      <c r="A43" s="46" t="s">
        <v>53</v>
      </c>
      <c r="B43" s="5" t="s">
        <v>54</v>
      </c>
      <c r="C43" s="58"/>
      <c r="D43" s="58"/>
      <c r="E43" s="59"/>
      <c r="F43" s="44"/>
      <c r="G43" s="44"/>
      <c r="H43" s="44"/>
      <c r="I43" s="32">
        <f>E43-D43</f>
        <v>0</v>
      </c>
      <c r="J43" s="8"/>
    </row>
    <row r="44" spans="1:9" ht="13.5">
      <c r="A44" s="89" t="s">
        <v>55</v>
      </c>
      <c r="B44" s="89" t="s">
        <v>184</v>
      </c>
      <c r="C44" s="89"/>
      <c r="D44" s="89"/>
      <c r="E44" s="39"/>
      <c r="F44" s="39"/>
      <c r="G44" s="39"/>
      <c r="H44" s="56"/>
      <c r="I44" s="40"/>
    </row>
    <row r="45" spans="2:9" ht="13.5">
      <c r="B45" s="86" t="s">
        <v>185</v>
      </c>
      <c r="C45" s="62">
        <f>C47+C52+C57</f>
        <v>1824</v>
      </c>
      <c r="D45" s="62">
        <f>D47+D52+D57</f>
        <v>1824</v>
      </c>
      <c r="E45" s="224">
        <f>E47+E52+E57</f>
        <v>948.84185</v>
      </c>
      <c r="F45" s="62">
        <f>F47+F52+F57</f>
        <v>0</v>
      </c>
      <c r="G45" s="62">
        <f>G47+G52+G57</f>
        <v>646.9</v>
      </c>
      <c r="H45" s="43">
        <f>E45*100/D45</f>
        <v>52.01983826754386</v>
      </c>
      <c r="I45" s="26">
        <f>E45-D45</f>
        <v>-875.15815</v>
      </c>
    </row>
    <row r="46" spans="1:9" ht="12.75">
      <c r="A46" s="48" t="s">
        <v>251</v>
      </c>
      <c r="B46" s="169" t="s">
        <v>56</v>
      </c>
      <c r="C46" s="48"/>
      <c r="D46" s="48"/>
      <c r="E46" s="77"/>
      <c r="F46" s="39"/>
      <c r="G46" s="77"/>
      <c r="H46" s="77"/>
      <c r="I46" s="40"/>
    </row>
    <row r="47" spans="1:9" ht="12.75">
      <c r="A47" s="46"/>
      <c r="B47" s="170" t="s">
        <v>57</v>
      </c>
      <c r="C47" s="41">
        <v>1405</v>
      </c>
      <c r="D47" s="41">
        <v>1405</v>
      </c>
      <c r="E47" s="75">
        <v>778.365</v>
      </c>
      <c r="F47" s="51"/>
      <c r="G47" s="75">
        <v>504.9</v>
      </c>
      <c r="H47" s="75">
        <f>E47*100/D47</f>
        <v>55.39964412811388</v>
      </c>
      <c r="I47" s="54">
        <f>E47-D47</f>
        <v>-626.635</v>
      </c>
    </row>
    <row r="48" spans="1:9" ht="13.5" thickBot="1">
      <c r="A48" s="48" t="s">
        <v>252</v>
      </c>
      <c r="B48" s="5" t="s">
        <v>254</v>
      </c>
      <c r="C48" s="46"/>
      <c r="D48" s="46"/>
      <c r="E48" s="51"/>
      <c r="F48" s="51"/>
      <c r="G48" s="44"/>
      <c r="H48" s="92"/>
      <c r="I48" s="32"/>
    </row>
    <row r="49" spans="1:9" s="13" customFormat="1" ht="13.5" thickBot="1">
      <c r="A49" s="10" t="s">
        <v>2</v>
      </c>
      <c r="B49" s="232"/>
      <c r="C49" s="229" t="s">
        <v>228</v>
      </c>
      <c r="D49" s="239" t="s">
        <v>182</v>
      </c>
      <c r="E49" s="243" t="s">
        <v>3</v>
      </c>
      <c r="F49" s="239"/>
      <c r="G49" s="243" t="s">
        <v>3</v>
      </c>
      <c r="H49" s="334" t="s">
        <v>183</v>
      </c>
      <c r="I49" s="335"/>
    </row>
    <row r="50" spans="1:9" s="13" customFormat="1" ht="12.75">
      <c r="A50" s="14" t="s">
        <v>4</v>
      </c>
      <c r="B50" s="234" t="s">
        <v>5</v>
      </c>
      <c r="C50" s="230" t="s">
        <v>182</v>
      </c>
      <c r="D50" s="228" t="s">
        <v>229</v>
      </c>
      <c r="E50" s="244" t="s">
        <v>298</v>
      </c>
      <c r="F50" s="241"/>
      <c r="G50" s="244" t="s">
        <v>298</v>
      </c>
      <c r="H50" s="243" t="s">
        <v>8</v>
      </c>
      <c r="I50" s="246" t="s">
        <v>9</v>
      </c>
    </row>
    <row r="51" spans="1:9" ht="13.5" thickBot="1">
      <c r="A51" s="19" t="s">
        <v>7</v>
      </c>
      <c r="B51" s="237"/>
      <c r="C51" s="238" t="s">
        <v>6</v>
      </c>
      <c r="D51" s="240"/>
      <c r="E51" s="238" t="s">
        <v>243</v>
      </c>
      <c r="F51" s="242"/>
      <c r="G51" s="238" t="s">
        <v>242</v>
      </c>
      <c r="H51" s="138"/>
      <c r="I51" s="247"/>
    </row>
    <row r="52" spans="1:9" ht="12.75">
      <c r="A52" s="41"/>
      <c r="B52" s="5" t="s">
        <v>255</v>
      </c>
      <c r="C52" s="46">
        <f>C54</f>
        <v>126</v>
      </c>
      <c r="D52" s="46">
        <f>D54</f>
        <v>126</v>
      </c>
      <c r="E52" s="46">
        <f>E54</f>
        <v>0</v>
      </c>
      <c r="F52" s="46">
        <f>F54</f>
        <v>0</v>
      </c>
      <c r="G52" s="46">
        <f>G54</f>
        <v>0</v>
      </c>
      <c r="H52" s="98">
        <f>E52*100/D52</f>
        <v>0</v>
      </c>
      <c r="I52" s="54">
        <f>E52-D52</f>
        <v>-126</v>
      </c>
    </row>
    <row r="53" spans="1:9" ht="12.75">
      <c r="A53" s="48" t="s">
        <v>253</v>
      </c>
      <c r="B53" s="48" t="s">
        <v>254</v>
      </c>
      <c r="C53" s="48"/>
      <c r="D53" s="48"/>
      <c r="E53" s="39"/>
      <c r="F53" s="39"/>
      <c r="G53" s="77"/>
      <c r="H53" s="171"/>
      <c r="I53" s="49"/>
    </row>
    <row r="54" spans="1:9" ht="12.75">
      <c r="A54" s="41"/>
      <c r="B54" s="41" t="s">
        <v>255</v>
      </c>
      <c r="C54" s="41">
        <v>126</v>
      </c>
      <c r="D54" s="41">
        <v>126</v>
      </c>
      <c r="E54" s="53"/>
      <c r="F54" s="53"/>
      <c r="G54" s="75">
        <v>0</v>
      </c>
      <c r="H54" s="98">
        <f>E54*100/D54</f>
        <v>0</v>
      </c>
      <c r="I54" s="54">
        <f>E54-D54</f>
        <v>-126</v>
      </c>
    </row>
    <row r="55" spans="1:10" ht="13.5">
      <c r="A55" s="46" t="s">
        <v>58</v>
      </c>
      <c r="B55" s="5" t="s">
        <v>59</v>
      </c>
      <c r="C55" s="46"/>
      <c r="D55" s="46"/>
      <c r="E55" s="91"/>
      <c r="F55" s="91"/>
      <c r="G55" s="46"/>
      <c r="H55" s="92"/>
      <c r="I55" s="32"/>
      <c r="J55" s="65"/>
    </row>
    <row r="56" spans="1:10" ht="13.5">
      <c r="A56" s="93"/>
      <c r="B56" s="5" t="s">
        <v>60</v>
      </c>
      <c r="C56" s="46"/>
      <c r="D56" s="46"/>
      <c r="E56" s="95"/>
      <c r="F56" s="95"/>
      <c r="G56" s="96"/>
      <c r="H56" s="92"/>
      <c r="I56" s="32"/>
      <c r="J56" s="97"/>
    </row>
    <row r="57" spans="1:10" s="65" customFormat="1" ht="13.5">
      <c r="A57" s="93"/>
      <c r="B57" s="5" t="s">
        <v>61</v>
      </c>
      <c r="C57" s="41">
        <f>C59</f>
        <v>293</v>
      </c>
      <c r="D57" s="41">
        <f>D59</f>
        <v>293</v>
      </c>
      <c r="E57" s="75">
        <f>E59</f>
        <v>170.47685</v>
      </c>
      <c r="F57" s="41">
        <f>F59</f>
        <v>0</v>
      </c>
      <c r="G57" s="41">
        <f>G59</f>
        <v>142</v>
      </c>
      <c r="H57" s="98">
        <f>E57*100/D57</f>
        <v>58.1832252559727</v>
      </c>
      <c r="I57" s="54">
        <f>E57-D57</f>
        <v>-122.52314999999999</v>
      </c>
      <c r="J57" s="97"/>
    </row>
    <row r="58" spans="1:9" s="97" customFormat="1" ht="12.75">
      <c r="A58" s="48" t="s">
        <v>62</v>
      </c>
      <c r="B58" s="47" t="s">
        <v>63</v>
      </c>
      <c r="C58" s="48"/>
      <c r="D58" s="48"/>
      <c r="E58" s="100"/>
      <c r="F58" s="95"/>
      <c r="G58" s="101"/>
      <c r="H58" s="92"/>
      <c r="I58" s="45"/>
    </row>
    <row r="59" spans="1:9" s="97" customFormat="1" ht="12.75">
      <c r="A59" s="67"/>
      <c r="B59" s="52" t="s">
        <v>64</v>
      </c>
      <c r="C59" s="46">
        <v>293</v>
      </c>
      <c r="D59" s="46">
        <v>293</v>
      </c>
      <c r="E59" s="95">
        <v>170.47685</v>
      </c>
      <c r="F59" s="95"/>
      <c r="G59" s="164">
        <v>142</v>
      </c>
      <c r="H59" s="92">
        <f>E59*100/D59</f>
        <v>58.1832252559727</v>
      </c>
      <c r="I59" s="54">
        <f>E59-D59</f>
        <v>-122.52314999999999</v>
      </c>
    </row>
    <row r="60" spans="1:9" s="97" customFormat="1" ht="12.75">
      <c r="A60" s="58" t="s">
        <v>65</v>
      </c>
      <c r="B60" s="78" t="s">
        <v>66</v>
      </c>
      <c r="C60" s="78"/>
      <c r="D60" s="78"/>
      <c r="E60" s="106"/>
      <c r="F60" s="106"/>
      <c r="G60" s="71"/>
      <c r="H60" s="59"/>
      <c r="I60" s="26">
        <f>E60-D60</f>
        <v>0</v>
      </c>
    </row>
    <row r="61" spans="1:9" s="97" customFormat="1" ht="13.5">
      <c r="A61" s="172" t="s">
        <v>67</v>
      </c>
      <c r="B61" s="90" t="s">
        <v>68</v>
      </c>
      <c r="C61" s="90">
        <f>C63</f>
        <v>1292.8</v>
      </c>
      <c r="D61" s="90">
        <f>D63</f>
        <v>2342.8</v>
      </c>
      <c r="E61" s="64">
        <f>E63</f>
        <v>1515.048</v>
      </c>
      <c r="F61" s="80"/>
      <c r="G61" s="64">
        <f>G63</f>
        <v>441.4</v>
      </c>
      <c r="H61" s="31">
        <f>E61*100/D61</f>
        <v>64.66826020146831</v>
      </c>
      <c r="I61" s="32">
        <f>E61-D61</f>
        <v>-827.7520000000002</v>
      </c>
    </row>
    <row r="62" spans="1:9" s="97" customFormat="1" ht="12.75">
      <c r="A62" s="48" t="s">
        <v>69</v>
      </c>
      <c r="B62" s="47" t="s">
        <v>280</v>
      </c>
      <c r="C62" s="48"/>
      <c r="D62" s="48"/>
      <c r="E62" s="99"/>
      <c r="F62" s="99"/>
      <c r="G62" s="99"/>
      <c r="H62" s="56"/>
      <c r="I62" s="40"/>
    </row>
    <row r="63" spans="1:9" s="97" customFormat="1" ht="13.5" customHeight="1">
      <c r="A63" s="93"/>
      <c r="B63" s="5" t="s">
        <v>70</v>
      </c>
      <c r="C63" s="46">
        <v>1292.8</v>
      </c>
      <c r="D63" s="46">
        <v>2342.8</v>
      </c>
      <c r="E63" s="95">
        <v>1515.048</v>
      </c>
      <c r="F63" s="95"/>
      <c r="G63" s="95">
        <v>441.4</v>
      </c>
      <c r="H63" s="51">
        <f>E63*100/D63</f>
        <v>64.66826020146831</v>
      </c>
      <c r="I63" s="45">
        <f>E63-D63</f>
        <v>-827.7520000000002</v>
      </c>
    </row>
    <row r="64" spans="1:10" s="97" customFormat="1" ht="13.5">
      <c r="A64" s="33" t="s">
        <v>71</v>
      </c>
      <c r="B64" s="79" t="s">
        <v>72</v>
      </c>
      <c r="C64" s="33"/>
      <c r="D64" s="33"/>
      <c r="E64" s="36"/>
      <c r="F64" s="36"/>
      <c r="G64" s="36"/>
      <c r="H64" s="56"/>
      <c r="I64" s="40"/>
      <c r="J64" s="65"/>
    </row>
    <row r="65" spans="1:9" s="97" customFormat="1" ht="13.5">
      <c r="A65" s="67"/>
      <c r="B65" s="103" t="s">
        <v>73</v>
      </c>
      <c r="C65" s="104">
        <f>C66</f>
        <v>0</v>
      </c>
      <c r="D65" s="104">
        <f>D66</f>
        <v>0</v>
      </c>
      <c r="E65" s="104">
        <f>E66</f>
        <v>0</v>
      </c>
      <c r="F65" s="83"/>
      <c r="G65" s="104">
        <f>G66</f>
        <v>0</v>
      </c>
      <c r="H65" s="57"/>
      <c r="I65" s="26">
        <f>E65-D65</f>
        <v>0</v>
      </c>
    </row>
    <row r="66" spans="1:10" s="65" customFormat="1" ht="13.5">
      <c r="A66" s="41" t="s">
        <v>74</v>
      </c>
      <c r="B66" s="94" t="s">
        <v>75</v>
      </c>
      <c r="C66" s="94"/>
      <c r="D66" s="94"/>
      <c r="E66" s="106">
        <f>E67</f>
        <v>0</v>
      </c>
      <c r="F66" s="102"/>
      <c r="G66" s="102"/>
      <c r="H66" s="75"/>
      <c r="I66" s="54">
        <f>E66-D66</f>
        <v>0</v>
      </c>
      <c r="J66" s="97"/>
    </row>
    <row r="67" spans="1:9" s="97" customFormat="1" ht="12.75">
      <c r="A67" s="48" t="s">
        <v>76</v>
      </c>
      <c r="B67" s="38" t="s">
        <v>77</v>
      </c>
      <c r="C67" s="38"/>
      <c r="D67" s="38"/>
      <c r="E67" s="106">
        <f>E69</f>
        <v>0</v>
      </c>
      <c r="F67" s="106"/>
      <c r="G67" s="106"/>
      <c r="H67" s="77"/>
      <c r="I67" s="45">
        <f>E67-D67</f>
        <v>0</v>
      </c>
    </row>
    <row r="68" spans="1:9" s="97" customFormat="1" ht="12.75">
      <c r="A68" s="48" t="s">
        <v>78</v>
      </c>
      <c r="B68" s="47" t="s">
        <v>79</v>
      </c>
      <c r="C68" s="48"/>
      <c r="D68" s="48"/>
      <c r="E68" s="56"/>
      <c r="F68" s="56"/>
      <c r="G68" s="56"/>
      <c r="H68" s="39"/>
      <c r="I68" s="49">
        <f>E68-D68</f>
        <v>0</v>
      </c>
    </row>
    <row r="69" spans="1:9" s="97" customFormat="1" ht="12.75">
      <c r="A69" s="41"/>
      <c r="B69" s="52" t="s">
        <v>80</v>
      </c>
      <c r="C69" s="41"/>
      <c r="D69" s="41"/>
      <c r="E69" s="53">
        <v>0</v>
      </c>
      <c r="F69" s="53"/>
      <c r="G69" s="53"/>
      <c r="H69" s="53"/>
      <c r="I69" s="54">
        <f>E69-D69</f>
        <v>0</v>
      </c>
    </row>
    <row r="70" spans="1:10" s="97" customFormat="1" ht="36" customHeight="1">
      <c r="A70" s="173" t="s">
        <v>200</v>
      </c>
      <c r="B70" s="109" t="s">
        <v>202</v>
      </c>
      <c r="C70" s="110"/>
      <c r="D70" s="110"/>
      <c r="E70" s="29"/>
      <c r="F70" s="29"/>
      <c r="G70" s="29"/>
      <c r="H70" s="59"/>
      <c r="I70" s="54"/>
      <c r="J70" s="8"/>
    </row>
    <row r="71" spans="1:9" s="13" customFormat="1" ht="13.5">
      <c r="A71" s="35" t="s">
        <v>256</v>
      </c>
      <c r="B71" s="103" t="s">
        <v>81</v>
      </c>
      <c r="C71" s="35">
        <v>311</v>
      </c>
      <c r="D71" s="35">
        <v>411</v>
      </c>
      <c r="E71" s="225">
        <v>301.13477</v>
      </c>
      <c r="F71" s="106"/>
      <c r="G71" s="226">
        <v>500.5</v>
      </c>
      <c r="H71" s="80">
        <f>E71*100/D71</f>
        <v>73.268800486618</v>
      </c>
      <c r="I71" s="227">
        <f>E71-D71</f>
        <v>-109.86523</v>
      </c>
    </row>
    <row r="72" spans="1:9" ht="13.5">
      <c r="A72" s="35" t="s">
        <v>82</v>
      </c>
      <c r="B72" s="86" t="s">
        <v>83</v>
      </c>
      <c r="C72" s="96">
        <f>C75+C77+C79+C81+C82+C84+C85+C86+C88+C90+C91+C96+C73+C93</f>
        <v>712.8000000000001</v>
      </c>
      <c r="D72" s="96">
        <f>D75+D77+D79+D81+D82+D84+D85+D86+D88+D90+D91+D96+D73+D93</f>
        <v>1122.8</v>
      </c>
      <c r="E72" s="96">
        <f>E75+E77+E79+E81+E82+E84+E85+E86+E88+E90+E91+E96+E73+E93</f>
        <v>708.7401799999999</v>
      </c>
      <c r="F72" s="96">
        <f>F75+F77+F79+F81+F82+F84+F85+F86+F88+F90+F91+F96+F73</f>
        <v>0</v>
      </c>
      <c r="G72" s="96">
        <f>G75+G77+G79+G81+G82+G84+G85+G86+G88+G90+G91+G96+G73+G93</f>
        <v>288.4</v>
      </c>
      <c r="H72" s="64">
        <f>E72*100/D72</f>
        <v>63.122566797292485</v>
      </c>
      <c r="I72" s="227">
        <f>E72-D72</f>
        <v>-414.05982000000006</v>
      </c>
    </row>
    <row r="73" spans="1:9" ht="12.75">
      <c r="A73" s="58" t="s">
        <v>257</v>
      </c>
      <c r="B73" s="163" t="s">
        <v>258</v>
      </c>
      <c r="C73" s="59">
        <v>80.1</v>
      </c>
      <c r="D73" s="59">
        <v>80.1</v>
      </c>
      <c r="E73" s="74">
        <v>48.86277</v>
      </c>
      <c r="F73" s="74"/>
      <c r="G73" s="59">
        <v>41.3</v>
      </c>
      <c r="H73" s="51">
        <f>E73*100/D73</f>
        <v>61.00220973782772</v>
      </c>
      <c r="I73" s="45">
        <f>E73-D73</f>
        <v>-31.237229999999997</v>
      </c>
    </row>
    <row r="74" spans="1:10" s="13" customFormat="1" ht="13.5">
      <c r="A74" s="46" t="s">
        <v>84</v>
      </c>
      <c r="B74" s="5" t="s">
        <v>85</v>
      </c>
      <c r="C74" s="48"/>
      <c r="D74" s="48"/>
      <c r="E74" s="113"/>
      <c r="F74" s="113"/>
      <c r="G74" s="113"/>
      <c r="H74" s="56"/>
      <c r="I74" s="40"/>
      <c r="J74" s="8"/>
    </row>
    <row r="75" spans="1:9" ht="12.75">
      <c r="A75" s="46"/>
      <c r="B75" s="5" t="s">
        <v>86</v>
      </c>
      <c r="C75" s="41"/>
      <c r="D75" s="41">
        <v>1</v>
      </c>
      <c r="E75" s="51">
        <v>0.3</v>
      </c>
      <c r="F75" s="51"/>
      <c r="G75" s="51"/>
      <c r="H75" s="51">
        <f>E75*100/D75</f>
        <v>30</v>
      </c>
      <c r="I75" s="45">
        <f>E75-D75</f>
        <v>-0.7</v>
      </c>
    </row>
    <row r="76" spans="1:9" ht="12.75">
      <c r="A76" s="38" t="s">
        <v>87</v>
      </c>
      <c r="B76" s="38" t="s">
        <v>88</v>
      </c>
      <c r="C76" s="38"/>
      <c r="D76" s="38"/>
      <c r="E76" s="39"/>
      <c r="F76" s="39"/>
      <c r="G76" s="77"/>
      <c r="H76" s="77"/>
      <c r="I76" s="49"/>
    </row>
    <row r="77" spans="1:9" ht="12.75">
      <c r="A77" s="20"/>
      <c r="B77" s="20" t="s">
        <v>89</v>
      </c>
      <c r="C77" s="20">
        <v>60</v>
      </c>
      <c r="D77" s="20">
        <v>60</v>
      </c>
      <c r="E77" s="53">
        <v>9</v>
      </c>
      <c r="F77" s="51"/>
      <c r="G77" s="75">
        <v>24</v>
      </c>
      <c r="H77" s="75">
        <f>E77*100/D77</f>
        <v>15</v>
      </c>
      <c r="I77" s="54">
        <f>E77-D77</f>
        <v>-51</v>
      </c>
    </row>
    <row r="78" spans="1:9" ht="12.75">
      <c r="A78" s="48" t="s">
        <v>109</v>
      </c>
      <c r="B78" s="38" t="s">
        <v>85</v>
      </c>
      <c r="C78" s="76"/>
      <c r="D78" s="76"/>
      <c r="E78" s="51"/>
      <c r="F78" s="51"/>
      <c r="G78" s="44"/>
      <c r="H78" s="51"/>
      <c r="I78" s="49"/>
    </row>
    <row r="79" spans="1:9" ht="12.75">
      <c r="A79" s="41"/>
      <c r="B79" s="20" t="s">
        <v>110</v>
      </c>
      <c r="C79" s="76"/>
      <c r="D79" s="76"/>
      <c r="E79" s="51"/>
      <c r="F79" s="51"/>
      <c r="G79" s="44"/>
      <c r="H79" s="51"/>
      <c r="I79" s="54"/>
    </row>
    <row r="80" spans="1:9" ht="12.75">
      <c r="A80" s="46" t="s">
        <v>90</v>
      </c>
      <c r="B80" s="5" t="s">
        <v>91</v>
      </c>
      <c r="C80" s="48"/>
      <c r="D80" s="48"/>
      <c r="E80" s="77"/>
      <c r="F80" s="51"/>
      <c r="G80" s="77"/>
      <c r="H80" s="77"/>
      <c r="I80" s="49"/>
    </row>
    <row r="81" spans="1:9" ht="12.75">
      <c r="A81" s="46"/>
      <c r="B81" s="52" t="s">
        <v>92</v>
      </c>
      <c r="C81" s="41"/>
      <c r="D81" s="41">
        <v>20</v>
      </c>
      <c r="E81" s="75">
        <v>16.696</v>
      </c>
      <c r="F81" s="51"/>
      <c r="G81" s="75"/>
      <c r="H81" s="75">
        <f>E81*100/D81</f>
        <v>83.48</v>
      </c>
      <c r="I81" s="54">
        <f>E81-D81</f>
        <v>-3.3039999999999985</v>
      </c>
    </row>
    <row r="82" spans="1:9" ht="12.75">
      <c r="A82" s="38" t="s">
        <v>215</v>
      </c>
      <c r="B82" s="38" t="s">
        <v>217</v>
      </c>
      <c r="C82" s="38"/>
      <c r="D82" s="38">
        <v>320</v>
      </c>
      <c r="E82" s="59">
        <v>320</v>
      </c>
      <c r="F82" s="44"/>
      <c r="G82" s="59"/>
      <c r="H82" s="59">
        <f>E82*100/D82</f>
        <v>100</v>
      </c>
      <c r="I82" s="61">
        <f>E82-D82</f>
        <v>0</v>
      </c>
    </row>
    <row r="83" spans="1:9" ht="12.75">
      <c r="A83" s="38" t="s">
        <v>93</v>
      </c>
      <c r="B83" s="38" t="s">
        <v>94</v>
      </c>
      <c r="C83" s="38"/>
      <c r="D83" s="38"/>
      <c r="E83" s="39"/>
      <c r="F83" s="39"/>
      <c r="G83" s="39"/>
      <c r="H83" s="39"/>
      <c r="I83" s="49"/>
    </row>
    <row r="84" spans="1:9" ht="12.75">
      <c r="A84" s="20"/>
      <c r="B84" s="20" t="s">
        <v>95</v>
      </c>
      <c r="C84" s="20">
        <v>4</v>
      </c>
      <c r="D84" s="20">
        <v>4</v>
      </c>
      <c r="E84" s="53">
        <v>3</v>
      </c>
      <c r="F84" s="53"/>
      <c r="G84" s="53">
        <v>4</v>
      </c>
      <c r="H84" s="53">
        <f>E84*100/D84</f>
        <v>75</v>
      </c>
      <c r="I84" s="54">
        <f>E84-D84</f>
        <v>-1</v>
      </c>
    </row>
    <row r="85" spans="1:9" ht="12.75">
      <c r="A85" s="38" t="s">
        <v>96</v>
      </c>
      <c r="B85" s="38" t="s">
        <v>216</v>
      </c>
      <c r="C85" s="38"/>
      <c r="D85" s="38">
        <v>5</v>
      </c>
      <c r="E85" s="59">
        <v>4.4</v>
      </c>
      <c r="F85" s="75"/>
      <c r="G85" s="75"/>
      <c r="H85" s="75"/>
      <c r="I85" s="54"/>
    </row>
    <row r="86" spans="1:9" ht="12.75">
      <c r="A86" s="38" t="s">
        <v>97</v>
      </c>
      <c r="B86" s="38" t="s">
        <v>98</v>
      </c>
      <c r="C86" s="78"/>
      <c r="D86" s="78"/>
      <c r="E86" s="59"/>
      <c r="F86" s="59"/>
      <c r="G86" s="59"/>
      <c r="H86" s="59"/>
      <c r="I86" s="61">
        <f>E86-D86</f>
        <v>0</v>
      </c>
    </row>
    <row r="87" spans="1:9" ht="12.75">
      <c r="A87" s="48" t="s">
        <v>99</v>
      </c>
      <c r="B87" s="47" t="s">
        <v>94</v>
      </c>
      <c r="C87" s="76"/>
      <c r="D87" s="76"/>
      <c r="E87" s="44"/>
      <c r="F87" s="44"/>
      <c r="G87" s="44"/>
      <c r="H87" s="44"/>
      <c r="I87" s="45"/>
    </row>
    <row r="88" spans="1:9" ht="12.75">
      <c r="A88" s="46"/>
      <c r="B88" s="5" t="s">
        <v>100</v>
      </c>
      <c r="C88" s="76"/>
      <c r="D88" s="76"/>
      <c r="E88" s="44"/>
      <c r="F88" s="44"/>
      <c r="G88" s="44"/>
      <c r="H88" s="44"/>
      <c r="I88" s="45"/>
    </row>
    <row r="89" spans="1:9" ht="12.75">
      <c r="A89" s="38" t="s">
        <v>101</v>
      </c>
      <c r="B89" s="38" t="s">
        <v>102</v>
      </c>
      <c r="C89" s="48"/>
      <c r="D89" s="48"/>
      <c r="E89" s="77"/>
      <c r="F89" s="92"/>
      <c r="G89" s="77"/>
      <c r="H89" s="77"/>
      <c r="I89" s="49"/>
    </row>
    <row r="90" spans="1:9" ht="12.75">
      <c r="A90" s="20"/>
      <c r="B90" s="20" t="s">
        <v>103</v>
      </c>
      <c r="C90" s="41">
        <f>C91+C92</f>
        <v>0</v>
      </c>
      <c r="D90" s="41">
        <f>D91+D92</f>
        <v>60</v>
      </c>
      <c r="E90" s="41">
        <f>E91+E92</f>
        <v>60</v>
      </c>
      <c r="F90" s="41">
        <f>F91+F92</f>
        <v>0</v>
      </c>
      <c r="G90" s="41">
        <f>G91+G92</f>
        <v>0</v>
      </c>
      <c r="H90" s="75">
        <f>E90*100/D90</f>
        <v>100</v>
      </c>
      <c r="I90" s="54">
        <f>E90-D90</f>
        <v>0</v>
      </c>
    </row>
    <row r="91" spans="1:9" ht="25.5">
      <c r="A91" s="46" t="s">
        <v>236</v>
      </c>
      <c r="B91" s="162" t="s">
        <v>237</v>
      </c>
      <c r="C91" s="76"/>
      <c r="D91" s="76"/>
      <c r="E91" s="44"/>
      <c r="F91" s="116"/>
      <c r="G91" s="116"/>
      <c r="H91" s="44"/>
      <c r="I91" s="45"/>
    </row>
    <row r="92" spans="1:9" ht="24">
      <c r="A92" s="58" t="s">
        <v>272</v>
      </c>
      <c r="B92" s="215" t="s">
        <v>278</v>
      </c>
      <c r="C92" s="78"/>
      <c r="D92" s="78">
        <v>60</v>
      </c>
      <c r="E92" s="74">
        <v>60</v>
      </c>
      <c r="F92" s="211"/>
      <c r="G92" s="59"/>
      <c r="H92" s="59">
        <f>E92*100/D92</f>
        <v>100</v>
      </c>
      <c r="I92" s="61">
        <f>E92-D92</f>
        <v>0</v>
      </c>
    </row>
    <row r="93" spans="1:9" ht="24">
      <c r="A93" s="78" t="s">
        <v>273</v>
      </c>
      <c r="B93" s="214" t="s">
        <v>279</v>
      </c>
      <c r="C93" s="78"/>
      <c r="D93" s="78">
        <v>4</v>
      </c>
      <c r="E93" s="74">
        <v>4</v>
      </c>
      <c r="F93" s="211"/>
      <c r="G93" s="74"/>
      <c r="H93" s="75">
        <f>E93*100/D93</f>
        <v>100</v>
      </c>
      <c r="I93" s="54">
        <f>E93-D93</f>
        <v>0</v>
      </c>
    </row>
    <row r="94" spans="1:9" ht="12.75">
      <c r="A94" s="78" t="s">
        <v>104</v>
      </c>
      <c r="B94" s="78" t="s">
        <v>105</v>
      </c>
      <c r="C94" s="78">
        <f>C96</f>
        <v>568.7</v>
      </c>
      <c r="D94" s="78">
        <f>D96</f>
        <v>568.7</v>
      </c>
      <c r="E94" s="212">
        <f>E96</f>
        <v>242.48141</v>
      </c>
      <c r="F94" s="212">
        <f>F96</f>
        <v>0</v>
      </c>
      <c r="G94" s="212">
        <f>G96</f>
        <v>219.1</v>
      </c>
      <c r="H94" s="59">
        <f>E94*100/D94</f>
        <v>42.6378424476877</v>
      </c>
      <c r="I94" s="61">
        <f>E94-D94</f>
        <v>-326.21859000000006</v>
      </c>
    </row>
    <row r="95" spans="1:9" ht="12.75">
      <c r="A95" s="48" t="s">
        <v>106</v>
      </c>
      <c r="B95" s="38" t="s">
        <v>107</v>
      </c>
      <c r="C95" s="48"/>
      <c r="D95" s="48"/>
      <c r="E95" s="39"/>
      <c r="F95" s="39"/>
      <c r="G95" s="39"/>
      <c r="H95" s="39"/>
      <c r="I95" s="49"/>
    </row>
    <row r="96" spans="1:9" ht="12.75">
      <c r="A96" s="46"/>
      <c r="B96" s="76" t="s">
        <v>108</v>
      </c>
      <c r="C96" s="46">
        <v>568.7</v>
      </c>
      <c r="D96" s="46">
        <v>568.7</v>
      </c>
      <c r="E96" s="51">
        <v>242.48141</v>
      </c>
      <c r="F96" s="51"/>
      <c r="G96" s="51">
        <v>219.1</v>
      </c>
      <c r="H96" s="51">
        <f>E96*100/D96</f>
        <v>42.6378424476877</v>
      </c>
      <c r="I96" s="45">
        <f>E96-D96</f>
        <v>-326.21859000000006</v>
      </c>
    </row>
    <row r="97" spans="1:9" ht="13.5">
      <c r="A97" s="35" t="s">
        <v>111</v>
      </c>
      <c r="B97" s="174" t="s">
        <v>112</v>
      </c>
      <c r="C97" s="64">
        <f>C98+C99+C100</f>
        <v>0</v>
      </c>
      <c r="D97" s="64">
        <f>D98+D99+D100</f>
        <v>480.87792</v>
      </c>
      <c r="E97" s="64">
        <f>E98+E99+E100</f>
        <v>883.10727</v>
      </c>
      <c r="F97" s="64">
        <f>F98+F99+F100</f>
        <v>0</v>
      </c>
      <c r="G97" s="64">
        <f>G98+G99+G100</f>
        <v>-429.4</v>
      </c>
      <c r="H97" s="24">
        <f aca="true" t="shared" si="1" ref="H97:H182">E97*100/D97</f>
        <v>183.64479492009116</v>
      </c>
      <c r="I97" s="60">
        <f aca="true" t="shared" si="2" ref="I97:I182">E97-D97</f>
        <v>402.22934999999995</v>
      </c>
    </row>
    <row r="98" spans="1:9" ht="12.75">
      <c r="A98" s="46" t="s">
        <v>113</v>
      </c>
      <c r="B98" s="5" t="s">
        <v>114</v>
      </c>
      <c r="C98" s="41"/>
      <c r="D98" s="41"/>
      <c r="E98" s="53">
        <v>385.86785</v>
      </c>
      <c r="F98" s="53"/>
      <c r="G98" s="53">
        <v>307.5</v>
      </c>
      <c r="H98" s="75"/>
      <c r="I98" s="54">
        <f t="shared" si="2"/>
        <v>385.86785</v>
      </c>
    </row>
    <row r="99" spans="1:9" ht="12.75">
      <c r="A99" s="48" t="s">
        <v>186</v>
      </c>
      <c r="B99" s="78" t="s">
        <v>114</v>
      </c>
      <c r="C99" s="78"/>
      <c r="D99" s="78"/>
      <c r="E99" s="74"/>
      <c r="F99" s="74"/>
      <c r="G99" s="74"/>
      <c r="H99" s="59"/>
      <c r="I99" s="54">
        <f t="shared" si="2"/>
        <v>0</v>
      </c>
    </row>
    <row r="100" spans="1:9" ht="13.5" thickBot="1">
      <c r="A100" s="48" t="s">
        <v>115</v>
      </c>
      <c r="B100" s="47" t="s">
        <v>112</v>
      </c>
      <c r="C100" s="48"/>
      <c r="D100" s="206">
        <v>480.87792</v>
      </c>
      <c r="E100" s="77">
        <v>497.23942</v>
      </c>
      <c r="F100" s="77"/>
      <c r="G100" s="77">
        <v>-736.9</v>
      </c>
      <c r="H100" s="77">
        <f t="shared" si="1"/>
        <v>103.40242280202843</v>
      </c>
      <c r="I100" s="45">
        <f t="shared" si="2"/>
        <v>16.361499999999978</v>
      </c>
    </row>
    <row r="101" spans="1:9" s="13" customFormat="1" ht="13.5" thickBot="1">
      <c r="A101" s="10" t="s">
        <v>2</v>
      </c>
      <c r="B101" s="229"/>
      <c r="C101" s="229" t="s">
        <v>228</v>
      </c>
      <c r="D101" s="243" t="s">
        <v>182</v>
      </c>
      <c r="E101" s="239" t="s">
        <v>3</v>
      </c>
      <c r="F101" s="233"/>
      <c r="G101" s="243" t="s">
        <v>3</v>
      </c>
      <c r="H101" s="336" t="s">
        <v>183</v>
      </c>
      <c r="I101" s="335"/>
    </row>
    <row r="102" spans="1:9" s="13" customFormat="1" ht="12.75">
      <c r="A102" s="14" t="s">
        <v>4</v>
      </c>
      <c r="B102" s="230" t="s">
        <v>5</v>
      </c>
      <c r="C102" s="230" t="s">
        <v>182</v>
      </c>
      <c r="D102" s="230" t="s">
        <v>229</v>
      </c>
      <c r="E102" s="249" t="s">
        <v>298</v>
      </c>
      <c r="F102" s="17"/>
      <c r="G102" s="244" t="s">
        <v>298</v>
      </c>
      <c r="H102" s="228" t="s">
        <v>8</v>
      </c>
      <c r="I102" s="229" t="s">
        <v>9</v>
      </c>
    </row>
    <row r="103" spans="1:9" ht="13.5" thickBot="1">
      <c r="A103" s="19" t="s">
        <v>7</v>
      </c>
      <c r="B103" s="231"/>
      <c r="C103" s="238" t="s">
        <v>6</v>
      </c>
      <c r="D103" s="238"/>
      <c r="E103" s="240" t="s">
        <v>243</v>
      </c>
      <c r="F103" s="236"/>
      <c r="G103" s="238" t="s">
        <v>242</v>
      </c>
      <c r="H103" s="119"/>
      <c r="I103" s="138"/>
    </row>
    <row r="104" spans="1:9" ht="13.5" thickBot="1">
      <c r="A104" s="165" t="s">
        <v>120</v>
      </c>
      <c r="B104" s="123" t="s">
        <v>121</v>
      </c>
      <c r="C104" s="189">
        <f>C105+C180+C178+C177</f>
        <v>405992.5729999999</v>
      </c>
      <c r="D104" s="189">
        <f>D105+D180+D178+D177</f>
        <v>519841.44793999987</v>
      </c>
      <c r="E104" s="150">
        <f>E105+E180+E178+E177</f>
        <v>233833.09027999997</v>
      </c>
      <c r="F104" s="150"/>
      <c r="G104" s="150">
        <f>G105+G180</f>
        <v>188501.0185</v>
      </c>
      <c r="H104" s="150">
        <f t="shared" si="1"/>
        <v>44.98161722321707</v>
      </c>
      <c r="I104" s="152">
        <f t="shared" si="2"/>
        <v>-286008.35765999986</v>
      </c>
    </row>
    <row r="105" spans="1:9" ht="13.5" thickBot="1">
      <c r="A105" s="117" t="s">
        <v>222</v>
      </c>
      <c r="B105" s="119" t="s">
        <v>223</v>
      </c>
      <c r="C105" s="190">
        <f>C106+C109+C128+C166</f>
        <v>405992.5729999999</v>
      </c>
      <c r="D105" s="190">
        <f>D106+D109+D128+D166</f>
        <v>514785.0339399999</v>
      </c>
      <c r="E105" s="118">
        <f>E106+E109+E128+E166</f>
        <v>234079.15675999998</v>
      </c>
      <c r="F105" s="118"/>
      <c r="G105" s="118">
        <f>G106+G109+G128+G166</f>
        <v>188501.39800000002</v>
      </c>
      <c r="H105" s="118">
        <f t="shared" si="1"/>
        <v>45.471243592385164</v>
      </c>
      <c r="I105" s="120">
        <f t="shared" si="2"/>
        <v>-280705.8771799999</v>
      </c>
    </row>
    <row r="106" spans="1:9" ht="13.5" thickBot="1">
      <c r="A106" s="123" t="s">
        <v>122</v>
      </c>
      <c r="B106" s="124" t="s">
        <v>123</v>
      </c>
      <c r="C106" s="125">
        <f>C107+C108</f>
        <v>118247</v>
      </c>
      <c r="D106" s="125">
        <f>D107+D108</f>
        <v>119583</v>
      </c>
      <c r="E106" s="125">
        <f>E107+E108</f>
        <v>55576</v>
      </c>
      <c r="F106" s="125"/>
      <c r="G106" s="125">
        <f>G107+G108</f>
        <v>48971</v>
      </c>
      <c r="H106" s="150">
        <f t="shared" si="1"/>
        <v>46.47483337932649</v>
      </c>
      <c r="I106" s="152">
        <f t="shared" si="2"/>
        <v>-64007</v>
      </c>
    </row>
    <row r="107" spans="1:9" ht="12.75">
      <c r="A107" s="41" t="s">
        <v>124</v>
      </c>
      <c r="B107" s="87" t="s">
        <v>125</v>
      </c>
      <c r="C107" s="191">
        <v>118247</v>
      </c>
      <c r="D107" s="191">
        <v>118247</v>
      </c>
      <c r="E107" s="41">
        <v>55576</v>
      </c>
      <c r="F107" s="46"/>
      <c r="G107" s="46">
        <v>48971</v>
      </c>
      <c r="H107" s="44">
        <f t="shared" si="1"/>
        <v>46.99992388813247</v>
      </c>
      <c r="I107" s="45">
        <f t="shared" si="2"/>
        <v>-62671</v>
      </c>
    </row>
    <row r="108" spans="1:9" ht="26.25" thickBot="1">
      <c r="A108" s="166" t="s">
        <v>208</v>
      </c>
      <c r="B108" s="122" t="s">
        <v>210</v>
      </c>
      <c r="C108" s="192"/>
      <c r="D108" s="192">
        <v>1336</v>
      </c>
      <c r="E108" s="46"/>
      <c r="G108" s="58"/>
      <c r="H108" s="59"/>
      <c r="I108" s="61"/>
    </row>
    <row r="109" spans="1:10" ht="13.5" thickBot="1">
      <c r="A109" s="123" t="s">
        <v>126</v>
      </c>
      <c r="B109" s="124" t="s">
        <v>127</v>
      </c>
      <c r="C109" s="125">
        <f>C111+C112+C113+C114+C118+C110+C115</f>
        <v>19714.399999999998</v>
      </c>
      <c r="D109" s="125">
        <f>D111+D112+D113+D114+D118+D110+D115</f>
        <v>95871.658</v>
      </c>
      <c r="E109" s="125">
        <f>E111+E112+E113+E114+E118+E110+E115+E116</f>
        <v>23452.70833</v>
      </c>
      <c r="F109" s="126"/>
      <c r="G109" s="125">
        <f>G111+G112+G113+G114+G118+G110+G115+G116+G117</f>
        <v>16968.961</v>
      </c>
      <c r="H109" s="127">
        <f t="shared" si="1"/>
        <v>24.462608469752347</v>
      </c>
      <c r="I109" s="128">
        <f t="shared" si="2"/>
        <v>-72418.94967</v>
      </c>
      <c r="J109" s="13"/>
    </row>
    <row r="110" spans="1:10" ht="25.5">
      <c r="A110" s="129" t="s">
        <v>230</v>
      </c>
      <c r="B110" s="130" t="s">
        <v>231</v>
      </c>
      <c r="C110" s="193"/>
      <c r="D110" s="193">
        <v>21082</v>
      </c>
      <c r="E110" s="131">
        <v>8070</v>
      </c>
      <c r="F110" s="132"/>
      <c r="G110" s="132">
        <v>3460</v>
      </c>
      <c r="H110" s="75">
        <f t="shared" si="1"/>
        <v>38.27910065458685</v>
      </c>
      <c r="I110" s="54">
        <f t="shared" si="2"/>
        <v>-13012</v>
      </c>
      <c r="J110" s="13"/>
    </row>
    <row r="111" spans="1:10" ht="12.75">
      <c r="A111" s="46" t="s">
        <v>128</v>
      </c>
      <c r="B111" s="94" t="s">
        <v>129</v>
      </c>
      <c r="C111" s="194"/>
      <c r="D111" s="194"/>
      <c r="E111" s="73"/>
      <c r="F111" s="73"/>
      <c r="G111" s="73"/>
      <c r="H111" s="75"/>
      <c r="I111" s="54">
        <f t="shared" si="2"/>
        <v>0</v>
      </c>
      <c r="J111" s="13"/>
    </row>
    <row r="112" spans="1:9" ht="12.75">
      <c r="A112" s="48" t="s">
        <v>131</v>
      </c>
      <c r="B112" s="85" t="s">
        <v>132</v>
      </c>
      <c r="C112" s="195"/>
      <c r="D112" s="195"/>
      <c r="E112" s="58"/>
      <c r="F112" s="58"/>
      <c r="G112" s="58">
        <v>1188.12</v>
      </c>
      <c r="H112" s="59"/>
      <c r="I112" s="54">
        <f t="shared" si="2"/>
        <v>0</v>
      </c>
    </row>
    <row r="113" spans="1:9" ht="12.75">
      <c r="A113" s="58" t="s">
        <v>133</v>
      </c>
      <c r="B113" s="85" t="s">
        <v>134</v>
      </c>
      <c r="C113" s="196">
        <v>2743.6</v>
      </c>
      <c r="D113" s="196">
        <v>2743.6</v>
      </c>
      <c r="E113" s="59">
        <v>1518.768</v>
      </c>
      <c r="F113" s="58"/>
      <c r="G113" s="58">
        <v>1601.9</v>
      </c>
      <c r="H113" s="59">
        <f t="shared" si="1"/>
        <v>55.35675754483161</v>
      </c>
      <c r="I113" s="54">
        <f t="shared" si="2"/>
        <v>-1224.8319999999999</v>
      </c>
    </row>
    <row r="114" spans="1:10" s="13" customFormat="1" ht="12.75">
      <c r="A114" s="41" t="s">
        <v>187</v>
      </c>
      <c r="B114" s="87" t="s">
        <v>130</v>
      </c>
      <c r="C114" s="191"/>
      <c r="D114" s="191">
        <v>51238</v>
      </c>
      <c r="E114" s="132">
        <v>4372.3</v>
      </c>
      <c r="F114" s="41"/>
      <c r="G114" s="75"/>
      <c r="H114" s="75">
        <f t="shared" si="1"/>
        <v>8.533315117686092</v>
      </c>
      <c r="I114" s="54">
        <f t="shared" si="2"/>
        <v>-46865.7</v>
      </c>
      <c r="J114" s="8"/>
    </row>
    <row r="115" spans="1:10" s="13" customFormat="1" ht="12.75">
      <c r="A115" s="133" t="s">
        <v>232</v>
      </c>
      <c r="B115" s="101" t="s">
        <v>227</v>
      </c>
      <c r="C115" s="197"/>
      <c r="D115" s="197">
        <v>1760.958</v>
      </c>
      <c r="E115" s="134">
        <v>1760.958</v>
      </c>
      <c r="F115" s="135"/>
      <c r="G115" s="135">
        <v>1943.641</v>
      </c>
      <c r="H115" s="116">
        <f t="shared" si="1"/>
        <v>100</v>
      </c>
      <c r="I115" s="61">
        <f t="shared" si="2"/>
        <v>0</v>
      </c>
      <c r="J115" s="8"/>
    </row>
    <row r="116" spans="1:10" s="13" customFormat="1" ht="12.75">
      <c r="A116" s="136" t="s">
        <v>233</v>
      </c>
      <c r="B116" s="70" t="s">
        <v>234</v>
      </c>
      <c r="C116" s="198"/>
      <c r="D116" s="198"/>
      <c r="E116" s="137"/>
      <c r="F116" s="58"/>
      <c r="G116" s="58"/>
      <c r="H116" s="59"/>
      <c r="I116" s="61">
        <f t="shared" si="2"/>
        <v>0</v>
      </c>
      <c r="J116" s="8"/>
    </row>
    <row r="117" spans="1:10" s="13" customFormat="1" ht="13.5" thickBot="1">
      <c r="A117" s="220" t="s">
        <v>188</v>
      </c>
      <c r="B117" s="101" t="s">
        <v>240</v>
      </c>
      <c r="C117" s="221"/>
      <c r="D117" s="221"/>
      <c r="E117" s="206"/>
      <c r="F117" s="48"/>
      <c r="G117" s="48"/>
      <c r="H117" s="77"/>
      <c r="I117" s="49"/>
      <c r="J117" s="8"/>
    </row>
    <row r="118" spans="1:9" ht="13.5" thickBot="1">
      <c r="A118" s="148" t="s">
        <v>135</v>
      </c>
      <c r="B118" s="148" t="s">
        <v>136</v>
      </c>
      <c r="C118" s="222">
        <f>C120+C121+C122+C123+C125+C126+C127+C119+C124</f>
        <v>16970.8</v>
      </c>
      <c r="D118" s="222">
        <f>D120+D121+D122+D123+D125+D126+D127+D119+D124</f>
        <v>19047.1</v>
      </c>
      <c r="E118" s="222">
        <f>E120+E121+E122+E123+E125+E126+E127+E119+E124</f>
        <v>7730.6823300000015</v>
      </c>
      <c r="F118" s="151"/>
      <c r="G118" s="151">
        <f>G120+G121+G122+G123+G125+G126+G127+G119+G124</f>
        <v>8775.3</v>
      </c>
      <c r="H118" s="151">
        <f t="shared" si="1"/>
        <v>40.58718823337937</v>
      </c>
      <c r="I118" s="152">
        <f t="shared" si="2"/>
        <v>-11316.417669999997</v>
      </c>
    </row>
    <row r="119" spans="1:9" ht="12.75">
      <c r="A119" s="41" t="s">
        <v>135</v>
      </c>
      <c r="B119" s="87" t="s">
        <v>189</v>
      </c>
      <c r="C119" s="191"/>
      <c r="D119" s="191">
        <v>2527</v>
      </c>
      <c r="E119" s="75"/>
      <c r="F119" s="75"/>
      <c r="G119" s="75"/>
      <c r="H119" s="75">
        <f t="shared" si="1"/>
        <v>0</v>
      </c>
      <c r="I119" s="54">
        <f t="shared" si="2"/>
        <v>-2527</v>
      </c>
    </row>
    <row r="120" spans="1:9" ht="12.75">
      <c r="A120" s="58" t="s">
        <v>135</v>
      </c>
      <c r="B120" s="87" t="s">
        <v>137</v>
      </c>
      <c r="C120" s="191">
        <v>3268.9</v>
      </c>
      <c r="D120" s="191">
        <v>3268.9</v>
      </c>
      <c r="E120" s="132"/>
      <c r="F120" s="41"/>
      <c r="G120" s="41"/>
      <c r="H120" s="75">
        <f t="shared" si="1"/>
        <v>0</v>
      </c>
      <c r="I120" s="54">
        <f t="shared" si="2"/>
        <v>-3268.9</v>
      </c>
    </row>
    <row r="121" spans="1:9" ht="12.75">
      <c r="A121" s="48" t="s">
        <v>135</v>
      </c>
      <c r="B121" s="99" t="s">
        <v>138</v>
      </c>
      <c r="C121" s="195">
        <v>8176.9</v>
      </c>
      <c r="D121" s="195">
        <v>8176.9</v>
      </c>
      <c r="E121" s="77">
        <v>5498.993</v>
      </c>
      <c r="F121" s="48"/>
      <c r="G121" s="48">
        <v>6184.8</v>
      </c>
      <c r="H121" s="77">
        <f t="shared" si="1"/>
        <v>67.25033937066615</v>
      </c>
      <c r="I121" s="61">
        <f t="shared" si="2"/>
        <v>-2677.9069999999992</v>
      </c>
    </row>
    <row r="122" spans="1:9" ht="12.75">
      <c r="A122" s="48" t="s">
        <v>135</v>
      </c>
      <c r="B122" s="85" t="s">
        <v>139</v>
      </c>
      <c r="C122" s="196">
        <v>568.3</v>
      </c>
      <c r="D122" s="196">
        <v>337.6</v>
      </c>
      <c r="E122" s="59">
        <v>94.1</v>
      </c>
      <c r="F122" s="77"/>
      <c r="G122" s="77">
        <v>154.9</v>
      </c>
      <c r="H122" s="77">
        <f t="shared" si="1"/>
        <v>27.873222748815163</v>
      </c>
      <c r="I122" s="61">
        <f t="shared" si="2"/>
        <v>-243.50000000000003</v>
      </c>
    </row>
    <row r="123" spans="1:9" ht="12.75">
      <c r="A123" s="48" t="s">
        <v>135</v>
      </c>
      <c r="B123" s="85" t="s">
        <v>238</v>
      </c>
      <c r="C123" s="196"/>
      <c r="D123" s="196"/>
      <c r="E123" s="59"/>
      <c r="F123" s="77"/>
      <c r="G123" s="77"/>
      <c r="H123" s="77"/>
      <c r="I123" s="61">
        <f t="shared" si="2"/>
        <v>0</v>
      </c>
    </row>
    <row r="124" spans="1:9" ht="12.75">
      <c r="A124" s="48" t="s">
        <v>135</v>
      </c>
      <c r="B124" s="87" t="s">
        <v>262</v>
      </c>
      <c r="C124" s="195">
        <v>2053.6</v>
      </c>
      <c r="D124" s="195">
        <v>2053.6</v>
      </c>
      <c r="E124" s="77">
        <v>2053.6</v>
      </c>
      <c r="F124" s="77"/>
      <c r="G124" s="77">
        <v>2053.6</v>
      </c>
      <c r="H124" s="77">
        <f>E124*100/D124</f>
        <v>100</v>
      </c>
      <c r="I124" s="49">
        <f>E124-D124</f>
        <v>0</v>
      </c>
    </row>
    <row r="125" spans="1:9" ht="12.75">
      <c r="A125" s="48" t="s">
        <v>135</v>
      </c>
      <c r="B125" s="87" t="s">
        <v>261</v>
      </c>
      <c r="C125" s="195">
        <v>885</v>
      </c>
      <c r="D125" s="195">
        <v>665</v>
      </c>
      <c r="E125" s="77">
        <v>83.98933</v>
      </c>
      <c r="F125" s="77"/>
      <c r="G125" s="77">
        <v>15.1</v>
      </c>
      <c r="H125" s="77">
        <f t="shared" si="1"/>
        <v>12.629974436090224</v>
      </c>
      <c r="I125" s="49">
        <f t="shared" si="2"/>
        <v>-581.01067</v>
      </c>
    </row>
    <row r="126" spans="1:9" ht="12.75">
      <c r="A126" s="48" t="s">
        <v>135</v>
      </c>
      <c r="B126" s="99" t="s">
        <v>263</v>
      </c>
      <c r="C126" s="195">
        <v>2018.1</v>
      </c>
      <c r="D126" s="195">
        <v>2018.1</v>
      </c>
      <c r="E126" s="59"/>
      <c r="F126" s="59"/>
      <c r="G126" s="59"/>
      <c r="H126" s="59">
        <f t="shared" si="1"/>
        <v>0</v>
      </c>
      <c r="I126" s="61">
        <f t="shared" si="2"/>
        <v>-2018.1</v>
      </c>
    </row>
    <row r="127" spans="1:9" ht="13.5" thickBot="1">
      <c r="A127" s="48" t="s">
        <v>135</v>
      </c>
      <c r="B127" s="85" t="s">
        <v>295</v>
      </c>
      <c r="C127" s="196"/>
      <c r="D127" s="196"/>
      <c r="E127" s="59"/>
      <c r="F127" s="59"/>
      <c r="G127" s="59">
        <v>366.9</v>
      </c>
      <c r="H127" s="59"/>
      <c r="I127" s="61">
        <f t="shared" si="2"/>
        <v>0</v>
      </c>
    </row>
    <row r="128" spans="1:9" ht="13.5" thickBot="1">
      <c r="A128" s="123" t="s">
        <v>141</v>
      </c>
      <c r="B128" s="141" t="s">
        <v>142</v>
      </c>
      <c r="C128" s="142">
        <f>C137+C130+C131+C132+C133+C134+C135+C136+C159+C160+C161+C162+C163+C164</f>
        <v>244682.84799999994</v>
      </c>
      <c r="D128" s="142">
        <f>D137+D130+D131+D132+D133+D134+D135+D136+D159+D160+D161+D162+D163+D164</f>
        <v>246154.09999999992</v>
      </c>
      <c r="E128" s="142">
        <f>E137+E130+E131+E132+E133+E134+E135+E136+E159+E160+E161+E162+E163+E164</f>
        <v>128279.45994999999</v>
      </c>
      <c r="F128" s="142">
        <f>F137+F130+F131+F132+F133+F134+F135+F136+F159+F160+F161+F162+F163+F164</f>
        <v>0</v>
      </c>
      <c r="G128" s="142">
        <f>G137+G130+G131+G132+G133+G134+G135+G136+G159+G160+G161+G162+G163+G164</f>
        <v>115537.73700000001</v>
      </c>
      <c r="H128" s="143">
        <f t="shared" si="1"/>
        <v>52.1134768626645</v>
      </c>
      <c r="I128" s="144">
        <f t="shared" si="2"/>
        <v>-117874.64004999993</v>
      </c>
    </row>
    <row r="129" spans="1:9" ht="24" customHeight="1">
      <c r="A129" s="41" t="s">
        <v>206</v>
      </c>
      <c r="B129" s="145" t="s">
        <v>207</v>
      </c>
      <c r="C129" s="200"/>
      <c r="D129" s="200"/>
      <c r="E129" s="137"/>
      <c r="F129" s="111"/>
      <c r="G129" s="137"/>
      <c r="H129" s="24"/>
      <c r="I129" s="60"/>
    </row>
    <row r="130" spans="1:9" ht="12.75">
      <c r="A130" s="41" t="s">
        <v>143</v>
      </c>
      <c r="B130" s="146" t="s">
        <v>144</v>
      </c>
      <c r="C130" s="201">
        <v>636.5</v>
      </c>
      <c r="D130" s="201">
        <v>661.5</v>
      </c>
      <c r="E130" s="46">
        <v>661.5</v>
      </c>
      <c r="F130" s="46"/>
      <c r="G130" s="46">
        <v>626.7</v>
      </c>
      <c r="H130" s="75">
        <f t="shared" si="1"/>
        <v>100</v>
      </c>
      <c r="I130" s="54">
        <f t="shared" si="2"/>
        <v>0</v>
      </c>
    </row>
    <row r="131" spans="1:9" ht="25.5">
      <c r="A131" s="41" t="s">
        <v>180</v>
      </c>
      <c r="B131" s="147" t="s">
        <v>195</v>
      </c>
      <c r="C131" s="202">
        <v>22180.3</v>
      </c>
      <c r="D131" s="202">
        <v>22180.3</v>
      </c>
      <c r="E131" s="59">
        <v>9898.8</v>
      </c>
      <c r="F131" s="58"/>
      <c r="G131" s="59">
        <v>6570</v>
      </c>
      <c r="H131" s="59">
        <f t="shared" si="1"/>
        <v>44.62879221651645</v>
      </c>
      <c r="I131" s="54">
        <f t="shared" si="2"/>
        <v>-12281.5</v>
      </c>
    </row>
    <row r="132" spans="1:9" ht="38.25">
      <c r="A132" s="58" t="s">
        <v>209</v>
      </c>
      <c r="B132" s="147" t="s">
        <v>211</v>
      </c>
      <c r="C132" s="201">
        <v>120.6</v>
      </c>
      <c r="D132" s="201">
        <v>120.6</v>
      </c>
      <c r="E132" s="59">
        <v>51.15</v>
      </c>
      <c r="F132" s="58"/>
      <c r="G132" s="58">
        <v>46.4</v>
      </c>
      <c r="H132" s="59"/>
      <c r="I132" s="54"/>
    </row>
    <row r="133" spans="1:10" ht="12.75">
      <c r="A133" s="58" t="s">
        <v>146</v>
      </c>
      <c r="B133" s="85" t="s">
        <v>147</v>
      </c>
      <c r="C133" s="191">
        <v>1220.6</v>
      </c>
      <c r="D133" s="191">
        <v>1220.6</v>
      </c>
      <c r="E133" s="58">
        <v>1220.6</v>
      </c>
      <c r="F133" s="58"/>
      <c r="G133" s="58">
        <v>1171.6</v>
      </c>
      <c r="H133" s="59">
        <f t="shared" si="1"/>
        <v>100</v>
      </c>
      <c r="I133" s="54">
        <f t="shared" si="2"/>
        <v>0</v>
      </c>
      <c r="J133" s="13"/>
    </row>
    <row r="134" spans="1:10" ht="25.5">
      <c r="A134" s="58" t="s">
        <v>203</v>
      </c>
      <c r="B134" s="147" t="s">
        <v>204</v>
      </c>
      <c r="C134" s="201">
        <v>421.4</v>
      </c>
      <c r="D134" s="201">
        <v>421.4</v>
      </c>
      <c r="E134" s="59">
        <v>75.25375</v>
      </c>
      <c r="F134" s="58"/>
      <c r="G134" s="59">
        <v>128.4</v>
      </c>
      <c r="H134" s="59"/>
      <c r="I134" s="54"/>
      <c r="J134" s="13"/>
    </row>
    <row r="135" spans="1:10" s="13" customFormat="1" ht="12.75">
      <c r="A135" s="58" t="s">
        <v>148</v>
      </c>
      <c r="B135" s="85" t="s">
        <v>149</v>
      </c>
      <c r="C135" s="191"/>
      <c r="D135" s="191">
        <v>2139</v>
      </c>
      <c r="E135" s="58">
        <v>1246</v>
      </c>
      <c r="F135" s="58"/>
      <c r="G135" s="58">
        <v>1246</v>
      </c>
      <c r="H135" s="59">
        <f t="shared" si="1"/>
        <v>58.251519401589526</v>
      </c>
      <c r="I135" s="54">
        <f t="shared" si="2"/>
        <v>-893</v>
      </c>
      <c r="J135" s="8"/>
    </row>
    <row r="136" spans="1:9" ht="13.5" thickBot="1">
      <c r="A136" s="48" t="s">
        <v>150</v>
      </c>
      <c r="B136" s="99" t="s">
        <v>151</v>
      </c>
      <c r="C136" s="194">
        <v>4340.3</v>
      </c>
      <c r="D136" s="194">
        <v>4340.3</v>
      </c>
      <c r="E136" s="48">
        <v>2034.008</v>
      </c>
      <c r="F136" s="48"/>
      <c r="G136" s="206">
        <v>1915.667</v>
      </c>
      <c r="H136" s="77">
        <f t="shared" si="1"/>
        <v>46.863304379881576</v>
      </c>
      <c r="I136" s="45">
        <f t="shared" si="2"/>
        <v>-2306.2920000000004</v>
      </c>
    </row>
    <row r="137" spans="1:9" ht="13.5" thickBot="1">
      <c r="A137" s="148" t="s">
        <v>152</v>
      </c>
      <c r="B137" s="149" t="s">
        <v>153</v>
      </c>
      <c r="C137" s="125">
        <f>C141+C142+C145+C146+C154+C155+C153+C156+C138+C140+C139+C143+C144+C147+C148+C149+C157</f>
        <v>159364.49999999997</v>
      </c>
      <c r="D137" s="125">
        <f>D141+D142+D145+D146+D154+D155+D153+D156+D138+D140+D139+D143+D144+D147+D148+D149+D157</f>
        <v>157736.79999999996</v>
      </c>
      <c r="E137" s="125">
        <f>E141+E142+E145+E146+E154+E155+E153+E156+E138+E140+E139+E143+E144+E147+E148+E149+E157</f>
        <v>89143.95419999998</v>
      </c>
      <c r="F137" s="125">
        <f>F141+F142+F145+F146+F154+F155+F153+F156+F138+F140+F139+F143+F144+F147+F148+F149+F157</f>
        <v>0</v>
      </c>
      <c r="G137" s="125">
        <f>G141+G142+G145+G146+G154+G155+G153+G156+G138+G140+G139+G143+G144+G147+G148+G149+G157</f>
        <v>79900.97</v>
      </c>
      <c r="H137" s="151">
        <f t="shared" si="1"/>
        <v>56.51436709759549</v>
      </c>
      <c r="I137" s="152">
        <f t="shared" si="2"/>
        <v>-68592.84579999998</v>
      </c>
    </row>
    <row r="138" spans="1:9" ht="12.75">
      <c r="A138" s="41" t="s">
        <v>152</v>
      </c>
      <c r="B138" s="85" t="s">
        <v>145</v>
      </c>
      <c r="C138" s="191">
        <v>13249.9</v>
      </c>
      <c r="D138" s="191">
        <v>13249.9</v>
      </c>
      <c r="E138" s="132">
        <v>7258.819</v>
      </c>
      <c r="F138" s="121"/>
      <c r="G138" s="134">
        <v>7246.97</v>
      </c>
      <c r="H138" s="75">
        <f>E138*100/D138</f>
        <v>54.783953086438395</v>
      </c>
      <c r="I138" s="54">
        <f>E138-D138</f>
        <v>-5991.080999999999</v>
      </c>
    </row>
    <row r="139" spans="1:9" ht="24" customHeight="1">
      <c r="A139" s="41" t="s">
        <v>152</v>
      </c>
      <c r="B139" s="146" t="s">
        <v>201</v>
      </c>
      <c r="C139" s="201">
        <v>2076.2</v>
      </c>
      <c r="D139" s="201">
        <v>2076.2</v>
      </c>
      <c r="E139" s="132">
        <v>1857.387</v>
      </c>
      <c r="F139" s="121"/>
      <c r="G139" s="137">
        <v>1801</v>
      </c>
      <c r="H139" s="75">
        <f>E139*100/D139</f>
        <v>89.46089008766015</v>
      </c>
      <c r="I139" s="54">
        <f>E139-D139</f>
        <v>-218.81299999999987</v>
      </c>
    </row>
    <row r="140" spans="1:9" ht="16.5" customHeight="1">
      <c r="A140" s="41" t="s">
        <v>152</v>
      </c>
      <c r="B140" s="146" t="s">
        <v>214</v>
      </c>
      <c r="C140" s="201">
        <v>93</v>
      </c>
      <c r="D140" s="201">
        <v>93</v>
      </c>
      <c r="E140" s="132"/>
      <c r="F140" s="121"/>
      <c r="G140" s="111"/>
      <c r="H140" s="59"/>
      <c r="I140" s="26"/>
    </row>
    <row r="141" spans="1:9" ht="12.75">
      <c r="A141" s="41" t="s">
        <v>152</v>
      </c>
      <c r="B141" s="146" t="s">
        <v>154</v>
      </c>
      <c r="C141" s="201">
        <v>10356.3</v>
      </c>
      <c r="D141" s="201">
        <v>10172.3</v>
      </c>
      <c r="E141" s="75">
        <v>4334.6194</v>
      </c>
      <c r="F141" s="75"/>
      <c r="G141" s="75">
        <v>4252.3</v>
      </c>
      <c r="H141" s="75">
        <f t="shared" si="1"/>
        <v>42.61198942225455</v>
      </c>
      <c r="I141" s="54">
        <f t="shared" si="2"/>
        <v>-5837.6806</v>
      </c>
    </row>
    <row r="142" spans="1:9" ht="12.75">
      <c r="A142" s="58" t="s">
        <v>152</v>
      </c>
      <c r="B142" s="85" t="s">
        <v>155</v>
      </c>
      <c r="C142" s="196">
        <v>97299.7</v>
      </c>
      <c r="D142" s="196">
        <v>97299.7</v>
      </c>
      <c r="E142" s="58">
        <v>57407</v>
      </c>
      <c r="F142" s="58"/>
      <c r="G142" s="58">
        <v>50097</v>
      </c>
      <c r="H142" s="59">
        <f t="shared" si="1"/>
        <v>59.00018191217445</v>
      </c>
      <c r="I142" s="54">
        <f t="shared" si="2"/>
        <v>-39892.7</v>
      </c>
    </row>
    <row r="143" spans="1:9" ht="12.75">
      <c r="A143" s="58" t="s">
        <v>152</v>
      </c>
      <c r="B143" s="85" t="s">
        <v>266</v>
      </c>
      <c r="C143" s="196">
        <v>285.8</v>
      </c>
      <c r="D143" s="196">
        <v>285.8</v>
      </c>
      <c r="E143" s="58">
        <v>142.9</v>
      </c>
      <c r="F143" s="58"/>
      <c r="G143" s="58">
        <v>135</v>
      </c>
      <c r="H143" s="75">
        <f>E143*100/D143</f>
        <v>50</v>
      </c>
      <c r="I143" s="54">
        <f>E143-D143</f>
        <v>-142.9</v>
      </c>
    </row>
    <row r="144" spans="1:9" ht="12.75">
      <c r="A144" s="58" t="s">
        <v>152</v>
      </c>
      <c r="B144" s="85" t="s">
        <v>267</v>
      </c>
      <c r="C144" s="196">
        <v>4354.2</v>
      </c>
      <c r="D144" s="196">
        <v>3421.1</v>
      </c>
      <c r="E144" s="58">
        <v>2449.9</v>
      </c>
      <c r="F144" s="58"/>
      <c r="G144" s="58"/>
      <c r="H144" s="59"/>
      <c r="I144" s="54"/>
    </row>
    <row r="145" spans="1:9" ht="12.75">
      <c r="A145" s="58" t="s">
        <v>152</v>
      </c>
      <c r="B145" s="85" t="s">
        <v>156</v>
      </c>
      <c r="C145" s="196">
        <v>14772.4</v>
      </c>
      <c r="D145" s="196">
        <v>14772.4</v>
      </c>
      <c r="E145" s="59">
        <v>7386.2</v>
      </c>
      <c r="F145" s="58"/>
      <c r="G145" s="58">
        <v>9169.9</v>
      </c>
      <c r="H145" s="59">
        <f t="shared" si="1"/>
        <v>50</v>
      </c>
      <c r="I145" s="54">
        <f t="shared" si="2"/>
        <v>-7386.2</v>
      </c>
    </row>
    <row r="146" spans="1:9" ht="12.75">
      <c r="A146" s="58" t="s">
        <v>152</v>
      </c>
      <c r="B146" s="85" t="s">
        <v>157</v>
      </c>
      <c r="C146" s="196">
        <v>403.1</v>
      </c>
      <c r="D146" s="196">
        <v>403.1</v>
      </c>
      <c r="E146" s="58">
        <v>201.55</v>
      </c>
      <c r="F146" s="58"/>
      <c r="G146" s="58">
        <v>238.4</v>
      </c>
      <c r="H146" s="59">
        <f t="shared" si="1"/>
        <v>50</v>
      </c>
      <c r="I146" s="54">
        <f t="shared" si="2"/>
        <v>-201.55</v>
      </c>
    </row>
    <row r="147" spans="1:9" ht="12.75">
      <c r="A147" s="58" t="s">
        <v>152</v>
      </c>
      <c r="B147" s="85" t="s">
        <v>264</v>
      </c>
      <c r="C147" s="196">
        <v>72.8</v>
      </c>
      <c r="D147" s="196">
        <v>72.8</v>
      </c>
      <c r="E147" s="58">
        <v>36.4</v>
      </c>
      <c r="F147" s="58"/>
      <c r="G147" s="58"/>
      <c r="H147" s="59"/>
      <c r="I147" s="54"/>
    </row>
    <row r="148" spans="1:9" ht="12.75">
      <c r="A148" s="58" t="s">
        <v>152</v>
      </c>
      <c r="B148" s="85" t="s">
        <v>265</v>
      </c>
      <c r="C148" s="196">
        <v>24.4</v>
      </c>
      <c r="D148" s="196">
        <v>24.4</v>
      </c>
      <c r="E148" s="58">
        <v>12.2</v>
      </c>
      <c r="F148" s="58"/>
      <c r="G148" s="58"/>
      <c r="H148" s="59"/>
      <c r="I148" s="54"/>
    </row>
    <row r="149" spans="1:9" ht="13.5" thickBot="1">
      <c r="A149" s="58" t="s">
        <v>152</v>
      </c>
      <c r="B149" s="99" t="s">
        <v>205</v>
      </c>
      <c r="C149" s="195">
        <v>51.5</v>
      </c>
      <c r="D149" s="195">
        <v>51.5</v>
      </c>
      <c r="E149" s="48">
        <v>51.5</v>
      </c>
      <c r="F149" s="48"/>
      <c r="G149" s="48"/>
      <c r="H149" s="77"/>
      <c r="I149" s="45"/>
    </row>
    <row r="150" spans="1:9" s="13" customFormat="1" ht="13.5" thickBot="1">
      <c r="A150" s="10" t="s">
        <v>2</v>
      </c>
      <c r="B150" s="229"/>
      <c r="C150" s="232" t="s">
        <v>228</v>
      </c>
      <c r="D150" s="243" t="s">
        <v>182</v>
      </c>
      <c r="E150" s="239" t="s">
        <v>3</v>
      </c>
      <c r="F150" s="233"/>
      <c r="G150" s="243" t="s">
        <v>3</v>
      </c>
      <c r="H150" s="334" t="s">
        <v>183</v>
      </c>
      <c r="I150" s="335"/>
    </row>
    <row r="151" spans="1:9" s="13" customFormat="1" ht="12.75">
      <c r="A151" s="14" t="s">
        <v>4</v>
      </c>
      <c r="B151" s="230" t="s">
        <v>5</v>
      </c>
      <c r="C151" s="234" t="s">
        <v>182</v>
      </c>
      <c r="D151" s="230" t="s">
        <v>229</v>
      </c>
      <c r="E151" s="249" t="s">
        <v>298</v>
      </c>
      <c r="F151" s="17"/>
      <c r="G151" s="244" t="s">
        <v>298</v>
      </c>
      <c r="H151" s="228" t="s">
        <v>8</v>
      </c>
      <c r="I151" s="229" t="s">
        <v>9</v>
      </c>
    </row>
    <row r="152" spans="1:9" ht="13.5" thickBot="1">
      <c r="A152" s="19" t="s">
        <v>7</v>
      </c>
      <c r="B152" s="231"/>
      <c r="C152" s="235" t="s">
        <v>6</v>
      </c>
      <c r="D152" s="238"/>
      <c r="E152" s="240" t="s">
        <v>243</v>
      </c>
      <c r="F152" s="236"/>
      <c r="G152" s="238" t="s">
        <v>242</v>
      </c>
      <c r="H152" s="119"/>
      <c r="I152" s="138"/>
    </row>
    <row r="153" spans="1:9" ht="12.75">
      <c r="A153" s="58" t="s">
        <v>152</v>
      </c>
      <c r="B153" s="87" t="s">
        <v>158</v>
      </c>
      <c r="C153" s="191">
        <v>823.2</v>
      </c>
      <c r="D153" s="191">
        <v>823.2</v>
      </c>
      <c r="E153" s="41"/>
      <c r="F153" s="41"/>
      <c r="G153" s="41">
        <v>679.4</v>
      </c>
      <c r="H153" s="75">
        <f t="shared" si="1"/>
        <v>0</v>
      </c>
      <c r="I153" s="54">
        <f t="shared" si="2"/>
        <v>-823.2</v>
      </c>
    </row>
    <row r="154" spans="1:9" ht="12.75">
      <c r="A154" s="58" t="s">
        <v>152</v>
      </c>
      <c r="B154" s="85" t="s">
        <v>159</v>
      </c>
      <c r="C154" s="196">
        <v>200.7</v>
      </c>
      <c r="D154" s="196">
        <v>200.7</v>
      </c>
      <c r="E154" s="59">
        <v>88.698</v>
      </c>
      <c r="F154" s="59"/>
      <c r="G154" s="59">
        <v>83.2</v>
      </c>
      <c r="H154" s="59">
        <f t="shared" si="1"/>
        <v>44.19431988041853</v>
      </c>
      <c r="I154" s="54">
        <f t="shared" si="2"/>
        <v>-112.002</v>
      </c>
    </row>
    <row r="155" spans="1:9" ht="12.75">
      <c r="A155" s="58" t="s">
        <v>152</v>
      </c>
      <c r="B155" s="85" t="s">
        <v>160</v>
      </c>
      <c r="C155" s="196">
        <v>278</v>
      </c>
      <c r="D155" s="196">
        <v>278</v>
      </c>
      <c r="E155" s="59">
        <v>165</v>
      </c>
      <c r="F155" s="58"/>
      <c r="G155" s="58">
        <v>110</v>
      </c>
      <c r="H155" s="59">
        <f t="shared" si="1"/>
        <v>59.35251798561151</v>
      </c>
      <c r="I155" s="54">
        <f t="shared" si="2"/>
        <v>-113</v>
      </c>
    </row>
    <row r="156" spans="1:9" ht="12.75">
      <c r="A156" s="58" t="s">
        <v>152</v>
      </c>
      <c r="B156" s="85" t="s">
        <v>161</v>
      </c>
      <c r="C156" s="191">
        <v>14100.4</v>
      </c>
      <c r="D156" s="191">
        <v>14100.4</v>
      </c>
      <c r="E156" s="77">
        <v>7565.01</v>
      </c>
      <c r="F156" s="77"/>
      <c r="G156" s="77">
        <v>6087.8</v>
      </c>
      <c r="H156" s="59">
        <f t="shared" si="1"/>
        <v>53.65103117642053</v>
      </c>
      <c r="I156" s="54">
        <f t="shared" si="2"/>
        <v>-6535.389999999999</v>
      </c>
    </row>
    <row r="157" spans="1:9" ht="12.75">
      <c r="A157" s="58" t="s">
        <v>152</v>
      </c>
      <c r="B157" s="87" t="s">
        <v>268</v>
      </c>
      <c r="C157" s="191">
        <v>922.9</v>
      </c>
      <c r="D157" s="191">
        <v>412.3</v>
      </c>
      <c r="E157" s="77">
        <v>186.7708</v>
      </c>
      <c r="F157" s="77"/>
      <c r="G157" s="77"/>
      <c r="H157" s="59">
        <f t="shared" si="1"/>
        <v>45.29973320397769</v>
      </c>
      <c r="I157" s="54">
        <f t="shared" si="2"/>
        <v>-225.5292</v>
      </c>
    </row>
    <row r="158" spans="1:9" ht="12.75">
      <c r="A158" s="58" t="s">
        <v>152</v>
      </c>
      <c r="B158" s="87" t="s">
        <v>269</v>
      </c>
      <c r="C158" s="191"/>
      <c r="D158" s="191"/>
      <c r="E158" s="77"/>
      <c r="F158" s="77"/>
      <c r="G158" s="77"/>
      <c r="H158" s="59"/>
      <c r="I158" s="54"/>
    </row>
    <row r="159" spans="1:9" ht="51" customHeight="1">
      <c r="A159" s="41" t="s">
        <v>287</v>
      </c>
      <c r="B159" s="146" t="s">
        <v>213</v>
      </c>
      <c r="C159" s="203">
        <v>3145.1</v>
      </c>
      <c r="D159" s="203">
        <v>3645.8</v>
      </c>
      <c r="E159" s="77"/>
      <c r="F159" s="77"/>
      <c r="G159" s="77">
        <v>3038.6</v>
      </c>
      <c r="H159" s="59">
        <f t="shared" si="1"/>
        <v>0</v>
      </c>
      <c r="I159" s="54">
        <f t="shared" si="2"/>
        <v>-3645.8</v>
      </c>
    </row>
    <row r="160" spans="1:9" ht="12.75">
      <c r="A160" s="41" t="s">
        <v>162</v>
      </c>
      <c r="B160" s="87" t="s">
        <v>163</v>
      </c>
      <c r="C160" s="204">
        <v>7835.3</v>
      </c>
      <c r="D160" s="204">
        <v>7835.3</v>
      </c>
      <c r="E160" s="59">
        <v>3725</v>
      </c>
      <c r="F160" s="59"/>
      <c r="G160" s="59">
        <v>3750</v>
      </c>
      <c r="H160" s="59">
        <f t="shared" si="1"/>
        <v>47.54125559965796</v>
      </c>
      <c r="I160" s="54">
        <f t="shared" si="2"/>
        <v>-4110.3</v>
      </c>
    </row>
    <row r="161" spans="1:9" ht="12.75">
      <c r="A161" s="41" t="s">
        <v>162</v>
      </c>
      <c r="B161" s="87" t="s">
        <v>164</v>
      </c>
      <c r="C161" s="204">
        <v>3541.6</v>
      </c>
      <c r="D161" s="204">
        <v>3541.6</v>
      </c>
      <c r="E161" s="59">
        <v>1886.846</v>
      </c>
      <c r="F161" s="59"/>
      <c r="G161" s="59">
        <v>1595.1</v>
      </c>
      <c r="H161" s="59">
        <f t="shared" si="1"/>
        <v>53.27665461938108</v>
      </c>
      <c r="I161" s="61">
        <f t="shared" si="2"/>
        <v>-1654.754</v>
      </c>
    </row>
    <row r="162" spans="1:9" ht="12.75">
      <c r="A162" s="46" t="s">
        <v>165</v>
      </c>
      <c r="B162" s="94" t="s">
        <v>166</v>
      </c>
      <c r="C162" s="205">
        <v>1633.3</v>
      </c>
      <c r="D162" s="205">
        <v>1633.3</v>
      </c>
      <c r="E162" s="51">
        <v>500</v>
      </c>
      <c r="F162" s="51"/>
      <c r="G162" s="51">
        <v>480.3</v>
      </c>
      <c r="H162" s="77">
        <f t="shared" si="1"/>
        <v>30.61286965040103</v>
      </c>
      <c r="I162" s="45">
        <f t="shared" si="2"/>
        <v>-1133.3</v>
      </c>
    </row>
    <row r="163" spans="1:9" ht="13.5" thickBot="1">
      <c r="A163" s="48" t="s">
        <v>270</v>
      </c>
      <c r="B163" s="101" t="s">
        <v>299</v>
      </c>
      <c r="C163" s="206">
        <v>76.348</v>
      </c>
      <c r="D163" s="206">
        <v>510.6</v>
      </c>
      <c r="E163" s="77">
        <v>140.348</v>
      </c>
      <c r="F163" s="31"/>
      <c r="G163" s="31"/>
      <c r="H163" s="77">
        <f t="shared" si="1"/>
        <v>27.486878182530358</v>
      </c>
      <c r="I163" s="49">
        <f t="shared" si="2"/>
        <v>-370.252</v>
      </c>
    </row>
    <row r="164" spans="1:9" ht="13.5" thickBot="1">
      <c r="A164" s="123" t="s">
        <v>167</v>
      </c>
      <c r="B164" s="124" t="s">
        <v>168</v>
      </c>
      <c r="C164" s="125">
        <f>C165</f>
        <v>40167</v>
      </c>
      <c r="D164" s="125">
        <f>D165</f>
        <v>40167</v>
      </c>
      <c r="E164" s="179">
        <f>E165</f>
        <v>17696</v>
      </c>
      <c r="F164" s="179"/>
      <c r="G164" s="179">
        <f>G165</f>
        <v>15068</v>
      </c>
      <c r="H164" s="180">
        <f t="shared" si="1"/>
        <v>44.05606592476411</v>
      </c>
      <c r="I164" s="181">
        <f t="shared" si="2"/>
        <v>-22471</v>
      </c>
    </row>
    <row r="165" spans="1:9" ht="13.5" thickBot="1">
      <c r="A165" s="154" t="s">
        <v>169</v>
      </c>
      <c r="B165" s="155" t="s">
        <v>170</v>
      </c>
      <c r="C165" s="205">
        <v>40167</v>
      </c>
      <c r="D165" s="205">
        <v>40167</v>
      </c>
      <c r="E165" s="135">
        <v>17696</v>
      </c>
      <c r="F165" s="135"/>
      <c r="G165" s="135">
        <v>15068</v>
      </c>
      <c r="H165" s="44">
        <f t="shared" si="1"/>
        <v>44.05606592476411</v>
      </c>
      <c r="I165" s="45">
        <f t="shared" si="2"/>
        <v>-22471</v>
      </c>
    </row>
    <row r="166" spans="1:9" ht="13.5" thickBot="1">
      <c r="A166" s="123" t="s">
        <v>171</v>
      </c>
      <c r="B166" s="124" t="s">
        <v>197</v>
      </c>
      <c r="C166" s="125">
        <f>C172+C173+C167+C170+C171</f>
        <v>23348.325</v>
      </c>
      <c r="D166" s="125">
        <f>D172+D173+D167+D170+D171+D168+D169</f>
        <v>53176.27593999999</v>
      </c>
      <c r="E166" s="125">
        <f>E172+E173+E167+E170+E171+E168</f>
        <v>26770.98848</v>
      </c>
      <c r="F166" s="158"/>
      <c r="G166" s="150">
        <f>G172+G173+G167+G170</f>
        <v>7023.7</v>
      </c>
      <c r="H166" s="151">
        <f t="shared" si="1"/>
        <v>50.343857306228664</v>
      </c>
      <c r="I166" s="152">
        <f t="shared" si="2"/>
        <v>-26405.287459999992</v>
      </c>
    </row>
    <row r="167" spans="1:9" ht="12.75">
      <c r="A167" s="41" t="s">
        <v>173</v>
      </c>
      <c r="B167" s="87" t="s">
        <v>172</v>
      </c>
      <c r="C167" s="191"/>
      <c r="D167" s="191">
        <v>1826</v>
      </c>
      <c r="E167" s="75">
        <v>913.594</v>
      </c>
      <c r="F167" s="157"/>
      <c r="G167" s="75">
        <v>141.7</v>
      </c>
      <c r="H167" s="44">
        <f>E167*100/D167</f>
        <v>50.03253012048193</v>
      </c>
      <c r="I167" s="45">
        <f>E167-D167</f>
        <v>-912.406</v>
      </c>
    </row>
    <row r="168" spans="1:9" ht="12.75">
      <c r="A168" s="41" t="s">
        <v>173</v>
      </c>
      <c r="B168" s="94" t="s">
        <v>294</v>
      </c>
      <c r="C168" s="196"/>
      <c r="D168" s="198">
        <v>20083</v>
      </c>
      <c r="E168" s="75">
        <v>17282.7</v>
      </c>
      <c r="F168" s="157"/>
      <c r="G168" s="75"/>
      <c r="H168" s="59">
        <f>E168*100/D168</f>
        <v>86.05636608076483</v>
      </c>
      <c r="I168" s="61">
        <f>E168-D168</f>
        <v>-2800.2999999999993</v>
      </c>
    </row>
    <row r="169" spans="1:9" ht="12.75">
      <c r="A169" s="41" t="s">
        <v>173</v>
      </c>
      <c r="B169" s="70" t="s">
        <v>297</v>
      </c>
      <c r="C169" s="196"/>
      <c r="D169" s="198">
        <v>6780.2</v>
      </c>
      <c r="E169" s="75"/>
      <c r="F169" s="157"/>
      <c r="G169" s="75"/>
      <c r="H169" s="44">
        <f>E169*100/D169</f>
        <v>0</v>
      </c>
      <c r="I169" s="45">
        <f>E169-D169</f>
        <v>-6780.2</v>
      </c>
    </row>
    <row r="170" spans="1:9" ht="12.75">
      <c r="A170" s="58" t="s">
        <v>198</v>
      </c>
      <c r="B170" s="156" t="s">
        <v>290</v>
      </c>
      <c r="C170" s="192"/>
      <c r="D170" s="192">
        <v>550</v>
      </c>
      <c r="E170" s="75">
        <v>137.03238</v>
      </c>
      <c r="F170" s="157"/>
      <c r="G170" s="75"/>
      <c r="H170" s="59">
        <f>E170*100/D170</f>
        <v>24.91497818181818</v>
      </c>
      <c r="I170" s="61">
        <f>E170-D170</f>
        <v>-412.96762</v>
      </c>
    </row>
    <row r="171" spans="1:9" ht="26.25" thickBot="1">
      <c r="A171" s="48" t="s">
        <v>225</v>
      </c>
      <c r="B171" s="156" t="s">
        <v>226</v>
      </c>
      <c r="C171" s="207"/>
      <c r="D171" s="207"/>
      <c r="E171" s="44"/>
      <c r="F171" s="116"/>
      <c r="G171" s="44"/>
      <c r="H171" s="177"/>
      <c r="I171" s="32"/>
    </row>
    <row r="172" spans="1:9" ht="13.5" thickBot="1">
      <c r="A172" s="123" t="s">
        <v>190</v>
      </c>
      <c r="B172" s="178" t="s">
        <v>191</v>
      </c>
      <c r="C172" s="125">
        <v>23348.325</v>
      </c>
      <c r="D172" s="125">
        <v>23937.07594</v>
      </c>
      <c r="E172" s="150">
        <v>8437.6621</v>
      </c>
      <c r="F172" s="150"/>
      <c r="G172" s="150">
        <v>6882</v>
      </c>
      <c r="H172" s="150">
        <f t="shared" si="1"/>
        <v>35.249343408316065</v>
      </c>
      <c r="I172" s="152">
        <f t="shared" si="2"/>
        <v>-15499.41384</v>
      </c>
    </row>
    <row r="173" spans="1:9" ht="13.5">
      <c r="A173" s="183" t="s">
        <v>174</v>
      </c>
      <c r="B173" s="183" t="s">
        <v>168</v>
      </c>
      <c r="C173" s="208">
        <f>C176+C174</f>
        <v>0</v>
      </c>
      <c r="D173" s="208">
        <f>D176+D174</f>
        <v>0</v>
      </c>
      <c r="E173" s="184">
        <f>E176+E174+E175</f>
        <v>0</v>
      </c>
      <c r="F173" s="185"/>
      <c r="G173" s="185"/>
      <c r="H173" s="186"/>
      <c r="I173" s="187">
        <f t="shared" si="2"/>
        <v>0</v>
      </c>
    </row>
    <row r="174" spans="1:9" ht="25.5">
      <c r="A174" s="41" t="s">
        <v>175</v>
      </c>
      <c r="B174" s="182" t="s">
        <v>239</v>
      </c>
      <c r="C174" s="209"/>
      <c r="D174" s="209"/>
      <c r="E174" s="75"/>
      <c r="F174" s="24"/>
      <c r="G174" s="59"/>
      <c r="H174" s="24"/>
      <c r="I174" s="60"/>
    </row>
    <row r="175" spans="1:9" ht="12.75">
      <c r="A175" s="41" t="s">
        <v>175</v>
      </c>
      <c r="B175" s="146" t="s">
        <v>235</v>
      </c>
      <c r="C175" s="201"/>
      <c r="D175" s="201"/>
      <c r="E175" s="75"/>
      <c r="F175" s="84"/>
      <c r="G175" s="75"/>
      <c r="H175" s="84"/>
      <c r="I175" s="26"/>
    </row>
    <row r="176" spans="1:9" ht="12.75">
      <c r="A176" s="41" t="s">
        <v>175</v>
      </c>
      <c r="B176" s="87" t="s">
        <v>170</v>
      </c>
      <c r="C176" s="191"/>
      <c r="D176" s="191"/>
      <c r="E176" s="132"/>
      <c r="F176" s="75"/>
      <c r="G176" s="75"/>
      <c r="H176" s="75"/>
      <c r="I176" s="54">
        <f t="shared" si="2"/>
        <v>0</v>
      </c>
    </row>
    <row r="177" spans="1:9" ht="12.75">
      <c r="A177" s="28" t="s">
        <v>241</v>
      </c>
      <c r="B177" s="27" t="s">
        <v>224</v>
      </c>
      <c r="C177" s="210"/>
      <c r="D177" s="210">
        <v>5056.414</v>
      </c>
      <c r="E177" s="121">
        <v>561.414</v>
      </c>
      <c r="F177" s="75"/>
      <c r="G177" s="75">
        <v>1.84</v>
      </c>
      <c r="H177" s="75"/>
      <c r="I177" s="54"/>
    </row>
    <row r="178" spans="1:9" ht="12.75">
      <c r="A178" s="28" t="s">
        <v>218</v>
      </c>
      <c r="B178" s="37" t="s">
        <v>116</v>
      </c>
      <c r="C178" s="210"/>
      <c r="D178" s="210"/>
      <c r="E178" s="111">
        <f>E179</f>
        <v>0</v>
      </c>
      <c r="F178" s="28"/>
      <c r="G178" s="111">
        <f>G179</f>
        <v>0</v>
      </c>
      <c r="H178" s="59"/>
      <c r="I178" s="54">
        <f>E178-D178</f>
        <v>0</v>
      </c>
    </row>
    <row r="179" spans="1:9" ht="12.75">
      <c r="A179" s="48" t="s">
        <v>220</v>
      </c>
      <c r="B179" s="188" t="s">
        <v>117</v>
      </c>
      <c r="C179" s="206"/>
      <c r="D179" s="206"/>
      <c r="E179" s="59"/>
      <c r="F179" s="59"/>
      <c r="G179" s="59"/>
      <c r="H179" s="59"/>
      <c r="I179" s="54">
        <f>E179-D179</f>
        <v>0</v>
      </c>
    </row>
    <row r="180" spans="1:9" ht="12.75">
      <c r="A180" s="28" t="s">
        <v>219</v>
      </c>
      <c r="B180" s="37" t="s">
        <v>118</v>
      </c>
      <c r="C180" s="111"/>
      <c r="D180" s="111"/>
      <c r="E180" s="111">
        <f>E181</f>
        <v>-807.48048</v>
      </c>
      <c r="F180" s="28"/>
      <c r="G180" s="111">
        <f>G181</f>
        <v>-0.3795</v>
      </c>
      <c r="H180" s="59"/>
      <c r="I180" s="54">
        <f>E180-D180</f>
        <v>-807.48048</v>
      </c>
    </row>
    <row r="181" spans="1:9" ht="13.5" thickBot="1">
      <c r="A181" s="58" t="s">
        <v>221</v>
      </c>
      <c r="B181" s="70" t="s">
        <v>119</v>
      </c>
      <c r="C181" s="137"/>
      <c r="D181" s="137"/>
      <c r="E181" s="59">
        <v>-807.48048</v>
      </c>
      <c r="F181" s="59"/>
      <c r="G181" s="59">
        <v>-0.3795</v>
      </c>
      <c r="H181" s="59"/>
      <c r="I181" s="61">
        <f>E181-D181</f>
        <v>-807.48048</v>
      </c>
    </row>
    <row r="182" spans="1:9" ht="13.5" thickBot="1">
      <c r="A182" s="123"/>
      <c r="B182" s="124" t="s">
        <v>176</v>
      </c>
      <c r="C182" s="189">
        <f>C104+C8</f>
        <v>455462.5729999999</v>
      </c>
      <c r="D182" s="189">
        <f>D104+D8</f>
        <v>571822.3258599999</v>
      </c>
      <c r="E182" s="150">
        <f>E104+E8</f>
        <v>260573.87034999998</v>
      </c>
      <c r="F182" s="150">
        <f>F104+F8</f>
        <v>0</v>
      </c>
      <c r="G182" s="150">
        <f>G104+G8+G177</f>
        <v>211535.9585</v>
      </c>
      <c r="H182" s="151">
        <f t="shared" si="1"/>
        <v>45.56902705016045</v>
      </c>
      <c r="I182" s="152">
        <f t="shared" si="2"/>
        <v>-311248.4555099999</v>
      </c>
    </row>
    <row r="183" spans="1:9" ht="12.75">
      <c r="A183" s="5"/>
      <c r="B183" s="159"/>
      <c r="C183" s="159"/>
      <c r="D183" s="160"/>
      <c r="E183" s="160"/>
      <c r="F183" s="160"/>
      <c r="G183" s="160"/>
      <c r="H183" s="30"/>
      <c r="I183" s="161"/>
    </row>
    <row r="184" ht="12.75">
      <c r="A184" s="176"/>
    </row>
    <row r="185" spans="1:4" ht="12.75">
      <c r="A185" s="175"/>
      <c r="B185" s="27"/>
      <c r="C185" s="27"/>
      <c r="D185" s="13"/>
    </row>
    <row r="186" spans="1:5" ht="12.75">
      <c r="A186" s="175"/>
      <c r="B186" s="27"/>
      <c r="C186" s="27"/>
      <c r="E186" s="13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</sheetData>
  <sheetProtection/>
  <mergeCells count="4">
    <mergeCell ref="H5:I5"/>
    <mergeCell ref="H49:I49"/>
    <mergeCell ref="H101:I101"/>
    <mergeCell ref="H150:I150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85">
      <selection activeCell="D97" sqref="D97"/>
    </sheetView>
  </sheetViews>
  <sheetFormatPr defaultColWidth="9.00390625" defaultRowHeight="12.75"/>
  <cols>
    <col min="1" max="1" width="23.625" style="76" customWidth="1"/>
    <col min="2" max="2" width="68.00390625" style="5" customWidth="1"/>
    <col min="3" max="3" width="10.375" style="5" customWidth="1"/>
    <col min="4" max="4" width="10.875" style="8" customWidth="1"/>
    <col min="5" max="5" width="10.75390625" style="5" customWidth="1"/>
    <col min="6" max="6" width="11.00390625" style="5" hidden="1" customWidth="1"/>
    <col min="7" max="7" width="10.75390625" style="5" customWidth="1"/>
    <col min="8" max="8" width="9.37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291</v>
      </c>
      <c r="C1" s="6"/>
      <c r="D1" s="7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9.5" thickBot="1">
      <c r="A4" s="5"/>
      <c r="B4" s="6" t="s">
        <v>300</v>
      </c>
      <c r="C4" s="6"/>
      <c r="D4" s="7"/>
      <c r="H4" s="168"/>
      <c r="I4" s="159"/>
    </row>
    <row r="5" spans="1:9" s="13" customFormat="1" ht="13.5" thickBot="1">
      <c r="A5" s="10" t="s">
        <v>2</v>
      </c>
      <c r="B5" s="229"/>
      <c r="C5" s="229" t="s">
        <v>228</v>
      </c>
      <c r="D5" s="243" t="s">
        <v>182</v>
      </c>
      <c r="E5" s="243" t="s">
        <v>3</v>
      </c>
      <c r="F5" s="245"/>
      <c r="G5" s="243" t="s">
        <v>3</v>
      </c>
      <c r="H5" s="334" t="s">
        <v>183</v>
      </c>
      <c r="I5" s="335"/>
    </row>
    <row r="6" spans="1:9" s="13" customFormat="1" ht="12.75">
      <c r="A6" s="14" t="s">
        <v>4</v>
      </c>
      <c r="B6" s="230" t="s">
        <v>5</v>
      </c>
      <c r="C6" s="230" t="s">
        <v>182</v>
      </c>
      <c r="D6" s="230" t="s">
        <v>229</v>
      </c>
      <c r="E6" s="248" t="s">
        <v>301</v>
      </c>
      <c r="F6" s="241"/>
      <c r="G6" s="248" t="s">
        <v>301</v>
      </c>
      <c r="H6" s="243" t="s">
        <v>8</v>
      </c>
      <c r="I6" s="229" t="s">
        <v>9</v>
      </c>
    </row>
    <row r="7" spans="1:9" ht="13.5" thickBot="1">
      <c r="A7" s="19" t="s">
        <v>7</v>
      </c>
      <c r="B7" s="231"/>
      <c r="C7" s="238" t="s">
        <v>6</v>
      </c>
      <c r="D7" s="238"/>
      <c r="E7" s="238" t="s">
        <v>243</v>
      </c>
      <c r="F7" s="52"/>
      <c r="G7" s="238" t="s">
        <v>242</v>
      </c>
      <c r="H7" s="138"/>
      <c r="I7" s="138"/>
    </row>
    <row r="8" spans="1:9" s="27" customFormat="1" ht="12.75">
      <c r="A8" s="23" t="s">
        <v>10</v>
      </c>
      <c r="B8" s="22" t="s">
        <v>11</v>
      </c>
      <c r="C8" s="84">
        <f>C9+C17+C25+C32+C61+C65+C72+C97+C45+C71+C70</f>
        <v>49470.00000000001</v>
      </c>
      <c r="D8" s="84">
        <f>D9+D17+D25+D32+D61+D65+D72+D97+D45+D71+D70</f>
        <v>51980.87700000001</v>
      </c>
      <c r="E8" s="275">
        <f>E9+E17+E25+E32+E61+E65+E72+E97+E45+E71+E70</f>
        <v>31652.036770000002</v>
      </c>
      <c r="F8" s="24">
        <f>F9+F17+F25+F32+F61+F65+F72+F97+F45+F71+F70</f>
        <v>0</v>
      </c>
      <c r="G8" s="84">
        <f>G9+G17+G25+G32+G61+G65+G72+G97+G45+G71+G70</f>
        <v>27719.86</v>
      </c>
      <c r="H8" s="84">
        <f>E8*100/D8</f>
        <v>60.89169440138534</v>
      </c>
      <c r="I8" s="26">
        <f>E8-D8</f>
        <v>-20328.840230000005</v>
      </c>
    </row>
    <row r="9" spans="1:9" s="34" customFormat="1" ht="13.5">
      <c r="A9" s="35" t="s">
        <v>12</v>
      </c>
      <c r="B9" s="167" t="s">
        <v>13</v>
      </c>
      <c r="C9" s="24">
        <f>C10</f>
        <v>36713</v>
      </c>
      <c r="D9" s="24">
        <f>D10</f>
        <v>36713</v>
      </c>
      <c r="E9" s="24">
        <f>E10</f>
        <v>21531.504</v>
      </c>
      <c r="F9" s="24">
        <f>F10</f>
        <v>0</v>
      </c>
      <c r="G9" s="24">
        <f>G10</f>
        <v>20571.8</v>
      </c>
      <c r="H9" s="31">
        <f>E9*100/D9</f>
        <v>58.648173671451524</v>
      </c>
      <c r="I9" s="32">
        <f>E9-D9</f>
        <v>-15181.496</v>
      </c>
    </row>
    <row r="10" spans="1:9" ht="12.75">
      <c r="A10" s="46" t="s">
        <v>14</v>
      </c>
      <c r="B10" s="76" t="s">
        <v>15</v>
      </c>
      <c r="C10" s="44">
        <f>C13+C14+C15+C16</f>
        <v>36713</v>
      </c>
      <c r="D10" s="44">
        <f>D13+D14+D15+D16</f>
        <v>36713</v>
      </c>
      <c r="E10" s="44">
        <f>E13+E14+E15+E16</f>
        <v>21531.504</v>
      </c>
      <c r="F10" s="44">
        <f>F13+F14+F15+F16</f>
        <v>0</v>
      </c>
      <c r="G10" s="44">
        <f>G13+G14+G15+G16</f>
        <v>20571.8</v>
      </c>
      <c r="H10" s="31">
        <f>E10*100/D10</f>
        <v>58.648173671451524</v>
      </c>
      <c r="I10" s="60">
        <f>E10-D10</f>
        <v>-15181.496</v>
      </c>
    </row>
    <row r="11" spans="1:9" ht="14.25" customHeight="1">
      <c r="A11" s="18"/>
      <c r="B11" s="47" t="s">
        <v>250</v>
      </c>
      <c r="C11" s="218"/>
      <c r="D11" s="58"/>
      <c r="E11" s="59">
        <f>E10*20%/61.44%</f>
        <v>7008.953125000001</v>
      </c>
      <c r="F11" s="59"/>
      <c r="G11" s="59">
        <f>G10*20%/61.44%</f>
        <v>6696.549479166667</v>
      </c>
      <c r="H11" s="24"/>
      <c r="I11" s="60"/>
    </row>
    <row r="12" spans="1:9" ht="0.75" customHeight="1">
      <c r="A12" s="23"/>
      <c r="B12" s="42"/>
      <c r="C12" s="28"/>
      <c r="D12" s="28"/>
      <c r="E12" s="24"/>
      <c r="F12" s="24"/>
      <c r="G12" s="24"/>
      <c r="H12" s="31" t="e">
        <f>E12*100/D12</f>
        <v>#DIV/0!</v>
      </c>
      <c r="I12" s="60">
        <f>E12-D12</f>
        <v>0</v>
      </c>
    </row>
    <row r="13" spans="1:9" ht="25.5">
      <c r="A13" s="1" t="s">
        <v>244</v>
      </c>
      <c r="B13" s="216" t="s">
        <v>276</v>
      </c>
      <c r="C13" s="59">
        <v>35911</v>
      </c>
      <c r="D13" s="59">
        <v>35911</v>
      </c>
      <c r="E13" s="59">
        <v>21251.67</v>
      </c>
      <c r="F13" s="59"/>
      <c r="G13" s="250">
        <v>20456</v>
      </c>
      <c r="H13" s="59">
        <f>E13*100/D13</f>
        <v>59.17871961237504</v>
      </c>
      <c r="I13" s="61">
        <f>E13-D13</f>
        <v>-14659.330000000002</v>
      </c>
    </row>
    <row r="14" spans="1:9" ht="63.75">
      <c r="A14" s="1" t="s">
        <v>245</v>
      </c>
      <c r="B14" s="3" t="s">
        <v>277</v>
      </c>
      <c r="C14" s="75">
        <v>690</v>
      </c>
      <c r="D14" s="75">
        <v>690</v>
      </c>
      <c r="E14" s="75">
        <v>138.401</v>
      </c>
      <c r="F14" s="75"/>
      <c r="G14" s="251">
        <v>54.1</v>
      </c>
      <c r="H14" s="75"/>
      <c r="I14" s="61">
        <f>E14-D14</f>
        <v>-551.5989999999999</v>
      </c>
    </row>
    <row r="15" spans="1:9" ht="27" customHeight="1">
      <c r="A15" s="1" t="s">
        <v>246</v>
      </c>
      <c r="B15" s="4" t="s">
        <v>247</v>
      </c>
      <c r="C15" s="59">
        <v>112</v>
      </c>
      <c r="D15" s="59">
        <v>112</v>
      </c>
      <c r="E15" s="59">
        <v>141.433</v>
      </c>
      <c r="F15" s="59"/>
      <c r="G15" s="252">
        <v>61.7</v>
      </c>
      <c r="H15" s="59">
        <f>E15*100/D15</f>
        <v>126.27946428571428</v>
      </c>
      <c r="I15" s="61">
        <f>E15-D15</f>
        <v>29.432999999999993</v>
      </c>
    </row>
    <row r="16" spans="1:9" ht="16.5" customHeight="1">
      <c r="A16" s="1" t="s">
        <v>248</v>
      </c>
      <c r="B16" s="4" t="s">
        <v>249</v>
      </c>
      <c r="C16" s="75"/>
      <c r="D16" s="75"/>
      <c r="E16" s="53"/>
      <c r="F16" s="53"/>
      <c r="G16" s="53"/>
      <c r="H16" s="53"/>
      <c r="I16" s="54">
        <f>E16-D16</f>
        <v>0</v>
      </c>
    </row>
    <row r="17" spans="1:9" s="65" customFormat="1" ht="13.5">
      <c r="A17" s="62" t="s">
        <v>16</v>
      </c>
      <c r="B17" s="63" t="s">
        <v>17</v>
      </c>
      <c r="C17" s="62">
        <f>C18+C22+C23+C24</f>
        <v>7821</v>
      </c>
      <c r="D17" s="62">
        <f>D18+D22+D23+D24</f>
        <v>8171</v>
      </c>
      <c r="E17" s="62">
        <f>E18+E22+E23+E24</f>
        <v>4341.089</v>
      </c>
      <c r="F17" s="62">
        <f>F18+F22+F23+F24</f>
        <v>0</v>
      </c>
      <c r="G17" s="62">
        <f>G18+G22+G23+G24</f>
        <v>4736.372</v>
      </c>
      <c r="H17" s="24">
        <f>E17*100/D17</f>
        <v>53.128001468608495</v>
      </c>
      <c r="I17" s="26">
        <f aca="true" t="shared" si="0" ref="I17:I25">E17-D17</f>
        <v>-3829.911</v>
      </c>
    </row>
    <row r="18" spans="1:9" s="65" customFormat="1" ht="24" customHeight="1">
      <c r="A18" s="48" t="s">
        <v>177</v>
      </c>
      <c r="B18" s="66" t="s">
        <v>192</v>
      </c>
      <c r="C18" s="67">
        <f>C19+C20</f>
        <v>2243</v>
      </c>
      <c r="D18" s="67">
        <f>D19+D20</f>
        <v>2443</v>
      </c>
      <c r="E18" s="68">
        <f>E19+E20</f>
        <v>1244.967</v>
      </c>
      <c r="F18" s="64"/>
      <c r="G18" s="68">
        <f>G19+G20</f>
        <v>1244.239</v>
      </c>
      <c r="H18" s="59">
        <f>E18*100/D18</f>
        <v>50.960581252558335</v>
      </c>
      <c r="I18" s="54">
        <f t="shared" si="0"/>
        <v>-1198.033</v>
      </c>
    </row>
    <row r="19" spans="1:9" s="65" customFormat="1" ht="27" customHeight="1">
      <c r="A19" s="48" t="s">
        <v>178</v>
      </c>
      <c r="B19" s="69" t="s">
        <v>193</v>
      </c>
      <c r="C19" s="69">
        <v>496</v>
      </c>
      <c r="D19" s="69">
        <v>696</v>
      </c>
      <c r="E19" s="71">
        <v>433.37</v>
      </c>
      <c r="F19" s="64"/>
      <c r="G19" s="253">
        <v>587.775</v>
      </c>
      <c r="H19" s="59">
        <f>E19*100/D19</f>
        <v>62.26580459770115</v>
      </c>
      <c r="I19" s="54">
        <f t="shared" si="0"/>
        <v>-262.63</v>
      </c>
    </row>
    <row r="20" spans="1:9" ht="24.75" customHeight="1">
      <c r="A20" s="48" t="s">
        <v>179</v>
      </c>
      <c r="B20" s="69" t="s">
        <v>194</v>
      </c>
      <c r="C20" s="72">
        <v>1747</v>
      </c>
      <c r="D20" s="72">
        <v>1747</v>
      </c>
      <c r="E20" s="73">
        <v>811.597</v>
      </c>
      <c r="F20" s="46"/>
      <c r="G20" s="254">
        <v>656.464</v>
      </c>
      <c r="H20" s="59">
        <f>E20*100/D20</f>
        <v>46.45661133371494</v>
      </c>
      <c r="I20" s="45">
        <f t="shared" si="0"/>
        <v>-935.403</v>
      </c>
    </row>
    <row r="21" spans="1:9" ht="12.75">
      <c r="A21" s="48" t="s">
        <v>18</v>
      </c>
      <c r="B21" s="47" t="s">
        <v>19</v>
      </c>
      <c r="C21" s="48"/>
      <c r="D21" s="48"/>
      <c r="E21" s="39"/>
      <c r="F21" s="39"/>
      <c r="G21" s="39"/>
      <c r="H21" s="39"/>
      <c r="I21" s="49">
        <f t="shared" si="0"/>
        <v>0</v>
      </c>
    </row>
    <row r="22" spans="1:9" ht="12" customHeight="1">
      <c r="A22" s="41"/>
      <c r="B22" s="52" t="s">
        <v>20</v>
      </c>
      <c r="C22" s="41">
        <v>5156</v>
      </c>
      <c r="D22" s="41">
        <v>5156</v>
      </c>
      <c r="E22" s="53">
        <v>2774.546</v>
      </c>
      <c r="F22" s="53"/>
      <c r="G22" s="250">
        <v>3281.522</v>
      </c>
      <c r="H22" s="53">
        <f>E22*100/D22</f>
        <v>53.81198603568657</v>
      </c>
      <c r="I22" s="54">
        <f t="shared" si="0"/>
        <v>-2381.454</v>
      </c>
    </row>
    <row r="23" spans="1:9" ht="12.75">
      <c r="A23" s="41" t="s">
        <v>21</v>
      </c>
      <c r="B23" s="52" t="s">
        <v>22</v>
      </c>
      <c r="C23" s="41">
        <v>422</v>
      </c>
      <c r="D23" s="41">
        <v>422</v>
      </c>
      <c r="E23" s="74">
        <v>246.638</v>
      </c>
      <c r="F23" s="53"/>
      <c r="G23" s="251">
        <v>210.611</v>
      </c>
      <c r="H23" s="75">
        <f>E23*100/D23</f>
        <v>58.44502369668246</v>
      </c>
      <c r="I23" s="54">
        <f t="shared" si="0"/>
        <v>-175.362</v>
      </c>
    </row>
    <row r="24" spans="1:9" ht="12.75">
      <c r="A24" s="41" t="s">
        <v>274</v>
      </c>
      <c r="B24" s="5" t="s">
        <v>275</v>
      </c>
      <c r="C24" s="41"/>
      <c r="D24" s="41">
        <v>150</v>
      </c>
      <c r="E24" s="74">
        <v>74.938</v>
      </c>
      <c r="F24" s="53"/>
      <c r="G24" s="53"/>
      <c r="H24" s="44">
        <f>E24*100/D24</f>
        <v>49.958666666666666</v>
      </c>
      <c r="I24" s="45">
        <f t="shared" si="0"/>
        <v>-75.062</v>
      </c>
    </row>
    <row r="25" spans="1:9" ht="13.5">
      <c r="A25" s="33" t="s">
        <v>23</v>
      </c>
      <c r="B25" s="79" t="s">
        <v>24</v>
      </c>
      <c r="C25" s="35">
        <f>C27+C29</f>
        <v>795.4</v>
      </c>
      <c r="D25" s="35">
        <f>D27+D29+D30</f>
        <v>915.4</v>
      </c>
      <c r="E25" s="64">
        <f>E27+E29+E30</f>
        <v>493.523</v>
      </c>
      <c r="F25" s="35">
        <f>F27+F29</f>
        <v>0</v>
      </c>
      <c r="G25" s="35">
        <f>G27+G29</f>
        <v>434.7</v>
      </c>
      <c r="H25" s="31">
        <f>E25*100/D25</f>
        <v>53.913371203845315</v>
      </c>
      <c r="I25" s="60">
        <f t="shared" si="0"/>
        <v>-421.87699999999995</v>
      </c>
    </row>
    <row r="26" spans="1:9" ht="12.75">
      <c r="A26" s="48" t="s">
        <v>25</v>
      </c>
      <c r="B26" s="47" t="s">
        <v>26</v>
      </c>
      <c r="C26" s="48"/>
      <c r="D26" s="48"/>
      <c r="E26" s="39"/>
      <c r="F26" s="39"/>
      <c r="G26" s="39"/>
      <c r="H26" s="31"/>
      <c r="I26" s="81"/>
    </row>
    <row r="27" spans="1:9" ht="12.75">
      <c r="A27" s="46"/>
      <c r="B27" s="5" t="s">
        <v>27</v>
      </c>
      <c r="C27" s="46">
        <f>C28</f>
        <v>795.4</v>
      </c>
      <c r="D27" s="46">
        <f>D28</f>
        <v>895.4</v>
      </c>
      <c r="E27" s="44">
        <f>E28</f>
        <v>475.523</v>
      </c>
      <c r="F27" s="46">
        <f>F28</f>
        <v>0</v>
      </c>
      <c r="G27" s="46">
        <f>G28</f>
        <v>434.7</v>
      </c>
      <c r="H27" s="75">
        <f>E27*100/D27</f>
        <v>53.107326334599065</v>
      </c>
      <c r="I27" s="82">
        <f>E27-D27</f>
        <v>-419.87699999999995</v>
      </c>
    </row>
    <row r="28" spans="1:9" ht="12.75">
      <c r="A28" s="48" t="s">
        <v>28</v>
      </c>
      <c r="B28" s="78" t="s">
        <v>29</v>
      </c>
      <c r="C28" s="58">
        <v>795.4</v>
      </c>
      <c r="D28" s="58">
        <v>895.4</v>
      </c>
      <c r="E28" s="77">
        <v>475.523</v>
      </c>
      <c r="F28" s="44"/>
      <c r="G28" s="255">
        <v>434.7</v>
      </c>
      <c r="H28" s="75">
        <f>E28*100/D28</f>
        <v>53.107326334599065</v>
      </c>
      <c r="I28" s="54">
        <f>E28-D28</f>
        <v>-419.87699999999995</v>
      </c>
    </row>
    <row r="29" spans="1:9" ht="12.75">
      <c r="A29" s="58" t="s">
        <v>30</v>
      </c>
      <c r="B29" s="163" t="s">
        <v>31</v>
      </c>
      <c r="C29" s="48"/>
      <c r="D29" s="48"/>
      <c r="E29" s="74"/>
      <c r="F29" s="39"/>
      <c r="G29" s="39"/>
      <c r="H29" s="77"/>
      <c r="I29" s="61">
        <f>E29-D29</f>
        <v>0</v>
      </c>
    </row>
    <row r="30" spans="1:9" ht="12.75">
      <c r="A30" s="58" t="s">
        <v>283</v>
      </c>
      <c r="B30" s="88" t="s">
        <v>284</v>
      </c>
      <c r="C30" s="58"/>
      <c r="D30" s="58">
        <v>20</v>
      </c>
      <c r="E30" s="74">
        <v>18</v>
      </c>
      <c r="F30" s="74"/>
      <c r="G30" s="59"/>
      <c r="H30" s="77"/>
      <c r="I30" s="45"/>
    </row>
    <row r="31" spans="1:10" ht="13.5">
      <c r="A31" s="172" t="s">
        <v>32</v>
      </c>
      <c r="B31" s="34" t="s">
        <v>33</v>
      </c>
      <c r="C31" s="172"/>
      <c r="D31" s="172"/>
      <c r="E31" s="43"/>
      <c r="F31" s="43"/>
      <c r="G31" s="43"/>
      <c r="H31" s="31"/>
      <c r="I31" s="40"/>
      <c r="J31" s="13"/>
    </row>
    <row r="32" spans="1:10" ht="13.5">
      <c r="A32" s="23"/>
      <c r="B32" s="34" t="s">
        <v>34</v>
      </c>
      <c r="C32" s="83">
        <f>C37+C39+C33+C36+C34</f>
        <v>0</v>
      </c>
      <c r="D32" s="83">
        <f>D37+D39+D33+D36+D34</f>
        <v>0</v>
      </c>
      <c r="E32" s="83">
        <f>E37+E39+E33+E36+E34+E35</f>
        <v>0</v>
      </c>
      <c r="F32" s="83"/>
      <c r="G32" s="83">
        <f>G37+G39+G33+G36+G34+G35</f>
        <v>0</v>
      </c>
      <c r="H32" s="84"/>
      <c r="I32" s="26">
        <f>E32-D32</f>
        <v>0</v>
      </c>
      <c r="J32" s="13"/>
    </row>
    <row r="33" spans="1:9" s="13" customFormat="1" ht="12.75">
      <c r="A33" s="41" t="s">
        <v>35</v>
      </c>
      <c r="B33" s="85" t="s">
        <v>36</v>
      </c>
      <c r="C33" s="67"/>
      <c r="D33" s="67"/>
      <c r="E33" s="53"/>
      <c r="F33" s="53"/>
      <c r="G33" s="53"/>
      <c r="H33" s="75"/>
      <c r="I33" s="26">
        <f>E33-D33</f>
        <v>0</v>
      </c>
    </row>
    <row r="34" spans="1:9" s="13" customFormat="1" ht="12.75">
      <c r="A34" s="41" t="s">
        <v>37</v>
      </c>
      <c r="B34" s="85" t="s">
        <v>38</v>
      </c>
      <c r="C34" s="87"/>
      <c r="D34" s="87"/>
      <c r="E34" s="53"/>
      <c r="F34" s="53"/>
      <c r="G34" s="53"/>
      <c r="H34" s="59"/>
      <c r="I34" s="26">
        <f>E34-D34</f>
        <v>0</v>
      </c>
    </row>
    <row r="35" spans="1:9" s="13" customFormat="1" ht="12.75">
      <c r="A35" s="41" t="s">
        <v>39</v>
      </c>
      <c r="B35" s="85" t="s">
        <v>40</v>
      </c>
      <c r="C35" s="87"/>
      <c r="D35" s="87"/>
      <c r="E35" s="53"/>
      <c r="F35" s="53"/>
      <c r="G35" s="53"/>
      <c r="H35" s="59"/>
      <c r="I35" s="26"/>
    </row>
    <row r="36" spans="1:9" s="13" customFormat="1" ht="12.75">
      <c r="A36" s="41" t="s">
        <v>41</v>
      </c>
      <c r="B36" s="85" t="s">
        <v>42</v>
      </c>
      <c r="C36" s="87"/>
      <c r="D36" s="87"/>
      <c r="E36" s="53"/>
      <c r="F36" s="53"/>
      <c r="G36" s="53"/>
      <c r="H36" s="59"/>
      <c r="I36" s="26"/>
    </row>
    <row r="37" spans="1:10" s="13" customFormat="1" ht="13.5">
      <c r="A37" s="41" t="s">
        <v>43</v>
      </c>
      <c r="B37" s="88" t="s">
        <v>44</v>
      </c>
      <c r="C37" s="58">
        <f>C38</f>
        <v>0</v>
      </c>
      <c r="D37" s="58">
        <f>D38</f>
        <v>0</v>
      </c>
      <c r="E37" s="58">
        <f>E38</f>
        <v>0</v>
      </c>
      <c r="F37" s="58">
        <f>F38</f>
        <v>0</v>
      </c>
      <c r="G37" s="58">
        <f>G38</f>
        <v>0</v>
      </c>
      <c r="H37" s="59"/>
      <c r="I37" s="26">
        <f>E37-D37</f>
        <v>0</v>
      </c>
      <c r="J37" s="65"/>
    </row>
    <row r="38" spans="1:10" s="13" customFormat="1" ht="13.5">
      <c r="A38" s="58" t="s">
        <v>45</v>
      </c>
      <c r="B38" s="88" t="s">
        <v>46</v>
      </c>
      <c r="C38" s="58"/>
      <c r="D38" s="58"/>
      <c r="E38" s="59"/>
      <c r="F38" s="59"/>
      <c r="G38" s="59"/>
      <c r="H38" s="59"/>
      <c r="I38" s="26">
        <f>E38-D38</f>
        <v>0</v>
      </c>
      <c r="J38" s="65"/>
    </row>
    <row r="39" spans="1:9" s="65" customFormat="1" ht="13.5">
      <c r="A39" s="48" t="s">
        <v>47</v>
      </c>
      <c r="B39" s="47" t="s">
        <v>48</v>
      </c>
      <c r="C39" s="48">
        <f>C42+C43</f>
        <v>0</v>
      </c>
      <c r="D39" s="48">
        <f>D42+D43</f>
        <v>0</v>
      </c>
      <c r="E39" s="48">
        <f>E42+E43</f>
        <v>0</v>
      </c>
      <c r="F39" s="48">
        <f>F42+F43</f>
        <v>0</v>
      </c>
      <c r="G39" s="48">
        <f>G42+G43</f>
        <v>0</v>
      </c>
      <c r="H39" s="77"/>
      <c r="I39" s="32">
        <f>E39-D39</f>
        <v>0</v>
      </c>
    </row>
    <row r="40" spans="1:9" s="65" customFormat="1" ht="13.5">
      <c r="A40" s="48" t="s">
        <v>49</v>
      </c>
      <c r="B40" s="47" t="s">
        <v>50</v>
      </c>
      <c r="C40" s="48"/>
      <c r="D40" s="48"/>
      <c r="E40" s="36"/>
      <c r="F40" s="36"/>
      <c r="G40" s="36"/>
      <c r="H40" s="39"/>
      <c r="I40" s="40"/>
    </row>
    <row r="41" spans="1:9" s="65" customFormat="1" ht="13.5">
      <c r="A41" s="46"/>
      <c r="B41" s="5" t="s">
        <v>51</v>
      </c>
      <c r="C41" s="46"/>
      <c r="D41" s="46"/>
      <c r="E41" s="91"/>
      <c r="F41" s="91"/>
      <c r="G41" s="91"/>
      <c r="H41" s="51"/>
      <c r="I41" s="32"/>
    </row>
    <row r="42" spans="1:10" s="65" customFormat="1" ht="13.5">
      <c r="A42" s="41"/>
      <c r="B42" s="52" t="s">
        <v>52</v>
      </c>
      <c r="C42" s="41"/>
      <c r="D42" s="41"/>
      <c r="E42" s="53"/>
      <c r="F42" s="53"/>
      <c r="G42" s="53"/>
      <c r="H42" s="53"/>
      <c r="I42" s="26">
        <f>E42-D42</f>
        <v>0</v>
      </c>
      <c r="J42" s="8"/>
    </row>
    <row r="43" spans="1:10" s="65" customFormat="1" ht="13.5">
      <c r="A43" s="46" t="s">
        <v>53</v>
      </c>
      <c r="B43" s="5" t="s">
        <v>54</v>
      </c>
      <c r="C43" s="58"/>
      <c r="D43" s="58"/>
      <c r="E43" s="59"/>
      <c r="F43" s="44"/>
      <c r="G43" s="44"/>
      <c r="H43" s="44"/>
      <c r="I43" s="32">
        <f>E43-D43</f>
        <v>0</v>
      </c>
      <c r="J43" s="8"/>
    </row>
    <row r="44" spans="1:9" ht="13.5">
      <c r="A44" s="89" t="s">
        <v>55</v>
      </c>
      <c r="B44" s="89" t="s">
        <v>184</v>
      </c>
      <c r="C44" s="89"/>
      <c r="D44" s="89"/>
      <c r="E44" s="39"/>
      <c r="F44" s="39"/>
      <c r="G44" s="39"/>
      <c r="H44" s="56"/>
      <c r="I44" s="40"/>
    </row>
    <row r="45" spans="2:9" ht="13.5">
      <c r="B45" s="86" t="s">
        <v>185</v>
      </c>
      <c r="C45" s="62">
        <f>C47+C52+C57</f>
        <v>1824</v>
      </c>
      <c r="D45" s="62">
        <f>D47+D52+D57</f>
        <v>1824</v>
      </c>
      <c r="E45" s="224">
        <f>E47+E52+E57</f>
        <v>1400.299</v>
      </c>
      <c r="F45" s="62">
        <f>F47+F52+F57</f>
        <v>0</v>
      </c>
      <c r="G45" s="62">
        <f>G47+G52+G57</f>
        <v>672.245</v>
      </c>
      <c r="H45" s="43">
        <f>E45*100/D45</f>
        <v>76.77077850877193</v>
      </c>
      <c r="I45" s="26">
        <f>E45-D45</f>
        <v>-423.701</v>
      </c>
    </row>
    <row r="46" spans="1:9" ht="12.75">
      <c r="A46" s="48" t="s">
        <v>251</v>
      </c>
      <c r="B46" s="169" t="s">
        <v>56</v>
      </c>
      <c r="C46" s="48"/>
      <c r="D46" s="48"/>
      <c r="E46" s="77"/>
      <c r="F46" s="39"/>
      <c r="G46" s="77"/>
      <c r="H46" s="77"/>
      <c r="I46" s="40"/>
    </row>
    <row r="47" spans="1:9" ht="12.75">
      <c r="A47" s="46"/>
      <c r="B47" s="170" t="s">
        <v>57</v>
      </c>
      <c r="C47" s="41">
        <v>1405</v>
      </c>
      <c r="D47" s="41">
        <v>1405</v>
      </c>
      <c r="E47" s="75">
        <v>1212.64</v>
      </c>
      <c r="F47" s="51"/>
      <c r="G47" s="75">
        <v>504.9</v>
      </c>
      <c r="H47" s="75">
        <f>E47*100/D47</f>
        <v>86.30889679715304</v>
      </c>
      <c r="I47" s="54">
        <f>E47-D47</f>
        <v>-192.3599999999999</v>
      </c>
    </row>
    <row r="48" spans="1:9" ht="13.5" thickBot="1">
      <c r="A48" s="48" t="s">
        <v>252</v>
      </c>
      <c r="B48" s="5" t="s">
        <v>254</v>
      </c>
      <c r="C48" s="46"/>
      <c r="D48" s="46"/>
      <c r="E48" s="51"/>
      <c r="F48" s="51"/>
      <c r="G48" s="44"/>
      <c r="H48" s="92"/>
      <c r="I48" s="32"/>
    </row>
    <row r="49" spans="1:9" s="13" customFormat="1" ht="13.5" thickBot="1">
      <c r="A49" s="10" t="s">
        <v>2</v>
      </c>
      <c r="B49" s="232"/>
      <c r="C49" s="229" t="s">
        <v>228</v>
      </c>
      <c r="D49" s="239" t="s">
        <v>182</v>
      </c>
      <c r="E49" s="243" t="s">
        <v>3</v>
      </c>
      <c r="F49" s="239"/>
      <c r="G49" s="243" t="s">
        <v>3</v>
      </c>
      <c r="H49" s="334" t="s">
        <v>183</v>
      </c>
      <c r="I49" s="335"/>
    </row>
    <row r="50" spans="1:9" s="13" customFormat="1" ht="12.75">
      <c r="A50" s="14" t="s">
        <v>4</v>
      </c>
      <c r="B50" s="234" t="s">
        <v>5</v>
      </c>
      <c r="C50" s="230" t="s">
        <v>182</v>
      </c>
      <c r="D50" s="228" t="s">
        <v>229</v>
      </c>
      <c r="E50" s="244" t="s">
        <v>301</v>
      </c>
      <c r="F50" s="241"/>
      <c r="G50" s="244" t="s">
        <v>301</v>
      </c>
      <c r="H50" s="243" t="s">
        <v>8</v>
      </c>
      <c r="I50" s="246" t="s">
        <v>9</v>
      </c>
    </row>
    <row r="51" spans="1:9" ht="13.5" thickBot="1">
      <c r="A51" s="19" t="s">
        <v>7</v>
      </c>
      <c r="B51" s="237"/>
      <c r="C51" s="238" t="s">
        <v>6</v>
      </c>
      <c r="D51" s="240"/>
      <c r="E51" s="238" t="s">
        <v>243</v>
      </c>
      <c r="F51" s="242"/>
      <c r="G51" s="238" t="s">
        <v>242</v>
      </c>
      <c r="H51" s="138"/>
      <c r="I51" s="247"/>
    </row>
    <row r="52" spans="1:9" ht="12.75">
      <c r="A52" s="41"/>
      <c r="B52" s="5" t="s">
        <v>255</v>
      </c>
      <c r="C52" s="46">
        <f>C54</f>
        <v>126</v>
      </c>
      <c r="D52" s="46">
        <f>D54</f>
        <v>126</v>
      </c>
      <c r="E52" s="46">
        <f>E54</f>
        <v>0</v>
      </c>
      <c r="F52" s="46">
        <f>F54</f>
        <v>0</v>
      </c>
      <c r="G52" s="46">
        <f>G54</f>
        <v>0</v>
      </c>
      <c r="H52" s="98">
        <f>E52*100/D52</f>
        <v>0</v>
      </c>
      <c r="I52" s="54">
        <f>E52-D52</f>
        <v>-126</v>
      </c>
    </row>
    <row r="53" spans="1:9" ht="12.75">
      <c r="A53" s="48" t="s">
        <v>253</v>
      </c>
      <c r="B53" s="48" t="s">
        <v>254</v>
      </c>
      <c r="C53" s="48"/>
      <c r="D53" s="48"/>
      <c r="E53" s="39"/>
      <c r="F53" s="39"/>
      <c r="G53" s="77"/>
      <c r="H53" s="171"/>
      <c r="I53" s="49"/>
    </row>
    <row r="54" spans="1:9" ht="12.75">
      <c r="A54" s="41"/>
      <c r="B54" s="41" t="s">
        <v>255</v>
      </c>
      <c r="C54" s="41">
        <v>126</v>
      </c>
      <c r="D54" s="41">
        <v>126</v>
      </c>
      <c r="E54" s="53"/>
      <c r="F54" s="53"/>
      <c r="G54" s="75">
        <v>0</v>
      </c>
      <c r="H54" s="98">
        <f>E54*100/D54</f>
        <v>0</v>
      </c>
      <c r="I54" s="54">
        <f>E54-D54</f>
        <v>-126</v>
      </c>
    </row>
    <row r="55" spans="1:10" ht="13.5">
      <c r="A55" s="46" t="s">
        <v>58</v>
      </c>
      <c r="B55" s="5" t="s">
        <v>59</v>
      </c>
      <c r="C55" s="46"/>
      <c r="D55" s="46"/>
      <c r="E55" s="91"/>
      <c r="F55" s="91"/>
      <c r="G55" s="46"/>
      <c r="H55" s="92"/>
      <c r="I55" s="32"/>
      <c r="J55" s="65"/>
    </row>
    <row r="56" spans="1:10" ht="13.5">
      <c r="A56" s="93"/>
      <c r="B56" s="5" t="s">
        <v>60</v>
      </c>
      <c r="C56" s="46"/>
      <c r="D56" s="46"/>
      <c r="E56" s="95"/>
      <c r="F56" s="95"/>
      <c r="G56" s="96"/>
      <c r="H56" s="92"/>
      <c r="I56" s="32"/>
      <c r="J56" s="97"/>
    </row>
    <row r="57" spans="1:10" s="65" customFormat="1" ht="13.5">
      <c r="A57" s="93"/>
      <c r="B57" s="5" t="s">
        <v>61</v>
      </c>
      <c r="C57" s="41">
        <f>C59</f>
        <v>293</v>
      </c>
      <c r="D57" s="41">
        <f>D59</f>
        <v>293</v>
      </c>
      <c r="E57" s="75">
        <f>E59</f>
        <v>187.659</v>
      </c>
      <c r="F57" s="41">
        <f>F59</f>
        <v>0</v>
      </c>
      <c r="G57" s="41">
        <f>G59</f>
        <v>167.345</v>
      </c>
      <c r="H57" s="98">
        <f>E57*100/D57</f>
        <v>64.04744027303754</v>
      </c>
      <c r="I57" s="54">
        <f>E57-D57</f>
        <v>-105.34100000000001</v>
      </c>
      <c r="J57" s="97"/>
    </row>
    <row r="58" spans="1:9" s="97" customFormat="1" ht="12.75">
      <c r="A58" s="48" t="s">
        <v>62</v>
      </c>
      <c r="B58" s="47" t="s">
        <v>63</v>
      </c>
      <c r="C58" s="48"/>
      <c r="D58" s="48"/>
      <c r="E58" s="100"/>
      <c r="F58" s="95"/>
      <c r="G58" s="101"/>
      <c r="H58" s="92"/>
      <c r="I58" s="45"/>
    </row>
    <row r="59" spans="1:9" s="97" customFormat="1" ht="12.75">
      <c r="A59" s="67"/>
      <c r="B59" s="52" t="s">
        <v>64</v>
      </c>
      <c r="C59" s="46">
        <v>293</v>
      </c>
      <c r="D59" s="46">
        <v>293</v>
      </c>
      <c r="E59" s="95">
        <v>187.659</v>
      </c>
      <c r="F59" s="95"/>
      <c r="G59" s="256">
        <v>167.345</v>
      </c>
      <c r="H59" s="92">
        <f>E59*100/D59</f>
        <v>64.04744027303754</v>
      </c>
      <c r="I59" s="54">
        <f>E59-D59</f>
        <v>-105.34100000000001</v>
      </c>
    </row>
    <row r="60" spans="1:9" s="97" customFormat="1" ht="12.75">
      <c r="A60" s="58" t="s">
        <v>65</v>
      </c>
      <c r="B60" s="78" t="s">
        <v>66</v>
      </c>
      <c r="C60" s="78"/>
      <c r="D60" s="78"/>
      <c r="E60" s="106"/>
      <c r="F60" s="106"/>
      <c r="G60" s="71"/>
      <c r="H60" s="59"/>
      <c r="I60" s="26">
        <f>E60-D60</f>
        <v>0</v>
      </c>
    </row>
    <row r="61" spans="1:9" s="97" customFormat="1" ht="13.5">
      <c r="A61" s="172" t="s">
        <v>67</v>
      </c>
      <c r="B61" s="90" t="s">
        <v>68</v>
      </c>
      <c r="C61" s="90">
        <f>C63</f>
        <v>1292.8</v>
      </c>
      <c r="D61" s="90">
        <f>D63</f>
        <v>2342.8</v>
      </c>
      <c r="E61" s="64">
        <f>E63</f>
        <v>1565.433</v>
      </c>
      <c r="F61" s="80"/>
      <c r="G61" s="64">
        <f>G63</f>
        <v>966.27</v>
      </c>
      <c r="H61" s="31">
        <f>E61*100/D61</f>
        <v>66.81889192419327</v>
      </c>
      <c r="I61" s="32">
        <f>E61-D61</f>
        <v>-777.3670000000002</v>
      </c>
    </row>
    <row r="62" spans="1:9" s="97" customFormat="1" ht="12.75">
      <c r="A62" s="48" t="s">
        <v>69</v>
      </c>
      <c r="B62" s="47" t="s">
        <v>280</v>
      </c>
      <c r="C62" s="48"/>
      <c r="D62" s="48"/>
      <c r="E62" s="99"/>
      <c r="F62" s="99"/>
      <c r="G62" s="99"/>
      <c r="H62" s="56"/>
      <c r="I62" s="40"/>
    </row>
    <row r="63" spans="1:9" s="97" customFormat="1" ht="13.5" customHeight="1">
      <c r="A63" s="93"/>
      <c r="B63" s="5" t="s">
        <v>70</v>
      </c>
      <c r="C63" s="46">
        <v>1292.8</v>
      </c>
      <c r="D63" s="46">
        <v>2342.8</v>
      </c>
      <c r="E63" s="95">
        <v>1565.433</v>
      </c>
      <c r="F63" s="95"/>
      <c r="G63" s="257">
        <v>966.27</v>
      </c>
      <c r="H63" s="51">
        <f>E63*100/D63</f>
        <v>66.81889192419327</v>
      </c>
      <c r="I63" s="45">
        <f>E63-D63</f>
        <v>-777.3670000000002</v>
      </c>
    </row>
    <row r="64" spans="1:10" s="97" customFormat="1" ht="13.5">
      <c r="A64" s="33" t="s">
        <v>71</v>
      </c>
      <c r="B64" s="79" t="s">
        <v>72</v>
      </c>
      <c r="C64" s="33"/>
      <c r="D64" s="33"/>
      <c r="E64" s="36"/>
      <c r="F64" s="36"/>
      <c r="G64" s="36"/>
      <c r="H64" s="56"/>
      <c r="I64" s="40"/>
      <c r="J64" s="65"/>
    </row>
    <row r="65" spans="1:9" s="97" customFormat="1" ht="13.5">
      <c r="A65" s="67"/>
      <c r="B65" s="103" t="s">
        <v>73</v>
      </c>
      <c r="C65" s="104">
        <f>C66</f>
        <v>0</v>
      </c>
      <c r="D65" s="104">
        <f>D66</f>
        <v>0</v>
      </c>
      <c r="E65" s="104">
        <f>E66</f>
        <v>0</v>
      </c>
      <c r="F65" s="83"/>
      <c r="G65" s="104">
        <f>G66</f>
        <v>0</v>
      </c>
      <c r="H65" s="57"/>
      <c r="I65" s="26">
        <f>E65-D65</f>
        <v>0</v>
      </c>
    </row>
    <row r="66" spans="1:10" s="65" customFormat="1" ht="13.5">
      <c r="A66" s="41" t="s">
        <v>74</v>
      </c>
      <c r="B66" s="94" t="s">
        <v>75</v>
      </c>
      <c r="C66" s="94"/>
      <c r="D66" s="94"/>
      <c r="E66" s="106">
        <f>E67</f>
        <v>0</v>
      </c>
      <c r="F66" s="102"/>
      <c r="G66" s="102"/>
      <c r="H66" s="75"/>
      <c r="I66" s="54">
        <f>E66-D66</f>
        <v>0</v>
      </c>
      <c r="J66" s="97"/>
    </row>
    <row r="67" spans="1:9" s="97" customFormat="1" ht="12.75">
      <c r="A67" s="48" t="s">
        <v>76</v>
      </c>
      <c r="B67" s="38" t="s">
        <v>77</v>
      </c>
      <c r="C67" s="38"/>
      <c r="D67" s="38"/>
      <c r="E67" s="106">
        <f>E69</f>
        <v>0</v>
      </c>
      <c r="F67" s="106"/>
      <c r="G67" s="106"/>
      <c r="H67" s="77"/>
      <c r="I67" s="45">
        <f>E67-D67</f>
        <v>0</v>
      </c>
    </row>
    <row r="68" spans="1:9" s="97" customFormat="1" ht="12.75">
      <c r="A68" s="48" t="s">
        <v>78</v>
      </c>
      <c r="B68" s="47" t="s">
        <v>79</v>
      </c>
      <c r="C68" s="48"/>
      <c r="D68" s="48"/>
      <c r="E68" s="56"/>
      <c r="F68" s="56"/>
      <c r="G68" s="56"/>
      <c r="H68" s="39"/>
      <c r="I68" s="49">
        <f>E68-D68</f>
        <v>0</v>
      </c>
    </row>
    <row r="69" spans="1:9" s="97" customFormat="1" ht="12.75">
      <c r="A69" s="41"/>
      <c r="B69" s="52" t="s">
        <v>80</v>
      </c>
      <c r="C69" s="41"/>
      <c r="D69" s="41"/>
      <c r="E69" s="53">
        <v>0</v>
      </c>
      <c r="F69" s="53"/>
      <c r="G69" s="53"/>
      <c r="H69" s="53"/>
      <c r="I69" s="54">
        <f>E69-D69</f>
        <v>0</v>
      </c>
    </row>
    <row r="70" spans="1:10" s="97" customFormat="1" ht="36" customHeight="1">
      <c r="A70" s="173" t="s">
        <v>200</v>
      </c>
      <c r="B70" s="109" t="s">
        <v>202</v>
      </c>
      <c r="C70" s="110"/>
      <c r="D70" s="110"/>
      <c r="E70" s="29"/>
      <c r="F70" s="29"/>
      <c r="G70" s="29"/>
      <c r="H70" s="59"/>
      <c r="I70" s="54"/>
      <c r="J70" s="8"/>
    </row>
    <row r="71" spans="1:9" s="13" customFormat="1" ht="13.5">
      <c r="A71" s="35" t="s">
        <v>256</v>
      </c>
      <c r="B71" s="103" t="s">
        <v>81</v>
      </c>
      <c r="C71" s="35">
        <v>311</v>
      </c>
      <c r="D71" s="35">
        <v>411</v>
      </c>
      <c r="E71" s="225">
        <v>301.13477</v>
      </c>
      <c r="F71" s="106"/>
      <c r="G71" s="226">
        <v>500.5</v>
      </c>
      <c r="H71" s="80">
        <f>E71*100/D71</f>
        <v>73.268800486618</v>
      </c>
      <c r="I71" s="227">
        <f>E71-D71</f>
        <v>-109.86523</v>
      </c>
    </row>
    <row r="72" spans="1:9" ht="13.5">
      <c r="A72" s="35" t="s">
        <v>82</v>
      </c>
      <c r="B72" s="86" t="s">
        <v>83</v>
      </c>
      <c r="C72" s="96">
        <f>C75+C77+C79+C81+C82+C84+C85+C86+C88+C90+C91+C96+C73+C93</f>
        <v>712.8000000000001</v>
      </c>
      <c r="D72" s="96">
        <f>D75+D77+D79+D81+D82+D84+D85+D86+D88+D90+D91+D96+D73+D93</f>
        <v>1122.8</v>
      </c>
      <c r="E72" s="96">
        <f>E75+E77+E79+E81+E82+E84+E85+E86+E88+E90+E91+E96+E73+E93</f>
        <v>1096.424</v>
      </c>
      <c r="F72" s="96">
        <f>F75+F77+F79+F81+F82+F84+F85+F86+F88+F90+F91+F96+F73</f>
        <v>0</v>
      </c>
      <c r="G72" s="96">
        <f>G75+G77+G79+G81+G82+G84+G85+G86+G88+G90+G91+G96+G73+G93</f>
        <v>345.48999999999995</v>
      </c>
      <c r="H72" s="64">
        <f>E72*100/D72</f>
        <v>97.6508728179551</v>
      </c>
      <c r="I72" s="227">
        <f>E72-D72</f>
        <v>-26.375999999999976</v>
      </c>
    </row>
    <row r="73" spans="1:9" ht="12.75">
      <c r="A73" s="58" t="s">
        <v>257</v>
      </c>
      <c r="B73" s="163" t="s">
        <v>258</v>
      </c>
      <c r="C73" s="59">
        <v>80.1</v>
      </c>
      <c r="D73" s="59">
        <v>80.1</v>
      </c>
      <c r="E73" s="74">
        <v>54.962</v>
      </c>
      <c r="F73" s="74"/>
      <c r="G73" s="258">
        <v>45.575</v>
      </c>
      <c r="H73" s="51">
        <f>E73*100/D73</f>
        <v>68.61672908863922</v>
      </c>
      <c r="I73" s="45">
        <f>E73-D73</f>
        <v>-25.13799999999999</v>
      </c>
    </row>
    <row r="74" spans="1:10" s="13" customFormat="1" ht="13.5">
      <c r="A74" s="46" t="s">
        <v>84</v>
      </c>
      <c r="B74" s="5" t="s">
        <v>85</v>
      </c>
      <c r="C74" s="48"/>
      <c r="D74" s="48"/>
      <c r="E74" s="113"/>
      <c r="F74" s="113"/>
      <c r="G74" s="113"/>
      <c r="H74" s="56"/>
      <c r="I74" s="40"/>
      <c r="J74" s="8"/>
    </row>
    <row r="75" spans="1:9" ht="12.75">
      <c r="A75" s="46"/>
      <c r="B75" s="5" t="s">
        <v>86</v>
      </c>
      <c r="C75" s="41"/>
      <c r="D75" s="41">
        <v>1</v>
      </c>
      <c r="E75" s="51">
        <v>0.3</v>
      </c>
      <c r="F75" s="51"/>
      <c r="G75" s="51"/>
      <c r="H75" s="51">
        <f>E75*100/D75</f>
        <v>30</v>
      </c>
      <c r="I75" s="45">
        <f>E75-D75</f>
        <v>-0.7</v>
      </c>
    </row>
    <row r="76" spans="1:9" ht="12.75">
      <c r="A76" s="38" t="s">
        <v>87</v>
      </c>
      <c r="B76" s="38" t="s">
        <v>88</v>
      </c>
      <c r="C76" s="38"/>
      <c r="D76" s="38"/>
      <c r="E76" s="39"/>
      <c r="F76" s="39"/>
      <c r="G76" s="77"/>
      <c r="H76" s="77"/>
      <c r="I76" s="49"/>
    </row>
    <row r="77" spans="1:9" ht="12.75">
      <c r="A77" s="20"/>
      <c r="B77" s="20" t="s">
        <v>89</v>
      </c>
      <c r="C77" s="20">
        <v>60</v>
      </c>
      <c r="D77" s="20">
        <v>60</v>
      </c>
      <c r="E77" s="53">
        <v>9</v>
      </c>
      <c r="F77" s="51"/>
      <c r="G77" s="75">
        <v>24</v>
      </c>
      <c r="H77" s="75">
        <f>E77*100/D77</f>
        <v>15</v>
      </c>
      <c r="I77" s="54">
        <f>E77-D77</f>
        <v>-51</v>
      </c>
    </row>
    <row r="78" spans="1:9" ht="12.75">
      <c r="A78" s="48" t="s">
        <v>109</v>
      </c>
      <c r="B78" s="38" t="s">
        <v>85</v>
      </c>
      <c r="C78" s="76"/>
      <c r="D78" s="76"/>
      <c r="E78" s="51"/>
      <c r="F78" s="51"/>
      <c r="G78" s="44"/>
      <c r="H78" s="51"/>
      <c r="I78" s="49"/>
    </row>
    <row r="79" spans="1:9" ht="12.75">
      <c r="A79" s="41"/>
      <c r="B79" s="20" t="s">
        <v>110</v>
      </c>
      <c r="C79" s="76"/>
      <c r="D79" s="76"/>
      <c r="E79" s="51">
        <v>5.2</v>
      </c>
      <c r="F79" s="51"/>
      <c r="G79" s="44"/>
      <c r="H79" s="51"/>
      <c r="I79" s="54"/>
    </row>
    <row r="80" spans="1:9" ht="12.75">
      <c r="A80" s="46" t="s">
        <v>90</v>
      </c>
      <c r="B80" s="5" t="s">
        <v>91</v>
      </c>
      <c r="C80" s="48"/>
      <c r="D80" s="48"/>
      <c r="E80" s="77"/>
      <c r="F80" s="51"/>
      <c r="G80" s="77"/>
      <c r="H80" s="77"/>
      <c r="I80" s="49"/>
    </row>
    <row r="81" spans="1:9" ht="12.75">
      <c r="A81" s="46"/>
      <c r="B81" s="52" t="s">
        <v>92</v>
      </c>
      <c r="C81" s="41"/>
      <c r="D81" s="41">
        <v>20</v>
      </c>
      <c r="E81" s="75">
        <v>16.696</v>
      </c>
      <c r="F81" s="51"/>
      <c r="G81" s="75"/>
      <c r="H81" s="75">
        <f>E81*100/D81</f>
        <v>83.48</v>
      </c>
      <c r="I81" s="54">
        <f>E81-D81</f>
        <v>-3.3039999999999985</v>
      </c>
    </row>
    <row r="82" spans="1:9" ht="12.75">
      <c r="A82" s="38" t="s">
        <v>215</v>
      </c>
      <c r="B82" s="38" t="s">
        <v>217</v>
      </c>
      <c r="C82" s="38"/>
      <c r="D82" s="38">
        <v>320</v>
      </c>
      <c r="E82" s="59">
        <v>620</v>
      </c>
      <c r="F82" s="44"/>
      <c r="G82" s="59"/>
      <c r="H82" s="59">
        <f>E82*100/D82</f>
        <v>193.75</v>
      </c>
      <c r="I82" s="61">
        <f>E82-D82</f>
        <v>300</v>
      </c>
    </row>
    <row r="83" spans="1:9" ht="12.75">
      <c r="A83" s="38" t="s">
        <v>93</v>
      </c>
      <c r="B83" s="38" t="s">
        <v>94</v>
      </c>
      <c r="C83" s="38"/>
      <c r="D83" s="38"/>
      <c r="E83" s="39"/>
      <c r="F83" s="39"/>
      <c r="G83" s="39"/>
      <c r="H83" s="39"/>
      <c r="I83" s="49"/>
    </row>
    <row r="84" spans="1:9" ht="12.75">
      <c r="A84" s="20"/>
      <c r="B84" s="20" t="s">
        <v>95</v>
      </c>
      <c r="C84" s="20">
        <v>4</v>
      </c>
      <c r="D84" s="20">
        <v>4</v>
      </c>
      <c r="E84" s="53">
        <v>3</v>
      </c>
      <c r="F84" s="53"/>
      <c r="G84" s="53">
        <v>22</v>
      </c>
      <c r="H84" s="53">
        <f>E84*100/D84</f>
        <v>75</v>
      </c>
      <c r="I84" s="54">
        <f>E84-D84</f>
        <v>-1</v>
      </c>
    </row>
    <row r="85" spans="1:9" ht="12.75">
      <c r="A85" s="38" t="s">
        <v>96</v>
      </c>
      <c r="B85" s="38" t="s">
        <v>216</v>
      </c>
      <c r="C85" s="38"/>
      <c r="D85" s="38">
        <v>5</v>
      </c>
      <c r="E85" s="59">
        <v>25.9</v>
      </c>
      <c r="F85" s="75"/>
      <c r="G85" s="75"/>
      <c r="H85" s="75"/>
      <c r="I85" s="54"/>
    </row>
    <row r="86" spans="1:9" ht="12.75">
      <c r="A86" s="38" t="s">
        <v>97</v>
      </c>
      <c r="B86" s="38" t="s">
        <v>98</v>
      </c>
      <c r="C86" s="78"/>
      <c r="D86" s="78"/>
      <c r="E86" s="59"/>
      <c r="F86" s="59"/>
      <c r="G86" s="59"/>
      <c r="H86" s="59"/>
      <c r="I86" s="61">
        <f>E86-D86</f>
        <v>0</v>
      </c>
    </row>
    <row r="87" spans="1:9" ht="12.75">
      <c r="A87" s="48" t="s">
        <v>99</v>
      </c>
      <c r="B87" s="47" t="s">
        <v>94</v>
      </c>
      <c r="C87" s="76"/>
      <c r="D87" s="76"/>
      <c r="E87" s="44"/>
      <c r="F87" s="44"/>
      <c r="G87" s="44"/>
      <c r="H87" s="44"/>
      <c r="I87" s="45"/>
    </row>
    <row r="88" spans="1:9" ht="12.75">
      <c r="A88" s="46"/>
      <c r="B88" s="5" t="s">
        <v>100</v>
      </c>
      <c r="C88" s="76"/>
      <c r="D88" s="76"/>
      <c r="E88" s="44"/>
      <c r="F88" s="44"/>
      <c r="G88" s="44"/>
      <c r="H88" s="44"/>
      <c r="I88" s="45"/>
    </row>
    <row r="89" spans="1:9" ht="12.75">
      <c r="A89" s="38" t="s">
        <v>101</v>
      </c>
      <c r="B89" s="38" t="s">
        <v>102</v>
      </c>
      <c r="C89" s="48"/>
      <c r="D89" s="48"/>
      <c r="E89" s="77"/>
      <c r="F89" s="92"/>
      <c r="G89" s="77"/>
      <c r="H89" s="77"/>
      <c r="I89" s="49"/>
    </row>
    <row r="90" spans="1:9" ht="12.75">
      <c r="A90" s="20"/>
      <c r="B90" s="20" t="s">
        <v>103</v>
      </c>
      <c r="C90" s="41">
        <f>C91+C92</f>
        <v>0</v>
      </c>
      <c r="D90" s="41">
        <f>D91+D92</f>
        <v>60</v>
      </c>
      <c r="E90" s="41">
        <f>E91+E92</f>
        <v>60</v>
      </c>
      <c r="F90" s="41">
        <f>F91+F92</f>
        <v>0</v>
      </c>
      <c r="G90" s="41">
        <f>G91+G92</f>
        <v>0</v>
      </c>
      <c r="H90" s="75">
        <f>E90*100/D90</f>
        <v>100</v>
      </c>
      <c r="I90" s="54">
        <f>E90-D90</f>
        <v>0</v>
      </c>
    </row>
    <row r="91" spans="1:9" ht="25.5">
      <c r="A91" s="46" t="s">
        <v>236</v>
      </c>
      <c r="B91" s="162" t="s">
        <v>237</v>
      </c>
      <c r="C91" s="76"/>
      <c r="D91" s="76"/>
      <c r="E91" s="44"/>
      <c r="F91" s="116"/>
      <c r="G91" s="116"/>
      <c r="H91" s="44"/>
      <c r="I91" s="45"/>
    </row>
    <row r="92" spans="1:9" ht="24">
      <c r="A92" s="58" t="s">
        <v>272</v>
      </c>
      <c r="B92" s="215" t="s">
        <v>278</v>
      </c>
      <c r="C92" s="78"/>
      <c r="D92" s="78">
        <v>60</v>
      </c>
      <c r="E92" s="74">
        <v>60</v>
      </c>
      <c r="F92" s="211"/>
      <c r="G92" s="59"/>
      <c r="H92" s="59">
        <f>E92*100/D92</f>
        <v>100</v>
      </c>
      <c r="I92" s="61">
        <f>E92-D92</f>
        <v>0</v>
      </c>
    </row>
    <row r="93" spans="1:9" ht="24">
      <c r="A93" s="78" t="s">
        <v>273</v>
      </c>
      <c r="B93" s="214" t="s">
        <v>279</v>
      </c>
      <c r="C93" s="78"/>
      <c r="D93" s="78">
        <v>4</v>
      </c>
      <c r="E93" s="74">
        <v>4</v>
      </c>
      <c r="F93" s="211"/>
      <c r="G93" s="74"/>
      <c r="H93" s="75">
        <f>E93*100/D93</f>
        <v>100</v>
      </c>
      <c r="I93" s="54">
        <f>E93-D93</f>
        <v>0</v>
      </c>
    </row>
    <row r="94" spans="1:9" ht="12.75">
      <c r="A94" s="78" t="s">
        <v>104</v>
      </c>
      <c r="B94" s="78" t="s">
        <v>105</v>
      </c>
      <c r="C94" s="78">
        <f>C96</f>
        <v>568.7</v>
      </c>
      <c r="D94" s="78">
        <f>D96</f>
        <v>568.7</v>
      </c>
      <c r="E94" s="212">
        <f>E96</f>
        <v>297.366</v>
      </c>
      <c r="F94" s="212">
        <f>F96</f>
        <v>0</v>
      </c>
      <c r="G94" s="212">
        <f>G96</f>
        <v>253.915</v>
      </c>
      <c r="H94" s="59">
        <f>E94*100/D94</f>
        <v>52.28872867944434</v>
      </c>
      <c r="I94" s="61">
        <f>E94-D94</f>
        <v>-271.33400000000006</v>
      </c>
    </row>
    <row r="95" spans="1:9" ht="12.75">
      <c r="A95" s="48" t="s">
        <v>106</v>
      </c>
      <c r="B95" s="38" t="s">
        <v>107</v>
      </c>
      <c r="C95" s="48"/>
      <c r="D95" s="48"/>
      <c r="E95" s="39"/>
      <c r="F95" s="39"/>
      <c r="G95" s="39"/>
      <c r="H95" s="39"/>
      <c r="I95" s="49"/>
    </row>
    <row r="96" spans="1:9" ht="12.75">
      <c r="A96" s="46"/>
      <c r="B96" s="76" t="s">
        <v>108</v>
      </c>
      <c r="C96" s="46">
        <v>568.7</v>
      </c>
      <c r="D96" s="46">
        <v>568.7</v>
      </c>
      <c r="E96" s="51">
        <v>297.366</v>
      </c>
      <c r="F96" s="51"/>
      <c r="G96" s="258">
        <v>253.915</v>
      </c>
      <c r="H96" s="51">
        <f>E96*100/D96</f>
        <v>52.28872867944434</v>
      </c>
      <c r="I96" s="45">
        <f>E96-D96</f>
        <v>-271.33400000000006</v>
      </c>
    </row>
    <row r="97" spans="1:9" ht="13.5">
      <c r="A97" s="35" t="s">
        <v>111</v>
      </c>
      <c r="B97" s="174" t="s">
        <v>112</v>
      </c>
      <c r="C97" s="64">
        <f>C98+C99+C100</f>
        <v>0</v>
      </c>
      <c r="D97" s="64">
        <f>D98+D99+D100</f>
        <v>480.877</v>
      </c>
      <c r="E97" s="64">
        <f>E98+E99+E100</f>
        <v>922.63</v>
      </c>
      <c r="F97" s="64">
        <f>F98+F99+F100</f>
        <v>0</v>
      </c>
      <c r="G97" s="64">
        <f>G98+G99+G100</f>
        <v>-507.517</v>
      </c>
      <c r="H97" s="24">
        <f aca="true" t="shared" si="1" ref="H97:H187">E97*100/D97</f>
        <v>191.86403175864098</v>
      </c>
      <c r="I97" s="60">
        <f aca="true" t="shared" si="2" ref="I97:I187">E97-D97</f>
        <v>441.753</v>
      </c>
    </row>
    <row r="98" spans="1:9" ht="12.75">
      <c r="A98" s="46" t="s">
        <v>113</v>
      </c>
      <c r="B98" s="5" t="s">
        <v>114</v>
      </c>
      <c r="C98" s="41"/>
      <c r="D98" s="41"/>
      <c r="E98" s="53">
        <v>425.391</v>
      </c>
      <c r="F98" s="53"/>
      <c r="G98" s="251">
        <v>84.632</v>
      </c>
      <c r="H98" s="75"/>
      <c r="I98" s="54">
        <f t="shared" si="2"/>
        <v>425.391</v>
      </c>
    </row>
    <row r="99" spans="1:9" ht="12.75">
      <c r="A99" s="48" t="s">
        <v>186</v>
      </c>
      <c r="B99" s="78" t="s">
        <v>114</v>
      </c>
      <c r="C99" s="78"/>
      <c r="D99" s="78"/>
      <c r="E99" s="74"/>
      <c r="F99" s="74"/>
      <c r="G99" s="74"/>
      <c r="H99" s="59"/>
      <c r="I99" s="54">
        <f t="shared" si="2"/>
        <v>0</v>
      </c>
    </row>
    <row r="100" spans="1:9" ht="13.5" thickBot="1">
      <c r="A100" s="48" t="s">
        <v>115</v>
      </c>
      <c r="B100" s="47" t="s">
        <v>112</v>
      </c>
      <c r="C100" s="48"/>
      <c r="D100" s="206">
        <v>480.877</v>
      </c>
      <c r="E100" s="77">
        <v>497.239</v>
      </c>
      <c r="F100" s="77"/>
      <c r="G100" s="255">
        <v>-592.149</v>
      </c>
      <c r="H100" s="77">
        <f t="shared" si="1"/>
        <v>103.40253328813812</v>
      </c>
      <c r="I100" s="45">
        <f t="shared" si="2"/>
        <v>16.361999999999966</v>
      </c>
    </row>
    <row r="101" spans="1:9" s="13" customFormat="1" ht="13.5" thickBot="1">
      <c r="A101" s="10" t="s">
        <v>2</v>
      </c>
      <c r="B101" s="229"/>
      <c r="C101" s="229" t="s">
        <v>228</v>
      </c>
      <c r="D101" s="243" t="s">
        <v>182</v>
      </c>
      <c r="E101" s="239" t="s">
        <v>3</v>
      </c>
      <c r="F101" s="233"/>
      <c r="G101" s="243" t="s">
        <v>3</v>
      </c>
      <c r="H101" s="336" t="s">
        <v>183</v>
      </c>
      <c r="I101" s="335"/>
    </row>
    <row r="102" spans="1:9" s="13" customFormat="1" ht="12.75">
      <c r="A102" s="14" t="s">
        <v>4</v>
      </c>
      <c r="B102" s="230" t="s">
        <v>5</v>
      </c>
      <c r="C102" s="230" t="s">
        <v>182</v>
      </c>
      <c r="D102" s="230" t="s">
        <v>229</v>
      </c>
      <c r="E102" s="249" t="s">
        <v>301</v>
      </c>
      <c r="F102" s="17"/>
      <c r="G102" s="244" t="s">
        <v>301</v>
      </c>
      <c r="H102" s="228" t="s">
        <v>8</v>
      </c>
      <c r="I102" s="229" t="s">
        <v>9</v>
      </c>
    </row>
    <row r="103" spans="1:9" ht="13.5" thickBot="1">
      <c r="A103" s="19" t="s">
        <v>7</v>
      </c>
      <c r="B103" s="231"/>
      <c r="C103" s="238" t="s">
        <v>6</v>
      </c>
      <c r="D103" s="238"/>
      <c r="E103" s="240" t="s">
        <v>243</v>
      </c>
      <c r="F103" s="236"/>
      <c r="G103" s="238" t="s">
        <v>242</v>
      </c>
      <c r="H103" s="119"/>
      <c r="I103" s="138"/>
    </row>
    <row r="104" spans="1:9" ht="13.5" thickBot="1">
      <c r="A104" s="165" t="s">
        <v>120</v>
      </c>
      <c r="B104" s="123" t="s">
        <v>121</v>
      </c>
      <c r="C104" s="189">
        <f>C105+C185+C183+C182</f>
        <v>405992.5729999999</v>
      </c>
      <c r="D104" s="189">
        <f>D105+D185+D183+D182</f>
        <v>566017.1939399999</v>
      </c>
      <c r="E104" s="150">
        <f>E105+E185+E183+E182</f>
        <v>242314.29802000002</v>
      </c>
      <c r="F104" s="150"/>
      <c r="G104" s="150">
        <f>G105+G185</f>
        <v>222923.8765</v>
      </c>
      <c r="H104" s="150">
        <f t="shared" si="1"/>
        <v>42.81041293697631</v>
      </c>
      <c r="I104" s="152">
        <f t="shared" si="2"/>
        <v>-323702.8959199999</v>
      </c>
    </row>
    <row r="105" spans="1:9" ht="13.5" thickBot="1">
      <c r="A105" s="117" t="s">
        <v>222</v>
      </c>
      <c r="B105" s="119" t="s">
        <v>223</v>
      </c>
      <c r="C105" s="190">
        <f>C106+C109+C133+C171</f>
        <v>405992.5729999999</v>
      </c>
      <c r="D105" s="190">
        <f>D106+D109+D133+D171</f>
        <v>560960.7799399999</v>
      </c>
      <c r="E105" s="118">
        <f>E106+E109+E133+E171</f>
        <v>243119.93850000002</v>
      </c>
      <c r="F105" s="118"/>
      <c r="G105" s="118">
        <f>G106+G109+G133+G171</f>
        <v>222924.25600000002</v>
      </c>
      <c r="H105" s="118">
        <f t="shared" si="1"/>
        <v>43.33991736926849</v>
      </c>
      <c r="I105" s="120">
        <f t="shared" si="2"/>
        <v>-317840.8414399999</v>
      </c>
    </row>
    <row r="106" spans="1:9" ht="13.5" thickBot="1">
      <c r="A106" s="123" t="s">
        <v>122</v>
      </c>
      <c r="B106" s="124" t="s">
        <v>123</v>
      </c>
      <c r="C106" s="125">
        <f>C107+C108</f>
        <v>118247</v>
      </c>
      <c r="D106" s="125">
        <f>D107+D108</f>
        <v>119583</v>
      </c>
      <c r="E106" s="125">
        <f>E107+E108</f>
        <v>66766</v>
      </c>
      <c r="F106" s="125"/>
      <c r="G106" s="125">
        <f>G107+G108</f>
        <v>60933</v>
      </c>
      <c r="H106" s="150">
        <f t="shared" si="1"/>
        <v>55.83235075219722</v>
      </c>
      <c r="I106" s="152">
        <f t="shared" si="2"/>
        <v>-52817</v>
      </c>
    </row>
    <row r="107" spans="1:9" ht="12.75">
      <c r="A107" s="41" t="s">
        <v>124</v>
      </c>
      <c r="B107" s="87" t="s">
        <v>125</v>
      </c>
      <c r="C107" s="191">
        <v>118247</v>
      </c>
      <c r="D107" s="191">
        <v>118247</v>
      </c>
      <c r="E107" s="41">
        <v>65430</v>
      </c>
      <c r="F107" s="46"/>
      <c r="G107" s="259">
        <v>57365</v>
      </c>
      <c r="H107" s="44">
        <f t="shared" si="1"/>
        <v>55.33332769541722</v>
      </c>
      <c r="I107" s="45">
        <f t="shared" si="2"/>
        <v>-52817</v>
      </c>
    </row>
    <row r="108" spans="1:9" ht="26.25" thickBot="1">
      <c r="A108" s="166" t="s">
        <v>208</v>
      </c>
      <c r="B108" s="122" t="s">
        <v>210</v>
      </c>
      <c r="C108" s="192"/>
      <c r="D108" s="192">
        <v>1336</v>
      </c>
      <c r="E108" s="46">
        <v>1336</v>
      </c>
      <c r="G108" s="260">
        <v>3568</v>
      </c>
      <c r="H108" s="59"/>
      <c r="I108" s="61"/>
    </row>
    <row r="109" spans="1:10" ht="13.5" thickBot="1">
      <c r="A109" s="123" t="s">
        <v>126</v>
      </c>
      <c r="B109" s="124" t="s">
        <v>127</v>
      </c>
      <c r="C109" s="125">
        <f>C111+C112+C113+C114+C120+C110+C115</f>
        <v>19714.399999999998</v>
      </c>
      <c r="D109" s="125">
        <f>D111+D112+D113+D114+D120+D110+D115+D119+D116+D117+D118</f>
        <v>142047.404</v>
      </c>
      <c r="E109" s="125">
        <f>E111+E112+E113+E114+E120+E110+E115+E116+E119</f>
        <v>42135.31381</v>
      </c>
      <c r="F109" s="126"/>
      <c r="G109" s="125">
        <f>G111+G112+G113+G114+G120+G110+G115+G116+G119</f>
        <v>39429.819</v>
      </c>
      <c r="H109" s="127">
        <f t="shared" si="1"/>
        <v>29.662853824488053</v>
      </c>
      <c r="I109" s="128">
        <f t="shared" si="2"/>
        <v>-99912.09019000002</v>
      </c>
      <c r="J109" s="13"/>
    </row>
    <row r="110" spans="1:10" ht="25.5">
      <c r="A110" s="129" t="s">
        <v>230</v>
      </c>
      <c r="B110" s="130" t="s">
        <v>231</v>
      </c>
      <c r="C110" s="193"/>
      <c r="D110" s="193">
        <v>21082</v>
      </c>
      <c r="E110" s="131">
        <v>8070</v>
      </c>
      <c r="F110" s="132"/>
      <c r="G110" s="261">
        <v>4036.5</v>
      </c>
      <c r="H110" s="75">
        <f t="shared" si="1"/>
        <v>38.27910065458685</v>
      </c>
      <c r="I110" s="54">
        <f t="shared" si="2"/>
        <v>-13012</v>
      </c>
      <c r="J110" s="13"/>
    </row>
    <row r="111" spans="1:10" ht="12.75">
      <c r="A111" s="46" t="s">
        <v>128</v>
      </c>
      <c r="B111" s="94" t="s">
        <v>129</v>
      </c>
      <c r="C111" s="194"/>
      <c r="D111" s="194">
        <v>23075.646</v>
      </c>
      <c r="E111" s="73">
        <v>4615.129</v>
      </c>
      <c r="F111" s="73"/>
      <c r="G111" s="254">
        <v>20420.061</v>
      </c>
      <c r="H111" s="75"/>
      <c r="I111" s="54">
        <f t="shared" si="2"/>
        <v>-18460.517</v>
      </c>
      <c r="J111" s="13"/>
    </row>
    <row r="112" spans="1:9" ht="12.75">
      <c r="A112" s="48" t="s">
        <v>131</v>
      </c>
      <c r="B112" s="85" t="s">
        <v>305</v>
      </c>
      <c r="C112" s="195"/>
      <c r="D112" s="195"/>
      <c r="E112" s="58"/>
      <c r="F112" s="58"/>
      <c r="G112" s="58">
        <v>1188.12</v>
      </c>
      <c r="H112" s="59"/>
      <c r="I112" s="54">
        <f t="shared" si="2"/>
        <v>0</v>
      </c>
    </row>
    <row r="113" spans="1:9" ht="12.75">
      <c r="A113" s="58" t="s">
        <v>133</v>
      </c>
      <c r="B113" s="85" t="s">
        <v>134</v>
      </c>
      <c r="C113" s="196">
        <v>2743.6</v>
      </c>
      <c r="D113" s="196">
        <v>2743.6</v>
      </c>
      <c r="E113" s="59">
        <v>1518.768</v>
      </c>
      <c r="F113" s="58"/>
      <c r="G113" s="252">
        <v>1601.872</v>
      </c>
      <c r="H113" s="59">
        <f t="shared" si="1"/>
        <v>55.35675754483161</v>
      </c>
      <c r="I113" s="54">
        <f t="shared" si="2"/>
        <v>-1224.8319999999999</v>
      </c>
    </row>
    <row r="114" spans="1:10" s="13" customFormat="1" ht="12.75">
      <c r="A114" s="41" t="s">
        <v>187</v>
      </c>
      <c r="B114" s="87" t="s">
        <v>130</v>
      </c>
      <c r="C114" s="191"/>
      <c r="D114" s="191">
        <v>51238</v>
      </c>
      <c r="E114" s="132">
        <v>15294.857</v>
      </c>
      <c r="F114" s="41"/>
      <c r="G114" s="262">
        <v>933.7</v>
      </c>
      <c r="H114" s="75">
        <f t="shared" si="1"/>
        <v>29.85061282641789</v>
      </c>
      <c r="I114" s="54">
        <f t="shared" si="2"/>
        <v>-35943.143</v>
      </c>
      <c r="J114" s="8"/>
    </row>
    <row r="115" spans="1:10" s="13" customFormat="1" ht="12.75">
      <c r="A115" s="133" t="s">
        <v>232</v>
      </c>
      <c r="B115" s="101" t="s">
        <v>227</v>
      </c>
      <c r="C115" s="197"/>
      <c r="D115" s="197">
        <v>1760.958</v>
      </c>
      <c r="E115" s="134">
        <v>1760.958</v>
      </c>
      <c r="F115" s="135"/>
      <c r="G115" s="263">
        <v>1943.641</v>
      </c>
      <c r="H115" s="116">
        <f t="shared" si="1"/>
        <v>100</v>
      </c>
      <c r="I115" s="61">
        <f t="shared" si="2"/>
        <v>0</v>
      </c>
      <c r="J115" s="8"/>
    </row>
    <row r="116" spans="1:10" s="13" customFormat="1" ht="12.75">
      <c r="A116" s="136" t="s">
        <v>233</v>
      </c>
      <c r="B116" s="70" t="s">
        <v>308</v>
      </c>
      <c r="C116" s="198"/>
      <c r="D116" s="198"/>
      <c r="E116" s="137"/>
      <c r="F116" s="58"/>
      <c r="G116" s="58"/>
      <c r="H116" s="59"/>
      <c r="I116" s="61">
        <f t="shared" si="2"/>
        <v>0</v>
      </c>
      <c r="J116" s="8"/>
    </row>
    <row r="117" spans="1:10" s="13" customFormat="1" ht="12.75">
      <c r="A117" s="136" t="s">
        <v>233</v>
      </c>
      <c r="B117" s="101" t="s">
        <v>307</v>
      </c>
      <c r="C117" s="221"/>
      <c r="D117" s="221"/>
      <c r="E117" s="206"/>
      <c r="F117" s="48"/>
      <c r="G117" s="48"/>
      <c r="H117" s="77"/>
      <c r="I117" s="49"/>
      <c r="J117" s="8"/>
    </row>
    <row r="118" spans="1:10" s="13" customFormat="1" ht="12.75">
      <c r="A118" s="136" t="s">
        <v>233</v>
      </c>
      <c r="B118" s="101" t="s">
        <v>309</v>
      </c>
      <c r="C118" s="221"/>
      <c r="D118" s="221"/>
      <c r="E118" s="206"/>
      <c r="F118" s="48"/>
      <c r="G118" s="48"/>
      <c r="H118" s="77"/>
      <c r="I118" s="49"/>
      <c r="J118" s="8"/>
    </row>
    <row r="119" spans="1:10" s="13" customFormat="1" ht="13.5" thickBot="1">
      <c r="A119" s="220" t="s">
        <v>188</v>
      </c>
      <c r="B119" s="101" t="s">
        <v>306</v>
      </c>
      <c r="C119" s="221"/>
      <c r="D119" s="221"/>
      <c r="E119" s="206"/>
      <c r="F119" s="48"/>
      <c r="G119" s="48"/>
      <c r="H119" s="77"/>
      <c r="I119" s="49"/>
      <c r="J119" s="8"/>
    </row>
    <row r="120" spans="1:9" ht="13.5" thickBot="1">
      <c r="A120" s="148" t="s">
        <v>135</v>
      </c>
      <c r="B120" s="148" t="s">
        <v>136</v>
      </c>
      <c r="C120" s="222">
        <f>C122+C123+C124+C125+C127+C128+C132+C121+C126</f>
        <v>16970.8</v>
      </c>
      <c r="D120" s="222">
        <f>D122+D123+D124+D125+D127+D128+D132+D121+D126+D129+D130+D131</f>
        <v>42147.2</v>
      </c>
      <c r="E120" s="222">
        <f>E122+E123+E124+E125+E127+E128+E132+E121+E126</f>
        <v>10875.60181</v>
      </c>
      <c r="F120" s="151"/>
      <c r="G120" s="151">
        <f>G122+G123+G124+G125+G127+G128+G132+G121+G126</f>
        <v>9305.925</v>
      </c>
      <c r="H120" s="151">
        <f t="shared" si="1"/>
        <v>25.803853660504142</v>
      </c>
      <c r="I120" s="152">
        <f t="shared" si="2"/>
        <v>-31271.598189999997</v>
      </c>
    </row>
    <row r="121" spans="1:9" ht="12.75">
      <c r="A121" s="41" t="s">
        <v>135</v>
      </c>
      <c r="B121" s="87" t="s">
        <v>189</v>
      </c>
      <c r="C121" s="191"/>
      <c r="D121" s="191">
        <v>2527</v>
      </c>
      <c r="E121" s="75">
        <v>2527</v>
      </c>
      <c r="F121" s="75"/>
      <c r="G121" s="75"/>
      <c r="H121" s="75">
        <f t="shared" si="1"/>
        <v>100</v>
      </c>
      <c r="I121" s="54">
        <f t="shared" si="2"/>
        <v>0</v>
      </c>
    </row>
    <row r="122" spans="1:9" ht="12.75">
      <c r="A122" s="58" t="s">
        <v>135</v>
      </c>
      <c r="B122" s="87" t="s">
        <v>137</v>
      </c>
      <c r="C122" s="191">
        <v>3268.9</v>
      </c>
      <c r="D122" s="191">
        <v>3268.9</v>
      </c>
      <c r="E122" s="132"/>
      <c r="F122" s="41"/>
      <c r="G122" s="41"/>
      <c r="H122" s="75">
        <f t="shared" si="1"/>
        <v>0</v>
      </c>
      <c r="I122" s="54">
        <f t="shared" si="2"/>
        <v>-3268.9</v>
      </c>
    </row>
    <row r="123" spans="1:9" ht="12.75">
      <c r="A123" s="48" t="s">
        <v>135</v>
      </c>
      <c r="B123" s="99" t="s">
        <v>138</v>
      </c>
      <c r="C123" s="195">
        <v>8176.9</v>
      </c>
      <c r="D123" s="195">
        <v>8176.9</v>
      </c>
      <c r="E123" s="77">
        <v>6156.825</v>
      </c>
      <c r="F123" s="48"/>
      <c r="G123" s="255">
        <v>6688.4</v>
      </c>
      <c r="H123" s="77">
        <f t="shared" si="1"/>
        <v>75.2953442013477</v>
      </c>
      <c r="I123" s="61">
        <f t="shared" si="2"/>
        <v>-2020.0749999999998</v>
      </c>
    </row>
    <row r="124" spans="1:9" ht="12.75">
      <c r="A124" s="48" t="s">
        <v>135</v>
      </c>
      <c r="B124" s="85" t="s">
        <v>139</v>
      </c>
      <c r="C124" s="196">
        <v>568.3</v>
      </c>
      <c r="D124" s="196">
        <v>337.6</v>
      </c>
      <c r="E124" s="59">
        <v>115.1</v>
      </c>
      <c r="F124" s="77"/>
      <c r="G124" s="252">
        <v>181.9</v>
      </c>
      <c r="H124" s="77">
        <f t="shared" si="1"/>
        <v>34.093601895734594</v>
      </c>
      <c r="I124" s="61">
        <f t="shared" si="2"/>
        <v>-222.50000000000003</v>
      </c>
    </row>
    <row r="125" spans="1:9" ht="12.75">
      <c r="A125" s="48" t="s">
        <v>135</v>
      </c>
      <c r="B125" s="85" t="s">
        <v>238</v>
      </c>
      <c r="C125" s="196"/>
      <c r="D125" s="196"/>
      <c r="E125" s="59"/>
      <c r="F125" s="77"/>
      <c r="G125" s="77"/>
      <c r="H125" s="77"/>
      <c r="I125" s="61">
        <f t="shared" si="2"/>
        <v>0</v>
      </c>
    </row>
    <row r="126" spans="1:9" ht="12.75">
      <c r="A126" s="48" t="s">
        <v>135</v>
      </c>
      <c r="B126" s="87" t="s">
        <v>262</v>
      </c>
      <c r="C126" s="195">
        <v>2053.6</v>
      </c>
      <c r="D126" s="195">
        <v>2053.6</v>
      </c>
      <c r="E126" s="252">
        <v>2053.6</v>
      </c>
      <c r="F126" s="77"/>
      <c r="G126" s="77">
        <v>2053.6</v>
      </c>
      <c r="H126" s="77">
        <f>E126*100/D126</f>
        <v>100</v>
      </c>
      <c r="I126" s="49">
        <f>E126-D126</f>
        <v>0</v>
      </c>
    </row>
    <row r="127" spans="1:9" ht="12.75">
      <c r="A127" s="48" t="s">
        <v>135</v>
      </c>
      <c r="B127" s="87" t="s">
        <v>261</v>
      </c>
      <c r="C127" s="195">
        <v>885</v>
      </c>
      <c r="D127" s="195">
        <v>665</v>
      </c>
      <c r="E127" s="255">
        <v>23.07681</v>
      </c>
      <c r="F127" s="77"/>
      <c r="G127" s="77">
        <v>15.1</v>
      </c>
      <c r="H127" s="77">
        <f t="shared" si="1"/>
        <v>3.470196992481203</v>
      </c>
      <c r="I127" s="49">
        <f t="shared" si="2"/>
        <v>-641.92319</v>
      </c>
    </row>
    <row r="128" spans="1:9" ht="12.75">
      <c r="A128" s="48" t="s">
        <v>135</v>
      </c>
      <c r="B128" s="99" t="s">
        <v>263</v>
      </c>
      <c r="C128" s="195">
        <v>2018.1</v>
      </c>
      <c r="D128" s="195">
        <v>2018.1</v>
      </c>
      <c r="E128" s="59"/>
      <c r="F128" s="59"/>
      <c r="G128" s="59"/>
      <c r="H128" s="59">
        <f t="shared" si="1"/>
        <v>0</v>
      </c>
      <c r="I128" s="61">
        <f t="shared" si="2"/>
        <v>-2018.1</v>
      </c>
    </row>
    <row r="129" spans="1:9" ht="12.75">
      <c r="A129" s="48" t="s">
        <v>135</v>
      </c>
      <c r="B129" s="99" t="s">
        <v>303</v>
      </c>
      <c r="C129" s="195"/>
      <c r="D129" s="195">
        <v>47.4</v>
      </c>
      <c r="E129" s="59"/>
      <c r="F129" s="59"/>
      <c r="G129" s="59"/>
      <c r="H129" s="59">
        <f t="shared" si="1"/>
        <v>0</v>
      </c>
      <c r="I129" s="61">
        <f t="shared" si="2"/>
        <v>-47.4</v>
      </c>
    </row>
    <row r="130" spans="1:9" ht="12.75">
      <c r="A130" s="48" t="s">
        <v>135</v>
      </c>
      <c r="B130" s="99" t="s">
        <v>302</v>
      </c>
      <c r="C130" s="195"/>
      <c r="D130" s="195">
        <v>18302.7</v>
      </c>
      <c r="E130" s="59"/>
      <c r="F130" s="59"/>
      <c r="G130" s="59"/>
      <c r="H130" s="59">
        <f t="shared" si="1"/>
        <v>0</v>
      </c>
      <c r="I130" s="61">
        <f t="shared" si="2"/>
        <v>-18302.7</v>
      </c>
    </row>
    <row r="131" spans="1:9" ht="12.75">
      <c r="A131" s="48" t="s">
        <v>135</v>
      </c>
      <c r="B131" s="99" t="s">
        <v>304</v>
      </c>
      <c r="C131" s="195"/>
      <c r="D131" s="195">
        <v>4750</v>
      </c>
      <c r="E131" s="59"/>
      <c r="F131" s="59"/>
      <c r="G131" s="59"/>
      <c r="H131" s="59">
        <f t="shared" si="1"/>
        <v>0</v>
      </c>
      <c r="I131" s="61">
        <f t="shared" si="2"/>
        <v>-4750</v>
      </c>
    </row>
    <row r="132" spans="1:9" ht="13.5" thickBot="1">
      <c r="A132" s="48" t="s">
        <v>135</v>
      </c>
      <c r="B132" s="85" t="s">
        <v>295</v>
      </c>
      <c r="C132" s="196"/>
      <c r="D132" s="196"/>
      <c r="E132" s="59"/>
      <c r="F132" s="59"/>
      <c r="G132" s="252">
        <v>366.925</v>
      </c>
      <c r="H132" s="59"/>
      <c r="I132" s="61">
        <f t="shared" si="2"/>
        <v>0</v>
      </c>
    </row>
    <row r="133" spans="1:9" ht="13.5" thickBot="1">
      <c r="A133" s="123" t="s">
        <v>141</v>
      </c>
      <c r="B133" s="141" t="s">
        <v>142</v>
      </c>
      <c r="C133" s="142">
        <f>C142+C135+C136+C137+C138+C139+C140+C141+C164+C165+C166+C167+C168+C169</f>
        <v>244682.84799999994</v>
      </c>
      <c r="D133" s="142">
        <f>D142+D135+D136+D137+D138+D139+D140+D141+D164+D165+D166+D167+D168+D169</f>
        <v>246154.09999999992</v>
      </c>
      <c r="E133" s="142">
        <f>E142+E135+E136+E137+E138+E139+E140+E141+E164+E165+E166+E167+E168+E169</f>
        <v>125613.61782000001</v>
      </c>
      <c r="F133" s="142">
        <f>F142+F135+F136+F137+F138+F139+F140+F141+F164+F165+F166+F167+F168+F169</f>
        <v>0</v>
      </c>
      <c r="G133" s="142">
        <f>G142+G135+G136+G137+G138+G139+G140+G141+G164+G165+G166+G167+G168+G169</f>
        <v>115537.73700000001</v>
      </c>
      <c r="H133" s="143">
        <f t="shared" si="1"/>
        <v>51.03047961419292</v>
      </c>
      <c r="I133" s="144">
        <f t="shared" si="2"/>
        <v>-120540.4821799999</v>
      </c>
    </row>
    <row r="134" spans="1:9" ht="24" customHeight="1">
      <c r="A134" s="41" t="s">
        <v>206</v>
      </c>
      <c r="B134" s="145" t="s">
        <v>207</v>
      </c>
      <c r="C134" s="200"/>
      <c r="D134" s="200"/>
      <c r="E134" s="137"/>
      <c r="F134" s="111"/>
      <c r="G134" s="137"/>
      <c r="H134" s="24"/>
      <c r="I134" s="60"/>
    </row>
    <row r="135" spans="1:9" ht="12.75">
      <c r="A135" s="41" t="s">
        <v>143</v>
      </c>
      <c r="B135" s="146" t="s">
        <v>144</v>
      </c>
      <c r="C135" s="201">
        <v>636.5</v>
      </c>
      <c r="D135" s="201">
        <v>661.5</v>
      </c>
      <c r="E135" s="260">
        <v>626.7</v>
      </c>
      <c r="F135" s="46"/>
      <c r="G135" s="46">
        <v>626.7</v>
      </c>
      <c r="H135" s="75">
        <f t="shared" si="1"/>
        <v>94.73922902494333</v>
      </c>
      <c r="I135" s="54">
        <f t="shared" si="2"/>
        <v>-34.799999999999955</v>
      </c>
    </row>
    <row r="136" spans="1:9" ht="25.5">
      <c r="A136" s="41" t="s">
        <v>180</v>
      </c>
      <c r="B136" s="147" t="s">
        <v>195</v>
      </c>
      <c r="C136" s="202">
        <v>22180.3</v>
      </c>
      <c r="D136" s="202">
        <v>22180.3</v>
      </c>
      <c r="E136" s="252">
        <v>6880</v>
      </c>
      <c r="F136" s="58"/>
      <c r="G136" s="59">
        <v>6570</v>
      </c>
      <c r="H136" s="59">
        <f t="shared" si="1"/>
        <v>31.018516431247548</v>
      </c>
      <c r="I136" s="54">
        <f t="shared" si="2"/>
        <v>-15300.3</v>
      </c>
    </row>
    <row r="137" spans="1:9" ht="38.25">
      <c r="A137" s="58" t="s">
        <v>209</v>
      </c>
      <c r="B137" s="147" t="s">
        <v>211</v>
      </c>
      <c r="C137" s="201">
        <v>120.6</v>
      </c>
      <c r="D137" s="201">
        <v>120.6</v>
      </c>
      <c r="E137" s="252">
        <v>52.483</v>
      </c>
      <c r="F137" s="58"/>
      <c r="G137" s="58">
        <v>46.4</v>
      </c>
      <c r="H137" s="59"/>
      <c r="I137" s="54"/>
    </row>
    <row r="138" spans="1:10" ht="12.75">
      <c r="A138" s="58" t="s">
        <v>146</v>
      </c>
      <c r="B138" s="85" t="s">
        <v>147</v>
      </c>
      <c r="C138" s="191">
        <v>1220.6</v>
      </c>
      <c r="D138" s="191">
        <v>1220.6</v>
      </c>
      <c r="E138" s="264">
        <v>1171.6</v>
      </c>
      <c r="F138" s="58"/>
      <c r="G138" s="58">
        <v>1171.6</v>
      </c>
      <c r="H138" s="59">
        <f t="shared" si="1"/>
        <v>95.98558086187121</v>
      </c>
      <c r="I138" s="54">
        <f t="shared" si="2"/>
        <v>-49</v>
      </c>
      <c r="J138" s="13"/>
    </row>
    <row r="139" spans="1:10" ht="25.5">
      <c r="A139" s="58" t="s">
        <v>203</v>
      </c>
      <c r="B139" s="147" t="s">
        <v>204</v>
      </c>
      <c r="C139" s="201">
        <v>421.4</v>
      </c>
      <c r="D139" s="201">
        <v>421.4</v>
      </c>
      <c r="E139" s="252">
        <v>142.6612</v>
      </c>
      <c r="F139" s="58"/>
      <c r="G139" s="59">
        <v>128.4</v>
      </c>
      <c r="H139" s="59"/>
      <c r="I139" s="54"/>
      <c r="J139" s="13"/>
    </row>
    <row r="140" spans="1:10" s="13" customFormat="1" ht="12.75">
      <c r="A140" s="58" t="s">
        <v>148</v>
      </c>
      <c r="B140" s="85" t="s">
        <v>149</v>
      </c>
      <c r="C140" s="191"/>
      <c r="D140" s="191">
        <v>2139</v>
      </c>
      <c r="E140" s="264">
        <v>1246</v>
      </c>
      <c r="F140" s="58"/>
      <c r="G140" s="58">
        <v>1246</v>
      </c>
      <c r="H140" s="59">
        <f t="shared" si="1"/>
        <v>58.251519401589526</v>
      </c>
      <c r="I140" s="54">
        <f t="shared" si="2"/>
        <v>-893</v>
      </c>
      <c r="J140" s="8"/>
    </row>
    <row r="141" spans="1:9" ht="13.5" thickBot="1">
      <c r="A141" s="48" t="s">
        <v>150</v>
      </c>
      <c r="B141" s="99" t="s">
        <v>151</v>
      </c>
      <c r="C141" s="194">
        <v>4340.3</v>
      </c>
      <c r="D141" s="194">
        <v>4340.3</v>
      </c>
      <c r="E141" s="265">
        <v>2235.667</v>
      </c>
      <c r="F141" s="48"/>
      <c r="G141" s="206">
        <v>1915.667</v>
      </c>
      <c r="H141" s="77">
        <f t="shared" si="1"/>
        <v>51.50950395133976</v>
      </c>
      <c r="I141" s="45">
        <f t="shared" si="2"/>
        <v>-2104.6330000000003</v>
      </c>
    </row>
    <row r="142" spans="1:9" ht="13.5" thickBot="1">
      <c r="A142" s="148" t="s">
        <v>152</v>
      </c>
      <c r="B142" s="149" t="s">
        <v>153</v>
      </c>
      <c r="C142" s="125">
        <f>C146+C147+C150+C151+C159+C160+C158+C161+C143+C145+C144+C148+C149+C152+C153+C154+C162</f>
        <v>159364.49999999997</v>
      </c>
      <c r="D142" s="125">
        <f>D146+D147+D150+D151+D159+D160+D158+D161+D143+D145+D144+D148+D149+D152+D153+D154+D162</f>
        <v>157736.79999999996</v>
      </c>
      <c r="E142" s="189">
        <f>E146+E147+E150+E151+E159+E160+E158+E161+E143+E145+E144+E148+E149+E152+E153+E154+E162</f>
        <v>85527.75762</v>
      </c>
      <c r="F142" s="125">
        <f>F146+F147+F150+F151+F159+F160+F158+F161+F143+F145+F144+F148+F149+F152+F153+F154+F162</f>
        <v>0</v>
      </c>
      <c r="G142" s="125">
        <f>G146+G147+G150+G151+G159+G160+G158+G161+G143+G145+G144+G148+G149+G152+G153+G154+G162</f>
        <v>79900.97</v>
      </c>
      <c r="H142" s="151">
        <f t="shared" si="1"/>
        <v>54.22181610125223</v>
      </c>
      <c r="I142" s="152">
        <f t="shared" si="2"/>
        <v>-72209.04237999996</v>
      </c>
    </row>
    <row r="143" spans="1:9" ht="12.75">
      <c r="A143" s="41" t="s">
        <v>152</v>
      </c>
      <c r="B143" s="85" t="s">
        <v>145</v>
      </c>
      <c r="C143" s="191">
        <v>13249.9</v>
      </c>
      <c r="D143" s="191">
        <v>13249.9</v>
      </c>
      <c r="E143" s="266">
        <v>8286.704</v>
      </c>
      <c r="F143" s="121"/>
      <c r="G143" s="134">
        <v>7246.97</v>
      </c>
      <c r="H143" s="75">
        <f>E143*100/D143</f>
        <v>62.54163427648511</v>
      </c>
      <c r="I143" s="54">
        <f>E143-D143</f>
        <v>-4963.196</v>
      </c>
    </row>
    <row r="144" spans="1:9" ht="24" customHeight="1">
      <c r="A144" s="41" t="s">
        <v>152</v>
      </c>
      <c r="B144" s="146" t="s">
        <v>201</v>
      </c>
      <c r="C144" s="201">
        <v>2076.2</v>
      </c>
      <c r="D144" s="201">
        <v>2076.2</v>
      </c>
      <c r="E144" s="266">
        <v>1800.99608</v>
      </c>
      <c r="F144" s="121"/>
      <c r="G144" s="137">
        <v>1801</v>
      </c>
      <c r="H144" s="75">
        <f>E144*100/D144</f>
        <v>86.7448261246508</v>
      </c>
      <c r="I144" s="54">
        <f>E144-D144</f>
        <v>-275.2039199999999</v>
      </c>
    </row>
    <row r="145" spans="1:9" ht="16.5" customHeight="1">
      <c r="A145" s="41" t="s">
        <v>152</v>
      </c>
      <c r="B145" s="146" t="s">
        <v>214</v>
      </c>
      <c r="C145" s="201">
        <v>93</v>
      </c>
      <c r="D145" s="201">
        <v>93</v>
      </c>
      <c r="E145" s="132"/>
      <c r="F145" s="121"/>
      <c r="G145" s="111"/>
      <c r="H145" s="59"/>
      <c r="I145" s="26"/>
    </row>
    <row r="146" spans="1:9" ht="12.75">
      <c r="A146" s="41" t="s">
        <v>152</v>
      </c>
      <c r="B146" s="146" t="s">
        <v>154</v>
      </c>
      <c r="C146" s="201">
        <v>10356.3</v>
      </c>
      <c r="D146" s="201">
        <v>10172.3</v>
      </c>
      <c r="E146" s="262">
        <v>5288.37554</v>
      </c>
      <c r="F146" s="75"/>
      <c r="G146" s="75">
        <v>4252.3</v>
      </c>
      <c r="H146" s="75">
        <f t="shared" si="1"/>
        <v>51.98800212341359</v>
      </c>
      <c r="I146" s="54">
        <f t="shared" si="2"/>
        <v>-4883.924459999999</v>
      </c>
    </row>
    <row r="147" spans="1:9" ht="12.75">
      <c r="A147" s="58" t="s">
        <v>152</v>
      </c>
      <c r="B147" s="85" t="s">
        <v>155</v>
      </c>
      <c r="C147" s="196">
        <v>97299.7</v>
      </c>
      <c r="D147" s="196">
        <v>97299.7</v>
      </c>
      <c r="E147" s="264">
        <v>51216</v>
      </c>
      <c r="F147" s="58"/>
      <c r="G147" s="58">
        <v>50097</v>
      </c>
      <c r="H147" s="59">
        <f t="shared" si="1"/>
        <v>52.63736681613612</v>
      </c>
      <c r="I147" s="54">
        <f t="shared" si="2"/>
        <v>-46083.7</v>
      </c>
    </row>
    <row r="148" spans="1:9" ht="12.75">
      <c r="A148" s="58" t="s">
        <v>152</v>
      </c>
      <c r="B148" s="85" t="s">
        <v>266</v>
      </c>
      <c r="C148" s="196">
        <v>285.8</v>
      </c>
      <c r="D148" s="196">
        <v>285.8</v>
      </c>
      <c r="E148" s="264">
        <v>157.5</v>
      </c>
      <c r="F148" s="58"/>
      <c r="G148" s="58">
        <v>135</v>
      </c>
      <c r="H148" s="75">
        <f>E148*100/D148</f>
        <v>55.10846745976207</v>
      </c>
      <c r="I148" s="54">
        <f>E148-D148</f>
        <v>-128.3</v>
      </c>
    </row>
    <row r="149" spans="1:9" ht="12.75">
      <c r="A149" s="58" t="s">
        <v>152</v>
      </c>
      <c r="B149" s="85" t="s">
        <v>267</v>
      </c>
      <c r="C149" s="196">
        <v>4354.2</v>
      </c>
      <c r="D149" s="196">
        <v>3421.1</v>
      </c>
      <c r="E149" s="264">
        <v>346.53</v>
      </c>
      <c r="F149" s="58"/>
      <c r="G149" s="58"/>
      <c r="H149" s="59"/>
      <c r="I149" s="54"/>
    </row>
    <row r="150" spans="1:9" ht="12.75">
      <c r="A150" s="58" t="s">
        <v>152</v>
      </c>
      <c r="B150" s="85" t="s">
        <v>156</v>
      </c>
      <c r="C150" s="196">
        <v>14772.4</v>
      </c>
      <c r="D150" s="196">
        <v>14772.4</v>
      </c>
      <c r="E150" s="252">
        <v>10337.5</v>
      </c>
      <c r="F150" s="58"/>
      <c r="G150" s="58">
        <v>9169.9</v>
      </c>
      <c r="H150" s="59">
        <f t="shared" si="1"/>
        <v>69.97847336925618</v>
      </c>
      <c r="I150" s="54">
        <f t="shared" si="2"/>
        <v>-4434.9</v>
      </c>
    </row>
    <row r="151" spans="1:9" ht="12.75">
      <c r="A151" s="58" t="s">
        <v>152</v>
      </c>
      <c r="B151" s="85" t="s">
        <v>157</v>
      </c>
      <c r="C151" s="196">
        <v>403.1</v>
      </c>
      <c r="D151" s="196">
        <v>403.1</v>
      </c>
      <c r="E151" s="264">
        <v>285.6</v>
      </c>
      <c r="F151" s="58"/>
      <c r="G151" s="58">
        <v>238.4</v>
      </c>
      <c r="H151" s="59">
        <f t="shared" si="1"/>
        <v>70.85090548251056</v>
      </c>
      <c r="I151" s="54">
        <f t="shared" si="2"/>
        <v>-117.5</v>
      </c>
    </row>
    <row r="152" spans="1:9" ht="12.75">
      <c r="A152" s="58" t="s">
        <v>152</v>
      </c>
      <c r="B152" s="85" t="s">
        <v>264</v>
      </c>
      <c r="C152" s="196">
        <v>72.8</v>
      </c>
      <c r="D152" s="196">
        <v>72.8</v>
      </c>
      <c r="E152" s="58"/>
      <c r="F152" s="58"/>
      <c r="G152" s="58"/>
      <c r="H152" s="59"/>
      <c r="I152" s="54"/>
    </row>
    <row r="153" spans="1:9" ht="12.75">
      <c r="A153" s="58" t="s">
        <v>152</v>
      </c>
      <c r="B153" s="85" t="s">
        <v>265</v>
      </c>
      <c r="C153" s="196">
        <v>24.4</v>
      </c>
      <c r="D153" s="196">
        <v>24.4</v>
      </c>
      <c r="E153" s="58"/>
      <c r="F153" s="58"/>
      <c r="G153" s="58"/>
      <c r="H153" s="59"/>
      <c r="I153" s="54"/>
    </row>
    <row r="154" spans="1:9" ht="13.5" thickBot="1">
      <c r="A154" s="58" t="s">
        <v>152</v>
      </c>
      <c r="B154" s="99" t="s">
        <v>205</v>
      </c>
      <c r="C154" s="195">
        <v>51.5</v>
      </c>
      <c r="D154" s="195">
        <v>51.5</v>
      </c>
      <c r="E154" s="48"/>
      <c r="F154" s="48"/>
      <c r="G154" s="48"/>
      <c r="H154" s="77"/>
      <c r="I154" s="45"/>
    </row>
    <row r="155" spans="1:9" s="13" customFormat="1" ht="13.5" thickBot="1">
      <c r="A155" s="10" t="s">
        <v>2</v>
      </c>
      <c r="B155" s="229"/>
      <c r="C155" s="232" t="s">
        <v>228</v>
      </c>
      <c r="D155" s="243" t="s">
        <v>182</v>
      </c>
      <c r="E155" s="239" t="s">
        <v>3</v>
      </c>
      <c r="F155" s="233"/>
      <c r="G155" s="243" t="s">
        <v>3</v>
      </c>
      <c r="H155" s="334" t="s">
        <v>183</v>
      </c>
      <c r="I155" s="335"/>
    </row>
    <row r="156" spans="1:9" s="13" customFormat="1" ht="12.75">
      <c r="A156" s="14" t="s">
        <v>4</v>
      </c>
      <c r="B156" s="230" t="s">
        <v>5</v>
      </c>
      <c r="C156" s="234" t="s">
        <v>182</v>
      </c>
      <c r="D156" s="230" t="s">
        <v>229</v>
      </c>
      <c r="E156" s="249" t="s">
        <v>301</v>
      </c>
      <c r="F156" s="17"/>
      <c r="G156" s="244" t="s">
        <v>301</v>
      </c>
      <c r="H156" s="228" t="s">
        <v>8</v>
      </c>
      <c r="I156" s="229" t="s">
        <v>9</v>
      </c>
    </row>
    <row r="157" spans="1:9" ht="13.5" thickBot="1">
      <c r="A157" s="19" t="s">
        <v>7</v>
      </c>
      <c r="B157" s="231"/>
      <c r="C157" s="235" t="s">
        <v>6</v>
      </c>
      <c r="D157" s="238"/>
      <c r="E157" s="240" t="s">
        <v>243</v>
      </c>
      <c r="F157" s="236"/>
      <c r="G157" s="238" t="s">
        <v>242</v>
      </c>
      <c r="H157" s="119"/>
      <c r="I157" s="138"/>
    </row>
    <row r="158" spans="1:9" ht="12.75">
      <c r="A158" s="58" t="s">
        <v>152</v>
      </c>
      <c r="B158" s="87" t="s">
        <v>158</v>
      </c>
      <c r="C158" s="191">
        <v>823.2</v>
      </c>
      <c r="D158" s="191">
        <v>823.2</v>
      </c>
      <c r="E158" s="264">
        <v>679.4</v>
      </c>
      <c r="F158" s="41"/>
      <c r="G158" s="41">
        <v>679.4</v>
      </c>
      <c r="H158" s="75">
        <f t="shared" si="1"/>
        <v>82.5315840621963</v>
      </c>
      <c r="I158" s="54">
        <f t="shared" si="2"/>
        <v>-143.80000000000007</v>
      </c>
    </row>
    <row r="159" spans="1:9" ht="12.75">
      <c r="A159" s="58" t="s">
        <v>152</v>
      </c>
      <c r="B159" s="85" t="s">
        <v>159</v>
      </c>
      <c r="C159" s="196">
        <v>200.7</v>
      </c>
      <c r="D159" s="196">
        <v>200.7</v>
      </c>
      <c r="E159" s="252">
        <v>97.327</v>
      </c>
      <c r="F159" s="59"/>
      <c r="G159" s="59">
        <v>83.2</v>
      </c>
      <c r="H159" s="59">
        <f t="shared" si="1"/>
        <v>48.49377179870454</v>
      </c>
      <c r="I159" s="54">
        <f t="shared" si="2"/>
        <v>-103.37299999999999</v>
      </c>
    </row>
    <row r="160" spans="1:9" ht="12.75">
      <c r="A160" s="58" t="s">
        <v>152</v>
      </c>
      <c r="B160" s="85" t="s">
        <v>160</v>
      </c>
      <c r="C160" s="196">
        <v>278</v>
      </c>
      <c r="D160" s="196">
        <v>278</v>
      </c>
      <c r="E160" s="264">
        <v>158</v>
      </c>
      <c r="F160" s="58"/>
      <c r="G160" s="58">
        <v>110</v>
      </c>
      <c r="H160" s="59">
        <f t="shared" si="1"/>
        <v>56.83453237410072</v>
      </c>
      <c r="I160" s="54">
        <f t="shared" si="2"/>
        <v>-120</v>
      </c>
    </row>
    <row r="161" spans="1:9" ht="12.75">
      <c r="A161" s="58" t="s">
        <v>152</v>
      </c>
      <c r="B161" s="85" t="s">
        <v>161</v>
      </c>
      <c r="C161" s="191">
        <v>14100.4</v>
      </c>
      <c r="D161" s="191">
        <v>14100.4</v>
      </c>
      <c r="E161" s="255">
        <v>6873.825</v>
      </c>
      <c r="F161" s="77"/>
      <c r="G161" s="77">
        <v>6087.8</v>
      </c>
      <c r="H161" s="59">
        <f t="shared" si="1"/>
        <v>48.749148960313185</v>
      </c>
      <c r="I161" s="54">
        <f t="shared" si="2"/>
        <v>-7226.575</v>
      </c>
    </row>
    <row r="162" spans="1:9" ht="12.75">
      <c r="A162" s="58" t="s">
        <v>152</v>
      </c>
      <c r="B162" s="87" t="s">
        <v>268</v>
      </c>
      <c r="C162" s="191">
        <v>922.9</v>
      </c>
      <c r="D162" s="191">
        <v>412.3</v>
      </c>
      <c r="E162" s="77"/>
      <c r="F162" s="77"/>
      <c r="G162" s="77"/>
      <c r="H162" s="59">
        <f t="shared" si="1"/>
        <v>0</v>
      </c>
      <c r="I162" s="54">
        <f t="shared" si="2"/>
        <v>-412.3</v>
      </c>
    </row>
    <row r="163" spans="1:9" ht="12.75">
      <c r="A163" s="58" t="s">
        <v>152</v>
      </c>
      <c r="B163" s="87" t="s">
        <v>269</v>
      </c>
      <c r="C163" s="191"/>
      <c r="D163" s="191"/>
      <c r="E163" s="77"/>
      <c r="F163" s="77"/>
      <c r="G163" s="77"/>
      <c r="H163" s="59"/>
      <c r="I163" s="54"/>
    </row>
    <row r="164" spans="1:9" ht="51" customHeight="1">
      <c r="A164" s="41" t="s">
        <v>287</v>
      </c>
      <c r="B164" s="146" t="s">
        <v>213</v>
      </c>
      <c r="C164" s="203">
        <v>3145.1</v>
      </c>
      <c r="D164" s="203">
        <v>3645.8</v>
      </c>
      <c r="E164" s="267">
        <v>3038.6</v>
      </c>
      <c r="F164" s="77"/>
      <c r="G164" s="77">
        <v>3038.6</v>
      </c>
      <c r="H164" s="59">
        <f t="shared" si="1"/>
        <v>83.34521915628943</v>
      </c>
      <c r="I164" s="54">
        <f t="shared" si="2"/>
        <v>-607.2000000000003</v>
      </c>
    </row>
    <row r="165" spans="1:9" ht="12.75">
      <c r="A165" s="41" t="s">
        <v>162</v>
      </c>
      <c r="B165" s="87" t="s">
        <v>163</v>
      </c>
      <c r="C165" s="204">
        <v>7835.3</v>
      </c>
      <c r="D165" s="204">
        <v>7835.3</v>
      </c>
      <c r="E165" s="268">
        <v>4385</v>
      </c>
      <c r="F165" s="59"/>
      <c r="G165" s="59">
        <v>3750</v>
      </c>
      <c r="H165" s="59">
        <f t="shared" si="1"/>
        <v>55.96467269919467</v>
      </c>
      <c r="I165" s="54">
        <f t="shared" si="2"/>
        <v>-3450.3</v>
      </c>
    </row>
    <row r="166" spans="1:9" ht="12.75">
      <c r="A166" s="41" t="s">
        <v>162</v>
      </c>
      <c r="B166" s="87" t="s">
        <v>164</v>
      </c>
      <c r="C166" s="204">
        <v>3541.6</v>
      </c>
      <c r="D166" s="204">
        <v>3541.6</v>
      </c>
      <c r="E166" s="268">
        <v>1911.849</v>
      </c>
      <c r="F166" s="59"/>
      <c r="G166" s="59">
        <v>1595.1</v>
      </c>
      <c r="H166" s="59">
        <f t="shared" si="1"/>
        <v>53.98263496724644</v>
      </c>
      <c r="I166" s="61">
        <f t="shared" si="2"/>
        <v>-1629.751</v>
      </c>
    </row>
    <row r="167" spans="1:9" ht="12.75">
      <c r="A167" s="46" t="s">
        <v>165</v>
      </c>
      <c r="B167" s="94" t="s">
        <v>166</v>
      </c>
      <c r="C167" s="205">
        <v>1633.3</v>
      </c>
      <c r="D167" s="205">
        <v>1633.3</v>
      </c>
      <c r="E167" s="269">
        <v>480.3</v>
      </c>
      <c r="F167" s="51"/>
      <c r="G167" s="51">
        <v>480.3</v>
      </c>
      <c r="H167" s="77">
        <f t="shared" si="1"/>
        <v>29.406722586175228</v>
      </c>
      <c r="I167" s="45">
        <f t="shared" si="2"/>
        <v>-1153</v>
      </c>
    </row>
    <row r="168" spans="1:9" ht="13.5" thickBot="1">
      <c r="A168" s="48" t="s">
        <v>270</v>
      </c>
      <c r="B168" s="101" t="s">
        <v>299</v>
      </c>
      <c r="C168" s="206">
        <v>76.348</v>
      </c>
      <c r="D168" s="206">
        <v>510.6</v>
      </c>
      <c r="E168" s="77"/>
      <c r="F168" s="31"/>
      <c r="G168" s="31"/>
      <c r="H168" s="77">
        <f t="shared" si="1"/>
        <v>0</v>
      </c>
      <c r="I168" s="49">
        <f t="shared" si="2"/>
        <v>-510.6</v>
      </c>
    </row>
    <row r="169" spans="1:9" ht="13.5" thickBot="1">
      <c r="A169" s="123" t="s">
        <v>167</v>
      </c>
      <c r="B169" s="124" t="s">
        <v>168</v>
      </c>
      <c r="C169" s="125">
        <f>C170</f>
        <v>40167</v>
      </c>
      <c r="D169" s="125">
        <f>D170</f>
        <v>40167</v>
      </c>
      <c r="E169" s="179">
        <f>E170</f>
        <v>17915</v>
      </c>
      <c r="F169" s="179"/>
      <c r="G169" s="179">
        <f>G170</f>
        <v>15068</v>
      </c>
      <c r="H169" s="180">
        <f t="shared" si="1"/>
        <v>44.60128961585381</v>
      </c>
      <c r="I169" s="181">
        <f t="shared" si="2"/>
        <v>-22252</v>
      </c>
    </row>
    <row r="170" spans="1:9" ht="13.5" thickBot="1">
      <c r="A170" s="154" t="s">
        <v>169</v>
      </c>
      <c r="B170" s="155" t="s">
        <v>170</v>
      </c>
      <c r="C170" s="205">
        <v>40167</v>
      </c>
      <c r="D170" s="205">
        <v>40167</v>
      </c>
      <c r="E170" s="270">
        <v>17915</v>
      </c>
      <c r="F170" s="135"/>
      <c r="G170" s="135">
        <v>15068</v>
      </c>
      <c r="H170" s="44">
        <f t="shared" si="1"/>
        <v>44.60128961585381</v>
      </c>
      <c r="I170" s="45">
        <f t="shared" si="2"/>
        <v>-22252</v>
      </c>
    </row>
    <row r="171" spans="1:9" ht="13.5" thickBot="1">
      <c r="A171" s="123" t="s">
        <v>171</v>
      </c>
      <c r="B171" s="124" t="s">
        <v>197</v>
      </c>
      <c r="C171" s="125">
        <f>C177+C178+C172+C175+C176</f>
        <v>23348.325</v>
      </c>
      <c r="D171" s="125">
        <f>D177+D178+D172+D175+D176+D173+D174</f>
        <v>53176.27593999999</v>
      </c>
      <c r="E171" s="125">
        <f>E177+E178+E172+E175+E176+E173</f>
        <v>8605.00687</v>
      </c>
      <c r="F171" s="158"/>
      <c r="G171" s="150">
        <f>G177+G178+G172+G175</f>
        <v>7023.7</v>
      </c>
      <c r="H171" s="151">
        <f t="shared" si="1"/>
        <v>16.182041178869362</v>
      </c>
      <c r="I171" s="152">
        <f t="shared" si="2"/>
        <v>-44571.269069999995</v>
      </c>
    </row>
    <row r="172" spans="1:9" ht="12.75">
      <c r="A172" s="41" t="s">
        <v>173</v>
      </c>
      <c r="B172" s="87" t="s">
        <v>172</v>
      </c>
      <c r="C172" s="191"/>
      <c r="D172" s="191">
        <v>1826</v>
      </c>
      <c r="E172" s="271">
        <v>174.25687</v>
      </c>
      <c r="F172" s="157"/>
      <c r="G172" s="75">
        <v>141.7</v>
      </c>
      <c r="H172" s="44">
        <f>E172*100/D172</f>
        <v>9.543092552026286</v>
      </c>
      <c r="I172" s="45">
        <f>E172-D172</f>
        <v>-1651.74313</v>
      </c>
    </row>
    <row r="173" spans="1:9" ht="12.75">
      <c r="A173" s="41" t="s">
        <v>173</v>
      </c>
      <c r="B173" s="94" t="s">
        <v>294</v>
      </c>
      <c r="C173" s="196"/>
      <c r="D173" s="198">
        <v>20083</v>
      </c>
      <c r="E173" s="75"/>
      <c r="F173" s="157"/>
      <c r="G173" s="75"/>
      <c r="H173" s="59">
        <f>E173*100/D173</f>
        <v>0</v>
      </c>
      <c r="I173" s="61">
        <f>E173-D173</f>
        <v>-20083</v>
      </c>
    </row>
    <row r="174" spans="1:9" ht="12.75">
      <c r="A174" s="41" t="s">
        <v>173</v>
      </c>
      <c r="B174" s="70" t="s">
        <v>297</v>
      </c>
      <c r="C174" s="196"/>
      <c r="D174" s="198">
        <v>6780.2</v>
      </c>
      <c r="E174" s="75"/>
      <c r="F174" s="157"/>
      <c r="G174" s="75"/>
      <c r="H174" s="44">
        <f>E174*100/D174</f>
        <v>0</v>
      </c>
      <c r="I174" s="45">
        <f>E174-D174</f>
        <v>-6780.2</v>
      </c>
    </row>
    <row r="175" spans="1:9" ht="12.75">
      <c r="A175" s="58" t="s">
        <v>198</v>
      </c>
      <c r="B175" s="156" t="s">
        <v>290</v>
      </c>
      <c r="C175" s="192"/>
      <c r="D175" s="192">
        <v>550</v>
      </c>
      <c r="E175" s="75"/>
      <c r="F175" s="157"/>
      <c r="G175" s="75"/>
      <c r="H175" s="59">
        <f>E175*100/D175</f>
        <v>0</v>
      </c>
      <c r="I175" s="61">
        <f>E175-D175</f>
        <v>-550</v>
      </c>
    </row>
    <row r="176" spans="1:9" ht="26.25" thickBot="1">
      <c r="A176" s="48" t="s">
        <v>225</v>
      </c>
      <c r="B176" s="156" t="s">
        <v>226</v>
      </c>
      <c r="C176" s="207"/>
      <c r="D176" s="207"/>
      <c r="E176" s="44"/>
      <c r="F176" s="116"/>
      <c r="G176" s="44"/>
      <c r="H176" s="177"/>
      <c r="I176" s="32"/>
    </row>
    <row r="177" spans="1:9" ht="13.5" thickBot="1">
      <c r="A177" s="123" t="s">
        <v>190</v>
      </c>
      <c r="B177" s="178" t="s">
        <v>191</v>
      </c>
      <c r="C177" s="125">
        <v>23348.325</v>
      </c>
      <c r="D177" s="125">
        <v>23937.07594</v>
      </c>
      <c r="E177" s="272">
        <v>8430.75</v>
      </c>
      <c r="F177" s="150"/>
      <c r="G177" s="150">
        <v>6882</v>
      </c>
      <c r="H177" s="150">
        <f t="shared" si="1"/>
        <v>35.22046728318981</v>
      </c>
      <c r="I177" s="152">
        <f t="shared" si="2"/>
        <v>-15506.325939999999</v>
      </c>
    </row>
    <row r="178" spans="1:9" ht="13.5">
      <c r="A178" s="183" t="s">
        <v>174</v>
      </c>
      <c r="B178" s="183" t="s">
        <v>168</v>
      </c>
      <c r="C178" s="208">
        <f>C181+C179</f>
        <v>0</v>
      </c>
      <c r="D178" s="208">
        <f>D181+D179</f>
        <v>0</v>
      </c>
      <c r="E178" s="208">
        <f>E181+E179</f>
        <v>0</v>
      </c>
      <c r="F178" s="185"/>
      <c r="G178" s="185"/>
      <c r="H178" s="186"/>
      <c r="I178" s="187">
        <f t="shared" si="2"/>
        <v>0</v>
      </c>
    </row>
    <row r="179" spans="1:9" ht="25.5">
      <c r="A179" s="41" t="s">
        <v>175</v>
      </c>
      <c r="B179" s="182" t="s">
        <v>239</v>
      </c>
      <c r="C179" s="209"/>
      <c r="D179" s="209"/>
      <c r="E179" s="75"/>
      <c r="F179" s="24"/>
      <c r="G179" s="59"/>
      <c r="H179" s="24"/>
      <c r="I179" s="60"/>
    </row>
    <row r="180" spans="1:9" ht="12.75">
      <c r="A180" s="41" t="s">
        <v>175</v>
      </c>
      <c r="B180" s="146" t="s">
        <v>235</v>
      </c>
      <c r="C180" s="201"/>
      <c r="D180" s="201"/>
      <c r="E180" s="75"/>
      <c r="F180" s="84"/>
      <c r="G180" s="75"/>
      <c r="H180" s="84"/>
      <c r="I180" s="26"/>
    </row>
    <row r="181" spans="1:9" ht="12.75">
      <c r="A181" s="41" t="s">
        <v>175</v>
      </c>
      <c r="B181" s="87" t="s">
        <v>170</v>
      </c>
      <c r="C181" s="191"/>
      <c r="D181" s="191"/>
      <c r="E181" s="132"/>
      <c r="F181" s="75"/>
      <c r="G181" s="75"/>
      <c r="H181" s="75"/>
      <c r="I181" s="54">
        <f t="shared" si="2"/>
        <v>0</v>
      </c>
    </row>
    <row r="182" spans="1:9" ht="12.75">
      <c r="A182" s="28" t="s">
        <v>241</v>
      </c>
      <c r="B182" s="27" t="s">
        <v>224</v>
      </c>
      <c r="C182" s="210"/>
      <c r="D182" s="210">
        <v>5056.414</v>
      </c>
      <c r="E182" s="273">
        <v>1.84</v>
      </c>
      <c r="F182" s="75"/>
      <c r="G182" s="75">
        <v>1.84</v>
      </c>
      <c r="H182" s="75"/>
      <c r="I182" s="54"/>
    </row>
    <row r="183" spans="1:9" ht="12.75">
      <c r="A183" s="28" t="s">
        <v>218</v>
      </c>
      <c r="B183" s="37" t="s">
        <v>116</v>
      </c>
      <c r="C183" s="210"/>
      <c r="D183" s="210"/>
      <c r="E183" s="111">
        <f>E184</f>
        <v>0</v>
      </c>
      <c r="F183" s="28"/>
      <c r="G183" s="111">
        <f>G184</f>
        <v>0</v>
      </c>
      <c r="H183" s="59"/>
      <c r="I183" s="54">
        <f>E183-D183</f>
        <v>0</v>
      </c>
    </row>
    <row r="184" spans="1:9" ht="12.75">
      <c r="A184" s="48" t="s">
        <v>220</v>
      </c>
      <c r="B184" s="188" t="s">
        <v>117</v>
      </c>
      <c r="C184" s="206"/>
      <c r="D184" s="206"/>
      <c r="E184" s="59"/>
      <c r="F184" s="59"/>
      <c r="G184" s="59"/>
      <c r="H184" s="59"/>
      <c r="I184" s="54">
        <f>E184-D184</f>
        <v>0</v>
      </c>
    </row>
    <row r="185" spans="1:9" ht="12.75">
      <c r="A185" s="28" t="s">
        <v>219</v>
      </c>
      <c r="B185" s="37" t="s">
        <v>118</v>
      </c>
      <c r="C185" s="111"/>
      <c r="D185" s="111"/>
      <c r="E185" s="111">
        <f>E186</f>
        <v>-807.48048</v>
      </c>
      <c r="F185" s="28"/>
      <c r="G185" s="111">
        <f>G186</f>
        <v>-0.3795</v>
      </c>
      <c r="H185" s="59"/>
      <c r="I185" s="54">
        <f>E185-D185</f>
        <v>-807.48048</v>
      </c>
    </row>
    <row r="186" spans="1:9" ht="13.5" thickBot="1">
      <c r="A186" s="58" t="s">
        <v>221</v>
      </c>
      <c r="B186" s="70" t="s">
        <v>119</v>
      </c>
      <c r="C186" s="137"/>
      <c r="D186" s="137"/>
      <c r="E186" s="59">
        <v>-807.48048</v>
      </c>
      <c r="F186" s="59"/>
      <c r="G186" s="59">
        <v>-0.3795</v>
      </c>
      <c r="H186" s="59"/>
      <c r="I186" s="61">
        <f>E186-D186</f>
        <v>-807.48048</v>
      </c>
    </row>
    <row r="187" spans="1:9" ht="13.5" thickBot="1">
      <c r="A187" s="123"/>
      <c r="B187" s="124" t="s">
        <v>176</v>
      </c>
      <c r="C187" s="189">
        <f>C104+C8</f>
        <v>455462.5729999999</v>
      </c>
      <c r="D187" s="189">
        <f>D104+D8</f>
        <v>617998.0709399999</v>
      </c>
      <c r="E187" s="150">
        <f>E104+E8</f>
        <v>273966.33479</v>
      </c>
      <c r="F187" s="150">
        <f>F104+F8</f>
        <v>0</v>
      </c>
      <c r="G187" s="150">
        <f>G104+G8+G182</f>
        <v>250645.5765</v>
      </c>
      <c r="H187" s="151">
        <f t="shared" si="1"/>
        <v>44.3312605123971</v>
      </c>
      <c r="I187" s="152">
        <f t="shared" si="2"/>
        <v>-344031.7361499999</v>
      </c>
    </row>
    <row r="188" spans="1:9" ht="12.75">
      <c r="A188" s="5"/>
      <c r="B188" s="159"/>
      <c r="C188" s="159"/>
      <c r="D188" s="160"/>
      <c r="E188" s="160"/>
      <c r="F188" s="160"/>
      <c r="G188" s="160"/>
      <c r="H188" s="30"/>
      <c r="I188" s="161"/>
    </row>
    <row r="189" ht="12.75">
      <c r="A189" s="176"/>
    </row>
    <row r="190" spans="1:4" ht="12.75">
      <c r="A190" s="175"/>
      <c r="B190" s="27"/>
      <c r="C190" s="27"/>
      <c r="D190" s="13"/>
    </row>
    <row r="191" spans="1:5" ht="12.75">
      <c r="A191" s="175"/>
      <c r="B191" s="27"/>
      <c r="C191" s="27"/>
      <c r="E191" s="13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</sheetData>
  <sheetProtection/>
  <mergeCells count="4">
    <mergeCell ref="H5:I5"/>
    <mergeCell ref="H49:I49"/>
    <mergeCell ref="H101:I101"/>
    <mergeCell ref="H155:I1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B193">
      <selection activeCell="H185" sqref="H185:H189"/>
    </sheetView>
  </sheetViews>
  <sheetFormatPr defaultColWidth="9.00390625" defaultRowHeight="12.75"/>
  <cols>
    <col min="1" max="1" width="23.625" style="76" customWidth="1"/>
    <col min="2" max="2" width="58.75390625" style="5" customWidth="1"/>
    <col min="3" max="4" width="12.625" style="5" customWidth="1"/>
    <col min="5" max="5" width="14.125" style="5" customWidth="1"/>
    <col min="6" max="6" width="11.00390625" style="5" hidden="1" customWidth="1"/>
    <col min="7" max="7" width="10.375" style="5" customWidth="1"/>
    <col min="8" max="8" width="8.25390625" style="5" customWidth="1"/>
    <col min="9" max="9" width="10.25390625" style="5" customWidth="1"/>
    <col min="10" max="16384" width="9.125" style="8" customWidth="1"/>
  </cols>
  <sheetData>
    <row r="1" spans="1:4" ht="12.75">
      <c r="A1" s="5"/>
      <c r="B1" s="6" t="s">
        <v>291</v>
      </c>
      <c r="C1" s="6"/>
      <c r="D1" s="6"/>
    </row>
    <row r="2" spans="1:4" ht="12.75">
      <c r="A2" s="5"/>
      <c r="B2" s="6" t="s">
        <v>0</v>
      </c>
      <c r="C2" s="6"/>
      <c r="D2" s="6"/>
    </row>
    <row r="3" spans="1:5" ht="12.75">
      <c r="A3" s="5"/>
      <c r="B3" s="6" t="s">
        <v>1</v>
      </c>
      <c r="C3" s="6"/>
      <c r="D3" s="6"/>
      <c r="E3" s="9"/>
    </row>
    <row r="4" spans="1:9" ht="19.5" thickBot="1">
      <c r="A4" s="5"/>
      <c r="B4" s="6" t="s">
        <v>331</v>
      </c>
      <c r="C4" s="6"/>
      <c r="D4" s="6"/>
      <c r="H4" s="168"/>
      <c r="I4" s="159"/>
    </row>
    <row r="5" spans="1:9" s="13" customFormat="1" ht="13.5" thickBot="1">
      <c r="A5" s="10" t="s">
        <v>2</v>
      </c>
      <c r="B5" s="229"/>
      <c r="C5" s="229" t="s">
        <v>228</v>
      </c>
      <c r="D5" s="229" t="s">
        <v>351</v>
      </c>
      <c r="E5" s="243" t="s">
        <v>3</v>
      </c>
      <c r="F5" s="245"/>
      <c r="G5" s="243" t="s">
        <v>3</v>
      </c>
      <c r="H5" s="334" t="s">
        <v>183</v>
      </c>
      <c r="I5" s="335"/>
    </row>
    <row r="6" spans="1:9" s="13" customFormat="1" ht="12.75">
      <c r="A6" s="14" t="s">
        <v>4</v>
      </c>
      <c r="B6" s="230" t="s">
        <v>5</v>
      </c>
      <c r="C6" s="230" t="s">
        <v>182</v>
      </c>
      <c r="D6" s="230" t="s">
        <v>182</v>
      </c>
      <c r="E6" s="248" t="s">
        <v>260</v>
      </c>
      <c r="F6" s="241"/>
      <c r="G6" s="248" t="s">
        <v>260</v>
      </c>
      <c r="H6" s="243" t="s">
        <v>8</v>
      </c>
      <c r="I6" s="229" t="s">
        <v>9</v>
      </c>
    </row>
    <row r="7" spans="1:9" ht="13.5" thickBot="1">
      <c r="A7" s="19" t="s">
        <v>7</v>
      </c>
      <c r="B7" s="231"/>
      <c r="C7" s="238" t="s">
        <v>6</v>
      </c>
      <c r="D7" s="238" t="s">
        <v>6</v>
      </c>
      <c r="E7" s="238" t="s">
        <v>348</v>
      </c>
      <c r="F7" s="52"/>
      <c r="G7" s="238" t="s">
        <v>243</v>
      </c>
      <c r="H7" s="138"/>
      <c r="I7" s="138"/>
    </row>
    <row r="8" spans="1:9" s="27" customFormat="1" ht="12.75">
      <c r="A8" s="23" t="s">
        <v>10</v>
      </c>
      <c r="B8" s="22" t="s">
        <v>11</v>
      </c>
      <c r="C8" s="274">
        <f>C9+C23+C31+C38+C67+C71+C78+C103+C51+C77+C76+C17</f>
        <v>45481.75</v>
      </c>
      <c r="D8" s="274">
        <f>D9+D23+D31+D38+D67+D71+D78+D103+D51+D77+D76+D17</f>
        <v>45481.75</v>
      </c>
      <c r="E8" s="281">
        <f>E9+E23+E31+E38+E67+E71+E78+E103+E51+E77+E76+E17</f>
        <v>3314.5720400000005</v>
      </c>
      <c r="F8" s="24">
        <f>F9+F23+F31+F38+F67+F71+F78+F103+F51+F77+F76</f>
        <v>0</v>
      </c>
      <c r="G8" s="281">
        <f>G9+G23+G31+G38+G67+G71+G78+G103+G51+G77+G76+G17</f>
        <v>4198.26009</v>
      </c>
      <c r="H8" s="84">
        <f>E8*100/D8</f>
        <v>7.287696801464325</v>
      </c>
      <c r="I8" s="26">
        <f>E8-D8</f>
        <v>-42167.17796</v>
      </c>
    </row>
    <row r="9" spans="1:9" s="34" customFormat="1" ht="13.5">
      <c r="A9" s="35" t="s">
        <v>12</v>
      </c>
      <c r="B9" s="167" t="s">
        <v>13</v>
      </c>
      <c r="C9" s="24">
        <f>C10</f>
        <v>32823</v>
      </c>
      <c r="D9" s="24">
        <f>D10</f>
        <v>32823</v>
      </c>
      <c r="E9" s="283">
        <f>E10</f>
        <v>1710.95172</v>
      </c>
      <c r="F9" s="24">
        <f>F10</f>
        <v>0</v>
      </c>
      <c r="G9" s="24">
        <f>G10</f>
        <v>2008.09996</v>
      </c>
      <c r="H9" s="31">
        <f>E9*100/D9</f>
        <v>5.2126609999086</v>
      </c>
      <c r="I9" s="32">
        <f>E9-D9</f>
        <v>-31112.04828</v>
      </c>
    </row>
    <row r="10" spans="1:9" ht="12.75">
      <c r="A10" s="46" t="s">
        <v>14</v>
      </c>
      <c r="B10" s="76" t="s">
        <v>15</v>
      </c>
      <c r="C10" s="44">
        <f>C13+C14+C15+C16</f>
        <v>32823</v>
      </c>
      <c r="D10" s="44">
        <f>D13+D14+D15+D16</f>
        <v>32823</v>
      </c>
      <c r="E10" s="284">
        <f>E13+E14+E15+E16</f>
        <v>1710.95172</v>
      </c>
      <c r="F10" s="44">
        <f>F13+F14+F15+F16</f>
        <v>0</v>
      </c>
      <c r="G10" s="44">
        <v>2008.09996</v>
      </c>
      <c r="H10" s="31">
        <f>E10*100/D10</f>
        <v>5.2126609999086</v>
      </c>
      <c r="I10" s="60">
        <f>E10-D10</f>
        <v>-31112.04828</v>
      </c>
    </row>
    <row r="11" spans="1:9" ht="14.25" customHeight="1">
      <c r="A11" s="18"/>
      <c r="B11" s="47" t="s">
        <v>250</v>
      </c>
      <c r="C11" s="218"/>
      <c r="D11" s="218"/>
      <c r="E11" s="285">
        <f>E10*20%/49.62%</f>
        <v>689.6218137847643</v>
      </c>
      <c r="F11" s="59"/>
      <c r="G11" s="59">
        <f>G10*20%/61.44%</f>
        <v>653.6783723958334</v>
      </c>
      <c r="H11" s="24"/>
      <c r="I11" s="60"/>
    </row>
    <row r="12" spans="1:9" ht="0.75" customHeight="1">
      <c r="A12" s="23"/>
      <c r="B12" s="42"/>
      <c r="C12" s="28"/>
      <c r="D12" s="28"/>
      <c r="E12" s="283"/>
      <c r="F12" s="24"/>
      <c r="G12" s="24"/>
      <c r="H12" s="31" t="e">
        <f>E12*100/D12</f>
        <v>#DIV/0!</v>
      </c>
      <c r="I12" s="60">
        <f>E12-D12</f>
        <v>0</v>
      </c>
    </row>
    <row r="13" spans="1:9" ht="25.5">
      <c r="A13" s="1" t="s">
        <v>244</v>
      </c>
      <c r="B13" s="216" t="s">
        <v>276</v>
      </c>
      <c r="C13" s="59">
        <v>32823</v>
      </c>
      <c r="D13" s="59">
        <v>32823</v>
      </c>
      <c r="E13" s="285">
        <v>1662.67494</v>
      </c>
      <c r="F13" s="59"/>
      <c r="G13" s="53">
        <v>1986.26888</v>
      </c>
      <c r="H13" s="59">
        <f>E13*100/D13</f>
        <v>5.065578831916644</v>
      </c>
      <c r="I13" s="61">
        <f>E13-D13</f>
        <v>-31160.32506</v>
      </c>
    </row>
    <row r="14" spans="1:9" ht="89.25">
      <c r="A14" s="1" t="s">
        <v>245</v>
      </c>
      <c r="B14" s="3" t="s">
        <v>277</v>
      </c>
      <c r="C14" s="75"/>
      <c r="D14" s="75"/>
      <c r="E14" s="286">
        <v>16.33639</v>
      </c>
      <c r="F14" s="75"/>
      <c r="G14" s="74">
        <v>21.21668</v>
      </c>
      <c r="H14" s="75"/>
      <c r="I14" s="61">
        <f>E14-D14</f>
        <v>16.33639</v>
      </c>
    </row>
    <row r="15" spans="1:9" ht="27" customHeight="1">
      <c r="A15" s="1" t="s">
        <v>246</v>
      </c>
      <c r="B15" s="4" t="s">
        <v>247</v>
      </c>
      <c r="C15" s="59"/>
      <c r="D15" s="59"/>
      <c r="E15" s="285">
        <v>31.94039</v>
      </c>
      <c r="F15" s="59"/>
      <c r="G15" s="59">
        <v>0.6144</v>
      </c>
      <c r="H15" s="59"/>
      <c r="I15" s="61">
        <f>E15-D15</f>
        <v>31.94039</v>
      </c>
    </row>
    <row r="16" spans="1:9" ht="16.5" customHeight="1">
      <c r="A16" s="1" t="s">
        <v>248</v>
      </c>
      <c r="B16" s="4" t="s">
        <v>249</v>
      </c>
      <c r="C16" s="75"/>
      <c r="D16" s="75"/>
      <c r="E16" s="298"/>
      <c r="F16" s="53"/>
      <c r="G16" s="53"/>
      <c r="H16" s="53"/>
      <c r="I16" s="54">
        <f>E16-D16</f>
        <v>0</v>
      </c>
    </row>
    <row r="17" spans="1:9" s="13" customFormat="1" ht="24.75" customHeight="1">
      <c r="A17" s="330" t="s">
        <v>332</v>
      </c>
      <c r="B17" s="331" t="s">
        <v>333</v>
      </c>
      <c r="C17" s="84">
        <f>C18</f>
        <v>39.5</v>
      </c>
      <c r="D17" s="84">
        <f>D18</f>
        <v>39.5</v>
      </c>
      <c r="E17" s="274">
        <f>E18</f>
        <v>2.71547</v>
      </c>
      <c r="F17" s="57"/>
      <c r="G17" s="57"/>
      <c r="H17" s="57"/>
      <c r="I17" s="26"/>
    </row>
    <row r="18" spans="1:9" ht="15" customHeight="1">
      <c r="A18" s="327" t="s">
        <v>339</v>
      </c>
      <c r="B18" s="8" t="s">
        <v>335</v>
      </c>
      <c r="C18" s="75">
        <f>C19+C20+C21+C22</f>
        <v>39.5</v>
      </c>
      <c r="D18" s="75">
        <f>D19+D20+D21+D22</f>
        <v>39.5</v>
      </c>
      <c r="E18" s="329">
        <f>E19+E20+E21+E22</f>
        <v>2.71547</v>
      </c>
      <c r="F18" s="53"/>
      <c r="G18" s="53"/>
      <c r="H18" s="53"/>
      <c r="I18" s="54"/>
    </row>
    <row r="19" spans="1:9" ht="15" customHeight="1">
      <c r="A19" s="327" t="s">
        <v>340</v>
      </c>
      <c r="B19" s="328" t="s">
        <v>334</v>
      </c>
      <c r="C19" s="329">
        <v>14.5</v>
      </c>
      <c r="D19" s="329">
        <v>14.5</v>
      </c>
      <c r="E19" s="298">
        <v>1.25815</v>
      </c>
      <c r="F19" s="53"/>
      <c r="G19" s="53"/>
      <c r="H19" s="53"/>
      <c r="I19" s="54"/>
    </row>
    <row r="20" spans="1:9" ht="12" customHeight="1">
      <c r="A20" s="327" t="s">
        <v>341</v>
      </c>
      <c r="B20" s="328" t="s">
        <v>336</v>
      </c>
      <c r="C20" s="329">
        <v>0.3</v>
      </c>
      <c r="D20" s="329">
        <v>0.3</v>
      </c>
      <c r="E20" s="298">
        <v>0.01726</v>
      </c>
      <c r="F20" s="53"/>
      <c r="G20" s="53"/>
      <c r="H20" s="53"/>
      <c r="I20" s="54"/>
    </row>
    <row r="21" spans="1:9" ht="14.25" customHeight="1">
      <c r="A21" s="327" t="s">
        <v>342</v>
      </c>
      <c r="B21" s="328" t="s">
        <v>337</v>
      </c>
      <c r="C21" s="329">
        <v>23.4</v>
      </c>
      <c r="D21" s="329">
        <v>23.4</v>
      </c>
      <c r="E21" s="298">
        <v>1.44006</v>
      </c>
      <c r="F21" s="53"/>
      <c r="G21" s="53"/>
      <c r="H21" s="53"/>
      <c r="I21" s="54"/>
    </row>
    <row r="22" spans="1:9" ht="14.25" customHeight="1">
      <c r="A22" s="327" t="s">
        <v>343</v>
      </c>
      <c r="B22" s="328" t="s">
        <v>338</v>
      </c>
      <c r="C22" s="329">
        <v>1.3</v>
      </c>
      <c r="D22" s="329">
        <v>1.3</v>
      </c>
      <c r="E22" s="298"/>
      <c r="F22" s="53"/>
      <c r="G22" s="53"/>
      <c r="H22" s="53"/>
      <c r="I22" s="54"/>
    </row>
    <row r="23" spans="1:9" s="65" customFormat="1" ht="16.5" customHeight="1">
      <c r="A23" s="62" t="s">
        <v>16</v>
      </c>
      <c r="B23" s="63" t="s">
        <v>17</v>
      </c>
      <c r="C23" s="62">
        <f>C24+C28+C29+C30</f>
        <v>5530</v>
      </c>
      <c r="D23" s="62">
        <f>D24+D28+D29+D30</f>
        <v>5530</v>
      </c>
      <c r="E23" s="287">
        <f>E24+E28+E29+E30</f>
        <v>986.5494500000001</v>
      </c>
      <c r="F23" s="62">
        <f>F24+F28+F29+F30</f>
        <v>0</v>
      </c>
      <c r="G23" s="224">
        <v>1138.10259</v>
      </c>
      <c r="H23" s="24">
        <f>E23*100/D23</f>
        <v>17.83995388788427</v>
      </c>
      <c r="I23" s="26">
        <f aca="true" t="shared" si="0" ref="I23:I31">E23-D23</f>
        <v>-4543.45055</v>
      </c>
    </row>
    <row r="24" spans="1:9" s="65" customFormat="1" ht="15.75" customHeight="1">
      <c r="A24" s="48" t="s">
        <v>177</v>
      </c>
      <c r="B24" s="66" t="s">
        <v>192</v>
      </c>
      <c r="C24" s="67">
        <f>C25+C26</f>
        <v>2914.8</v>
      </c>
      <c r="D24" s="67">
        <f>D25+D26</f>
        <v>2914.8</v>
      </c>
      <c r="E24" s="288">
        <f>E25+E26</f>
        <v>214.63804</v>
      </c>
      <c r="F24" s="64"/>
      <c r="G24" s="68">
        <v>268.38037</v>
      </c>
      <c r="H24" s="59">
        <f>E24*100/D24</f>
        <v>7.363731302319198</v>
      </c>
      <c r="I24" s="54">
        <f t="shared" si="0"/>
        <v>-2700.1619600000004</v>
      </c>
    </row>
    <row r="25" spans="1:9" s="65" customFormat="1" ht="27" customHeight="1">
      <c r="A25" s="48" t="s">
        <v>178</v>
      </c>
      <c r="B25" s="69" t="s">
        <v>193</v>
      </c>
      <c r="C25" s="69">
        <v>654.8</v>
      </c>
      <c r="D25" s="69">
        <v>654.8</v>
      </c>
      <c r="E25" s="300">
        <v>56.76652</v>
      </c>
      <c r="F25" s="64"/>
      <c r="G25" s="71">
        <v>67.38037</v>
      </c>
      <c r="H25" s="59">
        <f>E25*100/D25</f>
        <v>8.669291386682957</v>
      </c>
      <c r="I25" s="54">
        <f t="shared" si="0"/>
        <v>-598.0334799999999</v>
      </c>
    </row>
    <row r="26" spans="1:9" ht="24.75" customHeight="1">
      <c r="A26" s="48" t="s">
        <v>179</v>
      </c>
      <c r="B26" s="69" t="s">
        <v>194</v>
      </c>
      <c r="C26" s="72">
        <v>2260</v>
      </c>
      <c r="D26" s="72">
        <v>2260</v>
      </c>
      <c r="E26" s="284">
        <v>157.87152</v>
      </c>
      <c r="F26" s="46"/>
      <c r="G26" s="73">
        <v>200</v>
      </c>
      <c r="H26" s="59">
        <f>E26*100/D26</f>
        <v>6.985465486725664</v>
      </c>
      <c r="I26" s="45">
        <f t="shared" si="0"/>
        <v>-2102.12848</v>
      </c>
    </row>
    <row r="27" spans="1:9" ht="12.75">
      <c r="A27" s="48" t="s">
        <v>18</v>
      </c>
      <c r="B27" s="47" t="s">
        <v>19</v>
      </c>
      <c r="C27" s="48"/>
      <c r="D27" s="48"/>
      <c r="E27" s="297"/>
      <c r="F27" s="39"/>
      <c r="G27" s="39"/>
      <c r="H27" s="39"/>
      <c r="I27" s="49">
        <f t="shared" si="0"/>
        <v>0</v>
      </c>
    </row>
    <row r="28" spans="1:9" ht="12" customHeight="1">
      <c r="A28" s="41"/>
      <c r="B28" s="52" t="s">
        <v>20</v>
      </c>
      <c r="C28" s="41">
        <v>2353.2</v>
      </c>
      <c r="D28" s="41">
        <v>2353.2</v>
      </c>
      <c r="E28" s="298">
        <v>667.38491</v>
      </c>
      <c r="F28" s="53"/>
      <c r="G28" s="53">
        <v>847.54812</v>
      </c>
      <c r="H28" s="53">
        <f>E28*100/D28</f>
        <v>28.36073899371069</v>
      </c>
      <c r="I28" s="54">
        <f t="shared" si="0"/>
        <v>-1685.8150899999998</v>
      </c>
    </row>
    <row r="29" spans="1:9" ht="12.75">
      <c r="A29" s="41" t="s">
        <v>21</v>
      </c>
      <c r="B29" s="52" t="s">
        <v>22</v>
      </c>
      <c r="C29" s="41">
        <v>262</v>
      </c>
      <c r="D29" s="41">
        <v>262</v>
      </c>
      <c r="E29" s="294">
        <v>13.4935</v>
      </c>
      <c r="F29" s="53"/>
      <c r="G29" s="74">
        <v>16.7915</v>
      </c>
      <c r="H29" s="75">
        <f>E29*100/D29</f>
        <v>5.150190839694656</v>
      </c>
      <c r="I29" s="54">
        <f t="shared" si="0"/>
        <v>-248.5065</v>
      </c>
    </row>
    <row r="30" spans="1:9" ht="12.75">
      <c r="A30" s="41" t="s">
        <v>274</v>
      </c>
      <c r="B30" s="5" t="s">
        <v>275</v>
      </c>
      <c r="C30" s="41"/>
      <c r="D30" s="41"/>
      <c r="E30" s="294">
        <v>91.033</v>
      </c>
      <c r="F30" s="53"/>
      <c r="G30" s="53">
        <v>6.6</v>
      </c>
      <c r="H30" s="44"/>
      <c r="I30" s="45">
        <f t="shared" si="0"/>
        <v>91.033</v>
      </c>
    </row>
    <row r="31" spans="1:9" ht="13.5">
      <c r="A31" s="33" t="s">
        <v>23</v>
      </c>
      <c r="B31" s="79" t="s">
        <v>24</v>
      </c>
      <c r="C31" s="35">
        <f>C33+C35</f>
        <v>882.65</v>
      </c>
      <c r="D31" s="35">
        <f>D33+D35</f>
        <v>882.65</v>
      </c>
      <c r="E31" s="290">
        <f>E33+E35+E36</f>
        <v>57.13041</v>
      </c>
      <c r="F31" s="35">
        <f>F33+F35</f>
        <v>0</v>
      </c>
      <c r="G31" s="35">
        <v>26.39268</v>
      </c>
      <c r="H31" s="31">
        <f>E31*100/D31</f>
        <v>6.472600691100663</v>
      </c>
      <c r="I31" s="60">
        <f t="shared" si="0"/>
        <v>-825.51959</v>
      </c>
    </row>
    <row r="32" spans="1:9" ht="12.75">
      <c r="A32" s="48" t="s">
        <v>25</v>
      </c>
      <c r="B32" s="47" t="s">
        <v>26</v>
      </c>
      <c r="C32" s="48"/>
      <c r="D32" s="48"/>
      <c r="E32" s="297"/>
      <c r="F32" s="39"/>
      <c r="G32" s="39"/>
      <c r="H32" s="31"/>
      <c r="I32" s="81"/>
    </row>
    <row r="33" spans="1:9" ht="13.5">
      <c r="A33" s="46"/>
      <c r="B33" s="5" t="s">
        <v>27</v>
      </c>
      <c r="C33" s="46">
        <f>C34</f>
        <v>882.65</v>
      </c>
      <c r="D33" s="46">
        <f>D34</f>
        <v>882.65</v>
      </c>
      <c r="E33" s="284">
        <f>E34</f>
        <v>57.13041</v>
      </c>
      <c r="F33" s="46">
        <f>F34</f>
        <v>0</v>
      </c>
      <c r="G33" s="35">
        <v>26.39268</v>
      </c>
      <c r="H33" s="75">
        <f>E33*100/D33</f>
        <v>6.472600691100663</v>
      </c>
      <c r="I33" s="82">
        <f>E33-D33</f>
        <v>-825.51959</v>
      </c>
    </row>
    <row r="34" spans="1:9" ht="13.5">
      <c r="A34" s="48" t="s">
        <v>28</v>
      </c>
      <c r="B34" s="78" t="s">
        <v>29</v>
      </c>
      <c r="C34" s="58">
        <v>882.65</v>
      </c>
      <c r="D34" s="58">
        <v>882.65</v>
      </c>
      <c r="E34" s="289">
        <v>57.13041</v>
      </c>
      <c r="F34" s="44"/>
      <c r="G34" s="35">
        <v>26.39268</v>
      </c>
      <c r="H34" s="75">
        <f>E34*100/D34</f>
        <v>6.472600691100663</v>
      </c>
      <c r="I34" s="54">
        <f>E34-D34</f>
        <v>-825.51959</v>
      </c>
    </row>
    <row r="35" spans="1:9" ht="12.75">
      <c r="A35" s="58" t="s">
        <v>30</v>
      </c>
      <c r="B35" s="163" t="s">
        <v>31</v>
      </c>
      <c r="C35" s="48"/>
      <c r="D35" s="48"/>
      <c r="E35" s="294"/>
      <c r="F35" s="39"/>
      <c r="G35" s="39"/>
      <c r="H35" s="77"/>
      <c r="I35" s="61">
        <f>E35-D35</f>
        <v>0</v>
      </c>
    </row>
    <row r="36" spans="1:9" ht="12.75">
      <c r="A36" s="58" t="s">
        <v>283</v>
      </c>
      <c r="B36" s="88" t="s">
        <v>284</v>
      </c>
      <c r="C36" s="58"/>
      <c r="D36" s="58"/>
      <c r="E36" s="294"/>
      <c r="F36" s="74"/>
      <c r="G36" s="59"/>
      <c r="H36" s="77"/>
      <c r="I36" s="45"/>
    </row>
    <row r="37" spans="1:10" ht="13.5">
      <c r="A37" s="172" t="s">
        <v>32</v>
      </c>
      <c r="B37" s="34" t="s">
        <v>33</v>
      </c>
      <c r="C37" s="172"/>
      <c r="D37" s="172"/>
      <c r="E37" s="304"/>
      <c r="F37" s="43"/>
      <c r="G37" s="43"/>
      <c r="H37" s="31"/>
      <c r="I37" s="40"/>
      <c r="J37" s="13"/>
    </row>
    <row r="38" spans="1:10" ht="13.5">
      <c r="A38" s="23"/>
      <c r="B38" s="34" t="s">
        <v>34</v>
      </c>
      <c r="C38" s="83">
        <f>C43+C45+C39+C42+C40</f>
        <v>0</v>
      </c>
      <c r="D38" s="83">
        <f>D43+D45+D39+D42+D40</f>
        <v>0</v>
      </c>
      <c r="E38" s="292">
        <f>E43+E45+E39+E42+E40+E41</f>
        <v>0</v>
      </c>
      <c r="F38" s="83"/>
      <c r="G38" s="83"/>
      <c r="H38" s="84"/>
      <c r="I38" s="26">
        <f>E38-D38</f>
        <v>0</v>
      </c>
      <c r="J38" s="13"/>
    </row>
    <row r="39" spans="1:9" s="13" customFormat="1" ht="12.75">
      <c r="A39" s="41" t="s">
        <v>35</v>
      </c>
      <c r="B39" s="85" t="s">
        <v>36</v>
      </c>
      <c r="C39" s="67"/>
      <c r="D39" s="67"/>
      <c r="E39" s="298"/>
      <c r="F39" s="53"/>
      <c r="G39" s="53"/>
      <c r="H39" s="75"/>
      <c r="I39" s="26">
        <f>E39-D39</f>
        <v>0</v>
      </c>
    </row>
    <row r="40" spans="1:9" s="13" customFormat="1" ht="12.75">
      <c r="A40" s="41" t="s">
        <v>37</v>
      </c>
      <c r="B40" s="85" t="s">
        <v>38</v>
      </c>
      <c r="C40" s="87"/>
      <c r="D40" s="87"/>
      <c r="E40" s="298"/>
      <c r="F40" s="53"/>
      <c r="G40" s="53"/>
      <c r="H40" s="59"/>
      <c r="I40" s="26">
        <f>E40-D40</f>
        <v>0</v>
      </c>
    </row>
    <row r="41" spans="1:9" s="13" customFormat="1" ht="12.75">
      <c r="A41" s="41" t="s">
        <v>39</v>
      </c>
      <c r="B41" s="85" t="s">
        <v>40</v>
      </c>
      <c r="C41" s="87"/>
      <c r="D41" s="87"/>
      <c r="E41" s="298"/>
      <c r="F41" s="53"/>
      <c r="G41" s="53"/>
      <c r="H41" s="59"/>
      <c r="I41" s="26"/>
    </row>
    <row r="42" spans="1:9" s="13" customFormat="1" ht="12.75">
      <c r="A42" s="41" t="s">
        <v>41</v>
      </c>
      <c r="B42" s="85" t="s">
        <v>42</v>
      </c>
      <c r="C42" s="87"/>
      <c r="D42" s="87"/>
      <c r="E42" s="298"/>
      <c r="F42" s="53"/>
      <c r="G42" s="53"/>
      <c r="H42" s="59"/>
      <c r="I42" s="26"/>
    </row>
    <row r="43" spans="1:10" s="13" customFormat="1" ht="13.5">
      <c r="A43" s="41" t="s">
        <v>43</v>
      </c>
      <c r="B43" s="88" t="s">
        <v>44</v>
      </c>
      <c r="C43" s="58">
        <f>C44</f>
        <v>0</v>
      </c>
      <c r="D43" s="58">
        <f>D44</f>
        <v>0</v>
      </c>
      <c r="E43" s="285">
        <f>E44</f>
        <v>0</v>
      </c>
      <c r="F43" s="58">
        <f>F44</f>
        <v>0</v>
      </c>
      <c r="G43" s="58">
        <f>G44</f>
        <v>0</v>
      </c>
      <c r="H43" s="59"/>
      <c r="I43" s="26">
        <f>E43-D43</f>
        <v>0</v>
      </c>
      <c r="J43" s="65"/>
    </row>
    <row r="44" spans="1:10" s="13" customFormat="1" ht="13.5">
      <c r="A44" s="58" t="s">
        <v>45</v>
      </c>
      <c r="B44" s="88" t="s">
        <v>46</v>
      </c>
      <c r="C44" s="58"/>
      <c r="D44" s="58"/>
      <c r="E44" s="285"/>
      <c r="F44" s="59"/>
      <c r="G44" s="59"/>
      <c r="H44" s="59"/>
      <c r="I44" s="26">
        <f>E44-D44</f>
        <v>0</v>
      </c>
      <c r="J44" s="65"/>
    </row>
    <row r="45" spans="1:9" s="65" customFormat="1" ht="13.5">
      <c r="A45" s="48" t="s">
        <v>47</v>
      </c>
      <c r="B45" s="47" t="s">
        <v>48</v>
      </c>
      <c r="C45" s="48">
        <f>C48+C49</f>
        <v>0</v>
      </c>
      <c r="D45" s="48">
        <f>D48+D49</f>
        <v>0</v>
      </c>
      <c r="E45" s="289">
        <f>E48+E49</f>
        <v>0</v>
      </c>
      <c r="F45" s="48">
        <f>F48+F49</f>
        <v>0</v>
      </c>
      <c r="G45" s="48"/>
      <c r="H45" s="77"/>
      <c r="I45" s="32">
        <f>E45-D45</f>
        <v>0</v>
      </c>
    </row>
    <row r="46" spans="1:9" s="65" customFormat="1" ht="13.5">
      <c r="A46" s="48" t="s">
        <v>49</v>
      </c>
      <c r="B46" s="47" t="s">
        <v>50</v>
      </c>
      <c r="C46" s="48"/>
      <c r="D46" s="48"/>
      <c r="E46" s="293"/>
      <c r="F46" s="36"/>
      <c r="G46" s="36"/>
      <c r="H46" s="39"/>
      <c r="I46" s="40"/>
    </row>
    <row r="47" spans="1:9" s="65" customFormat="1" ht="13.5">
      <c r="A47" s="46"/>
      <c r="B47" s="5" t="s">
        <v>51</v>
      </c>
      <c r="C47" s="46"/>
      <c r="D47" s="46"/>
      <c r="E47" s="295"/>
      <c r="F47" s="91"/>
      <c r="G47" s="91"/>
      <c r="H47" s="51"/>
      <c r="I47" s="32"/>
    </row>
    <row r="48" spans="1:10" s="65" customFormat="1" ht="13.5">
      <c r="A48" s="41"/>
      <c r="B48" s="52" t="s">
        <v>52</v>
      </c>
      <c r="C48" s="41"/>
      <c r="D48" s="41"/>
      <c r="E48" s="298"/>
      <c r="F48" s="53"/>
      <c r="G48" s="53"/>
      <c r="H48" s="53"/>
      <c r="I48" s="26">
        <f>E48-D48</f>
        <v>0</v>
      </c>
      <c r="J48" s="8"/>
    </row>
    <row r="49" spans="1:10" s="65" customFormat="1" ht="13.5">
      <c r="A49" s="46" t="s">
        <v>53</v>
      </c>
      <c r="B49" s="5" t="s">
        <v>54</v>
      </c>
      <c r="C49" s="58"/>
      <c r="D49" s="58"/>
      <c r="E49" s="285"/>
      <c r="F49" s="44"/>
      <c r="G49" s="44"/>
      <c r="H49" s="44"/>
      <c r="I49" s="32">
        <f>E49-D49</f>
        <v>0</v>
      </c>
      <c r="J49" s="8"/>
    </row>
    <row r="50" spans="1:9" ht="13.5">
      <c r="A50" s="89" t="s">
        <v>55</v>
      </c>
      <c r="B50" s="89" t="s">
        <v>184</v>
      </c>
      <c r="C50" s="89"/>
      <c r="D50" s="89"/>
      <c r="E50" s="297"/>
      <c r="F50" s="39"/>
      <c r="G50" s="39"/>
      <c r="H50" s="56"/>
      <c r="I50" s="40"/>
    </row>
    <row r="51" spans="2:9" ht="13.5">
      <c r="B51" s="86" t="s">
        <v>185</v>
      </c>
      <c r="C51" s="62">
        <f>C53+C58+C63</f>
        <v>2186.5</v>
      </c>
      <c r="D51" s="62">
        <f>D53+D58+D63</f>
        <v>2186.5</v>
      </c>
      <c r="E51" s="287">
        <f>E53+E58+E63</f>
        <v>83.26355</v>
      </c>
      <c r="F51" s="62">
        <f>F53+F58+F63</f>
        <v>0</v>
      </c>
      <c r="G51" s="62">
        <v>300.97457</v>
      </c>
      <c r="H51" s="43">
        <f>E51*100/D51</f>
        <v>3.8080745483649667</v>
      </c>
      <c r="I51" s="26">
        <f>E51-D51</f>
        <v>-2103.23645</v>
      </c>
    </row>
    <row r="52" spans="1:9" ht="12.75">
      <c r="A52" s="48" t="s">
        <v>251</v>
      </c>
      <c r="B52" s="169" t="s">
        <v>56</v>
      </c>
      <c r="C52" s="48"/>
      <c r="D52" s="48"/>
      <c r="E52" s="289"/>
      <c r="F52" s="39"/>
      <c r="G52" s="77"/>
      <c r="H52" s="77"/>
      <c r="I52" s="40"/>
    </row>
    <row r="53" spans="1:9" ht="12.75">
      <c r="A53" s="46"/>
      <c r="B53" s="170" t="s">
        <v>57</v>
      </c>
      <c r="C53" s="41">
        <v>1585.5</v>
      </c>
      <c r="D53" s="41">
        <v>1585.5</v>
      </c>
      <c r="E53" s="286">
        <v>76.09768</v>
      </c>
      <c r="F53" s="51"/>
      <c r="G53" s="75">
        <v>227.25907</v>
      </c>
      <c r="H53" s="75">
        <f>E53*100/D53</f>
        <v>4.7996013875748975</v>
      </c>
      <c r="I53" s="54">
        <f>E53-D53</f>
        <v>-1509.40232</v>
      </c>
    </row>
    <row r="54" spans="1:9" ht="13.5" thickBot="1">
      <c r="A54" s="48" t="s">
        <v>252</v>
      </c>
      <c r="B54" s="5" t="s">
        <v>254</v>
      </c>
      <c r="C54" s="46"/>
      <c r="D54" s="46"/>
      <c r="E54" s="299"/>
      <c r="F54" s="51"/>
      <c r="G54" s="44"/>
      <c r="H54" s="92"/>
      <c r="I54" s="32"/>
    </row>
    <row r="55" spans="1:9" s="13" customFormat="1" ht="13.5" thickBot="1">
      <c r="A55" s="10" t="s">
        <v>2</v>
      </c>
      <c r="B55" s="232"/>
      <c r="C55" s="229" t="s">
        <v>228</v>
      </c>
      <c r="D55" s="229" t="s">
        <v>228</v>
      </c>
      <c r="E55" s="243" t="s">
        <v>3</v>
      </c>
      <c r="F55" s="239"/>
      <c r="G55" s="243" t="s">
        <v>3</v>
      </c>
      <c r="H55" s="334" t="s">
        <v>183</v>
      </c>
      <c r="I55" s="335"/>
    </row>
    <row r="56" spans="1:9" s="13" customFormat="1" ht="12.75">
      <c r="A56" s="14" t="s">
        <v>4</v>
      </c>
      <c r="B56" s="234" t="s">
        <v>5</v>
      </c>
      <c r="C56" s="230" t="s">
        <v>182</v>
      </c>
      <c r="D56" s="230" t="s">
        <v>182</v>
      </c>
      <c r="E56" s="248" t="s">
        <v>260</v>
      </c>
      <c r="F56" s="241"/>
      <c r="G56" s="248" t="s">
        <v>260</v>
      </c>
      <c r="H56" s="243" t="s">
        <v>8</v>
      </c>
      <c r="I56" s="246" t="s">
        <v>9</v>
      </c>
    </row>
    <row r="57" spans="1:9" ht="13.5" thickBot="1">
      <c r="A57" s="19" t="s">
        <v>7</v>
      </c>
      <c r="B57" s="237"/>
      <c r="C57" s="238" t="s">
        <v>6</v>
      </c>
      <c r="D57" s="238" t="s">
        <v>6</v>
      </c>
      <c r="E57" s="238" t="s">
        <v>348</v>
      </c>
      <c r="F57" s="242"/>
      <c r="G57" s="238" t="s">
        <v>243</v>
      </c>
      <c r="H57" s="138"/>
      <c r="I57" s="247"/>
    </row>
    <row r="58" spans="1:9" ht="12.75">
      <c r="A58" s="41"/>
      <c r="B58" s="5" t="s">
        <v>255</v>
      </c>
      <c r="C58" s="46">
        <f>C60</f>
        <v>294</v>
      </c>
      <c r="D58" s="46">
        <f>D60</f>
        <v>294</v>
      </c>
      <c r="E58" s="284">
        <f>E60</f>
        <v>0</v>
      </c>
      <c r="F58" s="46">
        <f>F60</f>
        <v>0</v>
      </c>
      <c r="G58" s="46">
        <f>G60</f>
        <v>8.07</v>
      </c>
      <c r="H58" s="98">
        <f>E58*100/D58</f>
        <v>0</v>
      </c>
      <c r="I58" s="54">
        <f>E58-D58</f>
        <v>-294</v>
      </c>
    </row>
    <row r="59" spans="1:9" ht="12.75">
      <c r="A59" s="48" t="s">
        <v>253</v>
      </c>
      <c r="B59" s="48" t="s">
        <v>254</v>
      </c>
      <c r="C59" s="48"/>
      <c r="D59" s="48"/>
      <c r="E59" s="297"/>
      <c r="F59" s="39"/>
      <c r="G59" s="77"/>
      <c r="H59" s="171"/>
      <c r="I59" s="49"/>
    </row>
    <row r="60" spans="1:9" ht="12.75">
      <c r="A60" s="41"/>
      <c r="B60" s="41" t="s">
        <v>255</v>
      </c>
      <c r="C60" s="41">
        <v>294</v>
      </c>
      <c r="D60" s="41">
        <v>294</v>
      </c>
      <c r="E60" s="298"/>
      <c r="F60" s="53"/>
      <c r="G60" s="75">
        <v>8.07</v>
      </c>
      <c r="H60" s="98">
        <f>E60*100/D60</f>
        <v>0</v>
      </c>
      <c r="I60" s="54">
        <f>E60-D60</f>
        <v>-294</v>
      </c>
    </row>
    <row r="61" spans="1:10" ht="13.5">
      <c r="A61" s="46" t="s">
        <v>58</v>
      </c>
      <c r="B61" s="5" t="s">
        <v>59</v>
      </c>
      <c r="C61" s="46"/>
      <c r="D61" s="46"/>
      <c r="E61" s="295"/>
      <c r="F61" s="91"/>
      <c r="G61" s="46"/>
      <c r="H61" s="92"/>
      <c r="I61" s="32"/>
      <c r="J61" s="65"/>
    </row>
    <row r="62" spans="1:10" ht="13.5">
      <c r="A62" s="93"/>
      <c r="B62" s="5" t="s">
        <v>60</v>
      </c>
      <c r="C62" s="46"/>
      <c r="D62" s="46"/>
      <c r="E62" s="296"/>
      <c r="F62" s="95"/>
      <c r="G62" s="96"/>
      <c r="H62" s="92"/>
      <c r="I62" s="32"/>
      <c r="J62" s="97"/>
    </row>
    <row r="63" spans="1:10" s="65" customFormat="1" ht="13.5">
      <c r="A63" s="93"/>
      <c r="B63" s="5" t="s">
        <v>61</v>
      </c>
      <c r="C63" s="41">
        <f>C65</f>
        <v>307</v>
      </c>
      <c r="D63" s="41">
        <f>D65</f>
        <v>307</v>
      </c>
      <c r="E63" s="286">
        <f>E65</f>
        <v>7.16587</v>
      </c>
      <c r="F63" s="41">
        <f>F65</f>
        <v>0</v>
      </c>
      <c r="G63" s="41">
        <f>G65</f>
        <v>0</v>
      </c>
      <c r="H63" s="98">
        <f>E63*100/D63</f>
        <v>2.3341596091205212</v>
      </c>
      <c r="I63" s="54">
        <f>E63-D63</f>
        <v>-299.83413</v>
      </c>
      <c r="J63" s="97"/>
    </row>
    <row r="64" spans="1:9" s="97" customFormat="1" ht="12.75">
      <c r="A64" s="48" t="s">
        <v>62</v>
      </c>
      <c r="B64" s="47" t="s">
        <v>63</v>
      </c>
      <c r="C64" s="48"/>
      <c r="D64" s="48"/>
      <c r="E64" s="301"/>
      <c r="F64" s="95"/>
      <c r="G64" s="101"/>
      <c r="H64" s="92"/>
      <c r="I64" s="45"/>
    </row>
    <row r="65" spans="1:9" s="97" customFormat="1" ht="12.75">
      <c r="A65" s="67"/>
      <c r="B65" s="52" t="s">
        <v>64</v>
      </c>
      <c r="C65" s="46">
        <v>307</v>
      </c>
      <c r="D65" s="46">
        <v>307</v>
      </c>
      <c r="E65" s="296">
        <v>7.16587</v>
      </c>
      <c r="F65" s="95"/>
      <c r="G65" s="102"/>
      <c r="H65" s="92">
        <f>E65*100/D65</f>
        <v>2.3341596091205212</v>
      </c>
      <c r="I65" s="54">
        <f>E65-D65</f>
        <v>-299.83413</v>
      </c>
    </row>
    <row r="66" spans="1:9" s="97" customFormat="1" ht="12.75">
      <c r="A66" s="58" t="s">
        <v>65</v>
      </c>
      <c r="B66" s="78" t="s">
        <v>66</v>
      </c>
      <c r="C66" s="78"/>
      <c r="D66" s="78"/>
      <c r="E66" s="302"/>
      <c r="F66" s="106"/>
      <c r="G66" s="71"/>
      <c r="H66" s="59"/>
      <c r="I66" s="26">
        <f>E66-D66</f>
        <v>0</v>
      </c>
    </row>
    <row r="67" spans="1:9" s="97" customFormat="1" ht="13.5">
      <c r="A67" s="172" t="s">
        <v>67</v>
      </c>
      <c r="B67" s="90" t="s">
        <v>68</v>
      </c>
      <c r="C67" s="90">
        <f>C69</f>
        <v>2667</v>
      </c>
      <c r="D67" s="90">
        <f>D69</f>
        <v>2667</v>
      </c>
      <c r="E67" s="290">
        <f>E69</f>
        <v>392.19444</v>
      </c>
      <c r="F67" s="80"/>
      <c r="G67" s="64">
        <f>G69</f>
        <v>555.4389</v>
      </c>
      <c r="H67" s="31">
        <f>E67*100/D67</f>
        <v>14.705453318335207</v>
      </c>
      <c r="I67" s="32">
        <f>E67-D67</f>
        <v>-2274.80556</v>
      </c>
    </row>
    <row r="68" spans="1:9" s="97" customFormat="1" ht="12.75">
      <c r="A68" s="48" t="s">
        <v>69</v>
      </c>
      <c r="B68" s="47" t="s">
        <v>280</v>
      </c>
      <c r="C68" s="48"/>
      <c r="D68" s="48"/>
      <c r="E68" s="301"/>
      <c r="F68" s="99"/>
      <c r="G68" s="99"/>
      <c r="H68" s="56"/>
      <c r="I68" s="40"/>
    </row>
    <row r="69" spans="1:9" s="97" customFormat="1" ht="13.5" customHeight="1">
      <c r="A69" s="93"/>
      <c r="B69" s="5" t="s">
        <v>70</v>
      </c>
      <c r="C69" s="46">
        <v>2667</v>
      </c>
      <c r="D69" s="46">
        <v>2667</v>
      </c>
      <c r="E69" s="296">
        <v>392.19444</v>
      </c>
      <c r="F69" s="95"/>
      <c r="G69" s="95">
        <v>555.4389</v>
      </c>
      <c r="H69" s="51">
        <f>E69*100/D69</f>
        <v>14.705453318335207</v>
      </c>
      <c r="I69" s="45">
        <f>E69-D69</f>
        <v>-2274.80556</v>
      </c>
    </row>
    <row r="70" spans="1:10" s="97" customFormat="1" ht="13.5">
      <c r="A70" s="33" t="s">
        <v>71</v>
      </c>
      <c r="B70" s="79" t="s">
        <v>72</v>
      </c>
      <c r="C70" s="33"/>
      <c r="D70" s="33"/>
      <c r="E70" s="293"/>
      <c r="F70" s="36"/>
      <c r="G70" s="36"/>
      <c r="H70" s="56"/>
      <c r="I70" s="40"/>
      <c r="J70" s="65"/>
    </row>
    <row r="71" spans="1:9" s="97" customFormat="1" ht="13.5">
      <c r="A71" s="67"/>
      <c r="B71" s="103" t="s">
        <v>73</v>
      </c>
      <c r="C71" s="104">
        <f>C72</f>
        <v>0</v>
      </c>
      <c r="D71" s="104">
        <f>D72</f>
        <v>0</v>
      </c>
      <c r="E71" s="292">
        <f>E72</f>
        <v>0</v>
      </c>
      <c r="F71" s="83"/>
      <c r="G71" s="104">
        <f>G72</f>
        <v>0</v>
      </c>
      <c r="H71" s="57"/>
      <c r="I71" s="26">
        <f>E71-D71</f>
        <v>0</v>
      </c>
    </row>
    <row r="72" spans="1:10" s="65" customFormat="1" ht="13.5">
      <c r="A72" s="41" t="s">
        <v>74</v>
      </c>
      <c r="B72" s="94" t="s">
        <v>75</v>
      </c>
      <c r="C72" s="94"/>
      <c r="D72" s="94"/>
      <c r="E72" s="302">
        <f>E73</f>
        <v>0</v>
      </c>
      <c r="F72" s="102"/>
      <c r="G72" s="102"/>
      <c r="H72" s="75"/>
      <c r="I72" s="54">
        <f>E72-D72</f>
        <v>0</v>
      </c>
      <c r="J72" s="97"/>
    </row>
    <row r="73" spans="1:9" s="97" customFormat="1" ht="12.75">
      <c r="A73" s="48" t="s">
        <v>76</v>
      </c>
      <c r="B73" s="38" t="s">
        <v>77</v>
      </c>
      <c r="C73" s="38"/>
      <c r="D73" s="38"/>
      <c r="E73" s="302">
        <f>E75</f>
        <v>0</v>
      </c>
      <c r="F73" s="106"/>
      <c r="G73" s="106"/>
      <c r="H73" s="77"/>
      <c r="I73" s="45">
        <f>E73-D73</f>
        <v>0</v>
      </c>
    </row>
    <row r="74" spans="1:9" s="97" customFormat="1" ht="12.75">
      <c r="A74" s="48" t="s">
        <v>78</v>
      </c>
      <c r="B74" s="47" t="s">
        <v>79</v>
      </c>
      <c r="C74" s="48"/>
      <c r="D74" s="48"/>
      <c r="E74" s="305"/>
      <c r="F74" s="56"/>
      <c r="G74" s="56"/>
      <c r="H74" s="39"/>
      <c r="I74" s="49">
        <f>E74-D74</f>
        <v>0</v>
      </c>
    </row>
    <row r="75" spans="1:9" s="97" customFormat="1" ht="10.5" customHeight="1">
      <c r="A75" s="41"/>
      <c r="B75" s="52" t="s">
        <v>80</v>
      </c>
      <c r="C75" s="41"/>
      <c r="D75" s="41"/>
      <c r="E75" s="298">
        <v>0</v>
      </c>
      <c r="F75" s="53"/>
      <c r="G75" s="53"/>
      <c r="H75" s="53"/>
      <c r="I75" s="54">
        <f>E75-D75</f>
        <v>0</v>
      </c>
    </row>
    <row r="76" spans="1:10" s="97" customFormat="1" ht="36" customHeight="1">
      <c r="A76" s="173" t="s">
        <v>200</v>
      </c>
      <c r="B76" s="109" t="s">
        <v>202</v>
      </c>
      <c r="C76" s="110"/>
      <c r="D76" s="110"/>
      <c r="E76" s="306"/>
      <c r="F76" s="29"/>
      <c r="G76" s="29"/>
      <c r="H76" s="59"/>
      <c r="I76" s="54"/>
      <c r="J76" s="8"/>
    </row>
    <row r="77" spans="1:9" s="13" customFormat="1" ht="13.5">
      <c r="A77" s="35" t="s">
        <v>256</v>
      </c>
      <c r="B77" s="103" t="s">
        <v>81</v>
      </c>
      <c r="C77" s="35">
        <v>319.5</v>
      </c>
      <c r="D77" s="35">
        <v>319.5</v>
      </c>
      <c r="E77" s="307">
        <v>19.18401</v>
      </c>
      <c r="F77" s="106"/>
      <c r="G77" s="226"/>
      <c r="H77" s="80">
        <f>E77*100/D77</f>
        <v>6.004384976525822</v>
      </c>
      <c r="I77" s="227">
        <f>E77-D77</f>
        <v>-300.31599</v>
      </c>
    </row>
    <row r="78" spans="1:9" ht="13.5">
      <c r="A78" s="35" t="s">
        <v>82</v>
      </c>
      <c r="B78" s="86" t="s">
        <v>83</v>
      </c>
      <c r="C78" s="96">
        <f>C81+C83+C85+C87+C88+C90+C91+C92+C94+C96+C102+C79+C99</f>
        <v>1033.6</v>
      </c>
      <c r="D78" s="96">
        <f>D81+D83+D85+D87+D88+D90+D91+D92+D94+D96+D102+D79+D99</f>
        <v>1033.6</v>
      </c>
      <c r="E78" s="291">
        <f>E81+E83+E85+E87+E88+E90+E91+E92+E94+E96+E97+E102+E79+E99</f>
        <v>35.769999999999996</v>
      </c>
      <c r="F78" s="96">
        <f>F81+F83+F85+F87+F88+F90+F91+F92+F94+F96+F97+F102+F79</f>
        <v>0</v>
      </c>
      <c r="G78" s="96">
        <v>93.15</v>
      </c>
      <c r="H78" s="64">
        <f>E78*100/D78</f>
        <v>3.460719814241486</v>
      </c>
      <c r="I78" s="227">
        <f>E78-D78</f>
        <v>-997.8299999999999</v>
      </c>
    </row>
    <row r="79" spans="1:9" ht="12.75">
      <c r="A79" s="58" t="s">
        <v>257</v>
      </c>
      <c r="B79" s="163" t="s">
        <v>258</v>
      </c>
      <c r="C79" s="59">
        <v>94.8</v>
      </c>
      <c r="D79" s="59">
        <v>94.8</v>
      </c>
      <c r="E79" s="294">
        <v>3.35</v>
      </c>
      <c r="F79" s="74"/>
      <c r="G79" s="59">
        <v>1.65</v>
      </c>
      <c r="H79" s="51">
        <f>E79*100/D79</f>
        <v>3.5337552742616034</v>
      </c>
      <c r="I79" s="45">
        <f>E79-D79</f>
        <v>-91.45</v>
      </c>
    </row>
    <row r="80" spans="1:10" s="13" customFormat="1" ht="13.5">
      <c r="A80" s="46" t="s">
        <v>84</v>
      </c>
      <c r="B80" s="5" t="s">
        <v>85</v>
      </c>
      <c r="C80" s="48"/>
      <c r="D80" s="48"/>
      <c r="E80" s="293"/>
      <c r="F80" s="113"/>
      <c r="G80" s="113"/>
      <c r="H80" s="56"/>
      <c r="I80" s="40"/>
      <c r="J80" s="8"/>
    </row>
    <row r="81" spans="1:9" ht="12.75">
      <c r="A81" s="46"/>
      <c r="B81" s="5" t="s">
        <v>86</v>
      </c>
      <c r="C81" s="41"/>
      <c r="D81" s="41"/>
      <c r="E81" s="299"/>
      <c r="F81" s="51"/>
      <c r="G81" s="51"/>
      <c r="H81" s="51"/>
      <c r="I81" s="45">
        <f>E81-D81</f>
        <v>0</v>
      </c>
    </row>
    <row r="82" spans="1:9" ht="12.75">
      <c r="A82" s="38" t="s">
        <v>87</v>
      </c>
      <c r="B82" s="38" t="s">
        <v>88</v>
      </c>
      <c r="C82" s="38"/>
      <c r="D82" s="38"/>
      <c r="E82" s="297"/>
      <c r="F82" s="39"/>
      <c r="G82" s="77"/>
      <c r="H82" s="77"/>
      <c r="I82" s="49"/>
    </row>
    <row r="83" spans="1:9" ht="12.75">
      <c r="A83" s="20"/>
      <c r="B83" s="20" t="s">
        <v>89</v>
      </c>
      <c r="C83" s="20">
        <v>33</v>
      </c>
      <c r="D83" s="20">
        <v>33</v>
      </c>
      <c r="E83" s="298"/>
      <c r="F83" s="51"/>
      <c r="G83" s="75">
        <v>60</v>
      </c>
      <c r="H83" s="75">
        <f>E83*100/D83</f>
        <v>0</v>
      </c>
      <c r="I83" s="54">
        <f>E83-D83</f>
        <v>-33</v>
      </c>
    </row>
    <row r="84" spans="1:9" ht="12.75">
      <c r="A84" s="48" t="s">
        <v>109</v>
      </c>
      <c r="B84" s="38" t="s">
        <v>85</v>
      </c>
      <c r="C84" s="76"/>
      <c r="D84" s="76"/>
      <c r="E84" s="299"/>
      <c r="F84" s="51"/>
      <c r="G84" s="44"/>
      <c r="H84" s="51"/>
      <c r="I84" s="49"/>
    </row>
    <row r="85" spans="1:9" ht="12.75">
      <c r="A85" s="41"/>
      <c r="B85" s="20" t="s">
        <v>110</v>
      </c>
      <c r="C85" s="76"/>
      <c r="D85" s="76"/>
      <c r="E85" s="299"/>
      <c r="F85" s="51"/>
      <c r="G85" s="44"/>
      <c r="H85" s="51"/>
      <c r="I85" s="54"/>
    </row>
    <row r="86" spans="1:9" ht="12.75">
      <c r="A86" s="46" t="s">
        <v>90</v>
      </c>
      <c r="B86" s="5" t="s">
        <v>91</v>
      </c>
      <c r="C86" s="48"/>
      <c r="D86" s="48"/>
      <c r="E86" s="289"/>
      <c r="F86" s="51"/>
      <c r="G86" s="77"/>
      <c r="H86" s="77"/>
      <c r="I86" s="49"/>
    </row>
    <row r="87" spans="1:9" ht="12.75">
      <c r="A87" s="46"/>
      <c r="B87" s="52" t="s">
        <v>92</v>
      </c>
      <c r="C87" s="41"/>
      <c r="D87" s="41"/>
      <c r="E87" s="286"/>
      <c r="F87" s="51"/>
      <c r="G87" s="75"/>
      <c r="H87" s="75"/>
      <c r="I87" s="54">
        <f>E87-D87</f>
        <v>0</v>
      </c>
    </row>
    <row r="88" spans="1:9" ht="12.75">
      <c r="A88" s="38" t="s">
        <v>215</v>
      </c>
      <c r="B88" s="38" t="s">
        <v>217</v>
      </c>
      <c r="C88" s="38">
        <v>324.4</v>
      </c>
      <c r="D88" s="38">
        <v>324.4</v>
      </c>
      <c r="E88" s="285">
        <v>2.3</v>
      </c>
      <c r="F88" s="44"/>
      <c r="G88" s="59"/>
      <c r="H88" s="59">
        <f>E88*100/D88</f>
        <v>0.7090012330456227</v>
      </c>
      <c r="I88" s="61">
        <f>E88-D88</f>
        <v>-322.09999999999997</v>
      </c>
    </row>
    <row r="89" spans="1:9" ht="12.75">
      <c r="A89" s="38" t="s">
        <v>93</v>
      </c>
      <c r="B89" s="38" t="s">
        <v>94</v>
      </c>
      <c r="C89" s="38"/>
      <c r="D89" s="38"/>
      <c r="E89" s="297"/>
      <c r="F89" s="39"/>
      <c r="G89" s="39"/>
      <c r="H89" s="39"/>
      <c r="I89" s="49"/>
    </row>
    <row r="90" spans="1:9" ht="12.75">
      <c r="A90" s="20"/>
      <c r="B90" s="20" t="s">
        <v>95</v>
      </c>
      <c r="C90" s="20">
        <v>25</v>
      </c>
      <c r="D90" s="20">
        <v>25</v>
      </c>
      <c r="E90" s="298"/>
      <c r="F90" s="53"/>
      <c r="G90" s="53"/>
      <c r="H90" s="53">
        <f>E90*100/D90</f>
        <v>0</v>
      </c>
      <c r="I90" s="54">
        <f>E90-D90</f>
        <v>-25</v>
      </c>
    </row>
    <row r="91" spans="1:9" ht="12.75">
      <c r="A91" s="38" t="s">
        <v>96</v>
      </c>
      <c r="B91" s="38" t="s">
        <v>216</v>
      </c>
      <c r="C91" s="38"/>
      <c r="D91" s="38"/>
      <c r="E91" s="285"/>
      <c r="F91" s="75"/>
      <c r="G91" s="75"/>
      <c r="H91" s="75"/>
      <c r="I91" s="54"/>
    </row>
    <row r="92" spans="1:9" ht="12.75">
      <c r="A92" s="38" t="s">
        <v>97</v>
      </c>
      <c r="B92" s="38" t="s">
        <v>98</v>
      </c>
      <c r="C92" s="78"/>
      <c r="D92" s="78"/>
      <c r="E92" s="285"/>
      <c r="F92" s="59"/>
      <c r="G92" s="59"/>
      <c r="H92" s="59"/>
      <c r="I92" s="61">
        <f>E92-D92</f>
        <v>0</v>
      </c>
    </row>
    <row r="93" spans="1:9" ht="12.75">
      <c r="A93" s="48" t="s">
        <v>99</v>
      </c>
      <c r="B93" s="47" t="s">
        <v>94</v>
      </c>
      <c r="C93" s="76"/>
      <c r="D93" s="76"/>
      <c r="E93" s="284"/>
      <c r="F93" s="44"/>
      <c r="G93" s="44"/>
      <c r="H93" s="44"/>
      <c r="I93" s="45"/>
    </row>
    <row r="94" spans="1:9" ht="12.75">
      <c r="A94" s="46"/>
      <c r="B94" s="5" t="s">
        <v>100</v>
      </c>
      <c r="C94" s="76"/>
      <c r="D94" s="76"/>
      <c r="E94" s="284"/>
      <c r="F94" s="44"/>
      <c r="G94" s="44"/>
      <c r="H94" s="44"/>
      <c r="I94" s="45"/>
    </row>
    <row r="95" spans="1:9" ht="12.75">
      <c r="A95" s="38" t="s">
        <v>101</v>
      </c>
      <c r="B95" s="38" t="s">
        <v>102</v>
      </c>
      <c r="C95" s="48"/>
      <c r="D95" s="48"/>
      <c r="E95" s="289"/>
      <c r="F95" s="92"/>
      <c r="G95" s="77"/>
      <c r="H95" s="77"/>
      <c r="I95" s="49"/>
    </row>
    <row r="96" spans="1:9" ht="12.75">
      <c r="A96" s="20"/>
      <c r="B96" s="20" t="s">
        <v>103</v>
      </c>
      <c r="C96" s="41">
        <f>C97+C98</f>
        <v>60</v>
      </c>
      <c r="D96" s="41">
        <f>D97+D98</f>
        <v>60</v>
      </c>
      <c r="E96" s="286">
        <f>E97+E98</f>
        <v>0</v>
      </c>
      <c r="F96" s="41">
        <f>F97+F98</f>
        <v>0</v>
      </c>
      <c r="G96" s="41">
        <f>G97+G98</f>
        <v>0</v>
      </c>
      <c r="H96" s="75">
        <f>E96*100/D96</f>
        <v>0</v>
      </c>
      <c r="I96" s="54">
        <f>E96-D96</f>
        <v>-60</v>
      </c>
    </row>
    <row r="97" spans="1:9" ht="25.5">
      <c r="A97" s="46" t="s">
        <v>347</v>
      </c>
      <c r="B97" s="162" t="s">
        <v>346</v>
      </c>
      <c r="C97" s="76">
        <v>60</v>
      </c>
      <c r="D97" s="76">
        <v>60</v>
      </c>
      <c r="E97" s="284"/>
      <c r="F97" s="116"/>
      <c r="G97" s="116"/>
      <c r="H97" s="44"/>
      <c r="I97" s="45"/>
    </row>
    <row r="98" spans="1:9" ht="24">
      <c r="A98" s="58" t="s">
        <v>272</v>
      </c>
      <c r="B98" s="215" t="s">
        <v>278</v>
      </c>
      <c r="C98" s="78"/>
      <c r="D98" s="78"/>
      <c r="E98" s="294"/>
      <c r="F98" s="211"/>
      <c r="G98" s="59"/>
      <c r="H98" s="59"/>
      <c r="I98" s="61">
        <f>E98-D98</f>
        <v>0</v>
      </c>
    </row>
    <row r="99" spans="1:9" ht="16.5" customHeight="1">
      <c r="A99" s="78" t="s">
        <v>236</v>
      </c>
      <c r="B99" s="214" t="s">
        <v>350</v>
      </c>
      <c r="C99" s="78"/>
      <c r="D99" s="78"/>
      <c r="E99" s="294">
        <v>20</v>
      </c>
      <c r="F99" s="211"/>
      <c r="G99" s="74">
        <v>3</v>
      </c>
      <c r="H99" s="75"/>
      <c r="I99" s="54">
        <f>E99-D99</f>
        <v>20</v>
      </c>
    </row>
    <row r="100" spans="1:9" ht="12.75">
      <c r="A100" s="78" t="s">
        <v>104</v>
      </c>
      <c r="B100" s="78" t="s">
        <v>105</v>
      </c>
      <c r="C100" s="78">
        <f>C102</f>
        <v>496.4</v>
      </c>
      <c r="D100" s="78">
        <f>D102</f>
        <v>496.4</v>
      </c>
      <c r="E100" s="294">
        <f>E102</f>
        <v>10.12</v>
      </c>
      <c r="F100" s="212">
        <f>F102</f>
        <v>0</v>
      </c>
      <c r="G100" s="212">
        <f>G102</f>
        <v>22.5</v>
      </c>
      <c r="H100" s="59">
        <f>E100*100/D100</f>
        <v>2.038678485092667</v>
      </c>
      <c r="I100" s="61">
        <f>E100-D100</f>
        <v>-486.28</v>
      </c>
    </row>
    <row r="101" spans="1:9" ht="12.75">
      <c r="A101" s="48" t="s">
        <v>106</v>
      </c>
      <c r="B101" s="38" t="s">
        <v>107</v>
      </c>
      <c r="C101" s="48"/>
      <c r="D101" s="48"/>
      <c r="E101" s="297"/>
      <c r="F101" s="39"/>
      <c r="G101" s="39"/>
      <c r="H101" s="39"/>
      <c r="I101" s="49"/>
    </row>
    <row r="102" spans="1:9" ht="12.75">
      <c r="A102" s="46"/>
      <c r="B102" s="76" t="s">
        <v>108</v>
      </c>
      <c r="C102" s="46">
        <v>496.4</v>
      </c>
      <c r="D102" s="46">
        <v>496.4</v>
      </c>
      <c r="E102" s="299">
        <v>10.12</v>
      </c>
      <c r="F102" s="51"/>
      <c r="G102" s="51">
        <v>22.5</v>
      </c>
      <c r="H102" s="51">
        <f>E102*100/D102</f>
        <v>2.038678485092667</v>
      </c>
      <c r="I102" s="45">
        <f>E102-D102</f>
        <v>-486.28</v>
      </c>
    </row>
    <row r="103" spans="1:9" ht="13.5">
      <c r="A103" s="35" t="s">
        <v>111</v>
      </c>
      <c r="B103" s="174" t="s">
        <v>112</v>
      </c>
      <c r="C103" s="64">
        <f>C104+C105+C106</f>
        <v>0</v>
      </c>
      <c r="D103" s="64">
        <f>D104+D105+D106</f>
        <v>0</v>
      </c>
      <c r="E103" s="290">
        <f>E104+E105+E106</f>
        <v>26.81299</v>
      </c>
      <c r="F103" s="64">
        <f>F104+F105+F106</f>
        <v>0</v>
      </c>
      <c r="G103" s="64">
        <v>76.10139</v>
      </c>
      <c r="H103" s="24"/>
      <c r="I103" s="60">
        <f aca="true" t="shared" si="1" ref="I103:I205">E103-D103</f>
        <v>26.81299</v>
      </c>
    </row>
    <row r="104" spans="1:9" ht="12.75">
      <c r="A104" s="46" t="s">
        <v>113</v>
      </c>
      <c r="B104" s="5" t="s">
        <v>114</v>
      </c>
      <c r="C104" s="41"/>
      <c r="D104" s="41"/>
      <c r="E104" s="298">
        <v>5.21299</v>
      </c>
      <c r="F104" s="53"/>
      <c r="G104" s="74">
        <v>5.06839</v>
      </c>
      <c r="H104" s="75"/>
      <c r="I104" s="54">
        <f t="shared" si="1"/>
        <v>5.21299</v>
      </c>
    </row>
    <row r="105" spans="1:9" ht="12.75">
      <c r="A105" s="48" t="s">
        <v>186</v>
      </c>
      <c r="B105" s="78" t="s">
        <v>114</v>
      </c>
      <c r="C105" s="78"/>
      <c r="D105" s="78"/>
      <c r="E105" s="294"/>
      <c r="F105" s="74"/>
      <c r="G105" s="74"/>
      <c r="H105" s="59"/>
      <c r="I105" s="54">
        <f t="shared" si="1"/>
        <v>0</v>
      </c>
    </row>
    <row r="106" spans="1:9" ht="13.5" thickBot="1">
      <c r="A106" s="48" t="s">
        <v>115</v>
      </c>
      <c r="B106" s="47" t="s">
        <v>112</v>
      </c>
      <c r="C106" s="48"/>
      <c r="D106" s="48"/>
      <c r="E106" s="289">
        <v>21.6</v>
      </c>
      <c r="F106" s="77"/>
      <c r="G106" s="77">
        <v>71.033</v>
      </c>
      <c r="H106" s="77"/>
      <c r="I106" s="45">
        <f t="shared" si="1"/>
        <v>21.6</v>
      </c>
    </row>
    <row r="107" spans="1:9" s="13" customFormat="1" ht="13.5" thickBot="1">
      <c r="A107" s="10" t="s">
        <v>2</v>
      </c>
      <c r="B107" s="229"/>
      <c r="C107" s="229" t="s">
        <v>228</v>
      </c>
      <c r="D107" s="229" t="s">
        <v>228</v>
      </c>
      <c r="E107" s="239" t="s">
        <v>3</v>
      </c>
      <c r="F107" s="233"/>
      <c r="G107" s="243" t="s">
        <v>3</v>
      </c>
      <c r="H107" s="336" t="s">
        <v>183</v>
      </c>
      <c r="I107" s="335"/>
    </row>
    <row r="108" spans="1:9" s="13" customFormat="1" ht="12.75">
      <c r="A108" s="14" t="s">
        <v>4</v>
      </c>
      <c r="B108" s="230" t="s">
        <v>5</v>
      </c>
      <c r="C108" s="230" t="s">
        <v>182</v>
      </c>
      <c r="D108" s="230" t="s">
        <v>182</v>
      </c>
      <c r="E108" s="248" t="s">
        <v>260</v>
      </c>
      <c r="F108" s="17"/>
      <c r="G108" s="248" t="s">
        <v>260</v>
      </c>
      <c r="H108" s="228" t="s">
        <v>8</v>
      </c>
      <c r="I108" s="229" t="s">
        <v>9</v>
      </c>
    </row>
    <row r="109" spans="1:9" ht="13.5" thickBot="1">
      <c r="A109" s="19" t="s">
        <v>7</v>
      </c>
      <c r="B109" s="231"/>
      <c r="C109" s="238" t="s">
        <v>6</v>
      </c>
      <c r="D109" s="238" t="s">
        <v>6</v>
      </c>
      <c r="E109" s="240" t="s">
        <v>349</v>
      </c>
      <c r="F109" s="236"/>
      <c r="G109" s="238" t="s">
        <v>243</v>
      </c>
      <c r="H109" s="119"/>
      <c r="I109" s="138"/>
    </row>
    <row r="110" spans="1:9" ht="13.5" thickBot="1">
      <c r="A110" s="165" t="s">
        <v>120</v>
      </c>
      <c r="B110" s="123" t="s">
        <v>121</v>
      </c>
      <c r="C110" s="189">
        <f>C111+C203+C201+C200</f>
        <v>313203.34742999997</v>
      </c>
      <c r="D110" s="189">
        <f>D111+D203+D201+D200</f>
        <v>313203.34742999997</v>
      </c>
      <c r="E110" s="280">
        <f>E111+E203+E201+E200</f>
        <v>16784.699660000002</v>
      </c>
      <c r="F110" s="150"/>
      <c r="G110" s="150">
        <f>G111+G203</f>
        <v>9049.583760000001</v>
      </c>
      <c r="H110" s="150">
        <f>E110*100/D110</f>
        <v>5.359042231740941</v>
      </c>
      <c r="I110" s="152">
        <f t="shared" si="1"/>
        <v>-296418.64777</v>
      </c>
    </row>
    <row r="111" spans="1:9" ht="13.5" thickBot="1">
      <c r="A111" s="117" t="s">
        <v>222</v>
      </c>
      <c r="B111" s="119" t="s">
        <v>223</v>
      </c>
      <c r="C111" s="190">
        <f>C112+C115+C144+C183</f>
        <v>313203.34742999997</v>
      </c>
      <c r="D111" s="190">
        <f>D112+D115+D144+D183</f>
        <v>313203.34742999997</v>
      </c>
      <c r="E111" s="282">
        <f>E112+E115+E144+E183</f>
        <v>16924.716</v>
      </c>
      <c r="F111" s="118"/>
      <c r="G111" s="118">
        <f>G112+G115+G144+G183</f>
        <v>10155.029000000002</v>
      </c>
      <c r="H111" s="118">
        <f>E111*100/D111</f>
        <v>5.403746843345161</v>
      </c>
      <c r="I111" s="120">
        <f t="shared" si="1"/>
        <v>-296278.63142999995</v>
      </c>
    </row>
    <row r="112" spans="1:9" ht="13.5" thickBot="1">
      <c r="A112" s="123" t="s">
        <v>122</v>
      </c>
      <c r="B112" s="124" t="s">
        <v>123</v>
      </c>
      <c r="C112" s="125">
        <f>C113+C114</f>
        <v>100951</v>
      </c>
      <c r="D112" s="125">
        <f>D113+D114</f>
        <v>100951</v>
      </c>
      <c r="E112" s="280">
        <f>E113+E114</f>
        <v>4846</v>
      </c>
      <c r="F112" s="125"/>
      <c r="G112" s="125">
        <f>G113+G114</f>
        <v>4335</v>
      </c>
      <c r="H112" s="150">
        <f>E112*100/D112</f>
        <v>4.800348684015018</v>
      </c>
      <c r="I112" s="152">
        <f t="shared" si="1"/>
        <v>-96105</v>
      </c>
    </row>
    <row r="113" spans="1:9" ht="12.75">
      <c r="A113" s="41" t="s">
        <v>124</v>
      </c>
      <c r="B113" s="87" t="s">
        <v>125</v>
      </c>
      <c r="C113" s="191">
        <v>100951</v>
      </c>
      <c r="D113" s="191">
        <v>100951</v>
      </c>
      <c r="E113" s="286">
        <v>4846</v>
      </c>
      <c r="F113" s="46"/>
      <c r="G113" s="41">
        <v>4335</v>
      </c>
      <c r="H113" s="44">
        <f>E113*100/D113</f>
        <v>4.800348684015018</v>
      </c>
      <c r="I113" s="45">
        <f t="shared" si="1"/>
        <v>-96105</v>
      </c>
    </row>
    <row r="114" spans="1:9" ht="26.25" thickBot="1">
      <c r="A114" s="166" t="s">
        <v>208</v>
      </c>
      <c r="B114" s="122" t="s">
        <v>210</v>
      </c>
      <c r="C114" s="192"/>
      <c r="D114" s="192"/>
      <c r="E114" s="284"/>
      <c r="G114" s="46"/>
      <c r="H114" s="59"/>
      <c r="I114" s="61"/>
    </row>
    <row r="115" spans="1:10" ht="13.5" thickBot="1">
      <c r="A115" s="123" t="s">
        <v>126</v>
      </c>
      <c r="B115" s="124" t="s">
        <v>127</v>
      </c>
      <c r="C115" s="125">
        <f>C118+C119+C120+C121+C129+C116+C122+C127</f>
        <v>17900</v>
      </c>
      <c r="D115" s="125">
        <f>D118+D119+D120+D121+D129+D116+D122+D127</f>
        <v>17900</v>
      </c>
      <c r="E115" s="280">
        <f>E118+E120+E121+E129+E116+E122+E128+E117</f>
        <v>0</v>
      </c>
      <c r="F115" s="126"/>
      <c r="G115" s="125">
        <v>257.904</v>
      </c>
      <c r="H115" s="127">
        <f>E115*100/D115</f>
        <v>0</v>
      </c>
      <c r="I115" s="128">
        <f t="shared" si="1"/>
        <v>-17900</v>
      </c>
      <c r="J115" s="13"/>
    </row>
    <row r="116" spans="1:10" ht="26.25" thickBot="1">
      <c r="A116" s="129" t="s">
        <v>230</v>
      </c>
      <c r="B116" s="130" t="s">
        <v>231</v>
      </c>
      <c r="C116" s="193"/>
      <c r="D116" s="193"/>
      <c r="E116" s="308"/>
      <c r="F116" s="132"/>
      <c r="G116" s="131"/>
      <c r="H116" s="75"/>
      <c r="I116" s="54">
        <f t="shared" si="1"/>
        <v>0</v>
      </c>
      <c r="J116" s="13"/>
    </row>
    <row r="117" spans="1:10" ht="13.5">
      <c r="A117" s="129" t="s">
        <v>316</v>
      </c>
      <c r="B117" s="70" t="s">
        <v>314</v>
      </c>
      <c r="C117" s="198"/>
      <c r="D117" s="198"/>
      <c r="E117" s="285"/>
      <c r="F117" s="137"/>
      <c r="G117" s="137"/>
      <c r="H117" s="75"/>
      <c r="I117" s="54"/>
      <c r="J117" s="13"/>
    </row>
    <row r="118" spans="1:10" ht="12.75">
      <c r="A118" s="58" t="s">
        <v>128</v>
      </c>
      <c r="B118" s="70" t="s">
        <v>129</v>
      </c>
      <c r="C118" s="198"/>
      <c r="D118" s="198"/>
      <c r="E118" s="285"/>
      <c r="F118" s="137"/>
      <c r="G118" s="137"/>
      <c r="H118" s="75"/>
      <c r="I118" s="54">
        <f t="shared" si="1"/>
        <v>0</v>
      </c>
      <c r="J118" s="13"/>
    </row>
    <row r="119" spans="1:9" ht="12.75">
      <c r="A119" s="48" t="s">
        <v>131</v>
      </c>
      <c r="B119" s="85" t="s">
        <v>330</v>
      </c>
      <c r="C119" s="195"/>
      <c r="D119" s="195"/>
      <c r="E119" s="285"/>
      <c r="F119" s="58"/>
      <c r="G119" s="58"/>
      <c r="H119" s="59"/>
      <c r="I119" s="54">
        <f t="shared" si="1"/>
        <v>0</v>
      </c>
    </row>
    <row r="120" spans="1:9" ht="12.75">
      <c r="A120" s="58" t="s">
        <v>133</v>
      </c>
      <c r="B120" s="85" t="s">
        <v>134</v>
      </c>
      <c r="C120" s="196">
        <v>2332.4</v>
      </c>
      <c r="D120" s="196">
        <v>2332.4</v>
      </c>
      <c r="E120" s="285"/>
      <c r="F120" s="58"/>
      <c r="G120" s="59">
        <v>257.904</v>
      </c>
      <c r="H120" s="59">
        <f>E120*100/D120</f>
        <v>0</v>
      </c>
      <c r="I120" s="54">
        <f t="shared" si="1"/>
        <v>-2332.4</v>
      </c>
    </row>
    <row r="121" spans="1:10" s="13" customFormat="1" ht="12.75">
      <c r="A121" s="41" t="s">
        <v>187</v>
      </c>
      <c r="B121" s="87" t="s">
        <v>130</v>
      </c>
      <c r="C121" s="191"/>
      <c r="D121" s="191"/>
      <c r="E121" s="286"/>
      <c r="F121" s="41"/>
      <c r="G121" s="132"/>
      <c r="H121" s="75"/>
      <c r="I121" s="54">
        <f t="shared" si="1"/>
        <v>0</v>
      </c>
      <c r="J121" s="8"/>
    </row>
    <row r="122" spans="1:10" s="13" customFormat="1" ht="12.75">
      <c r="A122" s="133" t="s">
        <v>232</v>
      </c>
      <c r="B122" s="101" t="s">
        <v>227</v>
      </c>
      <c r="C122" s="197"/>
      <c r="D122" s="197"/>
      <c r="E122" s="309"/>
      <c r="F122" s="135"/>
      <c r="G122" s="134"/>
      <c r="H122" s="116"/>
      <c r="I122" s="61">
        <f t="shared" si="1"/>
        <v>0</v>
      </c>
      <c r="J122" s="8"/>
    </row>
    <row r="123" spans="1:10" s="13" customFormat="1" ht="12.75">
      <c r="A123" s="136" t="s">
        <v>233</v>
      </c>
      <c r="B123" s="70" t="s">
        <v>308</v>
      </c>
      <c r="C123" s="198"/>
      <c r="D123" s="198"/>
      <c r="E123" s="285"/>
      <c r="F123" s="58"/>
      <c r="G123" s="58"/>
      <c r="H123" s="59"/>
      <c r="I123" s="61">
        <f t="shared" si="1"/>
        <v>0</v>
      </c>
      <c r="J123" s="8"/>
    </row>
    <row r="124" spans="1:10" s="13" customFormat="1" ht="12.75">
      <c r="A124" s="136" t="s">
        <v>233</v>
      </c>
      <c r="B124" s="101" t="s">
        <v>307</v>
      </c>
      <c r="C124" s="221"/>
      <c r="D124" s="221"/>
      <c r="E124" s="289"/>
      <c r="F124" s="48"/>
      <c r="G124" s="48"/>
      <c r="H124" s="77"/>
      <c r="I124" s="49"/>
      <c r="J124" s="8"/>
    </row>
    <row r="125" spans="1:10" s="13" customFormat="1" ht="12.75">
      <c r="A125" s="136" t="s">
        <v>233</v>
      </c>
      <c r="B125" s="101" t="s">
        <v>309</v>
      </c>
      <c r="C125" s="221"/>
      <c r="D125" s="221"/>
      <c r="E125" s="289"/>
      <c r="F125" s="48"/>
      <c r="G125" s="48"/>
      <c r="H125" s="77"/>
      <c r="I125" s="49"/>
      <c r="J125" s="8"/>
    </row>
    <row r="126" spans="1:10" s="13" customFormat="1" ht="12.75">
      <c r="A126" s="220" t="s">
        <v>188</v>
      </c>
      <c r="B126" s="70" t="s">
        <v>306</v>
      </c>
      <c r="C126" s="221"/>
      <c r="D126" s="221"/>
      <c r="E126" s="289"/>
      <c r="F126" s="48"/>
      <c r="G126" s="48"/>
      <c r="H126" s="77"/>
      <c r="I126" s="49"/>
      <c r="J126" s="8"/>
    </row>
    <row r="127" spans="1:10" s="13" customFormat="1" ht="12.75">
      <c r="A127" s="220" t="s">
        <v>344</v>
      </c>
      <c r="B127" s="70" t="s">
        <v>137</v>
      </c>
      <c r="C127" s="221">
        <v>4915.2</v>
      </c>
      <c r="D127" s="221">
        <v>4915.2</v>
      </c>
      <c r="E127" s="289"/>
      <c r="F127" s="48"/>
      <c r="G127" s="48"/>
      <c r="H127" s="77"/>
      <c r="I127" s="49"/>
      <c r="J127" s="8"/>
    </row>
    <row r="128" spans="1:10" s="13" customFormat="1" ht="13.5" thickBot="1">
      <c r="A128" s="220" t="s">
        <v>311</v>
      </c>
      <c r="B128" s="101" t="s">
        <v>312</v>
      </c>
      <c r="C128" s="221"/>
      <c r="D128" s="221"/>
      <c r="E128" s="289"/>
      <c r="F128" s="48"/>
      <c r="G128" s="48"/>
      <c r="H128" s="77"/>
      <c r="I128" s="49"/>
      <c r="J128" s="8"/>
    </row>
    <row r="129" spans="1:9" ht="13.5" thickBot="1">
      <c r="A129" s="148" t="s">
        <v>135</v>
      </c>
      <c r="B129" s="148" t="s">
        <v>136</v>
      </c>
      <c r="C129" s="222">
        <f>C131+C132+C133+C135+C136+C141+C130+C134</f>
        <v>10652.4</v>
      </c>
      <c r="D129" s="222">
        <f>D131+D132+D133+D135+D136+D141+D130+D134</f>
        <v>10652.4</v>
      </c>
      <c r="E129" s="222">
        <f>E131+E132+E133+E135+E136+E141+E130+E134</f>
        <v>0</v>
      </c>
      <c r="F129" s="151"/>
      <c r="G129" s="151"/>
      <c r="H129" s="151">
        <f>E129*100/D129</f>
        <v>0</v>
      </c>
      <c r="I129" s="152">
        <f t="shared" si="1"/>
        <v>-10652.4</v>
      </c>
    </row>
    <row r="130" spans="1:9" ht="12.75">
      <c r="A130" s="41" t="s">
        <v>135</v>
      </c>
      <c r="B130" s="87" t="s">
        <v>189</v>
      </c>
      <c r="C130" s="191"/>
      <c r="D130" s="191"/>
      <c r="E130" s="286"/>
      <c r="F130" s="75"/>
      <c r="G130" s="75"/>
      <c r="H130" s="75"/>
      <c r="I130" s="54">
        <f t="shared" si="1"/>
        <v>0</v>
      </c>
    </row>
    <row r="131" spans="1:9" ht="12.75">
      <c r="A131" s="48" t="s">
        <v>135</v>
      </c>
      <c r="B131" s="99" t="s">
        <v>138</v>
      </c>
      <c r="C131" s="195">
        <v>10430.1</v>
      </c>
      <c r="D131" s="195">
        <v>10430.1</v>
      </c>
      <c r="E131" s="289"/>
      <c r="F131" s="48"/>
      <c r="G131" s="77"/>
      <c r="H131" s="77">
        <f>E131*100/D131</f>
        <v>0</v>
      </c>
      <c r="I131" s="61">
        <f t="shared" si="1"/>
        <v>-10430.1</v>
      </c>
    </row>
    <row r="132" spans="1:9" ht="12.75">
      <c r="A132" s="48" t="s">
        <v>135</v>
      </c>
      <c r="B132" s="85" t="s">
        <v>139</v>
      </c>
      <c r="C132" s="196">
        <v>222.3</v>
      </c>
      <c r="D132" s="196">
        <v>222.3</v>
      </c>
      <c r="E132" s="285"/>
      <c r="F132" s="77"/>
      <c r="G132" s="59"/>
      <c r="H132" s="77">
        <f>E132*100/D132</f>
        <v>0</v>
      </c>
      <c r="I132" s="61">
        <f t="shared" si="1"/>
        <v>-222.3</v>
      </c>
    </row>
    <row r="133" spans="1:9" ht="12.75">
      <c r="A133" s="48" t="s">
        <v>135</v>
      </c>
      <c r="B133" s="85" t="s">
        <v>238</v>
      </c>
      <c r="C133" s="196"/>
      <c r="D133" s="196"/>
      <c r="E133" s="285"/>
      <c r="F133" s="77"/>
      <c r="G133" s="77"/>
      <c r="H133" s="77"/>
      <c r="I133" s="61">
        <f t="shared" si="1"/>
        <v>0</v>
      </c>
    </row>
    <row r="134" spans="1:9" ht="12.75">
      <c r="A134" s="48" t="s">
        <v>135</v>
      </c>
      <c r="B134" s="87" t="s">
        <v>262</v>
      </c>
      <c r="C134" s="195"/>
      <c r="D134" s="195"/>
      <c r="E134" s="285"/>
      <c r="F134" s="77"/>
      <c r="G134" s="77"/>
      <c r="H134" s="77"/>
      <c r="I134" s="49">
        <f>E134-D134</f>
        <v>0</v>
      </c>
    </row>
    <row r="135" spans="1:9" ht="12.75">
      <c r="A135" s="48" t="s">
        <v>135</v>
      </c>
      <c r="B135" s="87" t="s">
        <v>261</v>
      </c>
      <c r="C135" s="195"/>
      <c r="D135" s="195"/>
      <c r="E135" s="289"/>
      <c r="F135" s="77"/>
      <c r="G135" s="77"/>
      <c r="H135" s="77"/>
      <c r="I135" s="49">
        <f t="shared" si="1"/>
        <v>0</v>
      </c>
    </row>
    <row r="136" spans="1:9" ht="12.75">
      <c r="A136" s="48" t="s">
        <v>135</v>
      </c>
      <c r="B136" s="99" t="s">
        <v>263</v>
      </c>
      <c r="C136" s="195"/>
      <c r="D136" s="195"/>
      <c r="E136" s="285"/>
      <c r="F136" s="59"/>
      <c r="G136" s="59"/>
      <c r="H136" s="59"/>
      <c r="I136" s="61">
        <f t="shared" si="1"/>
        <v>0</v>
      </c>
    </row>
    <row r="137" spans="1:9" ht="12.75">
      <c r="A137" s="48" t="s">
        <v>135</v>
      </c>
      <c r="B137" s="99" t="s">
        <v>303</v>
      </c>
      <c r="C137" s="195"/>
      <c r="D137" s="195"/>
      <c r="E137" s="285"/>
      <c r="F137" s="59"/>
      <c r="G137" s="59"/>
      <c r="H137" s="59"/>
      <c r="I137" s="61">
        <f t="shared" si="1"/>
        <v>0</v>
      </c>
    </row>
    <row r="138" spans="1:9" ht="12.75">
      <c r="A138" s="48" t="s">
        <v>135</v>
      </c>
      <c r="B138" s="99" t="s">
        <v>302</v>
      </c>
      <c r="C138" s="195"/>
      <c r="D138" s="195"/>
      <c r="E138" s="285"/>
      <c r="F138" s="59"/>
      <c r="G138" s="59"/>
      <c r="H138" s="59"/>
      <c r="I138" s="61">
        <f t="shared" si="1"/>
        <v>0</v>
      </c>
    </row>
    <row r="139" spans="1:9" ht="12.75">
      <c r="A139" s="48" t="s">
        <v>135</v>
      </c>
      <c r="B139" s="99" t="s">
        <v>304</v>
      </c>
      <c r="C139" s="195"/>
      <c r="D139" s="195"/>
      <c r="E139" s="285"/>
      <c r="F139" s="59"/>
      <c r="G139" s="59"/>
      <c r="H139" s="59"/>
      <c r="I139" s="61">
        <f t="shared" si="1"/>
        <v>0</v>
      </c>
    </row>
    <row r="140" spans="1:9" ht="12.75">
      <c r="A140" s="48" t="s">
        <v>135</v>
      </c>
      <c r="B140" s="85" t="s">
        <v>295</v>
      </c>
      <c r="C140" s="196"/>
      <c r="D140" s="196"/>
      <c r="E140" s="285"/>
      <c r="F140" s="59"/>
      <c r="G140" s="59"/>
      <c r="H140" s="59"/>
      <c r="I140" s="61">
        <f>E140-D140</f>
        <v>0</v>
      </c>
    </row>
    <row r="141" spans="1:9" ht="12.75">
      <c r="A141" s="48" t="s">
        <v>135</v>
      </c>
      <c r="B141" s="85" t="s">
        <v>310</v>
      </c>
      <c r="C141" s="196"/>
      <c r="D141" s="196"/>
      <c r="E141" s="285"/>
      <c r="F141" s="59"/>
      <c r="G141" s="59"/>
      <c r="H141" s="59"/>
      <c r="I141" s="61">
        <f t="shared" si="1"/>
        <v>0</v>
      </c>
    </row>
    <row r="142" spans="1:9" ht="12.75">
      <c r="A142" s="76" t="s">
        <v>135</v>
      </c>
      <c r="B142" s="99" t="s">
        <v>315</v>
      </c>
      <c r="C142" s="195"/>
      <c r="D142" s="195"/>
      <c r="E142" s="289"/>
      <c r="F142" s="77"/>
      <c r="G142" s="59"/>
      <c r="H142" s="59"/>
      <c r="I142" s="61">
        <f t="shared" si="1"/>
        <v>0</v>
      </c>
    </row>
    <row r="143" spans="1:9" ht="13.5" thickBot="1">
      <c r="A143" s="76" t="s">
        <v>135</v>
      </c>
      <c r="B143" s="101" t="s">
        <v>313</v>
      </c>
      <c r="C143" s="276"/>
      <c r="D143" s="276"/>
      <c r="E143" s="289"/>
      <c r="F143" s="210">
        <f>C143-D143</f>
        <v>0</v>
      </c>
      <c r="G143" s="48"/>
      <c r="H143" s="48"/>
      <c r="I143" s="48"/>
    </row>
    <row r="144" spans="1:9" ht="13.5" thickBot="1">
      <c r="A144" s="165" t="s">
        <v>141</v>
      </c>
      <c r="B144" s="165" t="s">
        <v>142</v>
      </c>
      <c r="C144" s="315">
        <f>C153+C146+C147+C148+C149+C150+C151+C152+C176+C177+C178+C179+C180+C181</f>
        <v>171990.19999999998</v>
      </c>
      <c r="D144" s="315">
        <f>D153+D146+D147+D148+D149+D150+D151+D152+D176+D177+D178+D179+D180+D181</f>
        <v>171990.19999999998</v>
      </c>
      <c r="E144" s="316">
        <f>E153+E146+E147+E148+E149+E150+E151+E152+E176+E177+E178+E179+E180+E181</f>
        <v>12038.716000000002</v>
      </c>
      <c r="F144" s="315">
        <f>F153+F146+F147+F148+F149+F150+F151+F152+F176+F177+F178+F179+F180+F181</f>
        <v>0</v>
      </c>
      <c r="G144" s="315">
        <f>G153+G146+G147+G148+G149+G150+G151+G152+G176+G177+G178+G179+G180+G181</f>
        <v>4922.8</v>
      </c>
      <c r="H144" s="179">
        <f>E144*100/D144</f>
        <v>6.999652305770913</v>
      </c>
      <c r="I144" s="279">
        <f t="shared" si="1"/>
        <v>-159951.48399999997</v>
      </c>
    </row>
    <row r="145" spans="1:9" ht="24" customHeight="1">
      <c r="A145" s="41" t="s">
        <v>206</v>
      </c>
      <c r="B145" s="182" t="s">
        <v>207</v>
      </c>
      <c r="C145" s="209"/>
      <c r="D145" s="209"/>
      <c r="E145" s="286"/>
      <c r="F145" s="121"/>
      <c r="G145" s="132"/>
      <c r="H145" s="84"/>
      <c r="I145" s="26"/>
    </row>
    <row r="146" spans="1:9" ht="12.75">
      <c r="A146" s="41" t="s">
        <v>143</v>
      </c>
      <c r="B146" s="146" t="s">
        <v>144</v>
      </c>
      <c r="C146" s="201"/>
      <c r="D146" s="201"/>
      <c r="E146" s="284"/>
      <c r="F146" s="46"/>
      <c r="G146" s="46">
        <v>363.5</v>
      </c>
      <c r="H146" s="75"/>
      <c r="I146" s="54">
        <f t="shared" si="1"/>
        <v>0</v>
      </c>
    </row>
    <row r="147" spans="1:9" ht="25.5">
      <c r="A147" s="41" t="s">
        <v>180</v>
      </c>
      <c r="B147" s="147" t="s">
        <v>195</v>
      </c>
      <c r="C147" s="202"/>
      <c r="D147" s="202"/>
      <c r="E147" s="285"/>
      <c r="F147" s="58"/>
      <c r="G147" s="59">
        <v>1800</v>
      </c>
      <c r="H147" s="59"/>
      <c r="I147" s="54">
        <f t="shared" si="1"/>
        <v>0</v>
      </c>
    </row>
    <row r="148" spans="1:9" ht="38.25">
      <c r="A148" s="58" t="s">
        <v>209</v>
      </c>
      <c r="B148" s="147" t="s">
        <v>211</v>
      </c>
      <c r="C148" s="201"/>
      <c r="D148" s="201"/>
      <c r="E148" s="285"/>
      <c r="F148" s="58"/>
      <c r="G148" s="58">
        <v>8.3</v>
      </c>
      <c r="H148" s="59"/>
      <c r="I148" s="54"/>
    </row>
    <row r="149" spans="1:10" ht="12.75">
      <c r="A149" s="58" t="s">
        <v>146</v>
      </c>
      <c r="B149" s="85" t="s">
        <v>147</v>
      </c>
      <c r="C149" s="191"/>
      <c r="D149" s="191"/>
      <c r="E149" s="285"/>
      <c r="F149" s="58"/>
      <c r="G149" s="58"/>
      <c r="H149" s="59"/>
      <c r="I149" s="54">
        <f t="shared" si="1"/>
        <v>0</v>
      </c>
      <c r="J149" s="13"/>
    </row>
    <row r="150" spans="1:10" ht="25.5">
      <c r="A150" s="58" t="s">
        <v>203</v>
      </c>
      <c r="B150" s="147" t="s">
        <v>204</v>
      </c>
      <c r="C150" s="201"/>
      <c r="D150" s="201"/>
      <c r="E150" s="285"/>
      <c r="F150" s="58"/>
      <c r="G150" s="59"/>
      <c r="H150" s="59"/>
      <c r="I150" s="54"/>
      <c r="J150" s="13"/>
    </row>
    <row r="151" spans="1:10" s="13" customFormat="1" ht="12.75">
      <c r="A151" s="58" t="s">
        <v>148</v>
      </c>
      <c r="B151" s="85" t="s">
        <v>149</v>
      </c>
      <c r="C151" s="191"/>
      <c r="D151" s="191"/>
      <c r="E151" s="285"/>
      <c r="F151" s="58"/>
      <c r="G151" s="58"/>
      <c r="H151" s="59"/>
      <c r="I151" s="54">
        <f t="shared" si="1"/>
        <v>0</v>
      </c>
      <c r="J151" s="8"/>
    </row>
    <row r="152" spans="1:9" ht="13.5" thickBot="1">
      <c r="A152" s="48" t="s">
        <v>150</v>
      </c>
      <c r="B152" s="99" t="s">
        <v>151</v>
      </c>
      <c r="C152" s="194"/>
      <c r="D152" s="194"/>
      <c r="E152" s="289"/>
      <c r="F152" s="48"/>
      <c r="G152" s="206">
        <v>375</v>
      </c>
      <c r="H152" s="77"/>
      <c r="I152" s="45">
        <f t="shared" si="1"/>
        <v>0</v>
      </c>
    </row>
    <row r="153" spans="1:9" ht="13.5" thickBot="1">
      <c r="A153" s="148" t="s">
        <v>152</v>
      </c>
      <c r="B153" s="149" t="s">
        <v>153</v>
      </c>
      <c r="C153" s="125">
        <f>C157+C158+C162+C163+C171+C172+C170+C173+C154+C156+C155+C160+C161+C164+C165+C166+C174+C159</f>
        <v>124649.99999999999</v>
      </c>
      <c r="D153" s="125">
        <f>D157+D158+D162+D163+D171+D172+D170+D173+D154+D156+D155+D160+D161+D164+D165+D166+D174+D159</f>
        <v>124649.99999999999</v>
      </c>
      <c r="E153" s="280">
        <f>E157+E158+E162+E163+E171+E172+E170+E173+E154+E156+E155+E160+E161+E164+E165+E166+E174+E159</f>
        <v>9523.716000000002</v>
      </c>
      <c r="F153" s="125">
        <f>F157+F158+F162+F163+F171+F172+F170+F173+F154+F156+F155+F160+F161+F164+F165+F166+F174</f>
        <v>0</v>
      </c>
      <c r="G153" s="125">
        <f>G157+G158+G162+G163+G171+G172+G170+G173+G154+G156+G155+G160+G161+G164+G165+G166+G174</f>
        <v>0</v>
      </c>
      <c r="H153" s="151">
        <f aca="true" t="shared" si="2" ref="H151:H160">E153*100/D153</f>
        <v>7.640365824308065</v>
      </c>
      <c r="I153" s="152">
        <f t="shared" si="1"/>
        <v>-115126.28399999999</v>
      </c>
    </row>
    <row r="154" spans="1:9" ht="12.75">
      <c r="A154" s="41" t="s">
        <v>152</v>
      </c>
      <c r="B154" s="85" t="s">
        <v>145</v>
      </c>
      <c r="C154" s="191"/>
      <c r="D154" s="191"/>
      <c r="E154" s="286"/>
      <c r="F154" s="121"/>
      <c r="G154" s="134"/>
      <c r="H154" s="75"/>
      <c r="I154" s="54">
        <f>E154-D154</f>
        <v>0</v>
      </c>
    </row>
    <row r="155" spans="1:9" ht="24" customHeight="1">
      <c r="A155" s="41" t="s">
        <v>152</v>
      </c>
      <c r="B155" s="146" t="s">
        <v>201</v>
      </c>
      <c r="C155" s="201">
        <v>2266.6</v>
      </c>
      <c r="D155" s="201">
        <v>2266.6</v>
      </c>
      <c r="E155" s="286"/>
      <c r="F155" s="121"/>
      <c r="G155" s="137"/>
      <c r="H155" s="75">
        <f t="shared" si="2"/>
        <v>0</v>
      </c>
      <c r="I155" s="54">
        <f>E155-D155</f>
        <v>-2266.6</v>
      </c>
    </row>
    <row r="156" spans="1:9" ht="12" customHeight="1">
      <c r="A156" s="41" t="s">
        <v>152</v>
      </c>
      <c r="B156" s="146" t="s">
        <v>214</v>
      </c>
      <c r="C156" s="201">
        <v>36</v>
      </c>
      <c r="D156" s="201">
        <v>36</v>
      </c>
      <c r="E156" s="286"/>
      <c r="F156" s="121"/>
      <c r="G156" s="137"/>
      <c r="H156" s="59">
        <f t="shared" si="2"/>
        <v>0</v>
      </c>
      <c r="I156" s="26">
        <f>E156-D156</f>
        <v>-36</v>
      </c>
    </row>
    <row r="157" spans="1:9" ht="12.75">
      <c r="A157" s="41" t="s">
        <v>152</v>
      </c>
      <c r="B157" s="146" t="s">
        <v>154</v>
      </c>
      <c r="C157" s="201">
        <v>10781</v>
      </c>
      <c r="D157" s="201">
        <v>10781</v>
      </c>
      <c r="E157" s="286">
        <v>301.808</v>
      </c>
      <c r="F157" s="75"/>
      <c r="G157" s="75"/>
      <c r="H157" s="75">
        <f t="shared" si="2"/>
        <v>2.7994434653557185</v>
      </c>
      <c r="I157" s="54">
        <f t="shared" si="1"/>
        <v>-10479.192</v>
      </c>
    </row>
    <row r="158" spans="1:9" ht="12.75">
      <c r="A158" s="58" t="s">
        <v>152</v>
      </c>
      <c r="B158" s="85" t="s">
        <v>155</v>
      </c>
      <c r="C158" s="196">
        <v>97299.7</v>
      </c>
      <c r="D158" s="196">
        <v>97299.7</v>
      </c>
      <c r="E158" s="285">
        <v>8100</v>
      </c>
      <c r="F158" s="58"/>
      <c r="G158" s="58"/>
      <c r="H158" s="59">
        <f t="shared" si="2"/>
        <v>8.32479442382659</v>
      </c>
      <c r="I158" s="54">
        <f t="shared" si="1"/>
        <v>-89199.7</v>
      </c>
    </row>
    <row r="159" spans="1:9" ht="12.75">
      <c r="A159" s="58" t="s">
        <v>152</v>
      </c>
      <c r="B159" s="85" t="s">
        <v>345</v>
      </c>
      <c r="C159" s="196">
        <v>11916.3</v>
      </c>
      <c r="D159" s="196">
        <v>11916.3</v>
      </c>
      <c r="E159" s="285">
        <v>992</v>
      </c>
      <c r="F159" s="58"/>
      <c r="G159" s="58"/>
      <c r="H159" s="75"/>
      <c r="I159" s="54"/>
    </row>
    <row r="160" spans="1:9" ht="12.75">
      <c r="A160" s="58" t="s">
        <v>152</v>
      </c>
      <c r="B160" s="85" t="s">
        <v>266</v>
      </c>
      <c r="C160" s="196"/>
      <c r="D160" s="196"/>
      <c r="E160" s="285"/>
      <c r="F160" s="58"/>
      <c r="G160" s="58"/>
      <c r="H160" s="75"/>
      <c r="I160" s="54">
        <f>E160-D160</f>
        <v>0</v>
      </c>
    </row>
    <row r="161" spans="1:9" ht="12.75">
      <c r="A161" s="58" t="s">
        <v>152</v>
      </c>
      <c r="B161" s="85" t="s">
        <v>267</v>
      </c>
      <c r="C161" s="196"/>
      <c r="D161" s="196"/>
      <c r="E161" s="285"/>
      <c r="F161" s="58"/>
      <c r="G161" s="58"/>
      <c r="H161" s="59"/>
      <c r="I161" s="54"/>
    </row>
    <row r="162" spans="1:9" ht="12.75">
      <c r="A162" s="58" t="s">
        <v>152</v>
      </c>
      <c r="B162" s="85" t="s">
        <v>156</v>
      </c>
      <c r="C162" s="196"/>
      <c r="D162" s="196"/>
      <c r="E162" s="285"/>
      <c r="F162" s="58"/>
      <c r="G162" s="58"/>
      <c r="H162" s="59"/>
      <c r="I162" s="54">
        <f t="shared" si="1"/>
        <v>0</v>
      </c>
    </row>
    <row r="163" spans="1:9" ht="12.75">
      <c r="A163" s="58" t="s">
        <v>152</v>
      </c>
      <c r="B163" s="85" t="s">
        <v>157</v>
      </c>
      <c r="C163" s="196">
        <v>419.4</v>
      </c>
      <c r="D163" s="196">
        <v>419.4</v>
      </c>
      <c r="E163" s="285">
        <v>104.85</v>
      </c>
      <c r="F163" s="58"/>
      <c r="G163" s="58"/>
      <c r="H163" s="59">
        <f>E163*100/D163</f>
        <v>25</v>
      </c>
      <c r="I163" s="54">
        <f t="shared" si="1"/>
        <v>-314.54999999999995</v>
      </c>
    </row>
    <row r="164" spans="1:9" ht="12.75">
      <c r="A164" s="58" t="s">
        <v>152</v>
      </c>
      <c r="B164" s="85" t="s">
        <v>264</v>
      </c>
      <c r="C164" s="196"/>
      <c r="D164" s="196"/>
      <c r="E164" s="285"/>
      <c r="F164" s="58"/>
      <c r="G164" s="58"/>
      <c r="H164" s="59"/>
      <c r="I164" s="54">
        <f t="shared" si="1"/>
        <v>0</v>
      </c>
    </row>
    <row r="165" spans="1:9" ht="12.75">
      <c r="A165" s="58" t="s">
        <v>152</v>
      </c>
      <c r="B165" s="85" t="s">
        <v>265</v>
      </c>
      <c r="C165" s="196">
        <v>12.7</v>
      </c>
      <c r="D165" s="196">
        <v>12.7</v>
      </c>
      <c r="E165" s="285">
        <v>1.058</v>
      </c>
      <c r="F165" s="58"/>
      <c r="G165" s="58"/>
      <c r="H165" s="59">
        <f>E165*100/D165</f>
        <v>8.330708661417324</v>
      </c>
      <c r="I165" s="54">
        <f t="shared" si="1"/>
        <v>-11.642</v>
      </c>
    </row>
    <row r="166" spans="1:9" ht="13.5" thickBot="1">
      <c r="A166" s="58" t="s">
        <v>152</v>
      </c>
      <c r="B166" s="99" t="s">
        <v>205</v>
      </c>
      <c r="C166" s="195"/>
      <c r="D166" s="195"/>
      <c r="E166" s="289"/>
      <c r="F166" s="48"/>
      <c r="G166" s="48"/>
      <c r="H166" s="77"/>
      <c r="I166" s="45"/>
    </row>
    <row r="167" spans="1:9" s="13" customFormat="1" ht="13.5" thickBot="1">
      <c r="A167" s="10" t="s">
        <v>2</v>
      </c>
      <c r="B167" s="229"/>
      <c r="C167" s="232" t="s">
        <v>228</v>
      </c>
      <c r="D167" s="232" t="s">
        <v>228</v>
      </c>
      <c r="E167" s="310" t="s">
        <v>3</v>
      </c>
      <c r="F167" s="233"/>
      <c r="G167" s="243" t="s">
        <v>3</v>
      </c>
      <c r="H167" s="334" t="s">
        <v>183</v>
      </c>
      <c r="I167" s="335"/>
    </row>
    <row r="168" spans="1:9" s="13" customFormat="1" ht="12.75">
      <c r="A168" s="14" t="s">
        <v>4</v>
      </c>
      <c r="B168" s="230" t="s">
        <v>5</v>
      </c>
      <c r="C168" s="234" t="s">
        <v>182</v>
      </c>
      <c r="D168" s="234" t="s">
        <v>182</v>
      </c>
      <c r="E168" s="303" t="s">
        <v>260</v>
      </c>
      <c r="F168" s="17"/>
      <c r="G168" s="248" t="s">
        <v>260</v>
      </c>
      <c r="H168" s="228" t="s">
        <v>8</v>
      </c>
      <c r="I168" s="229" t="s">
        <v>9</v>
      </c>
    </row>
    <row r="169" spans="1:9" ht="11.25" customHeight="1" thickBot="1">
      <c r="A169" s="19" t="s">
        <v>7</v>
      </c>
      <c r="B169" s="231"/>
      <c r="C169" s="235" t="s">
        <v>6</v>
      </c>
      <c r="D169" s="235" t="s">
        <v>6</v>
      </c>
      <c r="E169" s="311" t="s">
        <v>348</v>
      </c>
      <c r="F169" s="236"/>
      <c r="G169" s="238" t="s">
        <v>243</v>
      </c>
      <c r="H169" s="119"/>
      <c r="I169" s="138"/>
    </row>
    <row r="170" spans="1:9" ht="12.75">
      <c r="A170" s="58" t="s">
        <v>152</v>
      </c>
      <c r="B170" s="87" t="s">
        <v>158</v>
      </c>
      <c r="C170" s="191">
        <v>1628.9</v>
      </c>
      <c r="D170" s="191">
        <v>1628.9</v>
      </c>
      <c r="E170" s="285"/>
      <c r="F170" s="41"/>
      <c r="G170" s="41"/>
      <c r="H170" s="75">
        <f>E170*100/D170</f>
        <v>0</v>
      </c>
      <c r="I170" s="54">
        <f t="shared" si="1"/>
        <v>-1628.9</v>
      </c>
    </row>
    <row r="171" spans="1:9" ht="12.75">
      <c r="A171" s="58" t="s">
        <v>152</v>
      </c>
      <c r="B171" s="85" t="s">
        <v>159</v>
      </c>
      <c r="C171" s="196"/>
      <c r="D171" s="196"/>
      <c r="E171" s="285"/>
      <c r="F171" s="59"/>
      <c r="G171" s="59"/>
      <c r="H171" s="59"/>
      <c r="I171" s="54">
        <f t="shared" si="1"/>
        <v>0</v>
      </c>
    </row>
    <row r="172" spans="1:9" ht="12.75">
      <c r="A172" s="58" t="s">
        <v>152</v>
      </c>
      <c r="B172" s="85" t="s">
        <v>160</v>
      </c>
      <c r="C172" s="196">
        <v>289.4</v>
      </c>
      <c r="D172" s="196">
        <v>289.4</v>
      </c>
      <c r="E172" s="285">
        <v>24</v>
      </c>
      <c r="F172" s="58"/>
      <c r="G172" s="58"/>
      <c r="H172" s="59">
        <f>E172*100/D172</f>
        <v>8.2930200414651</v>
      </c>
      <c r="I172" s="54">
        <f t="shared" si="1"/>
        <v>-265.4</v>
      </c>
    </row>
    <row r="173" spans="1:9" ht="12.75">
      <c r="A173" s="58" t="s">
        <v>152</v>
      </c>
      <c r="B173" s="85" t="s">
        <v>161</v>
      </c>
      <c r="C173" s="191"/>
      <c r="D173" s="191"/>
      <c r="E173" s="289"/>
      <c r="F173" s="77"/>
      <c r="G173" s="77"/>
      <c r="H173" s="59"/>
      <c r="I173" s="54">
        <f t="shared" si="1"/>
        <v>0</v>
      </c>
    </row>
    <row r="174" spans="1:9" ht="12.75">
      <c r="A174" s="58" t="s">
        <v>152</v>
      </c>
      <c r="B174" s="87" t="s">
        <v>268</v>
      </c>
      <c r="C174" s="191"/>
      <c r="D174" s="191"/>
      <c r="E174" s="289"/>
      <c r="F174" s="77"/>
      <c r="G174" s="77"/>
      <c r="H174" s="59"/>
      <c r="I174" s="54">
        <f t="shared" si="1"/>
        <v>0</v>
      </c>
    </row>
    <row r="175" spans="1:9" ht="12.75">
      <c r="A175" s="58" t="s">
        <v>152</v>
      </c>
      <c r="B175" s="87" t="s">
        <v>269</v>
      </c>
      <c r="C175" s="191"/>
      <c r="D175" s="191"/>
      <c r="E175" s="289"/>
      <c r="F175" s="77"/>
      <c r="G175" s="77"/>
      <c r="H175" s="59"/>
      <c r="I175" s="54"/>
    </row>
    <row r="176" spans="1:9" ht="48.75" customHeight="1">
      <c r="A176" s="41" t="s">
        <v>287</v>
      </c>
      <c r="B176" s="146" t="s">
        <v>213</v>
      </c>
      <c r="C176" s="203">
        <v>2007.1</v>
      </c>
      <c r="D176" s="203">
        <v>2007.1</v>
      </c>
      <c r="E176" s="289"/>
      <c r="F176" s="77"/>
      <c r="G176" s="77"/>
      <c r="H176" s="59">
        <f aca="true" t="shared" si="3" ref="H176:H183">E176*100/D176</f>
        <v>0</v>
      </c>
      <c r="I176" s="54">
        <f t="shared" si="1"/>
        <v>-2007.1</v>
      </c>
    </row>
    <row r="177" spans="1:9" ht="11.25" customHeight="1">
      <c r="A177" s="41" t="s">
        <v>162</v>
      </c>
      <c r="B177" s="87" t="s">
        <v>163</v>
      </c>
      <c r="C177" s="204">
        <v>7621.9</v>
      </c>
      <c r="D177" s="204">
        <v>7621.9</v>
      </c>
      <c r="E177" s="285">
        <v>590</v>
      </c>
      <c r="F177" s="59"/>
      <c r="G177" s="59">
        <v>905</v>
      </c>
      <c r="H177" s="59">
        <f t="shared" si="3"/>
        <v>7.7408520185255645</v>
      </c>
      <c r="I177" s="54">
        <f t="shared" si="1"/>
        <v>-7031.9</v>
      </c>
    </row>
    <row r="178" spans="1:9" ht="12.75">
      <c r="A178" s="41" t="s">
        <v>162</v>
      </c>
      <c r="B178" s="87" t="s">
        <v>164</v>
      </c>
      <c r="C178" s="204">
        <v>3724.8</v>
      </c>
      <c r="D178" s="204">
        <v>3724.8</v>
      </c>
      <c r="E178" s="285">
        <v>310</v>
      </c>
      <c r="F178" s="59"/>
      <c r="G178" s="59"/>
      <c r="H178" s="59">
        <f t="shared" si="3"/>
        <v>8.322594501718212</v>
      </c>
      <c r="I178" s="61">
        <f t="shared" si="1"/>
        <v>-3414.8</v>
      </c>
    </row>
    <row r="179" spans="1:9" ht="12.75">
      <c r="A179" s="46" t="s">
        <v>165</v>
      </c>
      <c r="B179" s="94" t="s">
        <v>166</v>
      </c>
      <c r="C179" s="205">
        <v>1660.4</v>
      </c>
      <c r="D179" s="205">
        <v>1660.4</v>
      </c>
      <c r="E179" s="299"/>
      <c r="F179" s="51"/>
      <c r="G179" s="51"/>
      <c r="H179" s="77">
        <f t="shared" si="3"/>
        <v>0</v>
      </c>
      <c r="I179" s="45">
        <f t="shared" si="1"/>
        <v>-1660.4</v>
      </c>
    </row>
    <row r="180" spans="1:9" ht="16.5" thickBot="1">
      <c r="A180" s="48" t="s">
        <v>270</v>
      </c>
      <c r="B180" s="101" t="s">
        <v>317</v>
      </c>
      <c r="C180" s="206"/>
      <c r="D180" s="206"/>
      <c r="E180" s="289"/>
      <c r="F180" s="31"/>
      <c r="G180" s="31"/>
      <c r="H180" s="77"/>
      <c r="I180" s="49">
        <f t="shared" si="1"/>
        <v>0</v>
      </c>
    </row>
    <row r="181" spans="1:9" ht="13.5" thickBot="1">
      <c r="A181" s="123" t="s">
        <v>167</v>
      </c>
      <c r="B181" s="124" t="s">
        <v>168</v>
      </c>
      <c r="C181" s="125">
        <f>C182</f>
        <v>32326</v>
      </c>
      <c r="D181" s="125">
        <f>D182</f>
        <v>32326</v>
      </c>
      <c r="E181" s="312">
        <f>E182</f>
        <v>1615</v>
      </c>
      <c r="F181" s="179"/>
      <c r="G181" s="179">
        <f>G182</f>
        <v>1471</v>
      </c>
      <c r="H181" s="180">
        <f t="shared" si="3"/>
        <v>4.995978469343562</v>
      </c>
      <c r="I181" s="181">
        <f t="shared" si="1"/>
        <v>-30711</v>
      </c>
    </row>
    <row r="182" spans="1:9" ht="13.5" thickBot="1">
      <c r="A182" s="154" t="s">
        <v>169</v>
      </c>
      <c r="B182" s="155" t="s">
        <v>170</v>
      </c>
      <c r="C182" s="205">
        <v>32326</v>
      </c>
      <c r="D182" s="205">
        <v>32326</v>
      </c>
      <c r="E182" s="309">
        <v>1615</v>
      </c>
      <c r="F182" s="135"/>
      <c r="G182" s="135">
        <v>1471</v>
      </c>
      <c r="H182" s="44">
        <f t="shared" si="3"/>
        <v>4.995978469343562</v>
      </c>
      <c r="I182" s="45">
        <f t="shared" si="1"/>
        <v>-30711</v>
      </c>
    </row>
    <row r="183" spans="1:9" ht="13.5" thickBot="1">
      <c r="A183" s="123" t="s">
        <v>171</v>
      </c>
      <c r="B183" s="124" t="s">
        <v>197</v>
      </c>
      <c r="C183" s="125">
        <f>C194+C195+C185+C189+C190</f>
        <v>22362.14743</v>
      </c>
      <c r="D183" s="125">
        <f>D194+D195+D185+D189+D190</f>
        <v>22362.14743</v>
      </c>
      <c r="E183" s="280">
        <f>E194+E195+E185+E189+E190+E186+E187+E192+E193+E188+E191</f>
        <v>40</v>
      </c>
      <c r="F183" s="158"/>
      <c r="G183" s="150">
        <f>G184+G194+G195</f>
        <v>639.325</v>
      </c>
      <c r="H183" s="151">
        <f t="shared" si="3"/>
        <v>0.17887369773055825</v>
      </c>
      <c r="I183" s="152">
        <f t="shared" si="1"/>
        <v>-22322.14743</v>
      </c>
    </row>
    <row r="184" spans="1:9" ht="13.5" thickBot="1">
      <c r="A184" s="123" t="s">
        <v>173</v>
      </c>
      <c r="B184" s="124" t="s">
        <v>197</v>
      </c>
      <c r="C184" s="317"/>
      <c r="D184" s="317"/>
      <c r="E184" s="318">
        <f>E185+E186+E187+E189</f>
        <v>0</v>
      </c>
      <c r="F184" s="158"/>
      <c r="G184" s="326">
        <f>G185+G186+G187+G189+G188</f>
        <v>0</v>
      </c>
      <c r="H184" s="180"/>
      <c r="I184" s="181"/>
    </row>
    <row r="185" spans="1:9" ht="12.75">
      <c r="A185" s="41" t="s">
        <v>173</v>
      </c>
      <c r="B185" s="87" t="s">
        <v>172</v>
      </c>
      <c r="C185" s="191"/>
      <c r="D185" s="191"/>
      <c r="E185" s="286"/>
      <c r="F185" s="157"/>
      <c r="G185" s="75"/>
      <c r="H185" s="44"/>
      <c r="I185" s="45">
        <f>E185-D185</f>
        <v>0</v>
      </c>
    </row>
    <row r="186" spans="1:9" ht="12.75">
      <c r="A186" s="41" t="s">
        <v>173</v>
      </c>
      <c r="B186" s="94" t="s">
        <v>294</v>
      </c>
      <c r="C186" s="196"/>
      <c r="D186" s="196"/>
      <c r="E186" s="286"/>
      <c r="F186" s="157"/>
      <c r="G186" s="75"/>
      <c r="H186" s="59"/>
      <c r="I186" s="61">
        <f>E186-D186</f>
        <v>0</v>
      </c>
    </row>
    <row r="187" spans="1:9" ht="12.75">
      <c r="A187" s="41" t="s">
        <v>173</v>
      </c>
      <c r="B187" s="70" t="s">
        <v>297</v>
      </c>
      <c r="C187" s="196"/>
      <c r="D187" s="196"/>
      <c r="E187" s="286"/>
      <c r="F187" s="157"/>
      <c r="G187" s="75"/>
      <c r="H187" s="44"/>
      <c r="I187" s="45">
        <f>E187-D187</f>
        <v>0</v>
      </c>
    </row>
    <row r="188" spans="1:9" ht="12.75">
      <c r="A188" s="41" t="s">
        <v>327</v>
      </c>
      <c r="B188" s="99" t="s">
        <v>329</v>
      </c>
      <c r="C188" s="194"/>
      <c r="D188" s="194"/>
      <c r="E188" s="286"/>
      <c r="F188" s="157"/>
      <c r="G188" s="75"/>
      <c r="H188" s="59"/>
      <c r="I188" s="61"/>
    </row>
    <row r="189" spans="1:9" ht="15.75" customHeight="1">
      <c r="A189" s="58" t="s">
        <v>198</v>
      </c>
      <c r="B189" s="156" t="s">
        <v>290</v>
      </c>
      <c r="C189" s="202"/>
      <c r="D189" s="202"/>
      <c r="E189" s="286"/>
      <c r="F189" s="157"/>
      <c r="G189" s="75"/>
      <c r="H189" s="59"/>
      <c r="I189" s="61">
        <f>E189-D189</f>
        <v>0</v>
      </c>
    </row>
    <row r="190" spans="1:9" ht="30.75" customHeight="1">
      <c r="A190" s="48" t="s">
        <v>225</v>
      </c>
      <c r="B190" s="156" t="s">
        <v>226</v>
      </c>
      <c r="C190" s="207"/>
      <c r="D190" s="207"/>
      <c r="E190" s="284"/>
      <c r="F190" s="116"/>
      <c r="G190" s="44"/>
      <c r="H190" s="177"/>
      <c r="I190" s="32"/>
    </row>
    <row r="191" spans="1:9" ht="15.75" customHeight="1">
      <c r="A191" s="48" t="s">
        <v>328</v>
      </c>
      <c r="B191" s="156"/>
      <c r="C191" s="207"/>
      <c r="D191" s="207"/>
      <c r="E191" s="289"/>
      <c r="F191" s="313"/>
      <c r="G191" s="77"/>
      <c r="H191" s="314"/>
      <c r="I191" s="40"/>
    </row>
    <row r="192" spans="1:9" ht="25.5">
      <c r="A192" s="58" t="s">
        <v>322</v>
      </c>
      <c r="B192" s="145" t="s">
        <v>323</v>
      </c>
      <c r="C192" s="200"/>
      <c r="D192" s="200"/>
      <c r="E192" s="285"/>
      <c r="F192" s="59"/>
      <c r="G192" s="59"/>
      <c r="H192" s="24"/>
      <c r="I192" s="60"/>
    </row>
    <row r="193" spans="1:9" ht="26.25" thickBot="1">
      <c r="A193" s="48" t="s">
        <v>324</v>
      </c>
      <c r="B193" s="319" t="s">
        <v>325</v>
      </c>
      <c r="C193" s="207"/>
      <c r="D193" s="207"/>
      <c r="E193" s="289"/>
      <c r="F193" s="77"/>
      <c r="G193" s="77"/>
      <c r="H193" s="31"/>
      <c r="I193" s="40"/>
    </row>
    <row r="194" spans="1:9" ht="13.5" thickBot="1">
      <c r="A194" s="123" t="s">
        <v>190</v>
      </c>
      <c r="B194" s="178" t="s">
        <v>191</v>
      </c>
      <c r="C194" s="125">
        <v>22362.14743</v>
      </c>
      <c r="D194" s="125">
        <v>22362.14743</v>
      </c>
      <c r="E194" s="280"/>
      <c r="F194" s="150"/>
      <c r="G194" s="150">
        <v>639.325</v>
      </c>
      <c r="H194" s="150">
        <f>E194*100/D194</f>
        <v>0</v>
      </c>
      <c r="I194" s="152">
        <f t="shared" si="1"/>
        <v>-22362.14743</v>
      </c>
    </row>
    <row r="195" spans="1:9" ht="14.25" thickBot="1">
      <c r="A195" s="320" t="s">
        <v>174</v>
      </c>
      <c r="B195" s="320" t="s">
        <v>168</v>
      </c>
      <c r="C195" s="321">
        <f>C198+C196</f>
        <v>0</v>
      </c>
      <c r="D195" s="321">
        <f>D198+D196</f>
        <v>0</v>
      </c>
      <c r="E195" s="322">
        <v>40</v>
      </c>
      <c r="F195" s="323"/>
      <c r="G195" s="321">
        <f>G198+G196+G199+G197</f>
        <v>0</v>
      </c>
      <c r="H195" s="324"/>
      <c r="I195" s="325">
        <f t="shared" si="1"/>
        <v>40</v>
      </c>
    </row>
    <row r="196" spans="1:9" ht="25.5">
      <c r="A196" s="41" t="s">
        <v>175</v>
      </c>
      <c r="B196" s="182" t="s">
        <v>239</v>
      </c>
      <c r="C196" s="209"/>
      <c r="D196" s="209"/>
      <c r="E196" s="286"/>
      <c r="F196" s="84"/>
      <c r="G196" s="75"/>
      <c r="H196" s="84"/>
      <c r="I196" s="26"/>
    </row>
    <row r="197" spans="1:9" ht="12.75">
      <c r="A197" s="41" t="s">
        <v>175</v>
      </c>
      <c r="B197" s="146" t="s">
        <v>235</v>
      </c>
      <c r="C197" s="201"/>
      <c r="D197" s="201"/>
      <c r="E197" s="286"/>
      <c r="F197" s="84"/>
      <c r="G197" s="75"/>
      <c r="H197" s="84"/>
      <c r="I197" s="26"/>
    </row>
    <row r="198" spans="1:9" ht="12.75">
      <c r="A198" s="41" t="s">
        <v>175</v>
      </c>
      <c r="B198" s="87" t="s">
        <v>170</v>
      </c>
      <c r="C198" s="191"/>
      <c r="D198" s="191"/>
      <c r="E198" s="286"/>
      <c r="F198" s="75"/>
      <c r="G198" s="75"/>
      <c r="H198" s="75"/>
      <c r="I198" s="54">
        <f t="shared" si="1"/>
        <v>0</v>
      </c>
    </row>
    <row r="199" spans="1:9" ht="22.5" customHeight="1">
      <c r="A199" s="41" t="s">
        <v>175</v>
      </c>
      <c r="B199" s="145" t="s">
        <v>321</v>
      </c>
      <c r="C199" s="194"/>
      <c r="D199" s="194"/>
      <c r="E199" s="286"/>
      <c r="F199" s="75"/>
      <c r="G199" s="75"/>
      <c r="H199" s="75"/>
      <c r="I199" s="54"/>
    </row>
    <row r="200" spans="1:9" ht="12.75">
      <c r="A200" s="28" t="s">
        <v>241</v>
      </c>
      <c r="B200" s="27" t="s">
        <v>224</v>
      </c>
      <c r="C200" s="210"/>
      <c r="D200" s="210"/>
      <c r="E200" s="281"/>
      <c r="F200" s="75"/>
      <c r="G200" s="75"/>
      <c r="H200" s="75"/>
      <c r="I200" s="54"/>
    </row>
    <row r="201" spans="1:9" ht="12.75">
      <c r="A201" s="28" t="s">
        <v>218</v>
      </c>
      <c r="B201" s="37" t="s">
        <v>116</v>
      </c>
      <c r="C201" s="210"/>
      <c r="D201" s="210"/>
      <c r="E201" s="283">
        <f>E202</f>
        <v>0</v>
      </c>
      <c r="F201" s="28"/>
      <c r="G201" s="111">
        <f>G202</f>
        <v>0</v>
      </c>
      <c r="H201" s="59"/>
      <c r="I201" s="54">
        <f>E201-D201</f>
        <v>0</v>
      </c>
    </row>
    <row r="202" spans="1:9" ht="12.75">
      <c r="A202" s="48" t="s">
        <v>326</v>
      </c>
      <c r="B202" s="188" t="s">
        <v>117</v>
      </c>
      <c r="C202" s="206"/>
      <c r="D202" s="206"/>
      <c r="E202" s="285"/>
      <c r="F202" s="59"/>
      <c r="G202" s="59"/>
      <c r="H202" s="59"/>
      <c r="I202" s="54">
        <f>E202-D202</f>
        <v>0</v>
      </c>
    </row>
    <row r="203" spans="1:9" ht="12.75">
      <c r="A203" s="28" t="s">
        <v>219</v>
      </c>
      <c r="B203" s="37" t="s">
        <v>118</v>
      </c>
      <c r="C203" s="111"/>
      <c r="D203" s="111"/>
      <c r="E203" s="283">
        <f>E204</f>
        <v>-140.01634</v>
      </c>
      <c r="F203" s="28"/>
      <c r="G203" s="111">
        <f>G204</f>
        <v>-1105.44524</v>
      </c>
      <c r="H203" s="59"/>
      <c r="I203" s="54">
        <f>E203-D203</f>
        <v>-140.01634</v>
      </c>
    </row>
    <row r="204" spans="1:9" ht="13.5" thickBot="1">
      <c r="A204" s="58" t="s">
        <v>221</v>
      </c>
      <c r="B204" s="70" t="s">
        <v>119</v>
      </c>
      <c r="C204" s="137"/>
      <c r="D204" s="137"/>
      <c r="E204" s="285">
        <v>-140.01634</v>
      </c>
      <c r="F204" s="59"/>
      <c r="G204" s="59">
        <v>-1105.44524</v>
      </c>
      <c r="H204" s="59"/>
      <c r="I204" s="61">
        <f>E204-D204</f>
        <v>-140.01634</v>
      </c>
    </row>
    <row r="205" spans="1:9" ht="12" customHeight="1" thickBot="1">
      <c r="A205" s="123"/>
      <c r="B205" s="124" t="s">
        <v>176</v>
      </c>
      <c r="C205" s="280">
        <f>C110+C8</f>
        <v>358685.09742999997</v>
      </c>
      <c r="D205" s="280">
        <f>D110+D8</f>
        <v>358685.09742999997</v>
      </c>
      <c r="E205" s="280">
        <f>E110+E8</f>
        <v>20099.2717</v>
      </c>
      <c r="F205" s="150">
        <f>F110+F8</f>
        <v>0</v>
      </c>
      <c r="G205" s="150">
        <v>25913.27585</v>
      </c>
      <c r="H205" s="151">
        <f>E205*100/D205</f>
        <v>5.603598210244161</v>
      </c>
      <c r="I205" s="277">
        <f t="shared" si="1"/>
        <v>-338585.82573</v>
      </c>
    </row>
    <row r="206" spans="1:9" ht="12.75" hidden="1">
      <c r="A206" s="5"/>
      <c r="B206" s="159"/>
      <c r="C206" s="159"/>
      <c r="D206" s="159"/>
      <c r="E206" s="160"/>
      <c r="F206" s="160"/>
      <c r="G206" s="160"/>
      <c r="H206" s="30"/>
      <c r="I206" s="161"/>
    </row>
    <row r="207" ht="12.75">
      <c r="A207" s="176" t="s">
        <v>318</v>
      </c>
    </row>
    <row r="208" spans="1:7" ht="12.75">
      <c r="A208" s="175" t="s">
        <v>319</v>
      </c>
      <c r="B208" s="27"/>
      <c r="C208" s="27"/>
      <c r="D208" s="27"/>
      <c r="G208" s="278" t="s">
        <v>320</v>
      </c>
    </row>
    <row r="209" spans="1:5" ht="12.75">
      <c r="A209" s="175"/>
      <c r="B209" s="27"/>
      <c r="C209" s="27"/>
      <c r="D209" s="27"/>
      <c r="E209" s="13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</sheetData>
  <sheetProtection/>
  <mergeCells count="4">
    <mergeCell ref="H5:I5"/>
    <mergeCell ref="H55:I55"/>
    <mergeCell ref="H107:I107"/>
    <mergeCell ref="H167:I1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2014-02-11T05:53:10Z</cp:lastPrinted>
  <dcterms:created xsi:type="dcterms:W3CDTF">2005-05-20T13:40:13Z</dcterms:created>
  <dcterms:modified xsi:type="dcterms:W3CDTF">2014-03-04T07:48:09Z</dcterms:modified>
  <cp:category/>
  <cp:version/>
  <cp:contentType/>
  <cp:contentStatus/>
</cp:coreProperties>
</file>