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60" windowWidth="11340" windowHeight="4830" tabRatio="571" activeTab="6"/>
  </bookViews>
  <sheets>
    <sheet name="1 января" sheetId="1" r:id="rId1"/>
    <sheet name="1 ФЕВРАЛЯ" sheetId="2" r:id="rId2"/>
    <sheet name="1 марта" sheetId="3" r:id="rId3"/>
    <sheet name="1 апреля" sheetId="4" r:id="rId4"/>
    <sheet name="1мая" sheetId="5" r:id="rId5"/>
    <sheet name="1июня" sheetId="6" r:id="rId6"/>
    <sheet name="1июля" sheetId="7" r:id="rId7"/>
  </sheets>
  <definedNames/>
  <calcPr fullCalcOnLoad="1"/>
</workbook>
</file>

<file path=xl/sharedStrings.xml><?xml version="1.0" encoding="utf-8"?>
<sst xmlns="http://schemas.openxmlformats.org/spreadsheetml/2006/main" count="2215" uniqueCount="305">
  <si>
    <t xml:space="preserve">             по доходам </t>
  </si>
  <si>
    <t xml:space="preserve">           Александровского района</t>
  </si>
  <si>
    <t xml:space="preserve">    код</t>
  </si>
  <si>
    <t>факт</t>
  </si>
  <si>
    <t>бюджетной</t>
  </si>
  <si>
    <t>Наименование доходов</t>
  </si>
  <si>
    <t>годовой</t>
  </si>
  <si>
    <t>классификации</t>
  </si>
  <si>
    <t>в %</t>
  </si>
  <si>
    <t>в сумме</t>
  </si>
  <si>
    <t>000 1 00 0000 00 0000 000</t>
  </si>
  <si>
    <t xml:space="preserve">         ДОХОДЫ</t>
  </si>
  <si>
    <t>000 1 01 00000 00 0000 000</t>
  </si>
  <si>
    <t>Налоги на прибыль</t>
  </si>
  <si>
    <t>000 1 01 02000 01 0000 110</t>
  </si>
  <si>
    <t>Налог на доходы физических лиц</t>
  </si>
  <si>
    <t>000 1 05 00000 00 0000 000</t>
  </si>
  <si>
    <t>Налоги на совокупный доход</t>
  </si>
  <si>
    <t>000 1 05 02000 02 0000 110</t>
  </si>
  <si>
    <t>Единый налог на вмененный доход для отдельных</t>
  </si>
  <si>
    <t>видов деятельности</t>
  </si>
  <si>
    <t>000 1 05 03000 01 0000 110</t>
  </si>
  <si>
    <t>000 1 08 00000 00 0000 000</t>
  </si>
  <si>
    <t>Государственная пошлина</t>
  </si>
  <si>
    <t>000 1 08 03000 01 0000 110</t>
  </si>
  <si>
    <t>Государственная пошлина по делам, рассматриваемым в</t>
  </si>
  <si>
    <t>судах общей юрисдикции</t>
  </si>
  <si>
    <t>000 1 08 03010 01 1000 110</t>
  </si>
  <si>
    <t>000 1 08 04020 01 1000 110</t>
  </si>
  <si>
    <t>000 1 11 00000 00 0000 000</t>
  </si>
  <si>
    <t xml:space="preserve">в т.ч. арендная плата и поступления от продажи права на </t>
  </si>
  <si>
    <t>000 1 11 05030 00 0000 120</t>
  </si>
  <si>
    <t>Доходы от сдачи в аренду имущества, находящегося в госу-</t>
  </si>
  <si>
    <t xml:space="preserve">оперативном управлениии органов государственной </t>
  </si>
  <si>
    <t>власти, органов самоуправления мун. районов</t>
  </si>
  <si>
    <t>000 1 11 05035 05 0000 120</t>
  </si>
  <si>
    <t>в т.ч.доходы от сдачи в аренду имущества, находящегося в</t>
  </si>
  <si>
    <t>оперативном управлениии  органов мун. районов</t>
  </si>
  <si>
    <t>000 1 12 00000 00 0000 000</t>
  </si>
  <si>
    <t>Платежи при пользовании природными ресурсами</t>
  </si>
  <si>
    <t>Доходы от продажи земельных участков</t>
  </si>
  <si>
    <t>000 1 16 00000 00 0000 000</t>
  </si>
  <si>
    <t>Штрафы, санкции,возмещение ущерба</t>
  </si>
  <si>
    <t>000 1 16 03030 01 0000 140</t>
  </si>
  <si>
    <t>Денежные взыскания за административные правонарушения</t>
  </si>
  <si>
    <t>в области налогов и сборов</t>
  </si>
  <si>
    <t>000 1 16 06000 01 3000 140</t>
  </si>
  <si>
    <t>контрольно-кассовой техники</t>
  </si>
  <si>
    <t>000 1 16 25050 01 0000 140</t>
  </si>
  <si>
    <t>Денежные взыскания (штрафы) за нарушение законод-ва</t>
  </si>
  <si>
    <t>в области охраны окружающей среды</t>
  </si>
  <si>
    <t>000 1 16 25060 01 0000 140</t>
  </si>
  <si>
    <t>000 1 16 27000 01 0000 140</t>
  </si>
  <si>
    <t>Денежные взыскания (штрафы) за нар-е законод-ва о пожар. без-ти</t>
  </si>
  <si>
    <t>000 1 16 28000 01 0000 140</t>
  </si>
  <si>
    <t>в области обеспеч. сан-но- эпидем. благополуч. человека</t>
  </si>
  <si>
    <t>000 1 16 30000 01 0000 140</t>
  </si>
  <si>
    <t>Денежные взыскания (штрафы) за административные</t>
  </si>
  <si>
    <t>правонарушения в области дорожного  движения</t>
  </si>
  <si>
    <t>000 1 16 90000 00 0000 140</t>
  </si>
  <si>
    <t>Прочие поступления от денежных взысканий</t>
  </si>
  <si>
    <t>000 1 16 90050 05 0000 140</t>
  </si>
  <si>
    <t>Прочие поступления от денежных взысканий, зачисляемые</t>
  </si>
  <si>
    <t>в местные бюджеты</t>
  </si>
  <si>
    <t>182 1 16 08000 01 3000 140</t>
  </si>
  <si>
    <t>000 1 17 00000 00 0000 000</t>
  </si>
  <si>
    <t>Прочие неналоговые доходы</t>
  </si>
  <si>
    <t>111 1 17 01050 05 0000 180</t>
  </si>
  <si>
    <t xml:space="preserve">Невыясненные поступления,зачисляемые в местные б-ты </t>
  </si>
  <si>
    <t>012 1 17 05050 05 0000 180</t>
  </si>
  <si>
    <t>Дох.бюдж.от возврата субсидий и субв. прошлых лет</t>
  </si>
  <si>
    <t>Возврат остатков субсидий и субвенций прошлых лет</t>
  </si>
  <si>
    <t>000 2 00 00000 00 0000 000</t>
  </si>
  <si>
    <t>Безвозмездные перечисления</t>
  </si>
  <si>
    <t>Дотации от других уровней бюджетной системы</t>
  </si>
  <si>
    <t>Дотации на выравнивание уровня бюджетной обеспеченности</t>
  </si>
  <si>
    <t>000 2 02 02000 00 0000 151</t>
  </si>
  <si>
    <t>Субсидии бюджетам суб. РФ и МО (межбюджетные субсидии)</t>
  </si>
  <si>
    <t>Субсидии молодым семьям</t>
  </si>
  <si>
    <t>Адресные инвестиции</t>
  </si>
  <si>
    <t>Прочие субсидии</t>
  </si>
  <si>
    <t>Субсид.на проведение текущего ремонта дорожной сети</t>
  </si>
  <si>
    <t>Субвенции бюджетам суб.РФ и мун. образований</t>
  </si>
  <si>
    <t>000 2 02 03024 05 0000 151</t>
  </si>
  <si>
    <t xml:space="preserve">Созд.и орг. комиссии по делам несовершеннолетних </t>
  </si>
  <si>
    <t>Субвенц. на орг. вып по соц. найму</t>
  </si>
  <si>
    <t>Прочие субвенции</t>
  </si>
  <si>
    <t>Прочие субвенции, зачисл. в бюджеты мун. районов</t>
  </si>
  <si>
    <t>000 2 02 04000 00 0000 151</t>
  </si>
  <si>
    <t>000 2 02 04012 05 0000 151</t>
  </si>
  <si>
    <t>000 2 02 04999 00 0000 151</t>
  </si>
  <si>
    <t>000 2 02 04999 05 0000 151</t>
  </si>
  <si>
    <t xml:space="preserve">     Всего доходов</t>
  </si>
  <si>
    <t>000 1 05 01000 00 0000 110</t>
  </si>
  <si>
    <t>000 1 05 01010 01 0000 110</t>
  </si>
  <si>
    <t>000 1 05 01020 01 0000 110</t>
  </si>
  <si>
    <t>план</t>
  </si>
  <si>
    <t>Откл. от год. плана</t>
  </si>
  <si>
    <t>Доходы от использования имущества, находящегося в госу-</t>
  </si>
  <si>
    <t>дарственной и муниципальной собственности</t>
  </si>
  <si>
    <t>000 2 02 04014 05 0000 151</t>
  </si>
  <si>
    <t>Межбюджетные трансферты,передаваемые бюджетам поселений</t>
  </si>
  <si>
    <t>Налог,взимаемый в связи с применением упрощенной системой налогообложения</t>
  </si>
  <si>
    <t>Налог,взимаемый с плательщиков, выбравших в качестве объекта налогообложения доходы</t>
  </si>
  <si>
    <t>Иные межбюджетные трансферты</t>
  </si>
  <si>
    <t>Субвенции бюджетам муниципальных образований на финансовое обеспечение оздоровления и отдыха детей</t>
  </si>
  <si>
    <t>Доходы от реализации иного имущества, находящегося в собственности муниципальных районов,в части реализации материальных запасов по указанному имуществу</t>
  </si>
  <si>
    <t>Дотации бюджетам муниципальных районов на поддержку мер по обеспечению сбалансированности бюджетов</t>
  </si>
  <si>
    <t>Субвенции бюджетам муниципальных районов на обеспечение жилыми помещениями детей-сирот,детей,оставшихся без попечения родителей,а также детей,находящихся под опекой (попечительством),не имеющих закрепленного жилого помещения</t>
  </si>
  <si>
    <t>Субвенции на регулирование тарифов</t>
  </si>
  <si>
    <t>000 1 16 25010 01 0000 140</t>
  </si>
  <si>
    <t xml:space="preserve">Денежные взыскания (штрафы) за нарушение земельного законод-ва </t>
  </si>
  <si>
    <t xml:space="preserve">Денежные взыскания (штрафы) за нарушение законодательства о недрах </t>
  </si>
  <si>
    <t>000 2 18 00000 00 0000 000</t>
  </si>
  <si>
    <t>000 2 19 00000 00 0000 000</t>
  </si>
  <si>
    <t>000 2 02 00000 00 0000 000</t>
  </si>
  <si>
    <t>Безвозмездные перечисления от других бюджетов</t>
  </si>
  <si>
    <t>Прочие безвозмездные поступления в бюджеты муниц.районов</t>
  </si>
  <si>
    <t>первонач.</t>
  </si>
  <si>
    <t>000 1 16 33050 05 0000 140</t>
  </si>
  <si>
    <t>000 2 07 05000 05 0000 000</t>
  </si>
  <si>
    <t>000  1  01  02010  01  0000  110</t>
  </si>
  <si>
    <t>000  1  01  02020  01  0000  110</t>
  </si>
  <si>
    <t>000  1  01  02030  01  0000  110</t>
  </si>
  <si>
    <t>Налог на доходы физических лиц с доходов, полученных физическими лицами в соответствии со ст. 228 Налогового Кодекса Российской Федерации</t>
  </si>
  <si>
    <t>000 1 14 06013 10 0000 430</t>
  </si>
  <si>
    <t>000 1 16 03010 01 0000 140</t>
  </si>
  <si>
    <t>Субвенции на формирование торгового реестра</t>
  </si>
  <si>
    <t>000 1 16 35030 05 0000 140</t>
  </si>
  <si>
    <t>000 1 05 04000 02 0000 110</t>
  </si>
  <si>
    <t>Налог на доходы физических лиц с доходов, облагаемых по налоговой ставке, установленной пунктом 1 статьи 224 Налогового кодекса РФ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</si>
  <si>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НК РФ</t>
  </si>
  <si>
    <t>Суммы по искам о возмещении вреда, причиненного окружающей среде, подлежащие зачислению в бюджеты муниципальных районов</t>
  </si>
  <si>
    <t>Платежи за негативное воздействие на окружающую среду</t>
  </si>
  <si>
    <t>000 1 08 07150 01 1000 110</t>
  </si>
  <si>
    <t>000 2 02 04052 05 0000 151</t>
  </si>
  <si>
    <t>МТ на госуд.поддержку мун-х учреждений культуры,нах-ся на территориях сельских поселений</t>
  </si>
  <si>
    <t>000 2 02 04053 05 0000 151</t>
  </si>
  <si>
    <t>МТ на госуд.поддержку лучших работников мун-х учреждений культуры,нах-ся на территории сельских поселений</t>
  </si>
  <si>
    <t>012 218 05030 05 0000 180</t>
  </si>
  <si>
    <t>Акцизы по подакцизным товарам производимые на территории РФ</t>
  </si>
  <si>
    <t>000 1   03  02000  01 0000   110</t>
  </si>
  <si>
    <t xml:space="preserve">Субвенции на госстандарт по дошкольному образованию </t>
  </si>
  <si>
    <t>Прочие денежные взыскания за правонарушения в области дорожного движения</t>
  </si>
  <si>
    <t>000 1 16 30030 05 0000 140</t>
  </si>
  <si>
    <t>Ден. взыскания (штрафы) за нарушение зак-ва РФ об адм-х правонарушениях,</t>
  </si>
  <si>
    <t>000 1 12 01020 01 0000 120</t>
  </si>
  <si>
    <t>000 1 12 01040 01 0000 120</t>
  </si>
  <si>
    <t>Плата за выбросы загрязняющих веществ в атмосферный воздух передвижными объектами</t>
  </si>
  <si>
    <t>Плата за размещение отходов производства и потребления</t>
  </si>
  <si>
    <t>Субв.по ведению списка подлежащих обеспеч.жилыми помещ.детей-сирот и детей,оставшихся без попечения родителей</t>
  </si>
  <si>
    <t>МТ для компенсации доп.расходов,возникших в результате решений принятых органами власти другого уровня</t>
  </si>
  <si>
    <t>000 1 16 43000 10 0000 140</t>
  </si>
  <si>
    <t>Государственная пошлина по делам рассм. в судах общей юрисдикции</t>
  </si>
  <si>
    <t>Государственная пошлина за совершение нотариальных действий</t>
  </si>
  <si>
    <t>Государственная пошлина за установку рекламной конструкции</t>
  </si>
  <si>
    <t>Субсидия на реал.мер. ОЦП "Развитие торговли в Орен. Обл." на 2014-2016 гг.</t>
  </si>
  <si>
    <t>Налог, взимаемый в связи с применением патентной системы налогообложения</t>
  </si>
  <si>
    <t>заключение договоров аренды за земли до разграничения собственности</t>
  </si>
  <si>
    <t>Доходы, получаемые в виде арендной платы за земельные участки государственная собственность на которые разграничена</t>
  </si>
  <si>
    <t>1 1 11 05020 00 0000 120</t>
  </si>
  <si>
    <t>1 1 11 05025 05 0000 120</t>
  </si>
  <si>
    <t>1 1 12 01010 01 0000 120</t>
  </si>
  <si>
    <t>Денежные взыскания за нарушение законодательства о налогах и сборах</t>
  </si>
  <si>
    <t>Денежные взыскания за нарушение законодательства о применении</t>
  </si>
  <si>
    <t>в области государственного регулирования производства алкогольной продукции</t>
  </si>
  <si>
    <t>Доходы бюджетов мун.районов от возврата субсидий и субвенций прошлых лет</t>
  </si>
  <si>
    <t>Субвенции для организации опеки и попечительства над несовершеннолетними</t>
  </si>
  <si>
    <t xml:space="preserve">Субвенции на госстандарт по общему образованию </t>
  </si>
  <si>
    <t>Субвенции на сельскохозяйственное производство</t>
  </si>
  <si>
    <t>Единый сельскохозяйственный налог</t>
  </si>
  <si>
    <t>000 1 12 01050 01 0000 120</t>
  </si>
  <si>
    <t>Плата за иные виды негативного воздействия на окружающую среду</t>
  </si>
  <si>
    <t>000 1 12 01070 01 0000 120</t>
  </si>
  <si>
    <t>Плата за выбросы загрязняющих веществ, образующихся при сжигании на факельных установках или рассеивании попутного нефтяного газа</t>
  </si>
  <si>
    <t>администрации Александровского района</t>
  </si>
  <si>
    <t>(2-17-99)</t>
  </si>
  <si>
    <t>Прочие межбюджетные трансферты</t>
  </si>
  <si>
    <t>На проведение кап.ремонта зданий учреждений культуры</t>
  </si>
  <si>
    <t>Субсидии на кап.ремонт обьектов ком. инфрастрктуры в рамках подпрогр."Модерниз.объектов ком.инфр. На 2014-2020гг"</t>
  </si>
  <si>
    <t xml:space="preserve">Средства резервного фонда </t>
  </si>
  <si>
    <t>1 1 12 01030 01 0000 120</t>
  </si>
  <si>
    <t>Плата за выбросы загрязняющих веществ в водные объекты</t>
  </si>
  <si>
    <t>Социально-значимые мероприятия</t>
  </si>
  <si>
    <t>012 1 17 02020 05 0000 180</t>
  </si>
  <si>
    <t>МТ На уплату процентов по кредиту на газификацию</t>
  </si>
  <si>
    <t>МТ Содействие в создании условий для обеспеченияобразовательного процесса в мун.общеобраз.организациях</t>
  </si>
  <si>
    <t>Денежные взыскания за нарушение бюджетного законодательства</t>
  </si>
  <si>
    <t>000 2 02 04041 05 0000 151</t>
  </si>
  <si>
    <t>МТ на подключение общедоступных библиотек к сети интернет</t>
  </si>
  <si>
    <t>000 2 02 04061 05 0000 151</t>
  </si>
  <si>
    <t>МТ на завершение работ по созданию МФЦ</t>
  </si>
  <si>
    <t>000 2 02 04070 05 0000 151</t>
  </si>
  <si>
    <t>МТ на гос.поддержку(грант) комплексного развития учреждений культуры</t>
  </si>
  <si>
    <t>000 1 14 02053 05 0000 410</t>
  </si>
  <si>
    <t>Субсидии на совершенствование организации питания учащихся в общеобразовательных организациях</t>
  </si>
  <si>
    <t>Субвенции на сбор информации от поселений,входящих в состав муниципальных районов, необходимой для ведения регистра муниципальных нормативных правовых актов</t>
  </si>
  <si>
    <t>Единая субвенция по содержанию детей в замещающих семьях</t>
  </si>
  <si>
    <t>Межбюджетные трансферты на возмещение расходов,связанных с предоставлением компенсации расходов на оплату ЖКУ пед.работникам</t>
  </si>
  <si>
    <t>Начальник финансового отдела</t>
  </si>
  <si>
    <t>Н.А.Данилова</t>
  </si>
  <si>
    <t>Выплата компенсации части родительской платы</t>
  </si>
  <si>
    <t>000 2 02 04025 05 0000 151</t>
  </si>
  <si>
    <t>МТ на комплектование книжных фондов библиотек</t>
  </si>
  <si>
    <t>Субс.на соф.расх.по подгот.документов для внесения в гос.кадастр недвижимости</t>
  </si>
  <si>
    <t>000 1 16 180005 00 0000 140</t>
  </si>
  <si>
    <t>000 1 09 00000 00 1000 110</t>
  </si>
  <si>
    <t>Задолженность и перерасчеты по отмененным налогам и сборам</t>
  </si>
  <si>
    <t>МТ на повышение эффективности расходов</t>
  </si>
  <si>
    <t>на 1 января</t>
  </si>
  <si>
    <t>Единая субвенция на осуществление отдельных гос.полномочий</t>
  </si>
  <si>
    <r>
      <rPr>
        <sz val="9"/>
        <rFont val="Times New Roman"/>
        <family val="1"/>
      </rPr>
      <t xml:space="preserve">   СПРАВКА ОБ ИСПОЛНЕНИИ</t>
    </r>
    <r>
      <rPr>
        <b/>
        <sz val="9"/>
        <rFont val="Times New Roman"/>
        <family val="1"/>
      </rPr>
      <t xml:space="preserve"> РАЙОННОГО </t>
    </r>
    <r>
      <rPr>
        <sz val="9"/>
        <rFont val="Times New Roman"/>
        <family val="1"/>
      </rPr>
      <t>БЮДЖЕТА</t>
    </r>
  </si>
  <si>
    <r>
      <t xml:space="preserve">Субсидии молодым семьям </t>
    </r>
    <r>
      <rPr>
        <b/>
        <i/>
        <sz val="9"/>
        <rFont val="Times New Roman"/>
        <family val="1"/>
      </rPr>
      <t>Ф</t>
    </r>
  </si>
  <si>
    <r>
      <t xml:space="preserve">ЗАГС </t>
    </r>
    <r>
      <rPr>
        <b/>
        <i/>
        <sz val="9"/>
        <rFont val="Times New Roman"/>
        <family val="1"/>
      </rPr>
      <t>Ф</t>
    </r>
  </si>
  <si>
    <r>
      <t xml:space="preserve">Субвенции на осущ. полном. по перв.воин. учету </t>
    </r>
    <r>
      <rPr>
        <b/>
        <i/>
        <sz val="9"/>
        <rFont val="Times New Roman"/>
        <family val="1"/>
      </rPr>
      <t>Ф</t>
    </r>
  </si>
  <si>
    <r>
      <t xml:space="preserve">Субвенц. на выплату пособия при всех формах устройства детей,лишен.родит.попечения в семью </t>
    </r>
    <r>
      <rPr>
        <b/>
        <i/>
        <sz val="9"/>
        <rFont val="Times New Roman"/>
        <family val="1"/>
      </rPr>
      <t>Ф</t>
    </r>
  </si>
  <si>
    <r>
      <t xml:space="preserve">Субвенции бюджетам МР на осуществление переданных полномочий по предоставлению жилых помещений детям-сиротам и детям,оставшимся без попечения родителей,лицам из их числа по договорам найма спец.жилых помещений </t>
    </r>
    <r>
      <rPr>
        <b/>
        <i/>
        <sz val="9"/>
        <rFont val="Times New Roman"/>
        <family val="1"/>
      </rPr>
      <t>Ф</t>
    </r>
  </si>
  <si>
    <t>уточненный</t>
  </si>
  <si>
    <t>000 2 02 03007 05 0000 151</t>
  </si>
  <si>
    <t>Субвенции бюджетам на составление (изменение и дополнение)списков кандидатов в присяжные заседатели федеральных судов общей юрисдикции в РФ</t>
  </si>
  <si>
    <t>Субв.на выполнение полномочий по защите населения от болезней</t>
  </si>
  <si>
    <t>Субвенции на выполнение полномочий по отлову и содержанию безнадзорных животных</t>
  </si>
  <si>
    <t>Субвенции на проведение Всероссийской сельскохозяйственной переписи в 2016 году</t>
  </si>
  <si>
    <t>Субс.на создание в общеобраз.орг.,условий для занятия физ.культурой</t>
  </si>
  <si>
    <t>000 1 11 09045 05 0000 120</t>
  </si>
  <si>
    <t>000 1 11 09040 05 0000 120</t>
  </si>
  <si>
    <t>Прочие поступления от использования имущества</t>
  </si>
  <si>
    <t>000 1 05 01050 01 0000 110</t>
  </si>
  <si>
    <t>000 2 02 20077 05 0000 151</t>
  </si>
  <si>
    <t>000 2 02 20216 05 0000 151</t>
  </si>
  <si>
    <t>000 2 02 29999 05 0000 151</t>
  </si>
  <si>
    <t>Субсидии молодым семьям для отдельных категорий граждан</t>
  </si>
  <si>
    <t>000 2 02 15001 05 0000 151</t>
  </si>
  <si>
    <t>000 2 02 15002 05 0000 151</t>
  </si>
  <si>
    <t>000 2 02 15000 00 0000 151</t>
  </si>
  <si>
    <t>000 2 02 30024 05 0000 151</t>
  </si>
  <si>
    <t>000 2 02 30000 00 0000 151</t>
  </si>
  <si>
    <t>Субвенции на осуществление переданных полномочий</t>
  </si>
  <si>
    <t>000 2 02 30029 05 0000 151</t>
  </si>
  <si>
    <t>000 2 02 35082 05 0000 151</t>
  </si>
  <si>
    <t>000 2 02 35118 05 0000 151</t>
  </si>
  <si>
    <t>000 2 02 35260 05 0000 151</t>
  </si>
  <si>
    <t>Субвенции бюджетам муниципальных районов на повышение продуктивности в молочном скотоводстве</t>
  </si>
  <si>
    <t>000 2 02 35542 05 0000 151</t>
  </si>
  <si>
    <t>000 2 02 35543 05 0000 151</t>
  </si>
  <si>
    <t>Субвенции бюджетам муниципальных районов на содействие достижению целевых показателей региональных программ развития агропромышленного комплекса</t>
  </si>
  <si>
    <t>000 2 02 35930 05 0000 151</t>
  </si>
  <si>
    <t>000 2 02 39998 05 0000 151</t>
  </si>
  <si>
    <t>000 2 02 39999 00 0000 151</t>
  </si>
  <si>
    <t>000 2 02 39999 05 0000 151</t>
  </si>
  <si>
    <t>000 2 02 20051 05 0000 151</t>
  </si>
  <si>
    <t xml:space="preserve">000 2 02 25097 05 0000 151   </t>
  </si>
  <si>
    <r>
      <t xml:space="preserve">Субс.на создание в общеобраз.орг.,условий для занятия физ.культурой </t>
    </r>
    <r>
      <rPr>
        <b/>
        <i/>
        <sz val="9"/>
        <rFont val="Times New Roman"/>
        <family val="1"/>
      </rPr>
      <t>Ф</t>
    </r>
  </si>
  <si>
    <t>000 2 02 25027 05 0000 151</t>
  </si>
  <si>
    <t>Субсидии по программе "Доступная среда"</t>
  </si>
  <si>
    <t>Налог,взимаемый с плательщиков, выбравших в качестве объекта налогообложения доходы, уменьшенные на величину расходов (в том числе минимальный налог)</t>
  </si>
  <si>
    <t>Минимальный налог(за налоговые периоды, истекшие до 1.01.16)</t>
  </si>
  <si>
    <t>на 1 апреля</t>
  </si>
  <si>
    <t>000 2 02 25519 05 0000 151</t>
  </si>
  <si>
    <t>Субсидии на поддержку отрасли культуры</t>
  </si>
  <si>
    <t>Субсидии бюджетам муниципальных районов на реализацию проектов развития сельских поселений, основанных на местных инициативах</t>
  </si>
  <si>
    <t>000 2 02 29999 05 9000 151</t>
  </si>
  <si>
    <t>Субсидии на повышение заработной платы педагогических и культ.работников</t>
  </si>
  <si>
    <t>000 1 11 05013 05 0000 120</t>
  </si>
  <si>
    <t>Исполнитель:  З.Р. Ибрагимова</t>
  </si>
  <si>
    <t xml:space="preserve">          на 1 января 2018 года</t>
  </si>
  <si>
    <t>Прочие доходы от компенсации затрат бюджетов муниципальных районов</t>
  </si>
  <si>
    <t>000 11302995050000130</t>
  </si>
  <si>
    <t>000 1 14 02052 10 0000 430</t>
  </si>
  <si>
    <t>Доходы от реализации имущества</t>
  </si>
  <si>
    <t xml:space="preserve">          на 1 февраля 2018 года</t>
  </si>
  <si>
    <t>на 1 февраля</t>
  </si>
  <si>
    <t>Государственная пошлина за выдачу и обмен паспорта гражданина Российской Федерации</t>
  </si>
  <si>
    <t>000 1 08 07100 01 0000 110</t>
  </si>
  <si>
    <t>000 2 02 40014 05 0000 151</t>
  </si>
  <si>
    <t>000 1 08 06000 01 1000 110</t>
  </si>
  <si>
    <t>Государственная пошлина за совершение действий,связанных с приобретением гражданства РФ</t>
  </si>
  <si>
    <t xml:space="preserve">          на 1 марта 2018 года</t>
  </si>
  <si>
    <t>на 1 марта</t>
  </si>
  <si>
    <t xml:space="preserve">          на 1 апреля 2018 года</t>
  </si>
  <si>
    <t>000 2 02 25467 05 0000 151</t>
  </si>
  <si>
    <t>Субсидии на обеспечение развития и укрепления МТБ домов культуры</t>
  </si>
  <si>
    <t xml:space="preserve">          на 1 мая 2018 года</t>
  </si>
  <si>
    <t>на 1 мая</t>
  </si>
  <si>
    <t>000 1 08 07000 01 0000 110</t>
  </si>
  <si>
    <t>1 1 12 01040 01 0000 120</t>
  </si>
  <si>
    <t xml:space="preserve">          на 1 июня 2018 года</t>
  </si>
  <si>
    <t>на 1 июня</t>
  </si>
  <si>
    <t>000 2 02 25555 05 0000 151</t>
  </si>
  <si>
    <t>Субс. бюджетам мун.районов на поддержку гос.программ субъектов РФ и мун.программ формир.современ.гор.среды</t>
  </si>
  <si>
    <t xml:space="preserve">          на 1 июля 2018 года</t>
  </si>
  <si>
    <t>на 1 июля</t>
  </si>
  <si>
    <t>000 1 08 07010 01 0000 110</t>
  </si>
  <si>
    <t>Государственная пошлина за гос.регистрацию юр.лица, физ.лиц в качестве ИП</t>
  </si>
  <si>
    <t>000 1 08 07020 01 0000 110</t>
  </si>
  <si>
    <t>Государственная пошлина на гос.регистрацию прав,ограничений прав на недвижимое имущество</t>
  </si>
  <si>
    <t>000 1 08 071000 01 0000 110</t>
  </si>
  <si>
    <t>000 1 08 07141 01 0000 110</t>
  </si>
  <si>
    <t>Государственная полина за государственную регистрацию транспортных средств и иные юридически значимые действия уполномоченных федеральных государственных органов, связанные с изменением и выдачей документов на транспортные средства, регистрационных знаков, водительских удостоверений</t>
  </si>
  <si>
    <t>000 1 14 060130 05 0000 430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</si>
  <si>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районов</t>
  </si>
  <si>
    <t>000 2 02 25497 00 0000 151</t>
  </si>
  <si>
    <t>Субсидии бюджетам на реализацию мероприятий по обеспечению жильем молодых семей.</t>
  </si>
  <si>
    <t>000 2 02 351200 05 0000 151</t>
  </si>
  <si>
    <t>Субсидия на реал.мер. ОЦП "Развитие торговли в Орен. Обл." на 2014-2016 гг.  (ГСМ)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</si>
</sst>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0.00000000"/>
    <numFmt numFmtId="168" formatCode="0.0000000"/>
    <numFmt numFmtId="169" formatCode="0.000000"/>
    <numFmt numFmtId="170" formatCode="0.0000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[$-FC19]d\ mmmm\ yyyy\ &quot;г.&quot;"/>
    <numFmt numFmtId="176" formatCode="#,##0.00000"/>
    <numFmt numFmtId="177" formatCode="_-* #,##0.000_р_._-;\-* #,##0.000_р_._-;_-* &quot;-&quot;??_р_._-;_-@_-"/>
    <numFmt numFmtId="178" formatCode="_-* #,##0.0_р_._-;\-* #,##0.0_р_._-;_-* &quot;-&quot;??_р_._-;_-@_-"/>
    <numFmt numFmtId="179" formatCode="_-* #,##0_р_._-;\-* #,##0_р_._-;_-* &quot;-&quot;??_р_._-;_-@_-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sz val="7.5"/>
      <name val="Times New Roman"/>
      <family val="1"/>
    </font>
    <font>
      <b/>
      <sz val="7.5"/>
      <name val="Times New Roman"/>
      <family val="1"/>
    </font>
    <font>
      <i/>
      <sz val="9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9"/>
      <color theme="1"/>
      <name val="Times New Roman"/>
      <family val="1"/>
    </font>
    <font>
      <i/>
      <sz val="9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31">
    <xf numFmtId="0" fontId="0" fillId="0" borderId="0" xfId="0" applyAlignment="1">
      <alignment/>
    </xf>
    <xf numFmtId="170" fontId="5" fillId="33" borderId="10" xfId="0" applyNumberFormat="1" applyFont="1" applyFill="1" applyBorder="1" applyAlignment="1">
      <alignment/>
    </xf>
    <xf numFmtId="170" fontId="4" fillId="33" borderId="0" xfId="0" applyNumberFormat="1" applyFont="1" applyFill="1" applyBorder="1" applyAlignment="1">
      <alignment/>
    </xf>
    <xf numFmtId="170" fontId="5" fillId="33" borderId="11" xfId="0" applyNumberFormat="1" applyFont="1" applyFill="1" applyBorder="1" applyAlignment="1">
      <alignment/>
    </xf>
    <xf numFmtId="0" fontId="9" fillId="0" borderId="12" xfId="0" applyFont="1" applyBorder="1" applyAlignment="1">
      <alignment wrapText="1"/>
    </xf>
    <xf numFmtId="0" fontId="9" fillId="0" borderId="11" xfId="0" applyFont="1" applyBorder="1" applyAlignment="1">
      <alignment wrapText="1"/>
    </xf>
    <xf numFmtId="170" fontId="5" fillId="0" borderId="10" xfId="0" applyNumberFormat="1" applyFont="1" applyFill="1" applyBorder="1" applyAlignment="1">
      <alignment/>
    </xf>
    <xf numFmtId="170" fontId="5" fillId="0" borderId="13" xfId="0" applyNumberFormat="1" applyFont="1" applyFill="1" applyBorder="1" applyAlignment="1">
      <alignment/>
    </xf>
    <xf numFmtId="170" fontId="4" fillId="0" borderId="14" xfId="0" applyNumberFormat="1" applyFont="1" applyFill="1" applyBorder="1" applyAlignment="1">
      <alignment/>
    </xf>
    <xf numFmtId="170" fontId="4" fillId="0" borderId="15" xfId="0" applyNumberFormat="1" applyFont="1" applyFill="1" applyBorder="1" applyAlignment="1">
      <alignment/>
    </xf>
    <xf numFmtId="170" fontId="4" fillId="0" borderId="13" xfId="0" applyNumberFormat="1" applyFont="1" applyFill="1" applyBorder="1" applyAlignment="1">
      <alignment/>
    </xf>
    <xf numFmtId="170" fontId="4" fillId="0" borderId="16" xfId="0" applyNumberFormat="1" applyFont="1" applyFill="1" applyBorder="1" applyAlignment="1">
      <alignment/>
    </xf>
    <xf numFmtId="170" fontId="4" fillId="0" borderId="17" xfId="0" applyNumberFormat="1" applyFont="1" applyFill="1" applyBorder="1" applyAlignment="1">
      <alignment/>
    </xf>
    <xf numFmtId="170" fontId="4" fillId="0" borderId="18" xfId="0" applyNumberFormat="1" applyFont="1" applyFill="1" applyBorder="1" applyAlignment="1">
      <alignment/>
    </xf>
    <xf numFmtId="170" fontId="5" fillId="0" borderId="11" xfId="0" applyNumberFormat="1" applyFont="1" applyFill="1" applyBorder="1" applyAlignment="1">
      <alignment/>
    </xf>
    <xf numFmtId="170" fontId="9" fillId="0" borderId="14" xfId="0" applyNumberFormat="1" applyFont="1" applyFill="1" applyBorder="1" applyAlignment="1">
      <alignment/>
    </xf>
    <xf numFmtId="170" fontId="9" fillId="0" borderId="16" xfId="0" applyNumberFormat="1" applyFont="1" applyFill="1" applyBorder="1" applyAlignment="1">
      <alignment/>
    </xf>
    <xf numFmtId="170" fontId="4" fillId="0" borderId="19" xfId="0" applyNumberFormat="1" applyFont="1" applyFill="1" applyBorder="1" applyAlignment="1">
      <alignment/>
    </xf>
    <xf numFmtId="170" fontId="6" fillId="0" borderId="10" xfId="0" applyNumberFormat="1" applyFont="1" applyFill="1" applyBorder="1" applyAlignment="1">
      <alignment/>
    </xf>
    <xf numFmtId="170" fontId="5" fillId="0" borderId="15" xfId="0" applyNumberFormat="1" applyFont="1" applyFill="1" applyBorder="1" applyAlignment="1">
      <alignment/>
    </xf>
    <xf numFmtId="0" fontId="5" fillId="0" borderId="0" xfId="0" applyFont="1" applyFill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170" fontId="4" fillId="0" borderId="15" xfId="0" applyNumberFormat="1" applyFont="1" applyFill="1" applyBorder="1" applyAlignment="1">
      <alignment wrapText="1"/>
    </xf>
    <xf numFmtId="170" fontId="5" fillId="0" borderId="18" xfId="0" applyNumberFormat="1" applyFont="1" applyFill="1" applyBorder="1" applyAlignment="1">
      <alignment/>
    </xf>
    <xf numFmtId="170" fontId="4" fillId="0" borderId="20" xfId="0" applyNumberFormat="1" applyFont="1" applyFill="1" applyBorder="1" applyAlignment="1">
      <alignment/>
    </xf>
    <xf numFmtId="170" fontId="9" fillId="0" borderId="13" xfId="0" applyNumberFormat="1" applyFont="1" applyFill="1" applyBorder="1" applyAlignment="1">
      <alignment/>
    </xf>
    <xf numFmtId="170" fontId="9" fillId="0" borderId="14" xfId="0" applyNumberFormat="1" applyFont="1" applyFill="1" applyBorder="1" applyAlignment="1">
      <alignment wrapText="1"/>
    </xf>
    <xf numFmtId="170" fontId="9" fillId="0" borderId="15" xfId="0" applyNumberFormat="1" applyFont="1" applyFill="1" applyBorder="1" applyAlignment="1">
      <alignment/>
    </xf>
    <xf numFmtId="170" fontId="9" fillId="0" borderId="13" xfId="0" applyNumberFormat="1" applyFont="1" applyFill="1" applyBorder="1" applyAlignment="1">
      <alignment wrapText="1"/>
    </xf>
    <xf numFmtId="170" fontId="4" fillId="0" borderId="17" xfId="0" applyNumberFormat="1" applyFont="1" applyFill="1" applyBorder="1" applyAlignment="1">
      <alignment wrapText="1"/>
    </xf>
    <xf numFmtId="170" fontId="9" fillId="0" borderId="15" xfId="0" applyNumberFormat="1" applyFont="1" applyFill="1" applyBorder="1" applyAlignment="1">
      <alignment wrapText="1"/>
    </xf>
    <xf numFmtId="170" fontId="9" fillId="0" borderId="16" xfId="0" applyNumberFormat="1" applyFont="1" applyFill="1" applyBorder="1" applyAlignment="1">
      <alignment wrapText="1"/>
    </xf>
    <xf numFmtId="170" fontId="5" fillId="0" borderId="16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165" fontId="5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9" fillId="0" borderId="21" xfId="0" applyFont="1" applyBorder="1" applyAlignment="1">
      <alignment wrapText="1"/>
    </xf>
    <xf numFmtId="0" fontId="4" fillId="33" borderId="0" xfId="0" applyFont="1" applyFill="1" applyBorder="1" applyAlignment="1">
      <alignment/>
    </xf>
    <xf numFmtId="170" fontId="4" fillId="33" borderId="17" xfId="0" applyNumberFormat="1" applyFont="1" applyFill="1" applyBorder="1" applyAlignment="1">
      <alignment wrapText="1"/>
    </xf>
    <xf numFmtId="0" fontId="4" fillId="33" borderId="17" xfId="0" applyFont="1" applyFill="1" applyBorder="1" applyAlignment="1">
      <alignment/>
    </xf>
    <xf numFmtId="170" fontId="5" fillId="33" borderId="22" xfId="0" applyNumberFormat="1" applyFont="1" applyFill="1" applyBorder="1" applyAlignment="1">
      <alignment/>
    </xf>
    <xf numFmtId="170" fontId="4" fillId="33" borderId="23" xfId="0" applyNumberFormat="1" applyFont="1" applyFill="1" applyBorder="1" applyAlignment="1">
      <alignment/>
    </xf>
    <xf numFmtId="170" fontId="6" fillId="33" borderId="10" xfId="0" applyNumberFormat="1" applyFont="1" applyFill="1" applyBorder="1" applyAlignment="1">
      <alignment/>
    </xf>
    <xf numFmtId="170" fontId="9" fillId="33" borderId="14" xfId="0" applyNumberFormat="1" applyFont="1" applyFill="1" applyBorder="1" applyAlignment="1">
      <alignment/>
    </xf>
    <xf numFmtId="170" fontId="4" fillId="33" borderId="16" xfId="0" applyNumberFormat="1" applyFont="1" applyFill="1" applyBorder="1" applyAlignment="1">
      <alignment/>
    </xf>
    <xf numFmtId="170" fontId="5" fillId="33" borderId="15" xfId="0" applyNumberFormat="1" applyFont="1" applyFill="1" applyBorder="1" applyAlignment="1">
      <alignment/>
    </xf>
    <xf numFmtId="0" fontId="9" fillId="33" borderId="0" xfId="0" applyFont="1" applyFill="1" applyBorder="1" applyAlignment="1">
      <alignment/>
    </xf>
    <xf numFmtId="165" fontId="5" fillId="33" borderId="0" xfId="0" applyNumberFormat="1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170" fontId="4" fillId="33" borderId="15" xfId="0" applyNumberFormat="1" applyFont="1" applyFill="1" applyBorder="1" applyAlignment="1">
      <alignment/>
    </xf>
    <xf numFmtId="170" fontId="4" fillId="33" borderId="13" xfId="0" applyNumberFormat="1" applyFont="1" applyFill="1" applyBorder="1" applyAlignment="1">
      <alignment/>
    </xf>
    <xf numFmtId="170" fontId="4" fillId="33" borderId="14" xfId="0" applyNumberFormat="1" applyFont="1" applyFill="1" applyBorder="1" applyAlignment="1">
      <alignment/>
    </xf>
    <xf numFmtId="170" fontId="5" fillId="33" borderId="14" xfId="0" applyNumberFormat="1" applyFont="1" applyFill="1" applyBorder="1" applyAlignment="1">
      <alignment/>
    </xf>
    <xf numFmtId="170" fontId="4" fillId="33" borderId="24" xfId="0" applyNumberFormat="1" applyFont="1" applyFill="1" applyBorder="1" applyAlignment="1">
      <alignment/>
    </xf>
    <xf numFmtId="0" fontId="5" fillId="33" borderId="0" xfId="0" applyFont="1" applyFill="1" applyAlignment="1">
      <alignment horizontal="center"/>
    </xf>
    <xf numFmtId="0" fontId="5" fillId="33" borderId="18" xfId="0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/>
    </xf>
    <xf numFmtId="170" fontId="5" fillId="33" borderId="13" xfId="0" applyNumberFormat="1" applyFont="1" applyFill="1" applyBorder="1" applyAlignment="1">
      <alignment/>
    </xf>
    <xf numFmtId="170" fontId="4" fillId="33" borderId="15" xfId="0" applyNumberFormat="1" applyFont="1" applyFill="1" applyBorder="1" applyAlignment="1">
      <alignment wrapText="1"/>
    </xf>
    <xf numFmtId="170" fontId="5" fillId="33" borderId="18" xfId="0" applyNumberFormat="1" applyFont="1" applyFill="1" applyBorder="1" applyAlignment="1">
      <alignment/>
    </xf>
    <xf numFmtId="170" fontId="4" fillId="33" borderId="18" xfId="0" applyNumberFormat="1" applyFont="1" applyFill="1" applyBorder="1" applyAlignment="1">
      <alignment/>
    </xf>
    <xf numFmtId="170" fontId="4" fillId="33" borderId="20" xfId="0" applyNumberFormat="1" applyFont="1" applyFill="1" applyBorder="1" applyAlignment="1">
      <alignment/>
    </xf>
    <xf numFmtId="170" fontId="4" fillId="33" borderId="19" xfId="0" applyNumberFormat="1" applyFont="1" applyFill="1" applyBorder="1" applyAlignment="1">
      <alignment/>
    </xf>
    <xf numFmtId="170" fontId="9" fillId="33" borderId="16" xfId="0" applyNumberFormat="1" applyFont="1" applyFill="1" applyBorder="1" applyAlignment="1">
      <alignment/>
    </xf>
    <xf numFmtId="170" fontId="4" fillId="33" borderId="17" xfId="0" applyNumberFormat="1" applyFont="1" applyFill="1" applyBorder="1" applyAlignment="1">
      <alignment/>
    </xf>
    <xf numFmtId="170" fontId="4" fillId="33" borderId="0" xfId="0" applyNumberFormat="1" applyFont="1" applyFill="1" applyBorder="1" applyAlignment="1">
      <alignment horizontal="center"/>
    </xf>
    <xf numFmtId="170" fontId="5" fillId="33" borderId="18" xfId="0" applyNumberFormat="1" applyFont="1" applyFill="1" applyBorder="1" applyAlignment="1">
      <alignment horizontal="center"/>
    </xf>
    <xf numFmtId="170" fontId="5" fillId="33" borderId="14" xfId="0" applyNumberFormat="1" applyFont="1" applyFill="1" applyBorder="1" applyAlignment="1">
      <alignment horizontal="center"/>
    </xf>
    <xf numFmtId="1" fontId="5" fillId="33" borderId="14" xfId="0" applyNumberFormat="1" applyFont="1" applyFill="1" applyBorder="1" applyAlignment="1">
      <alignment horizontal="center"/>
    </xf>
    <xf numFmtId="170" fontId="6" fillId="33" borderId="14" xfId="0" applyNumberFormat="1" applyFont="1" applyFill="1" applyBorder="1" applyAlignment="1">
      <alignment/>
    </xf>
    <xf numFmtId="170" fontId="5" fillId="33" borderId="20" xfId="0" applyNumberFormat="1" applyFont="1" applyFill="1" applyBorder="1" applyAlignment="1">
      <alignment/>
    </xf>
    <xf numFmtId="170" fontId="6" fillId="33" borderId="16" xfId="0" applyNumberFormat="1" applyFont="1" applyFill="1" applyBorder="1" applyAlignment="1">
      <alignment/>
    </xf>
    <xf numFmtId="170" fontId="5" fillId="33" borderId="0" xfId="0" applyNumberFormat="1" applyFont="1" applyFill="1" applyBorder="1" applyAlignment="1">
      <alignment/>
    </xf>
    <xf numFmtId="170" fontId="5" fillId="33" borderId="0" xfId="0" applyNumberFormat="1" applyFont="1" applyFill="1" applyAlignment="1">
      <alignment/>
    </xf>
    <xf numFmtId="0" fontId="4" fillId="33" borderId="0" xfId="0" applyFont="1" applyFill="1" applyBorder="1" applyAlignment="1">
      <alignment horizontal="center"/>
    </xf>
    <xf numFmtId="170" fontId="8" fillId="33" borderId="10" xfId="0" applyNumberFormat="1" applyFont="1" applyFill="1" applyBorder="1" applyAlignment="1">
      <alignment/>
    </xf>
    <xf numFmtId="170" fontId="7" fillId="33" borderId="14" xfId="0" applyNumberFormat="1" applyFont="1" applyFill="1" applyBorder="1" applyAlignment="1">
      <alignment/>
    </xf>
    <xf numFmtId="170" fontId="7" fillId="33" borderId="15" xfId="0" applyNumberFormat="1" applyFont="1" applyFill="1" applyBorder="1" applyAlignment="1">
      <alignment/>
    </xf>
    <xf numFmtId="170" fontId="7" fillId="33" borderId="13" xfId="0" applyNumberFormat="1" applyFont="1" applyFill="1" applyBorder="1" applyAlignment="1">
      <alignment/>
    </xf>
    <xf numFmtId="170" fontId="7" fillId="33" borderId="16" xfId="0" applyNumberFormat="1" applyFont="1" applyFill="1" applyBorder="1" applyAlignment="1">
      <alignment/>
    </xf>
    <xf numFmtId="2" fontId="4" fillId="33" borderId="0" xfId="0" applyNumberFormat="1" applyFont="1" applyFill="1" applyBorder="1" applyAlignment="1">
      <alignment/>
    </xf>
    <xf numFmtId="2" fontId="5" fillId="33" borderId="0" xfId="0" applyNumberFormat="1" applyFont="1" applyFill="1" applyBorder="1" applyAlignment="1">
      <alignment/>
    </xf>
    <xf numFmtId="0" fontId="5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33" borderId="25" xfId="0" applyFont="1" applyFill="1" applyBorder="1" applyAlignment="1">
      <alignment horizontal="center"/>
    </xf>
    <xf numFmtId="0" fontId="5" fillId="33" borderId="18" xfId="0" applyFont="1" applyFill="1" applyBorder="1" applyAlignment="1">
      <alignment/>
    </xf>
    <xf numFmtId="0" fontId="5" fillId="33" borderId="26" xfId="0" applyFont="1" applyFill="1" applyBorder="1" applyAlignment="1">
      <alignment horizontal="center"/>
    </xf>
    <xf numFmtId="0" fontId="5" fillId="33" borderId="27" xfId="0" applyFont="1" applyFill="1" applyBorder="1" applyAlignment="1">
      <alignment horizontal="center"/>
    </xf>
    <xf numFmtId="0" fontId="5" fillId="33" borderId="28" xfId="0" applyFont="1" applyFill="1" applyBorder="1" applyAlignment="1">
      <alignment horizontal="center"/>
    </xf>
    <xf numFmtId="0" fontId="4" fillId="33" borderId="14" xfId="0" applyFont="1" applyFill="1" applyBorder="1" applyAlignment="1">
      <alignment/>
    </xf>
    <xf numFmtId="0" fontId="5" fillId="33" borderId="14" xfId="0" applyFont="1" applyFill="1" applyBorder="1" applyAlignment="1">
      <alignment/>
    </xf>
    <xf numFmtId="0" fontId="5" fillId="33" borderId="28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164" fontId="5" fillId="33" borderId="29" xfId="0" applyNumberFormat="1" applyFont="1" applyFill="1" applyBorder="1" applyAlignment="1">
      <alignment/>
    </xf>
    <xf numFmtId="170" fontId="5" fillId="33" borderId="30" xfId="0" applyNumberFormat="1" applyFont="1" applyFill="1" applyBorder="1" applyAlignment="1">
      <alignment/>
    </xf>
    <xf numFmtId="0" fontId="6" fillId="33" borderId="31" xfId="0" applyFont="1" applyFill="1" applyBorder="1" applyAlignment="1">
      <alignment/>
    </xf>
    <xf numFmtId="0" fontId="6" fillId="33" borderId="13" xfId="0" applyFont="1" applyFill="1" applyBorder="1" applyAlignment="1">
      <alignment horizontal="center"/>
    </xf>
    <xf numFmtId="164" fontId="5" fillId="33" borderId="32" xfId="0" applyNumberFormat="1" applyFont="1" applyFill="1" applyBorder="1" applyAlignment="1">
      <alignment/>
    </xf>
    <xf numFmtId="0" fontId="4" fillId="33" borderId="27" xfId="0" applyFont="1" applyFill="1" applyBorder="1" applyAlignment="1">
      <alignment/>
    </xf>
    <xf numFmtId="0" fontId="9" fillId="33" borderId="14" xfId="0" applyFont="1" applyFill="1" applyBorder="1" applyAlignment="1">
      <alignment/>
    </xf>
    <xf numFmtId="49" fontId="4" fillId="33" borderId="31" xfId="53" applyNumberFormat="1" applyFont="1" applyFill="1" applyBorder="1" applyAlignment="1">
      <alignment/>
      <protection/>
    </xf>
    <xf numFmtId="0" fontId="9" fillId="33" borderId="15" xfId="53" applyFont="1" applyFill="1" applyBorder="1" applyAlignment="1">
      <alignment horizontal="distributed" wrapText="1"/>
      <protection/>
    </xf>
    <xf numFmtId="164" fontId="4" fillId="33" borderId="33" xfId="0" applyNumberFormat="1" applyFont="1" applyFill="1" applyBorder="1" applyAlignment="1">
      <alignment/>
    </xf>
    <xf numFmtId="0" fontId="46" fillId="33" borderId="14" xfId="0" applyFont="1" applyFill="1" applyBorder="1" applyAlignment="1">
      <alignment horizontal="distributed" vertical="distributed" wrapText="1"/>
    </xf>
    <xf numFmtId="164" fontId="4" fillId="33" borderId="32" xfId="0" applyNumberFormat="1" applyFont="1" applyFill="1" applyBorder="1" applyAlignment="1">
      <alignment/>
    </xf>
    <xf numFmtId="0" fontId="9" fillId="33" borderId="15" xfId="53" applyFont="1" applyFill="1" applyBorder="1" applyAlignment="1">
      <alignment horizontal="distributed" vertical="distributed" wrapText="1"/>
      <protection/>
    </xf>
    <xf numFmtId="49" fontId="5" fillId="33" borderId="28" xfId="53" applyNumberFormat="1" applyFont="1" applyFill="1" applyBorder="1" applyAlignment="1">
      <alignment/>
      <protection/>
    </xf>
    <xf numFmtId="0" fontId="6" fillId="33" borderId="14" xfId="0" applyFont="1" applyFill="1" applyBorder="1" applyAlignment="1">
      <alignment horizontal="left"/>
    </xf>
    <xf numFmtId="164" fontId="4" fillId="33" borderId="0" xfId="0" applyNumberFormat="1" applyFont="1" applyFill="1" applyBorder="1" applyAlignment="1">
      <alignment/>
    </xf>
    <xf numFmtId="0" fontId="6" fillId="33" borderId="34" xfId="0" applyFont="1" applyFill="1" applyBorder="1" applyAlignment="1">
      <alignment/>
    </xf>
    <xf numFmtId="0" fontId="6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/>
    </xf>
    <xf numFmtId="0" fontId="6" fillId="33" borderId="0" xfId="0" applyFont="1" applyFill="1" applyAlignment="1">
      <alignment/>
    </xf>
    <xf numFmtId="0" fontId="9" fillId="33" borderId="13" xfId="0" applyFont="1" applyFill="1" applyBorder="1" applyAlignment="1">
      <alignment wrapText="1"/>
    </xf>
    <xf numFmtId="0" fontId="4" fillId="33" borderId="25" xfId="0" applyFont="1" applyFill="1" applyBorder="1" applyAlignment="1">
      <alignment/>
    </xf>
    <xf numFmtId="0" fontId="9" fillId="33" borderId="15" xfId="0" applyFont="1" applyFill="1" applyBorder="1" applyAlignment="1">
      <alignment wrapText="1"/>
    </xf>
    <xf numFmtId="164" fontId="6" fillId="33" borderId="33" xfId="0" applyNumberFormat="1" applyFont="1" applyFill="1" applyBorder="1" applyAlignment="1">
      <alignment/>
    </xf>
    <xf numFmtId="0" fontId="9" fillId="33" borderId="21" xfId="0" applyFont="1" applyFill="1" applyBorder="1" applyAlignment="1">
      <alignment wrapText="1"/>
    </xf>
    <xf numFmtId="0" fontId="9" fillId="33" borderId="35" xfId="0" applyFont="1" applyFill="1" applyBorder="1" applyAlignment="1">
      <alignment wrapText="1"/>
    </xf>
    <xf numFmtId="0" fontId="9" fillId="33" borderId="16" xfId="0" applyFont="1" applyFill="1" applyBorder="1" applyAlignment="1">
      <alignment/>
    </xf>
    <xf numFmtId="164" fontId="4" fillId="33" borderId="26" xfId="0" applyNumberFormat="1" applyFont="1" applyFill="1" applyBorder="1" applyAlignment="1">
      <alignment/>
    </xf>
    <xf numFmtId="0" fontId="4" fillId="33" borderId="28" xfId="0" applyFont="1" applyFill="1" applyBorder="1" applyAlignment="1">
      <alignment/>
    </xf>
    <xf numFmtId="0" fontId="9" fillId="33" borderId="13" xfId="0" applyFont="1" applyFill="1" applyBorder="1" applyAlignment="1">
      <alignment/>
    </xf>
    <xf numFmtId="0" fontId="4" fillId="33" borderId="34" xfId="0" applyFont="1" applyFill="1" applyBorder="1" applyAlignment="1">
      <alignment/>
    </xf>
    <xf numFmtId="0" fontId="9" fillId="33" borderId="10" xfId="0" applyFont="1" applyFill="1" applyBorder="1" applyAlignment="1">
      <alignment/>
    </xf>
    <xf numFmtId="0" fontId="9" fillId="33" borderId="15" xfId="0" applyFont="1" applyFill="1" applyBorder="1" applyAlignment="1">
      <alignment/>
    </xf>
    <xf numFmtId="0" fontId="4" fillId="33" borderId="31" xfId="0" applyFont="1" applyFill="1" applyBorder="1" applyAlignment="1">
      <alignment/>
    </xf>
    <xf numFmtId="0" fontId="6" fillId="33" borderId="36" xfId="0" applyFont="1" applyFill="1" applyBorder="1" applyAlignment="1">
      <alignment/>
    </xf>
    <xf numFmtId="164" fontId="5" fillId="33" borderId="37" xfId="0" applyNumberFormat="1" applyFont="1" applyFill="1" applyBorder="1" applyAlignment="1">
      <alignment/>
    </xf>
    <xf numFmtId="0" fontId="6" fillId="33" borderId="18" xfId="0" applyFont="1" applyFill="1" applyBorder="1" applyAlignment="1">
      <alignment/>
    </xf>
    <xf numFmtId="0" fontId="6" fillId="33" borderId="38" xfId="0" applyFont="1" applyFill="1" applyBorder="1" applyAlignment="1">
      <alignment horizontal="center"/>
    </xf>
    <xf numFmtId="164" fontId="4" fillId="33" borderId="39" xfId="0" applyNumberFormat="1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6" fillId="33" borderId="22" xfId="0" applyFont="1" applyFill="1" applyBorder="1" applyAlignment="1">
      <alignment horizontal="center"/>
    </xf>
    <xf numFmtId="0" fontId="6" fillId="33" borderId="40" xfId="0" applyFont="1" applyFill="1" applyBorder="1" applyAlignment="1">
      <alignment/>
    </xf>
    <xf numFmtId="0" fontId="9" fillId="33" borderId="32" xfId="0" applyFont="1" applyFill="1" applyBorder="1" applyAlignment="1">
      <alignment/>
    </xf>
    <xf numFmtId="0" fontId="4" fillId="33" borderId="16" xfId="0" applyFont="1" applyFill="1" applyBorder="1" applyAlignment="1">
      <alignment/>
    </xf>
    <xf numFmtId="0" fontId="9" fillId="33" borderId="0" xfId="0" applyFont="1" applyFill="1" applyBorder="1" applyAlignment="1">
      <alignment wrapText="1"/>
    </xf>
    <xf numFmtId="0" fontId="4" fillId="33" borderId="15" xfId="0" applyFont="1" applyFill="1" applyBorder="1" applyAlignment="1">
      <alignment/>
    </xf>
    <xf numFmtId="0" fontId="9" fillId="33" borderId="33" xfId="0" applyFont="1" applyFill="1" applyBorder="1" applyAlignment="1">
      <alignment wrapText="1"/>
    </xf>
    <xf numFmtId="164" fontId="4" fillId="33" borderId="41" xfId="0" applyNumberFormat="1" applyFont="1" applyFill="1" applyBorder="1" applyAlignment="1">
      <alignment/>
    </xf>
    <xf numFmtId="164" fontId="6" fillId="33" borderId="0" xfId="0" applyNumberFormat="1" applyFont="1" applyFill="1" applyBorder="1" applyAlignment="1">
      <alignment/>
    </xf>
    <xf numFmtId="164" fontId="9" fillId="33" borderId="0" xfId="0" applyNumberFormat="1" applyFont="1" applyFill="1" applyBorder="1" applyAlignment="1">
      <alignment/>
    </xf>
    <xf numFmtId="0" fontId="9" fillId="33" borderId="0" xfId="0" applyFont="1" applyFill="1" applyAlignment="1">
      <alignment/>
    </xf>
    <xf numFmtId="0" fontId="4" fillId="33" borderId="32" xfId="0" applyFont="1" applyFill="1" applyBorder="1" applyAlignment="1">
      <alignment/>
    </xf>
    <xf numFmtId="0" fontId="9" fillId="33" borderId="26" xfId="0" applyFont="1" applyFill="1" applyBorder="1" applyAlignment="1">
      <alignment/>
    </xf>
    <xf numFmtId="0" fontId="6" fillId="33" borderId="20" xfId="0" applyFont="1" applyFill="1" applyBorder="1" applyAlignment="1">
      <alignment/>
    </xf>
    <xf numFmtId="0" fontId="4" fillId="33" borderId="42" xfId="0" applyFont="1" applyFill="1" applyBorder="1" applyAlignment="1">
      <alignment/>
    </xf>
    <xf numFmtId="0" fontId="9" fillId="33" borderId="19" xfId="0" applyFont="1" applyFill="1" applyBorder="1" applyAlignment="1">
      <alignment/>
    </xf>
    <xf numFmtId="164" fontId="9" fillId="33" borderId="19" xfId="0" applyNumberFormat="1" applyFont="1" applyFill="1" applyBorder="1" applyAlignment="1">
      <alignment/>
    </xf>
    <xf numFmtId="0" fontId="6" fillId="33" borderId="43" xfId="0" applyFont="1" applyFill="1" applyBorder="1" applyAlignment="1">
      <alignment/>
    </xf>
    <xf numFmtId="0" fontId="6" fillId="33" borderId="11" xfId="0" applyFont="1" applyFill="1" applyBorder="1" applyAlignment="1">
      <alignment horizontal="center"/>
    </xf>
    <xf numFmtId="164" fontId="6" fillId="33" borderId="40" xfId="0" applyNumberFormat="1" applyFont="1" applyFill="1" applyBorder="1" applyAlignment="1">
      <alignment/>
    </xf>
    <xf numFmtId="0" fontId="4" fillId="33" borderId="15" xfId="0" applyFont="1" applyFill="1" applyBorder="1" applyAlignment="1">
      <alignment wrapText="1"/>
    </xf>
    <xf numFmtId="164" fontId="9" fillId="33" borderId="33" xfId="0" applyNumberFormat="1" applyFont="1" applyFill="1" applyBorder="1" applyAlignment="1">
      <alignment/>
    </xf>
    <xf numFmtId="164" fontId="9" fillId="33" borderId="26" xfId="0" applyNumberFormat="1" applyFont="1" applyFill="1" applyBorder="1" applyAlignment="1">
      <alignment/>
    </xf>
    <xf numFmtId="0" fontId="4" fillId="33" borderId="16" xfId="0" applyFont="1" applyFill="1" applyBorder="1" applyAlignment="1">
      <alignment wrapText="1"/>
    </xf>
    <xf numFmtId="164" fontId="9" fillId="33" borderId="37" xfId="0" applyNumberFormat="1" applyFont="1" applyFill="1" applyBorder="1" applyAlignment="1">
      <alignment/>
    </xf>
    <xf numFmtId="1" fontId="6" fillId="33" borderId="26" xfId="0" applyNumberFormat="1" applyFont="1" applyFill="1" applyBorder="1" applyAlignment="1">
      <alignment/>
    </xf>
    <xf numFmtId="0" fontId="9" fillId="33" borderId="14" xfId="0" applyFont="1" applyFill="1" applyBorder="1" applyAlignment="1">
      <alignment wrapText="1"/>
    </xf>
    <xf numFmtId="0" fontId="9" fillId="33" borderId="15" xfId="0" applyFont="1" applyFill="1" applyBorder="1" applyAlignment="1">
      <alignment vertical="distributed" wrapText="1"/>
    </xf>
    <xf numFmtId="0" fontId="47" fillId="33" borderId="15" xfId="0" applyFont="1" applyFill="1" applyBorder="1" applyAlignment="1">
      <alignment vertical="distributed" wrapText="1"/>
    </xf>
    <xf numFmtId="2" fontId="4" fillId="33" borderId="33" xfId="0" applyNumberFormat="1" applyFont="1" applyFill="1" applyBorder="1" applyAlignment="1">
      <alignment/>
    </xf>
    <xf numFmtId="164" fontId="6" fillId="33" borderId="37" xfId="0" applyNumberFormat="1" applyFont="1" applyFill="1" applyBorder="1" applyAlignment="1">
      <alignment/>
    </xf>
    <xf numFmtId="0" fontId="5" fillId="33" borderId="34" xfId="0" applyFont="1" applyFill="1" applyBorder="1" applyAlignment="1">
      <alignment/>
    </xf>
    <xf numFmtId="0" fontId="5" fillId="33" borderId="43" xfId="0" applyFont="1" applyFill="1" applyBorder="1" applyAlignment="1">
      <alignment/>
    </xf>
    <xf numFmtId="0" fontId="5" fillId="33" borderId="11" xfId="0" applyFont="1" applyFill="1" applyBorder="1" applyAlignment="1">
      <alignment horizontal="center"/>
    </xf>
    <xf numFmtId="2" fontId="5" fillId="33" borderId="10" xfId="0" applyNumberFormat="1" applyFont="1" applyFill="1" applyBorder="1" applyAlignment="1">
      <alignment/>
    </xf>
    <xf numFmtId="2" fontId="4" fillId="33" borderId="32" xfId="0" applyNumberFormat="1" applyFont="1" applyFill="1" applyBorder="1" applyAlignment="1">
      <alignment/>
    </xf>
    <xf numFmtId="0" fontId="4" fillId="33" borderId="26" xfId="0" applyFont="1" applyFill="1" applyBorder="1" applyAlignment="1">
      <alignment/>
    </xf>
    <xf numFmtId="0" fontId="5" fillId="33" borderId="25" xfId="0" applyFont="1" applyFill="1" applyBorder="1" applyAlignment="1">
      <alignment/>
    </xf>
    <xf numFmtId="0" fontId="9" fillId="33" borderId="16" xfId="0" applyFont="1" applyFill="1" applyBorder="1" applyAlignment="1">
      <alignment wrapText="1"/>
    </xf>
    <xf numFmtId="2" fontId="5" fillId="33" borderId="26" xfId="0" applyNumberFormat="1" applyFont="1" applyFill="1" applyBorder="1" applyAlignment="1">
      <alignment/>
    </xf>
    <xf numFmtId="2" fontId="5" fillId="33" borderId="17" xfId="0" applyNumberFormat="1" applyFont="1" applyFill="1" applyBorder="1" applyAlignment="1">
      <alignment/>
    </xf>
    <xf numFmtId="2" fontId="5" fillId="33" borderId="32" xfId="0" applyNumberFormat="1" applyFont="1" applyFill="1" applyBorder="1" applyAlignment="1">
      <alignment/>
    </xf>
    <xf numFmtId="0" fontId="4" fillId="33" borderId="33" xfId="0" applyFont="1" applyFill="1" applyBorder="1" applyAlignment="1">
      <alignment/>
    </xf>
    <xf numFmtId="164" fontId="4" fillId="33" borderId="17" xfId="0" applyNumberFormat="1" applyFont="1" applyFill="1" applyBorder="1" applyAlignment="1">
      <alignment/>
    </xf>
    <xf numFmtId="0" fontId="9" fillId="33" borderId="17" xfId="0" applyFont="1" applyFill="1" applyBorder="1" applyAlignment="1">
      <alignment/>
    </xf>
    <xf numFmtId="0" fontId="5" fillId="33" borderId="43" xfId="0" applyFont="1" applyFill="1" applyBorder="1" applyAlignment="1">
      <alignment horizontal="center"/>
    </xf>
    <xf numFmtId="0" fontId="4" fillId="33" borderId="44" xfId="0" applyFont="1" applyFill="1" applyBorder="1" applyAlignment="1">
      <alignment/>
    </xf>
    <xf numFmtId="0" fontId="9" fillId="33" borderId="44" xfId="0" applyFont="1" applyFill="1" applyBorder="1" applyAlignment="1">
      <alignment/>
    </xf>
    <xf numFmtId="0" fontId="5" fillId="33" borderId="31" xfId="0" applyFont="1" applyFill="1" applyBorder="1" applyAlignment="1">
      <alignment/>
    </xf>
    <xf numFmtId="0" fontId="5" fillId="33" borderId="33" xfId="0" applyFont="1" applyFill="1" applyBorder="1" applyAlignment="1">
      <alignment/>
    </xf>
    <xf numFmtId="164" fontId="5" fillId="33" borderId="0" xfId="0" applyNumberFormat="1" applyFont="1" applyFill="1" applyBorder="1" applyAlignment="1">
      <alignment/>
    </xf>
    <xf numFmtId="1" fontId="5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 horizontal="left"/>
    </xf>
    <xf numFmtId="164" fontId="5" fillId="33" borderId="45" xfId="0" applyNumberFormat="1" applyFont="1" applyFill="1" applyBorder="1" applyAlignment="1">
      <alignment/>
    </xf>
    <xf numFmtId="170" fontId="4" fillId="33" borderId="46" xfId="0" applyNumberFormat="1" applyFont="1" applyFill="1" applyBorder="1" applyAlignment="1">
      <alignment/>
    </xf>
    <xf numFmtId="0" fontId="9" fillId="33" borderId="47" xfId="0" applyFont="1" applyFill="1" applyBorder="1" applyAlignment="1">
      <alignment wrapText="1"/>
    </xf>
    <xf numFmtId="0" fontId="9" fillId="33" borderId="46" xfId="0" applyFont="1" applyFill="1" applyBorder="1" applyAlignment="1">
      <alignment wrapText="1"/>
    </xf>
    <xf numFmtId="0" fontId="9" fillId="33" borderId="21" xfId="0" applyFont="1" applyFill="1" applyBorder="1" applyAlignment="1">
      <alignment/>
    </xf>
    <xf numFmtId="0" fontId="9" fillId="33" borderId="31" xfId="0" applyFont="1" applyFill="1" applyBorder="1" applyAlignment="1">
      <alignment wrapText="1"/>
    </xf>
    <xf numFmtId="0" fontId="9" fillId="33" borderId="31" xfId="0" applyFont="1" applyFill="1" applyBorder="1" applyAlignment="1">
      <alignment/>
    </xf>
    <xf numFmtId="0" fontId="10" fillId="33" borderId="31" xfId="0" applyFont="1" applyFill="1" applyBorder="1" applyAlignment="1">
      <alignment wrapText="1"/>
    </xf>
    <xf numFmtId="0" fontId="9" fillId="33" borderId="47" xfId="0" applyFont="1" applyFill="1" applyBorder="1" applyAlignment="1">
      <alignment/>
    </xf>
    <xf numFmtId="0" fontId="9" fillId="33" borderId="42" xfId="0" applyFont="1" applyFill="1" applyBorder="1" applyAlignment="1">
      <alignment/>
    </xf>
    <xf numFmtId="0" fontId="9" fillId="33" borderId="42" xfId="0" applyFont="1" applyFill="1" applyBorder="1" applyAlignment="1">
      <alignment wrapText="1"/>
    </xf>
    <xf numFmtId="0" fontId="9" fillId="33" borderId="43" xfId="0" applyFont="1" applyFill="1" applyBorder="1" applyAlignment="1">
      <alignment wrapText="1"/>
    </xf>
    <xf numFmtId="0" fontId="5" fillId="33" borderId="34" xfId="0" applyFont="1" applyFill="1" applyBorder="1" applyAlignment="1">
      <alignment horizontal="center" wrapText="1"/>
    </xf>
    <xf numFmtId="0" fontId="6" fillId="33" borderId="34" xfId="0" applyFont="1" applyFill="1" applyBorder="1" applyAlignment="1">
      <alignment horizontal="center"/>
    </xf>
    <xf numFmtId="0" fontId="9" fillId="33" borderId="46" xfId="0" applyFont="1" applyFill="1" applyBorder="1" applyAlignment="1">
      <alignment/>
    </xf>
    <xf numFmtId="0" fontId="5" fillId="33" borderId="31" xfId="0" applyFont="1" applyFill="1" applyBorder="1" applyAlignment="1">
      <alignment horizontal="center"/>
    </xf>
    <xf numFmtId="0" fontId="5" fillId="33" borderId="35" xfId="0" applyFont="1" applyFill="1" applyBorder="1" applyAlignment="1">
      <alignment horizontal="center"/>
    </xf>
    <xf numFmtId="0" fontId="9" fillId="33" borderId="35" xfId="0" applyFont="1" applyFill="1" applyBorder="1" applyAlignment="1">
      <alignment/>
    </xf>
    <xf numFmtId="170" fontId="5" fillId="33" borderId="34" xfId="0" applyNumberFormat="1" applyFont="1" applyFill="1" applyBorder="1" applyAlignment="1">
      <alignment/>
    </xf>
    <xf numFmtId="170" fontId="5" fillId="33" borderId="43" xfId="0" applyNumberFormat="1" applyFont="1" applyFill="1" applyBorder="1" applyAlignment="1">
      <alignment/>
    </xf>
    <xf numFmtId="170" fontId="9" fillId="33" borderId="46" xfId="0" applyNumberFormat="1" applyFont="1" applyFill="1" applyBorder="1" applyAlignment="1">
      <alignment/>
    </xf>
    <xf numFmtId="170" fontId="9" fillId="33" borderId="42" xfId="0" applyNumberFormat="1" applyFont="1" applyFill="1" applyBorder="1" applyAlignment="1">
      <alignment wrapText="1"/>
    </xf>
    <xf numFmtId="170" fontId="9" fillId="33" borderId="21" xfId="0" applyNumberFormat="1" applyFont="1" applyFill="1" applyBorder="1" applyAlignment="1">
      <alignment/>
    </xf>
    <xf numFmtId="170" fontId="9" fillId="33" borderId="35" xfId="0" applyNumberFormat="1" applyFont="1" applyFill="1" applyBorder="1" applyAlignment="1">
      <alignment/>
    </xf>
    <xf numFmtId="170" fontId="9" fillId="33" borderId="42" xfId="0" applyNumberFormat="1" applyFont="1" applyFill="1" applyBorder="1" applyAlignment="1">
      <alignment/>
    </xf>
    <xf numFmtId="170" fontId="4" fillId="33" borderId="35" xfId="0" applyNumberFormat="1" applyFont="1" applyFill="1" applyBorder="1" applyAlignment="1">
      <alignment/>
    </xf>
    <xf numFmtId="170" fontId="9" fillId="33" borderId="46" xfId="0" applyNumberFormat="1" applyFont="1" applyFill="1" applyBorder="1" applyAlignment="1">
      <alignment wrapText="1"/>
    </xf>
    <xf numFmtId="170" fontId="4" fillId="33" borderId="21" xfId="0" applyNumberFormat="1" applyFont="1" applyFill="1" applyBorder="1" applyAlignment="1">
      <alignment wrapText="1"/>
    </xf>
    <xf numFmtId="170" fontId="9" fillId="33" borderId="21" xfId="0" applyNumberFormat="1" applyFont="1" applyFill="1" applyBorder="1" applyAlignment="1">
      <alignment wrapText="1"/>
    </xf>
    <xf numFmtId="0" fontId="4" fillId="33" borderId="21" xfId="0" applyFont="1" applyFill="1" applyBorder="1" applyAlignment="1">
      <alignment/>
    </xf>
    <xf numFmtId="170" fontId="4" fillId="33" borderId="42" xfId="0" applyNumberFormat="1" applyFont="1" applyFill="1" applyBorder="1" applyAlignment="1">
      <alignment/>
    </xf>
    <xf numFmtId="170" fontId="9" fillId="33" borderId="35" xfId="0" applyNumberFormat="1" applyFont="1" applyFill="1" applyBorder="1" applyAlignment="1">
      <alignment wrapText="1"/>
    </xf>
    <xf numFmtId="170" fontId="6" fillId="33" borderId="34" xfId="0" applyNumberFormat="1" applyFont="1" applyFill="1" applyBorder="1" applyAlignment="1">
      <alignment/>
    </xf>
    <xf numFmtId="170" fontId="5" fillId="33" borderId="35" xfId="0" applyNumberFormat="1" applyFont="1" applyFill="1" applyBorder="1" applyAlignment="1">
      <alignment/>
    </xf>
    <xf numFmtId="170" fontId="5" fillId="33" borderId="21" xfId="0" applyNumberFormat="1" applyFont="1" applyFill="1" applyBorder="1" applyAlignment="1">
      <alignment/>
    </xf>
    <xf numFmtId="170" fontId="5" fillId="33" borderId="36" xfId="0" applyNumberFormat="1" applyFont="1" applyFill="1" applyBorder="1" applyAlignment="1">
      <alignment/>
    </xf>
    <xf numFmtId="170" fontId="4" fillId="33" borderId="48" xfId="0" applyNumberFormat="1" applyFont="1" applyFill="1" applyBorder="1" applyAlignment="1">
      <alignment/>
    </xf>
    <xf numFmtId="170" fontId="4" fillId="33" borderId="49" xfId="0" applyNumberFormat="1" applyFont="1" applyFill="1" applyBorder="1" applyAlignment="1">
      <alignment/>
    </xf>
    <xf numFmtId="170" fontId="4" fillId="33" borderId="50" xfId="0" applyNumberFormat="1" applyFont="1" applyFill="1" applyBorder="1" applyAlignment="1">
      <alignment/>
    </xf>
    <xf numFmtId="170" fontId="4" fillId="33" borderId="41" xfId="0" applyNumberFormat="1" applyFont="1" applyFill="1" applyBorder="1" applyAlignment="1">
      <alignment/>
    </xf>
    <xf numFmtId="170" fontId="6" fillId="33" borderId="36" xfId="0" applyNumberFormat="1" applyFont="1" applyFill="1" applyBorder="1" applyAlignment="1">
      <alignment/>
    </xf>
    <xf numFmtId="170" fontId="5" fillId="33" borderId="48" xfId="0" applyNumberFormat="1" applyFont="1" applyFill="1" applyBorder="1" applyAlignment="1">
      <alignment/>
    </xf>
    <xf numFmtId="170" fontId="5" fillId="33" borderId="49" xfId="0" applyNumberFormat="1" applyFont="1" applyFill="1" applyBorder="1" applyAlignment="1">
      <alignment/>
    </xf>
    <xf numFmtId="170" fontId="9" fillId="33" borderId="0" xfId="0" applyNumberFormat="1" applyFont="1" applyFill="1" applyBorder="1" applyAlignment="1">
      <alignment/>
    </xf>
    <xf numFmtId="170" fontId="4" fillId="33" borderId="25" xfId="0" applyNumberFormat="1" applyFont="1" applyFill="1" applyBorder="1" applyAlignment="1">
      <alignment/>
    </xf>
    <xf numFmtId="170" fontId="4" fillId="33" borderId="51" xfId="0" applyNumberFormat="1" applyFont="1" applyFill="1" applyBorder="1" applyAlignment="1">
      <alignment/>
    </xf>
    <xf numFmtId="2" fontId="5" fillId="33" borderId="52" xfId="0" applyNumberFormat="1" applyFont="1" applyFill="1" applyBorder="1" applyAlignment="1">
      <alignment/>
    </xf>
    <xf numFmtId="164" fontId="5" fillId="33" borderId="53" xfId="0" applyNumberFormat="1" applyFont="1" applyFill="1" applyBorder="1" applyAlignment="1">
      <alignment/>
    </xf>
    <xf numFmtId="170" fontId="5" fillId="33" borderId="54" xfId="0" applyNumberFormat="1" applyFont="1" applyFill="1" applyBorder="1" applyAlignment="1">
      <alignment/>
    </xf>
    <xf numFmtId="164" fontId="5" fillId="33" borderId="55" xfId="0" applyNumberFormat="1" applyFont="1" applyFill="1" applyBorder="1" applyAlignment="1">
      <alignment/>
    </xf>
    <xf numFmtId="170" fontId="5" fillId="33" borderId="56" xfId="0" applyNumberFormat="1" applyFont="1" applyFill="1" applyBorder="1" applyAlignment="1">
      <alignment/>
    </xf>
    <xf numFmtId="164" fontId="5" fillId="33" borderId="17" xfId="0" applyNumberFormat="1" applyFont="1" applyFill="1" applyBorder="1" applyAlignment="1">
      <alignment/>
    </xf>
    <xf numFmtId="170" fontId="5" fillId="33" borderId="17" xfId="0" applyNumberFormat="1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170" fontId="4" fillId="33" borderId="52" xfId="0" applyNumberFormat="1" applyFont="1" applyFill="1" applyBorder="1" applyAlignment="1">
      <alignment/>
    </xf>
    <xf numFmtId="0" fontId="47" fillId="0" borderId="24" xfId="0" applyFont="1" applyFill="1" applyBorder="1" applyAlignment="1">
      <alignment vertical="center" wrapText="1"/>
    </xf>
    <xf numFmtId="170" fontId="4" fillId="33" borderId="57" xfId="0" applyNumberFormat="1" applyFont="1" applyFill="1" applyBorder="1" applyAlignment="1">
      <alignment/>
    </xf>
    <xf numFmtId="170" fontId="4" fillId="0" borderId="57" xfId="0" applyNumberFormat="1" applyFont="1" applyFill="1" applyBorder="1" applyAlignment="1">
      <alignment/>
    </xf>
    <xf numFmtId="2" fontId="5" fillId="33" borderId="57" xfId="0" applyNumberFormat="1" applyFont="1" applyFill="1" applyBorder="1" applyAlignment="1">
      <alignment/>
    </xf>
    <xf numFmtId="164" fontId="5" fillId="33" borderId="57" xfId="0" applyNumberFormat="1" applyFont="1" applyFill="1" applyBorder="1" applyAlignment="1">
      <alignment/>
    </xf>
    <xf numFmtId="170" fontId="5" fillId="33" borderId="58" xfId="0" applyNumberFormat="1" applyFont="1" applyFill="1" applyBorder="1" applyAlignment="1">
      <alignment/>
    </xf>
    <xf numFmtId="0" fontId="5" fillId="33" borderId="34" xfId="0" applyFont="1" applyFill="1" applyBorder="1" applyAlignment="1">
      <alignment horizontal="center"/>
    </xf>
    <xf numFmtId="0" fontId="6" fillId="33" borderId="43" xfId="0" applyFont="1" applyFill="1" applyBorder="1" applyAlignment="1">
      <alignment vertical="top"/>
    </xf>
    <xf numFmtId="0" fontId="6" fillId="33" borderId="11" xfId="0" applyFont="1" applyFill="1" applyBorder="1" applyAlignment="1">
      <alignment horizontal="center" wrapText="1"/>
    </xf>
    <xf numFmtId="170" fontId="6" fillId="33" borderId="11" xfId="0" applyNumberFormat="1" applyFont="1" applyFill="1" applyBorder="1" applyAlignment="1">
      <alignment wrapText="1"/>
    </xf>
    <xf numFmtId="170" fontId="6" fillId="0" borderId="11" xfId="0" applyNumberFormat="1" applyFont="1" applyFill="1" applyBorder="1" applyAlignment="1">
      <alignment wrapText="1"/>
    </xf>
    <xf numFmtId="164" fontId="5" fillId="33" borderId="40" xfId="0" applyNumberFormat="1" applyFont="1" applyFill="1" applyBorder="1" applyAlignment="1">
      <alignment/>
    </xf>
    <xf numFmtId="0" fontId="4" fillId="33" borderId="17" xfId="0" applyFont="1" applyFill="1" applyBorder="1" applyAlignment="1">
      <alignment wrapText="1"/>
    </xf>
    <xf numFmtId="164" fontId="9" fillId="33" borderId="17" xfId="0" applyNumberFormat="1" applyFont="1" applyFill="1" applyBorder="1" applyAlignment="1">
      <alignment/>
    </xf>
    <xf numFmtId="0" fontId="5" fillId="33" borderId="34" xfId="0" applyFont="1" applyFill="1" applyBorder="1" applyAlignment="1">
      <alignment horizontal="center"/>
    </xf>
    <xf numFmtId="170" fontId="5" fillId="0" borderId="34" xfId="0" applyNumberFormat="1" applyFont="1" applyFill="1" applyBorder="1" applyAlignment="1">
      <alignment/>
    </xf>
    <xf numFmtId="170" fontId="5" fillId="0" borderId="43" xfId="0" applyNumberFormat="1" applyFont="1" applyFill="1" applyBorder="1" applyAlignment="1">
      <alignment/>
    </xf>
    <xf numFmtId="170" fontId="9" fillId="0" borderId="46" xfId="0" applyNumberFormat="1" applyFont="1" applyFill="1" applyBorder="1" applyAlignment="1">
      <alignment/>
    </xf>
    <xf numFmtId="170" fontId="9" fillId="0" borderId="42" xfId="0" applyNumberFormat="1" applyFont="1" applyFill="1" applyBorder="1" applyAlignment="1">
      <alignment wrapText="1"/>
    </xf>
    <xf numFmtId="170" fontId="9" fillId="0" borderId="21" xfId="0" applyNumberFormat="1" applyFont="1" applyFill="1" applyBorder="1" applyAlignment="1">
      <alignment/>
    </xf>
    <xf numFmtId="170" fontId="9" fillId="0" borderId="35" xfId="0" applyNumberFormat="1" applyFont="1" applyFill="1" applyBorder="1" applyAlignment="1">
      <alignment/>
    </xf>
    <xf numFmtId="170" fontId="9" fillId="0" borderId="42" xfId="0" applyNumberFormat="1" applyFont="1" applyFill="1" applyBorder="1" applyAlignment="1">
      <alignment/>
    </xf>
    <xf numFmtId="170" fontId="4" fillId="0" borderId="35" xfId="0" applyNumberFormat="1" applyFont="1" applyFill="1" applyBorder="1" applyAlignment="1">
      <alignment/>
    </xf>
    <xf numFmtId="170" fontId="4" fillId="0" borderId="31" xfId="0" applyNumberFormat="1" applyFont="1" applyFill="1" applyBorder="1" applyAlignment="1">
      <alignment/>
    </xf>
    <xf numFmtId="170" fontId="4" fillId="0" borderId="27" xfId="0" applyNumberFormat="1" applyFont="1" applyFill="1" applyBorder="1" applyAlignment="1">
      <alignment/>
    </xf>
    <xf numFmtId="170" fontId="9" fillId="0" borderId="46" xfId="0" applyNumberFormat="1" applyFont="1" applyFill="1" applyBorder="1" applyAlignment="1">
      <alignment wrapText="1"/>
    </xf>
    <xf numFmtId="0" fontId="4" fillId="0" borderId="42" xfId="0" applyFont="1" applyFill="1" applyBorder="1" applyAlignment="1">
      <alignment/>
    </xf>
    <xf numFmtId="170" fontId="4" fillId="0" borderId="21" xfId="0" applyNumberFormat="1" applyFont="1" applyFill="1" applyBorder="1" applyAlignment="1">
      <alignment wrapText="1"/>
    </xf>
    <xf numFmtId="170" fontId="9" fillId="0" borderId="21" xfId="0" applyNumberFormat="1" applyFont="1" applyFill="1" applyBorder="1" applyAlignment="1">
      <alignment wrapText="1"/>
    </xf>
    <xf numFmtId="0" fontId="4" fillId="0" borderId="21" xfId="0" applyFont="1" applyFill="1" applyBorder="1" applyAlignment="1">
      <alignment/>
    </xf>
    <xf numFmtId="170" fontId="4" fillId="0" borderId="42" xfId="0" applyNumberFormat="1" applyFont="1" applyFill="1" applyBorder="1" applyAlignment="1">
      <alignment/>
    </xf>
    <xf numFmtId="170" fontId="9" fillId="0" borderId="35" xfId="0" applyNumberFormat="1" applyFont="1" applyFill="1" applyBorder="1" applyAlignment="1">
      <alignment wrapText="1"/>
    </xf>
    <xf numFmtId="170" fontId="6" fillId="0" borderId="34" xfId="0" applyNumberFormat="1" applyFont="1" applyFill="1" applyBorder="1" applyAlignment="1">
      <alignment/>
    </xf>
    <xf numFmtId="170" fontId="5" fillId="0" borderId="35" xfId="0" applyNumberFormat="1" applyFont="1" applyFill="1" applyBorder="1" applyAlignment="1">
      <alignment/>
    </xf>
    <xf numFmtId="170" fontId="5" fillId="0" borderId="21" xfId="0" applyNumberFormat="1" applyFont="1" applyFill="1" applyBorder="1" applyAlignment="1">
      <alignment/>
    </xf>
    <xf numFmtId="2" fontId="5" fillId="33" borderId="36" xfId="0" applyNumberFormat="1" applyFont="1" applyFill="1" applyBorder="1" applyAlignment="1">
      <alignment/>
    </xf>
    <xf numFmtId="2" fontId="5" fillId="33" borderId="51" xfId="0" applyNumberFormat="1" applyFont="1" applyFill="1" applyBorder="1" applyAlignment="1">
      <alignment/>
    </xf>
    <xf numFmtId="2" fontId="5" fillId="33" borderId="41" xfId="0" applyNumberFormat="1" applyFont="1" applyFill="1" applyBorder="1" applyAlignment="1">
      <alignment/>
    </xf>
    <xf numFmtId="2" fontId="5" fillId="33" borderId="59" xfId="0" applyNumberFormat="1" applyFont="1" applyFill="1" applyBorder="1" applyAlignment="1">
      <alignment/>
    </xf>
    <xf numFmtId="0" fontId="4" fillId="33" borderId="41" xfId="0" applyFont="1" applyFill="1" applyBorder="1" applyAlignment="1">
      <alignment/>
    </xf>
    <xf numFmtId="0" fontId="5" fillId="33" borderId="34" xfId="0" applyFont="1" applyFill="1" applyBorder="1" applyAlignment="1">
      <alignment horizontal="center"/>
    </xf>
    <xf numFmtId="0" fontId="5" fillId="33" borderId="34" xfId="0" applyFont="1" applyFill="1" applyBorder="1" applyAlignment="1">
      <alignment horizontal="center"/>
    </xf>
    <xf numFmtId="170" fontId="9" fillId="33" borderId="17" xfId="0" applyNumberFormat="1" applyFont="1" applyFill="1" applyBorder="1" applyAlignment="1">
      <alignment/>
    </xf>
    <xf numFmtId="170" fontId="7" fillId="33" borderId="17" xfId="0" applyNumberFormat="1" applyFont="1" applyFill="1" applyBorder="1" applyAlignment="1">
      <alignment/>
    </xf>
    <xf numFmtId="0" fontId="5" fillId="33" borderId="34" xfId="0" applyFont="1" applyFill="1" applyBorder="1" applyAlignment="1">
      <alignment horizontal="center"/>
    </xf>
    <xf numFmtId="0" fontId="5" fillId="33" borderId="34" xfId="0" applyFont="1" applyFill="1" applyBorder="1" applyAlignment="1">
      <alignment horizontal="center"/>
    </xf>
    <xf numFmtId="170" fontId="6" fillId="0" borderId="14" xfId="0" applyNumberFormat="1" applyFont="1" applyFill="1" applyBorder="1" applyAlignment="1">
      <alignment/>
    </xf>
    <xf numFmtId="0" fontId="9" fillId="33" borderId="25" xfId="0" applyFont="1" applyFill="1" applyBorder="1" applyAlignment="1">
      <alignment/>
    </xf>
    <xf numFmtId="170" fontId="9" fillId="33" borderId="52" xfId="0" applyNumberFormat="1" applyFont="1" applyFill="1" applyBorder="1" applyAlignment="1">
      <alignment/>
    </xf>
    <xf numFmtId="0" fontId="4" fillId="33" borderId="52" xfId="0" applyFont="1" applyFill="1" applyBorder="1" applyAlignment="1">
      <alignment/>
    </xf>
    <xf numFmtId="170" fontId="7" fillId="33" borderId="52" xfId="0" applyNumberFormat="1" applyFont="1" applyFill="1" applyBorder="1" applyAlignment="1">
      <alignment/>
    </xf>
    <xf numFmtId="164" fontId="5" fillId="33" borderId="60" xfId="0" applyNumberFormat="1" applyFont="1" applyFill="1" applyBorder="1" applyAlignment="1">
      <alignment/>
    </xf>
    <xf numFmtId="0" fontId="5" fillId="33" borderId="27" xfId="0" applyFont="1" applyFill="1" applyBorder="1" applyAlignment="1">
      <alignment/>
    </xf>
    <xf numFmtId="0" fontId="9" fillId="33" borderId="17" xfId="0" applyFont="1" applyFill="1" applyBorder="1" applyAlignment="1">
      <alignment wrapText="1"/>
    </xf>
    <xf numFmtId="0" fontId="5" fillId="33" borderId="34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 wrapText="1"/>
    </xf>
    <xf numFmtId="170" fontId="5" fillId="0" borderId="14" xfId="0" applyNumberFormat="1" applyFont="1" applyFill="1" applyBorder="1" applyAlignment="1">
      <alignment horizontal="center"/>
    </xf>
    <xf numFmtId="170" fontId="5" fillId="0" borderId="20" xfId="0" applyNumberFormat="1" applyFont="1" applyFill="1" applyBorder="1" applyAlignment="1">
      <alignment/>
    </xf>
    <xf numFmtId="170" fontId="6" fillId="0" borderId="16" xfId="0" applyNumberFormat="1" applyFont="1" applyFill="1" applyBorder="1" applyAlignment="1">
      <alignment/>
    </xf>
    <xf numFmtId="170" fontId="4" fillId="0" borderId="52" xfId="0" applyNumberFormat="1" applyFont="1" applyFill="1" applyBorder="1" applyAlignment="1">
      <alignment/>
    </xf>
    <xf numFmtId="170" fontId="5" fillId="0" borderId="0" xfId="0" applyNumberFormat="1" applyFont="1" applyFill="1" applyBorder="1" applyAlignment="1">
      <alignment/>
    </xf>
    <xf numFmtId="170" fontId="5" fillId="0" borderId="0" xfId="0" applyNumberFormat="1" applyFont="1" applyFill="1" applyAlignment="1">
      <alignment/>
    </xf>
    <xf numFmtId="0" fontId="4" fillId="0" borderId="0" xfId="0" applyFont="1" applyFill="1" applyBorder="1" applyAlignment="1">
      <alignment horizontal="center"/>
    </xf>
    <xf numFmtId="170" fontId="5" fillId="0" borderId="14" xfId="0" applyNumberFormat="1" applyFont="1" applyFill="1" applyBorder="1" applyAlignment="1">
      <alignment/>
    </xf>
    <xf numFmtId="170" fontId="8" fillId="0" borderId="10" xfId="0" applyNumberFormat="1" applyFont="1" applyFill="1" applyBorder="1" applyAlignment="1">
      <alignment/>
    </xf>
    <xf numFmtId="170" fontId="7" fillId="0" borderId="16" xfId="0" applyNumberFormat="1" applyFont="1" applyFill="1" applyBorder="1" applyAlignment="1">
      <alignment/>
    </xf>
    <xf numFmtId="170" fontId="7" fillId="0" borderId="17" xfId="0" applyNumberFormat="1" applyFont="1" applyFill="1" applyBorder="1" applyAlignment="1">
      <alignment/>
    </xf>
    <xf numFmtId="170" fontId="7" fillId="0" borderId="52" xfId="0" applyNumberFormat="1" applyFont="1" applyFill="1" applyBorder="1" applyAlignment="1">
      <alignment/>
    </xf>
    <xf numFmtId="170" fontId="7" fillId="0" borderId="15" xfId="0" applyNumberFormat="1" applyFont="1" applyFill="1" applyBorder="1" applyAlignment="1">
      <alignment/>
    </xf>
    <xf numFmtId="170" fontId="4" fillId="0" borderId="24" xfId="0" applyNumberFormat="1" applyFont="1" applyFill="1" applyBorder="1" applyAlignment="1">
      <alignment/>
    </xf>
    <xf numFmtId="170" fontId="5" fillId="0" borderId="22" xfId="0" applyNumberFormat="1" applyFont="1" applyFill="1" applyBorder="1" applyAlignment="1">
      <alignment/>
    </xf>
    <xf numFmtId="170" fontId="7" fillId="0" borderId="13" xfId="0" applyNumberFormat="1" applyFont="1" applyFill="1" applyBorder="1" applyAlignment="1">
      <alignment/>
    </xf>
    <xf numFmtId="170" fontId="7" fillId="0" borderId="14" xfId="0" applyNumberFormat="1" applyFont="1" applyFill="1" applyBorder="1" applyAlignment="1">
      <alignment/>
    </xf>
    <xf numFmtId="2" fontId="4" fillId="0" borderId="0" xfId="0" applyNumberFormat="1" applyFont="1" applyFill="1" applyBorder="1" applyAlignment="1">
      <alignment/>
    </xf>
    <xf numFmtId="2" fontId="5" fillId="0" borderId="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70" fontId="9" fillId="0" borderId="17" xfId="0" applyNumberFormat="1" applyFont="1" applyFill="1" applyBorder="1" applyAlignment="1">
      <alignment/>
    </xf>
    <xf numFmtId="170" fontId="9" fillId="0" borderId="52" xfId="0" applyNumberFormat="1" applyFont="1" applyFill="1" applyBorder="1" applyAlignment="1">
      <alignment/>
    </xf>
    <xf numFmtId="170" fontId="4" fillId="0" borderId="25" xfId="0" applyNumberFormat="1" applyFont="1" applyFill="1" applyBorder="1" applyAlignment="1">
      <alignment/>
    </xf>
    <xf numFmtId="0" fontId="5" fillId="33" borderId="34" xfId="0" applyFont="1" applyFill="1" applyBorder="1" applyAlignment="1">
      <alignment horizontal="center"/>
    </xf>
    <xf numFmtId="0" fontId="5" fillId="33" borderId="36" xfId="0" applyFont="1" applyFill="1" applyBorder="1" applyAlignment="1">
      <alignment horizontal="center"/>
    </xf>
    <xf numFmtId="170" fontId="4" fillId="0" borderId="0" xfId="0" applyNumberFormat="1" applyFont="1" applyFill="1" applyBorder="1" applyAlignment="1">
      <alignment/>
    </xf>
    <xf numFmtId="170" fontId="4" fillId="0" borderId="0" xfId="0" applyNumberFormat="1" applyFont="1" applyFill="1" applyBorder="1" applyAlignment="1">
      <alignment horizontal="center"/>
    </xf>
    <xf numFmtId="170" fontId="5" fillId="0" borderId="18" xfId="0" applyNumberFormat="1" applyFont="1" applyFill="1" applyBorder="1" applyAlignment="1">
      <alignment horizontal="center"/>
    </xf>
    <xf numFmtId="1" fontId="5" fillId="0" borderId="14" xfId="0" applyNumberFormat="1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3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21.25390625" style="102" customWidth="1"/>
    <col min="2" max="2" width="61.125" style="40" customWidth="1"/>
    <col min="3" max="3" width="11.125" style="40" customWidth="1"/>
    <col min="4" max="4" width="11.125" style="38" customWidth="1"/>
    <col min="5" max="5" width="11.75390625" style="2" customWidth="1"/>
    <col min="6" max="6" width="11.00390625" style="40" hidden="1" customWidth="1"/>
    <col min="7" max="7" width="10.875" style="40" customWidth="1"/>
    <col min="8" max="8" width="8.375" style="40" customWidth="1"/>
    <col min="9" max="9" width="11.625" style="40" customWidth="1"/>
    <col min="10" max="16384" width="9.125" style="87" customWidth="1"/>
  </cols>
  <sheetData>
    <row r="1" spans="1:4" ht="11.25" customHeight="1">
      <c r="A1" s="40"/>
      <c r="B1" s="58" t="s">
        <v>211</v>
      </c>
      <c r="C1" s="58"/>
      <c r="D1" s="20"/>
    </row>
    <row r="2" spans="1:4" ht="11.25" customHeight="1">
      <c r="A2" s="40"/>
      <c r="B2" s="58" t="s">
        <v>0</v>
      </c>
      <c r="C2" s="58"/>
      <c r="D2" s="20"/>
    </row>
    <row r="3" spans="1:7" ht="11.25" customHeight="1">
      <c r="A3" s="40"/>
      <c r="B3" s="58" t="s">
        <v>1</v>
      </c>
      <c r="C3" s="58"/>
      <c r="D3" s="20"/>
      <c r="E3" s="69"/>
      <c r="G3" s="78"/>
    </row>
    <row r="4" spans="1:9" ht="11.25" customHeight="1" thickBot="1">
      <c r="A4" s="40"/>
      <c r="B4" s="58" t="s">
        <v>265</v>
      </c>
      <c r="C4" s="58"/>
      <c r="D4" s="20"/>
      <c r="H4" s="49"/>
      <c r="I4" s="49"/>
    </row>
    <row r="5" spans="1:9" s="86" customFormat="1" ht="11.25" customHeight="1" thickBot="1">
      <c r="A5" s="88" t="s">
        <v>2</v>
      </c>
      <c r="B5" s="89"/>
      <c r="C5" s="59" t="s">
        <v>118</v>
      </c>
      <c r="D5" s="21" t="s">
        <v>217</v>
      </c>
      <c r="E5" s="70" t="s">
        <v>3</v>
      </c>
      <c r="F5" s="90"/>
      <c r="G5" s="59" t="s">
        <v>3</v>
      </c>
      <c r="H5" s="325" t="s">
        <v>97</v>
      </c>
      <c r="I5" s="326"/>
    </row>
    <row r="6" spans="1:9" s="86" customFormat="1" ht="11.25" customHeight="1">
      <c r="A6" s="91" t="s">
        <v>4</v>
      </c>
      <c r="B6" s="60" t="s">
        <v>5</v>
      </c>
      <c r="C6" s="60" t="s">
        <v>96</v>
      </c>
      <c r="D6" s="22" t="s">
        <v>96</v>
      </c>
      <c r="E6" s="71" t="s">
        <v>209</v>
      </c>
      <c r="F6" s="71" t="s">
        <v>257</v>
      </c>
      <c r="G6" s="71" t="s">
        <v>209</v>
      </c>
      <c r="H6" s="59" t="s">
        <v>8</v>
      </c>
      <c r="I6" s="89" t="s">
        <v>9</v>
      </c>
    </row>
    <row r="7" spans="1:9" ht="11.25" customHeight="1" thickBot="1">
      <c r="A7" s="92" t="s">
        <v>7</v>
      </c>
      <c r="B7" s="93"/>
      <c r="C7" s="60" t="s">
        <v>6</v>
      </c>
      <c r="D7" s="22" t="s">
        <v>6</v>
      </c>
      <c r="E7" s="72">
        <v>2018</v>
      </c>
      <c r="G7" s="60">
        <v>2017</v>
      </c>
      <c r="H7" s="94"/>
      <c r="I7" s="94"/>
    </row>
    <row r="8" spans="1:9" s="52" customFormat="1" ht="11.25" customHeight="1" thickBot="1">
      <c r="A8" s="95" t="s">
        <v>10</v>
      </c>
      <c r="B8" s="96" t="s">
        <v>11</v>
      </c>
      <c r="C8" s="1">
        <f>C9+C15+C24+C44+C55+C81+C32+C54+C52</f>
        <v>59117.5</v>
      </c>
      <c r="D8" s="6">
        <f>D9+D15+D24+D44+D55+D81+D32+D54+D52+D30+D51+D53</f>
        <v>70622.20000000001</v>
      </c>
      <c r="E8" s="1">
        <f>E9+E15+E24+E44+E55+E81+E32+E54+E52+E30+E51</f>
        <v>70586.84344</v>
      </c>
      <c r="F8" s="1">
        <f>F9+F15+F24+F44+F55+F81+F32+F54+F52</f>
        <v>0</v>
      </c>
      <c r="G8" s="1">
        <f>G9+G15+G24+G44+G55+G81+G32+G54+G52+G14+G30</f>
        <v>62640.160330000006</v>
      </c>
      <c r="H8" s="97">
        <f>E8/D8*100</f>
        <v>99.94993562930634</v>
      </c>
      <c r="I8" s="98">
        <f>E8-D8</f>
        <v>-35.356560000014724</v>
      </c>
    </row>
    <row r="9" spans="1:9" s="51" customFormat="1" ht="15" customHeight="1" thickBot="1">
      <c r="A9" s="99" t="s">
        <v>12</v>
      </c>
      <c r="B9" s="100" t="s">
        <v>13</v>
      </c>
      <c r="C9" s="61">
        <f>C10</f>
        <v>39172.6</v>
      </c>
      <c r="D9" s="7">
        <f>D10</f>
        <v>40602.31</v>
      </c>
      <c r="E9" s="61">
        <f>E10</f>
        <v>41191.19724</v>
      </c>
      <c r="F9" s="101">
        <f>F10</f>
        <v>0</v>
      </c>
      <c r="G9" s="61">
        <f>G10</f>
        <v>41552.21152</v>
      </c>
      <c r="H9" s="97">
        <f>E9/D9*100</f>
        <v>101.45037866072153</v>
      </c>
      <c r="I9" s="98">
        <f aca="true" t="shared" si="0" ref="I9:I74">E9-D9</f>
        <v>588.8872400000037</v>
      </c>
    </row>
    <row r="10" spans="1:9" ht="11.25" customHeight="1" thickBot="1">
      <c r="A10" s="102" t="s">
        <v>14</v>
      </c>
      <c r="B10" s="103" t="s">
        <v>15</v>
      </c>
      <c r="C10" s="55">
        <f>C11+C12+C13</f>
        <v>39172.6</v>
      </c>
      <c r="D10" s="8">
        <f>D11+D12+D13</f>
        <v>40602.31</v>
      </c>
      <c r="E10" s="55">
        <f>E11+E12+E13</f>
        <v>41191.19724</v>
      </c>
      <c r="F10" s="55">
        <f>F11+F12+F13</f>
        <v>0</v>
      </c>
      <c r="G10" s="55">
        <f>G11+G12+G13</f>
        <v>41552.21152</v>
      </c>
      <c r="H10" s="97">
        <f aca="true" t="shared" si="1" ref="H10:H74">E10/D10*100</f>
        <v>101.45037866072153</v>
      </c>
      <c r="I10" s="98">
        <f t="shared" si="0"/>
        <v>588.8872400000037</v>
      </c>
    </row>
    <row r="11" spans="1:9" ht="26.25" customHeight="1" thickBot="1">
      <c r="A11" s="104" t="s">
        <v>121</v>
      </c>
      <c r="B11" s="105" t="s">
        <v>130</v>
      </c>
      <c r="C11" s="53">
        <v>38830.8</v>
      </c>
      <c r="D11" s="9">
        <v>40312.71</v>
      </c>
      <c r="E11" s="53">
        <v>40896.51542</v>
      </c>
      <c r="F11" s="106"/>
      <c r="G11" s="53">
        <v>41261.09931</v>
      </c>
      <c r="H11" s="97">
        <f t="shared" si="1"/>
        <v>101.4481919474032</v>
      </c>
      <c r="I11" s="98">
        <f t="shared" si="0"/>
        <v>583.8054200000042</v>
      </c>
    </row>
    <row r="12" spans="1:9" ht="63.75" customHeight="1" thickBot="1">
      <c r="A12" s="104" t="s">
        <v>122</v>
      </c>
      <c r="B12" s="107" t="s">
        <v>131</v>
      </c>
      <c r="C12" s="54">
        <v>47.6</v>
      </c>
      <c r="D12" s="10">
        <v>122.6</v>
      </c>
      <c r="E12" s="54">
        <v>130.26876</v>
      </c>
      <c r="F12" s="108"/>
      <c r="G12" s="54">
        <v>106.50024</v>
      </c>
      <c r="H12" s="97">
        <f t="shared" si="1"/>
        <v>106.25510603588906</v>
      </c>
      <c r="I12" s="98">
        <f t="shared" si="0"/>
        <v>7.668759999999992</v>
      </c>
    </row>
    <row r="13" spans="1:9" ht="24" customHeight="1" thickBot="1">
      <c r="A13" s="104" t="s">
        <v>123</v>
      </c>
      <c r="B13" s="109" t="s">
        <v>124</v>
      </c>
      <c r="C13" s="53">
        <v>294.2</v>
      </c>
      <c r="D13" s="9">
        <v>167</v>
      </c>
      <c r="E13" s="53">
        <v>164.41306</v>
      </c>
      <c r="F13" s="106"/>
      <c r="G13" s="53">
        <v>184.61197</v>
      </c>
      <c r="H13" s="97">
        <f t="shared" si="1"/>
        <v>98.45093413173652</v>
      </c>
      <c r="I13" s="98">
        <f t="shared" si="0"/>
        <v>-2.5869399999999985</v>
      </c>
    </row>
    <row r="14" spans="1:9" ht="16.5" customHeight="1" thickBot="1">
      <c r="A14" s="110" t="s">
        <v>141</v>
      </c>
      <c r="B14" s="111" t="s">
        <v>140</v>
      </c>
      <c r="C14" s="55"/>
      <c r="D14" s="8"/>
      <c r="E14" s="55"/>
      <c r="F14" s="112"/>
      <c r="G14" s="56">
        <v>32.07216</v>
      </c>
      <c r="H14" s="97"/>
      <c r="I14" s="98">
        <f t="shared" si="0"/>
        <v>0</v>
      </c>
    </row>
    <row r="15" spans="1:9" s="116" customFormat="1" ht="11.25" customHeight="1" thickBot="1">
      <c r="A15" s="113" t="s">
        <v>16</v>
      </c>
      <c r="B15" s="114" t="s">
        <v>17</v>
      </c>
      <c r="C15" s="1">
        <f>C16+C21+C22+C23</f>
        <v>8504.8</v>
      </c>
      <c r="D15" s="6">
        <f>D16+D21+D22+D23</f>
        <v>18635.5</v>
      </c>
      <c r="E15" s="1">
        <f>E16+E21+E22+E23</f>
        <v>18094.07755</v>
      </c>
      <c r="F15" s="168">
        <f>F16+F21+F22+F23</f>
        <v>0</v>
      </c>
      <c r="G15" s="1">
        <f>G16+G21+G22+G23</f>
        <v>8285.09092</v>
      </c>
      <c r="H15" s="190">
        <f t="shared" si="1"/>
        <v>97.09467172868987</v>
      </c>
      <c r="I15" s="98">
        <f t="shared" si="0"/>
        <v>-541.4224499999982</v>
      </c>
    </row>
    <row r="16" spans="1:9" s="116" customFormat="1" ht="11.25" customHeight="1" thickBot="1">
      <c r="A16" s="102" t="s">
        <v>93</v>
      </c>
      <c r="B16" s="117" t="s">
        <v>102</v>
      </c>
      <c r="C16" s="54">
        <f>C17+C18+C19</f>
        <v>4674.3</v>
      </c>
      <c r="D16" s="10">
        <f>D17+D18+D19</f>
        <v>14098.3</v>
      </c>
      <c r="E16" s="54">
        <f>E17+E18+E19</f>
        <v>14169.027370000002</v>
      </c>
      <c r="F16" s="191">
        <f>F17+F18</f>
        <v>0</v>
      </c>
      <c r="G16" s="54">
        <f>G17+G18</f>
        <v>4079.78394</v>
      </c>
      <c r="H16" s="190">
        <f t="shared" si="1"/>
        <v>100.50167303859332</v>
      </c>
      <c r="I16" s="98">
        <f t="shared" si="0"/>
        <v>70.72737000000234</v>
      </c>
    </row>
    <row r="17" spans="1:9" s="116" customFormat="1" ht="25.5" customHeight="1" thickBot="1">
      <c r="A17" s="118" t="s">
        <v>94</v>
      </c>
      <c r="B17" s="119" t="s">
        <v>103</v>
      </c>
      <c r="C17" s="62">
        <v>1028</v>
      </c>
      <c r="D17" s="23">
        <v>9694</v>
      </c>
      <c r="E17" s="53">
        <v>9736.27308</v>
      </c>
      <c r="F17" s="120"/>
      <c r="G17" s="53">
        <v>1552.99806</v>
      </c>
      <c r="H17" s="190">
        <f t="shared" si="1"/>
        <v>100.43607468537242</v>
      </c>
      <c r="I17" s="98">
        <f t="shared" si="0"/>
        <v>42.273080000000846</v>
      </c>
    </row>
    <row r="18" spans="1:9" ht="38.25" customHeight="1" thickBot="1">
      <c r="A18" s="118" t="s">
        <v>95</v>
      </c>
      <c r="B18" s="121" t="s">
        <v>255</v>
      </c>
      <c r="C18" s="41">
        <v>3646.3</v>
      </c>
      <c r="D18" s="30">
        <v>4464.3</v>
      </c>
      <c r="E18" s="68">
        <v>4492.36193</v>
      </c>
      <c r="F18" s="130"/>
      <c r="G18" s="55">
        <v>2526.78588</v>
      </c>
      <c r="H18" s="190">
        <f t="shared" si="1"/>
        <v>100.62858522052728</v>
      </c>
      <c r="I18" s="98">
        <f t="shared" si="0"/>
        <v>28.061929999999847</v>
      </c>
    </row>
    <row r="19" spans="1:9" ht="12.75" customHeight="1" thickBot="1">
      <c r="A19" s="118" t="s">
        <v>227</v>
      </c>
      <c r="B19" s="122" t="s">
        <v>256</v>
      </c>
      <c r="C19" s="41"/>
      <c r="D19" s="30">
        <v>-60</v>
      </c>
      <c r="E19" s="68">
        <v>-59.60764</v>
      </c>
      <c r="F19" s="130"/>
      <c r="G19" s="53"/>
      <c r="H19" s="190">
        <f t="shared" si="1"/>
        <v>99.34606666666667</v>
      </c>
      <c r="I19" s="98">
        <f t="shared" si="0"/>
        <v>0.3923599999999965</v>
      </c>
    </row>
    <row r="20" spans="1:9" ht="11.25" customHeight="1" thickBot="1">
      <c r="A20" s="118" t="s">
        <v>18</v>
      </c>
      <c r="B20" s="123" t="s">
        <v>19</v>
      </c>
      <c r="C20" s="47"/>
      <c r="D20" s="11"/>
      <c r="E20" s="47"/>
      <c r="F20" s="124"/>
      <c r="G20" s="54"/>
      <c r="H20" s="190"/>
      <c r="I20" s="98">
        <f t="shared" si="0"/>
        <v>0</v>
      </c>
    </row>
    <row r="21" spans="1:9" ht="11.25" customHeight="1" thickBot="1">
      <c r="A21" s="125"/>
      <c r="B21" s="126" t="s">
        <v>20</v>
      </c>
      <c r="C21" s="54">
        <v>2097.5</v>
      </c>
      <c r="D21" s="10">
        <v>2097.5</v>
      </c>
      <c r="E21" s="54">
        <v>1436.95602</v>
      </c>
      <c r="F21" s="108"/>
      <c r="G21" s="54">
        <v>2316.48739</v>
      </c>
      <c r="H21" s="190">
        <f t="shared" si="1"/>
        <v>68.50803432657926</v>
      </c>
      <c r="I21" s="98">
        <f t="shared" si="0"/>
        <v>-660.5439799999999</v>
      </c>
    </row>
    <row r="22" spans="1:9" ht="11.25" customHeight="1" thickBot="1">
      <c r="A22" s="127" t="s">
        <v>21</v>
      </c>
      <c r="B22" s="128" t="s">
        <v>170</v>
      </c>
      <c r="C22" s="54">
        <v>1240</v>
      </c>
      <c r="D22" s="10">
        <v>1681</v>
      </c>
      <c r="E22" s="53">
        <v>1680.72483</v>
      </c>
      <c r="F22" s="108"/>
      <c r="G22" s="53">
        <v>1299.33473</v>
      </c>
      <c r="H22" s="190">
        <f t="shared" si="1"/>
        <v>99.98363057703749</v>
      </c>
      <c r="I22" s="98">
        <f t="shared" si="0"/>
        <v>-0.2751699999998891</v>
      </c>
    </row>
    <row r="23" spans="1:9" ht="11.25" customHeight="1" thickBot="1">
      <c r="A23" s="102" t="s">
        <v>129</v>
      </c>
      <c r="B23" s="103" t="s">
        <v>157</v>
      </c>
      <c r="C23" s="55">
        <v>493</v>
      </c>
      <c r="D23" s="8">
        <v>758.7</v>
      </c>
      <c r="E23" s="47">
        <v>807.36933</v>
      </c>
      <c r="F23" s="112"/>
      <c r="G23" s="47">
        <v>589.48486</v>
      </c>
      <c r="H23" s="190">
        <f t="shared" si="1"/>
        <v>106.4148319493871</v>
      </c>
      <c r="I23" s="98">
        <f t="shared" si="0"/>
        <v>48.669329999999945</v>
      </c>
    </row>
    <row r="24" spans="1:9" ht="11.25" customHeight="1" thickBot="1">
      <c r="A24" s="113" t="s">
        <v>22</v>
      </c>
      <c r="B24" s="114" t="s">
        <v>23</v>
      </c>
      <c r="C24" s="1">
        <f>C26+C28+C29</f>
        <v>1184.4</v>
      </c>
      <c r="D24" s="6">
        <f>D26+D28+D29</f>
        <v>1288.4</v>
      </c>
      <c r="E24" s="1">
        <f>E26+E28+E29</f>
        <v>1312.43555</v>
      </c>
      <c r="F24" s="115">
        <f>F26+F28+F29</f>
        <v>0</v>
      </c>
      <c r="G24" s="1">
        <f>G26+G28+G29</f>
        <v>1111.56224</v>
      </c>
      <c r="H24" s="97">
        <f t="shared" si="1"/>
        <v>101.86553477180998</v>
      </c>
      <c r="I24" s="98">
        <f t="shared" si="0"/>
        <v>24.03554999999983</v>
      </c>
    </row>
    <row r="25" spans="1:9" ht="11.25" customHeight="1" thickBot="1">
      <c r="A25" s="102" t="s">
        <v>24</v>
      </c>
      <c r="B25" s="103" t="s">
        <v>25</v>
      </c>
      <c r="C25" s="55"/>
      <c r="D25" s="8"/>
      <c r="E25" s="55"/>
      <c r="F25" s="112"/>
      <c r="G25" s="55"/>
      <c r="H25" s="97"/>
      <c r="I25" s="98">
        <f t="shared" si="0"/>
        <v>0</v>
      </c>
    </row>
    <row r="26" spans="2:9" ht="11.25" customHeight="1" thickBot="1">
      <c r="B26" s="103" t="s">
        <v>26</v>
      </c>
      <c r="C26" s="55">
        <f>C27</f>
        <v>1184.4</v>
      </c>
      <c r="D26" s="8">
        <f>D27</f>
        <v>1288.4</v>
      </c>
      <c r="E26" s="68">
        <f>E27</f>
        <v>1312.43555</v>
      </c>
      <c r="F26" s="40">
        <f>F27</f>
        <v>0</v>
      </c>
      <c r="G26" s="68">
        <f>G27</f>
        <v>1111.56224</v>
      </c>
      <c r="H26" s="97">
        <f t="shared" si="1"/>
        <v>101.86553477180998</v>
      </c>
      <c r="I26" s="98">
        <f t="shared" si="0"/>
        <v>24.03554999999983</v>
      </c>
    </row>
    <row r="27" spans="1:9" ht="11.25" customHeight="1" thickBot="1">
      <c r="A27" s="118" t="s">
        <v>27</v>
      </c>
      <c r="B27" s="129" t="s">
        <v>153</v>
      </c>
      <c r="C27" s="53">
        <v>1184.4</v>
      </c>
      <c r="D27" s="9">
        <v>1288.4</v>
      </c>
      <c r="E27" s="47">
        <v>1312.43555</v>
      </c>
      <c r="F27" s="112"/>
      <c r="G27" s="47">
        <v>1111.56224</v>
      </c>
      <c r="H27" s="97">
        <f t="shared" si="1"/>
        <v>101.86553477180998</v>
      </c>
      <c r="I27" s="98">
        <f t="shared" si="0"/>
        <v>24.03554999999983</v>
      </c>
    </row>
    <row r="28" spans="1:9" ht="11.25" customHeight="1" thickBot="1">
      <c r="A28" s="130" t="s">
        <v>28</v>
      </c>
      <c r="B28" s="129" t="s">
        <v>154</v>
      </c>
      <c r="C28" s="47"/>
      <c r="D28" s="11"/>
      <c r="E28" s="53"/>
      <c r="F28" s="124"/>
      <c r="G28" s="53"/>
      <c r="H28" s="97"/>
      <c r="I28" s="98">
        <f t="shared" si="0"/>
        <v>0</v>
      </c>
    </row>
    <row r="29" spans="1:9" ht="11.25" customHeight="1" thickBot="1">
      <c r="A29" s="118" t="s">
        <v>134</v>
      </c>
      <c r="B29" s="123" t="s">
        <v>155</v>
      </c>
      <c r="C29" s="47"/>
      <c r="D29" s="11"/>
      <c r="E29" s="47"/>
      <c r="F29" s="124"/>
      <c r="G29" s="47"/>
      <c r="H29" s="97"/>
      <c r="I29" s="98">
        <f t="shared" si="0"/>
        <v>0</v>
      </c>
    </row>
    <row r="30" spans="1:9" s="86" customFormat="1" ht="11.25" customHeight="1" thickBot="1">
      <c r="A30" s="115" t="s">
        <v>206</v>
      </c>
      <c r="B30" s="131" t="s">
        <v>207</v>
      </c>
      <c r="C30" s="1"/>
      <c r="D30" s="6">
        <v>15.6</v>
      </c>
      <c r="E30" s="1">
        <v>15.57147</v>
      </c>
      <c r="F30" s="132"/>
      <c r="G30" s="79">
        <v>15.63889</v>
      </c>
      <c r="H30" s="97"/>
      <c r="I30" s="98">
        <f t="shared" si="0"/>
        <v>-0.028529999999999944</v>
      </c>
    </row>
    <row r="31" spans="1:9" ht="11.25" customHeight="1" thickBot="1">
      <c r="A31" s="133" t="s">
        <v>29</v>
      </c>
      <c r="B31" s="134" t="s">
        <v>98</v>
      </c>
      <c r="C31" s="63"/>
      <c r="D31" s="24"/>
      <c r="E31" s="64"/>
      <c r="F31" s="135"/>
      <c r="G31" s="64"/>
      <c r="H31" s="97"/>
      <c r="I31" s="98">
        <f t="shared" si="0"/>
        <v>0</v>
      </c>
    </row>
    <row r="32" spans="1:9" ht="11.25" customHeight="1" thickBot="1">
      <c r="A32" s="136"/>
      <c r="B32" s="137" t="s">
        <v>99</v>
      </c>
      <c r="C32" s="3">
        <f>C34+C35+C39+C42</f>
        <v>4665</v>
      </c>
      <c r="D32" s="14">
        <f>D34+D35+D39+D42</f>
        <v>6620.400000000001</v>
      </c>
      <c r="E32" s="3">
        <f>E34+E35+E39+E42</f>
        <v>6626.70378</v>
      </c>
      <c r="F32" s="138">
        <f>F34+F35+F39</f>
        <v>0</v>
      </c>
      <c r="G32" s="3">
        <f>G34+G35+G39+G42</f>
        <v>5838.92263</v>
      </c>
      <c r="H32" s="97">
        <f t="shared" si="1"/>
        <v>100.09521750951602</v>
      </c>
      <c r="I32" s="98">
        <f t="shared" si="0"/>
        <v>6.3037799999992785</v>
      </c>
    </row>
    <row r="33" spans="1:9" ht="11.25" customHeight="1" thickBot="1">
      <c r="A33" s="93" t="s">
        <v>263</v>
      </c>
      <c r="B33" s="49" t="s">
        <v>30</v>
      </c>
      <c r="C33" s="64"/>
      <c r="D33" s="13"/>
      <c r="E33" s="64"/>
      <c r="F33" s="112"/>
      <c r="G33" s="55"/>
      <c r="H33" s="97"/>
      <c r="I33" s="98">
        <f t="shared" si="0"/>
        <v>0</v>
      </c>
    </row>
    <row r="34" spans="1:9" ht="11.25" customHeight="1" thickBot="1">
      <c r="A34" s="93"/>
      <c r="B34" s="139" t="s">
        <v>158</v>
      </c>
      <c r="C34" s="54">
        <v>3981</v>
      </c>
      <c r="D34" s="10">
        <v>5519.6</v>
      </c>
      <c r="E34" s="54">
        <v>5522.66057</v>
      </c>
      <c r="F34" s="112"/>
      <c r="G34" s="54">
        <v>5120.13083</v>
      </c>
      <c r="H34" s="97">
        <f t="shared" si="1"/>
        <v>100.05544912674831</v>
      </c>
      <c r="I34" s="98">
        <f t="shared" si="0"/>
        <v>3.060569999999643</v>
      </c>
    </row>
    <row r="35" spans="1:9" ht="27.75" customHeight="1" thickBot="1">
      <c r="A35" s="140" t="s">
        <v>160</v>
      </c>
      <c r="B35" s="141" t="s">
        <v>159</v>
      </c>
      <c r="C35" s="55">
        <f>C36</f>
        <v>512</v>
      </c>
      <c r="D35" s="8">
        <f>D36</f>
        <v>780.3</v>
      </c>
      <c r="E35" s="55">
        <f>E36</f>
        <v>780.37876</v>
      </c>
      <c r="F35" s="40">
        <f>F36</f>
        <v>0</v>
      </c>
      <c r="G35" s="55">
        <f>G36</f>
        <v>502.24175</v>
      </c>
      <c r="H35" s="97">
        <f t="shared" si="1"/>
        <v>100.01009355376138</v>
      </c>
      <c r="I35" s="98">
        <f t="shared" si="0"/>
        <v>0.07876000000010208</v>
      </c>
    </row>
    <row r="36" spans="1:9" ht="22.5" customHeight="1" thickBot="1">
      <c r="A36" s="142" t="s">
        <v>161</v>
      </c>
      <c r="B36" s="143" t="s">
        <v>159</v>
      </c>
      <c r="C36" s="53">
        <v>512</v>
      </c>
      <c r="D36" s="9">
        <v>780.3</v>
      </c>
      <c r="E36" s="53">
        <v>780.37876</v>
      </c>
      <c r="F36" s="144"/>
      <c r="G36" s="53">
        <v>502.24175</v>
      </c>
      <c r="H36" s="97">
        <f t="shared" si="1"/>
        <v>100.01009355376138</v>
      </c>
      <c r="I36" s="98">
        <f t="shared" si="0"/>
        <v>0.07876000000010208</v>
      </c>
    </row>
    <row r="37" spans="1:10" ht="11.25" customHeight="1" thickBot="1">
      <c r="A37" s="93" t="s">
        <v>31</v>
      </c>
      <c r="B37" s="49" t="s">
        <v>32</v>
      </c>
      <c r="C37" s="55"/>
      <c r="D37" s="8"/>
      <c r="E37" s="73"/>
      <c r="F37" s="145"/>
      <c r="G37" s="73"/>
      <c r="H37" s="97"/>
      <c r="I37" s="98">
        <f t="shared" si="0"/>
        <v>0</v>
      </c>
      <c r="J37" s="116"/>
    </row>
    <row r="38" spans="1:10" ht="11.25" customHeight="1" thickBot="1">
      <c r="A38" s="103"/>
      <c r="B38" s="49" t="s">
        <v>33</v>
      </c>
      <c r="C38" s="55"/>
      <c r="D38" s="8"/>
      <c r="E38" s="46"/>
      <c r="F38" s="146"/>
      <c r="G38" s="46"/>
      <c r="H38" s="97"/>
      <c r="I38" s="98">
        <f t="shared" si="0"/>
        <v>0</v>
      </c>
      <c r="J38" s="147"/>
    </row>
    <row r="39" spans="1:10" s="116" customFormat="1" ht="11.25" customHeight="1" thickBot="1">
      <c r="A39" s="103"/>
      <c r="B39" s="49" t="s">
        <v>34</v>
      </c>
      <c r="C39" s="54">
        <f>C41</f>
        <v>152</v>
      </c>
      <c r="D39" s="10">
        <f>D41</f>
        <v>262.5</v>
      </c>
      <c r="E39" s="54">
        <f>E41</f>
        <v>265.6997</v>
      </c>
      <c r="F39" s="148">
        <f>F41</f>
        <v>0</v>
      </c>
      <c r="G39" s="54">
        <f>G41</f>
        <v>193.83255</v>
      </c>
      <c r="H39" s="97">
        <f t="shared" si="1"/>
        <v>101.21893333333334</v>
      </c>
      <c r="I39" s="98">
        <f t="shared" si="0"/>
        <v>3.199700000000007</v>
      </c>
      <c r="J39" s="147"/>
    </row>
    <row r="40" spans="1:9" s="147" customFormat="1" ht="11.25" customHeight="1" thickBot="1">
      <c r="A40" s="140" t="s">
        <v>35</v>
      </c>
      <c r="B40" s="149" t="s">
        <v>36</v>
      </c>
      <c r="C40" s="47"/>
      <c r="D40" s="11"/>
      <c r="E40" s="67"/>
      <c r="F40" s="146"/>
      <c r="G40" s="67"/>
      <c r="H40" s="97"/>
      <c r="I40" s="98">
        <f t="shared" si="0"/>
        <v>0</v>
      </c>
    </row>
    <row r="41" spans="1:9" s="147" customFormat="1" ht="11.25" customHeight="1" thickBot="1">
      <c r="A41" s="103"/>
      <c r="B41" s="49" t="s">
        <v>37</v>
      </c>
      <c r="C41" s="55">
        <v>152</v>
      </c>
      <c r="D41" s="8">
        <v>262.5</v>
      </c>
      <c r="E41" s="55">
        <v>265.6997</v>
      </c>
      <c r="F41" s="146"/>
      <c r="G41" s="55">
        <v>193.83255</v>
      </c>
      <c r="H41" s="97">
        <f t="shared" si="1"/>
        <v>101.21893333333334</v>
      </c>
      <c r="I41" s="98">
        <f t="shared" si="0"/>
        <v>3.199700000000007</v>
      </c>
    </row>
    <row r="42" spans="1:9" s="147" customFormat="1" ht="11.25" customHeight="1" thickBot="1">
      <c r="A42" s="127" t="s">
        <v>225</v>
      </c>
      <c r="B42" s="150" t="s">
        <v>226</v>
      </c>
      <c r="C42" s="65">
        <f>C43</f>
        <v>20</v>
      </c>
      <c r="D42" s="25">
        <f>D43</f>
        <v>58</v>
      </c>
      <c r="E42" s="74">
        <f>E43</f>
        <v>57.96475</v>
      </c>
      <c r="F42" s="74">
        <f>F43</f>
        <v>0</v>
      </c>
      <c r="G42" s="74">
        <f>G43</f>
        <v>22.7175</v>
      </c>
      <c r="H42" s="97">
        <f t="shared" si="1"/>
        <v>99.93922413793103</v>
      </c>
      <c r="I42" s="98">
        <f t="shared" si="0"/>
        <v>-0.03524999999999778</v>
      </c>
    </row>
    <row r="43" spans="1:9" s="147" customFormat="1" ht="11.25" customHeight="1" thickBot="1">
      <c r="A43" s="151" t="s">
        <v>224</v>
      </c>
      <c r="B43" s="152" t="s">
        <v>226</v>
      </c>
      <c r="C43" s="66">
        <v>20</v>
      </c>
      <c r="D43" s="17">
        <v>58</v>
      </c>
      <c r="E43" s="66">
        <v>57.96475</v>
      </c>
      <c r="F43" s="153"/>
      <c r="G43" s="66">
        <v>22.7175</v>
      </c>
      <c r="H43" s="97">
        <f t="shared" si="1"/>
        <v>99.93922413793103</v>
      </c>
      <c r="I43" s="98">
        <f t="shared" si="0"/>
        <v>-0.03524999999999778</v>
      </c>
    </row>
    <row r="44" spans="1:9" s="147" customFormat="1" ht="11.25" customHeight="1" thickBot="1">
      <c r="A44" s="154" t="s">
        <v>38</v>
      </c>
      <c r="B44" s="155" t="s">
        <v>39</v>
      </c>
      <c r="C44" s="3">
        <f>C45+C46+C47+C48+C50+C49</f>
        <v>3572.4</v>
      </c>
      <c r="D44" s="14">
        <f>D45+D46+D47+D48+D50+D49</f>
        <v>1467</v>
      </c>
      <c r="E44" s="3">
        <f>E45+E46+E47+E48+E50+E49</f>
        <v>1469.63071</v>
      </c>
      <c r="F44" s="156"/>
      <c r="G44" s="3">
        <f>G45+G46+G48+G47+G50+G49</f>
        <v>3133.5823</v>
      </c>
      <c r="H44" s="97">
        <f t="shared" si="1"/>
        <v>100.17932583503747</v>
      </c>
      <c r="I44" s="98">
        <f t="shared" si="0"/>
        <v>2.630709999999908</v>
      </c>
    </row>
    <row r="45" spans="1:9" s="147" customFormat="1" ht="11.25" customHeight="1" thickBot="1">
      <c r="A45" s="118" t="s">
        <v>162</v>
      </c>
      <c r="B45" s="140" t="s">
        <v>133</v>
      </c>
      <c r="C45" s="55"/>
      <c r="D45" s="8">
        <v>63.5</v>
      </c>
      <c r="E45" s="55">
        <v>63.57778</v>
      </c>
      <c r="F45" s="146"/>
      <c r="G45" s="55">
        <v>-777.9291</v>
      </c>
      <c r="H45" s="97"/>
      <c r="I45" s="98">
        <f t="shared" si="0"/>
        <v>0.07777999999999707</v>
      </c>
    </row>
    <row r="46" spans="1:9" s="147" customFormat="1" ht="11.25" customHeight="1" thickBot="1">
      <c r="A46" s="118" t="s">
        <v>146</v>
      </c>
      <c r="B46" s="157" t="s">
        <v>148</v>
      </c>
      <c r="C46" s="53">
        <v>134.5</v>
      </c>
      <c r="D46" s="9">
        <v>0.5</v>
      </c>
      <c r="E46" s="53">
        <v>0.44199</v>
      </c>
      <c r="F46" s="158"/>
      <c r="G46" s="53">
        <v>2.62768</v>
      </c>
      <c r="H46" s="97">
        <f t="shared" si="1"/>
        <v>88.398</v>
      </c>
      <c r="I46" s="98">
        <f t="shared" si="0"/>
        <v>-0.058010000000000006</v>
      </c>
    </row>
    <row r="47" spans="1:9" s="147" customFormat="1" ht="11.25" customHeight="1" thickBot="1">
      <c r="A47" s="118" t="s">
        <v>181</v>
      </c>
      <c r="B47" s="157" t="s">
        <v>182</v>
      </c>
      <c r="C47" s="53"/>
      <c r="D47" s="9"/>
      <c r="E47" s="53"/>
      <c r="F47" s="158"/>
      <c r="G47" s="53"/>
      <c r="H47" s="97"/>
      <c r="I47" s="98">
        <f t="shared" si="0"/>
        <v>0</v>
      </c>
    </row>
    <row r="48" spans="1:9" s="147" customFormat="1" ht="11.25" customHeight="1" thickBot="1">
      <c r="A48" s="118" t="s">
        <v>147</v>
      </c>
      <c r="B48" s="142" t="s">
        <v>149</v>
      </c>
      <c r="C48" s="53">
        <v>200</v>
      </c>
      <c r="D48" s="9">
        <v>158</v>
      </c>
      <c r="E48" s="53">
        <v>160.90327</v>
      </c>
      <c r="F48" s="158"/>
      <c r="G48" s="53">
        <v>192.92208</v>
      </c>
      <c r="H48" s="97">
        <f t="shared" si="1"/>
        <v>101.83751265822785</v>
      </c>
      <c r="I48" s="98">
        <f t="shared" si="0"/>
        <v>2.903269999999992</v>
      </c>
    </row>
    <row r="49" spans="1:9" s="147" customFormat="1" ht="11.25" customHeight="1" thickBot="1">
      <c r="A49" s="118" t="s">
        <v>171</v>
      </c>
      <c r="B49" s="140" t="s">
        <v>172</v>
      </c>
      <c r="C49" s="47">
        <v>237.9</v>
      </c>
      <c r="D49" s="11"/>
      <c r="E49" s="47"/>
      <c r="F49" s="159"/>
      <c r="G49" s="47"/>
      <c r="H49" s="97" t="e">
        <f t="shared" si="1"/>
        <v>#DIV/0!</v>
      </c>
      <c r="I49" s="98">
        <f t="shared" si="0"/>
        <v>0</v>
      </c>
    </row>
    <row r="50" spans="1:9" s="147" customFormat="1" ht="23.25" customHeight="1">
      <c r="A50" s="118" t="s">
        <v>173</v>
      </c>
      <c r="B50" s="160" t="s">
        <v>174</v>
      </c>
      <c r="C50" s="47">
        <v>3000</v>
      </c>
      <c r="D50" s="11">
        <v>1245</v>
      </c>
      <c r="E50" s="47">
        <v>1244.70767</v>
      </c>
      <c r="F50" s="159"/>
      <c r="G50" s="47">
        <v>3715.96164</v>
      </c>
      <c r="H50" s="237">
        <f t="shared" si="1"/>
        <v>99.97651967871487</v>
      </c>
      <c r="I50" s="238">
        <f t="shared" si="0"/>
        <v>-0.29232999999999265</v>
      </c>
    </row>
    <row r="51" spans="1:9" s="147" customFormat="1" ht="13.5" customHeight="1">
      <c r="A51" s="42" t="s">
        <v>267</v>
      </c>
      <c r="B51" s="258" t="s">
        <v>266</v>
      </c>
      <c r="C51" s="68"/>
      <c r="D51" s="12">
        <v>22.5</v>
      </c>
      <c r="E51" s="68">
        <v>22.5</v>
      </c>
      <c r="F51" s="259"/>
      <c r="G51" s="68"/>
      <c r="H51" s="241">
        <f t="shared" si="1"/>
        <v>100</v>
      </c>
      <c r="I51" s="242">
        <f t="shared" si="0"/>
        <v>0</v>
      </c>
    </row>
    <row r="52" spans="1:10" s="147" customFormat="1" ht="34.5" customHeight="1" thickBot="1">
      <c r="A52" s="253" t="s">
        <v>194</v>
      </c>
      <c r="B52" s="254" t="s">
        <v>106</v>
      </c>
      <c r="C52" s="255"/>
      <c r="D52" s="256"/>
      <c r="E52" s="3"/>
      <c r="F52" s="257"/>
      <c r="G52" s="3"/>
      <c r="H52" s="239"/>
      <c r="I52" s="240">
        <f t="shared" si="0"/>
        <v>0</v>
      </c>
      <c r="J52" s="87"/>
    </row>
    <row r="53" spans="1:9" s="86" customFormat="1" ht="11.25" customHeight="1" thickBot="1">
      <c r="A53" s="113" t="s">
        <v>268</v>
      </c>
      <c r="B53" s="114" t="s">
        <v>269</v>
      </c>
      <c r="C53" s="45"/>
      <c r="D53" s="18">
        <v>4.69</v>
      </c>
      <c r="E53" s="45"/>
      <c r="F53" s="161"/>
      <c r="G53" s="45"/>
      <c r="H53" s="97">
        <f>E53/D53*100</f>
        <v>0</v>
      </c>
      <c r="I53" s="98">
        <f>E53-D53</f>
        <v>-4.69</v>
      </c>
    </row>
    <row r="54" spans="1:9" s="86" customFormat="1" ht="11.25" customHeight="1" thickBot="1">
      <c r="A54" s="113" t="s">
        <v>125</v>
      </c>
      <c r="B54" s="114" t="s">
        <v>40</v>
      </c>
      <c r="C54" s="45">
        <v>1017</v>
      </c>
      <c r="D54" s="18">
        <v>456.5</v>
      </c>
      <c r="E54" s="45">
        <v>437.9205</v>
      </c>
      <c r="F54" s="161"/>
      <c r="G54" s="45">
        <v>1494.43015</v>
      </c>
      <c r="H54" s="97">
        <f t="shared" si="1"/>
        <v>95.93001095290252</v>
      </c>
      <c r="I54" s="98">
        <f t="shared" si="0"/>
        <v>-18.579499999999996</v>
      </c>
    </row>
    <row r="55" spans="1:9" ht="11.25" customHeight="1" thickBot="1">
      <c r="A55" s="113" t="s">
        <v>41</v>
      </c>
      <c r="B55" s="114" t="s">
        <v>42</v>
      </c>
      <c r="C55" s="45">
        <f>C58+C60+C62+C64+C65+C67+C68+C69+C71+C73+C80+C56+C76+C77</f>
        <v>1001.3000000000001</v>
      </c>
      <c r="D55" s="18">
        <f>D58+D60+D62+D64+D65+D67+D68+D69+D71+D73+D80+D56+D76+D77</f>
        <v>1051.3000000000002</v>
      </c>
      <c r="E55" s="45">
        <f>E58+E60+E62+E64+E65+E67+E68+E69+E71+E73+E56+E76+E77+E78</f>
        <v>858.61262</v>
      </c>
      <c r="F55" s="45">
        <f>F58+F60+F62+F64+F65+F67+F68+F69+F71+F73+F56+F76+F77+F78</f>
        <v>0</v>
      </c>
      <c r="G55" s="45">
        <f>G58+G60+G62+G64+G65+G67+G68+G69+G71+G73+G56+G76+G77+G78+G70</f>
        <v>1093.80203</v>
      </c>
      <c r="H55" s="97">
        <f t="shared" si="1"/>
        <v>81.67151336440595</v>
      </c>
      <c r="I55" s="98">
        <f t="shared" si="0"/>
        <v>-192.6873800000002</v>
      </c>
    </row>
    <row r="56" spans="1:9" ht="11.25" customHeight="1" thickBot="1">
      <c r="A56" s="125" t="s">
        <v>126</v>
      </c>
      <c r="B56" s="126" t="s">
        <v>163</v>
      </c>
      <c r="C56" s="54">
        <v>55.9</v>
      </c>
      <c r="D56" s="10">
        <v>55.9</v>
      </c>
      <c r="E56" s="54">
        <v>44.08361</v>
      </c>
      <c r="F56" s="108"/>
      <c r="G56" s="54">
        <v>55.67461</v>
      </c>
      <c r="H56" s="97">
        <f t="shared" si="1"/>
        <v>78.86155635062612</v>
      </c>
      <c r="I56" s="98">
        <f t="shared" si="0"/>
        <v>-11.816389999999998</v>
      </c>
    </row>
    <row r="57" spans="1:10" s="86" customFormat="1" ht="11.25" customHeight="1" thickBot="1">
      <c r="A57" s="102" t="s">
        <v>43</v>
      </c>
      <c r="B57" s="103" t="s">
        <v>44</v>
      </c>
      <c r="C57" s="47"/>
      <c r="D57" s="11"/>
      <c r="E57" s="75"/>
      <c r="F57" s="162"/>
      <c r="G57" s="75"/>
      <c r="H57" s="97"/>
      <c r="I57" s="98">
        <f t="shared" si="0"/>
        <v>0</v>
      </c>
      <c r="J57" s="87"/>
    </row>
    <row r="58" spans="2:9" ht="11.25" customHeight="1" thickBot="1">
      <c r="B58" s="103" t="s">
        <v>45</v>
      </c>
      <c r="C58" s="54">
        <v>1.3</v>
      </c>
      <c r="D58" s="10">
        <v>1.3</v>
      </c>
      <c r="E58" s="55">
        <v>15.275</v>
      </c>
      <c r="F58" s="112"/>
      <c r="G58" s="55">
        <v>1.405</v>
      </c>
      <c r="H58" s="97">
        <f t="shared" si="1"/>
        <v>1175</v>
      </c>
      <c r="I58" s="98">
        <f t="shared" si="0"/>
        <v>13.975</v>
      </c>
    </row>
    <row r="59" spans="1:9" ht="11.25" customHeight="1" thickBot="1">
      <c r="A59" s="118" t="s">
        <v>46</v>
      </c>
      <c r="B59" s="123" t="s">
        <v>164</v>
      </c>
      <c r="C59" s="47"/>
      <c r="D59" s="11"/>
      <c r="E59" s="47"/>
      <c r="F59" s="124"/>
      <c r="G59" s="47"/>
      <c r="H59" s="97"/>
      <c r="I59" s="98">
        <f t="shared" si="0"/>
        <v>0</v>
      </c>
    </row>
    <row r="60" spans="1:9" ht="11.25" customHeight="1" thickBot="1">
      <c r="A60" s="125"/>
      <c r="B60" s="126" t="s">
        <v>47</v>
      </c>
      <c r="C60" s="54">
        <v>33</v>
      </c>
      <c r="D60" s="10">
        <v>33</v>
      </c>
      <c r="E60" s="54">
        <v>10</v>
      </c>
      <c r="F60" s="112"/>
      <c r="G60" s="54">
        <v>58</v>
      </c>
      <c r="H60" s="97">
        <f t="shared" si="1"/>
        <v>30.303030303030305</v>
      </c>
      <c r="I60" s="98">
        <f t="shared" si="0"/>
        <v>-23</v>
      </c>
    </row>
    <row r="61" spans="1:9" ht="11.25" customHeight="1" thickBot="1">
      <c r="A61" s="118" t="s">
        <v>64</v>
      </c>
      <c r="B61" s="123" t="s">
        <v>44</v>
      </c>
      <c r="C61" s="55"/>
      <c r="D61" s="8"/>
      <c r="E61" s="55"/>
      <c r="F61" s="112"/>
      <c r="G61" s="55"/>
      <c r="H61" s="97"/>
      <c r="I61" s="98">
        <f t="shared" si="0"/>
        <v>0</v>
      </c>
    </row>
    <row r="62" spans="1:9" ht="11.25" customHeight="1" thickBot="1">
      <c r="A62" s="125"/>
      <c r="B62" s="126" t="s">
        <v>165</v>
      </c>
      <c r="C62" s="55"/>
      <c r="D62" s="8"/>
      <c r="E62" s="55"/>
      <c r="F62" s="112"/>
      <c r="G62" s="55">
        <v>10</v>
      </c>
      <c r="H62" s="97"/>
      <c r="I62" s="98">
        <f t="shared" si="0"/>
        <v>0</v>
      </c>
    </row>
    <row r="63" spans="1:9" ht="11.25" customHeight="1" thickBot="1">
      <c r="A63" s="102" t="s">
        <v>205</v>
      </c>
      <c r="B63" s="103" t="s">
        <v>187</v>
      </c>
      <c r="C63" s="47"/>
      <c r="D63" s="11"/>
      <c r="E63" s="47"/>
      <c r="F63" s="112"/>
      <c r="G63" s="47"/>
      <c r="H63" s="97"/>
      <c r="I63" s="98">
        <f t="shared" si="0"/>
        <v>0</v>
      </c>
    </row>
    <row r="64" spans="2:9" ht="3" customHeight="1" thickBot="1">
      <c r="B64" s="126"/>
      <c r="C64" s="54"/>
      <c r="D64" s="10"/>
      <c r="E64" s="54"/>
      <c r="F64" s="112"/>
      <c r="G64" s="54"/>
      <c r="H64" s="97"/>
      <c r="I64" s="98">
        <f t="shared" si="0"/>
        <v>0</v>
      </c>
    </row>
    <row r="65" spans="1:9" ht="11.25" customHeight="1" thickBot="1">
      <c r="A65" s="118" t="s">
        <v>110</v>
      </c>
      <c r="B65" s="123" t="s">
        <v>112</v>
      </c>
      <c r="C65" s="47"/>
      <c r="D65" s="11">
        <v>40</v>
      </c>
      <c r="E65" s="53">
        <v>30</v>
      </c>
      <c r="F65" s="112"/>
      <c r="G65" s="81"/>
      <c r="H65" s="97">
        <f t="shared" si="1"/>
        <v>75</v>
      </c>
      <c r="I65" s="98">
        <f t="shared" si="0"/>
        <v>-10</v>
      </c>
    </row>
    <row r="66" spans="1:9" ht="11.25" customHeight="1" thickBot="1">
      <c r="A66" s="118" t="s">
        <v>48</v>
      </c>
      <c r="B66" s="123" t="s">
        <v>49</v>
      </c>
      <c r="C66" s="47"/>
      <c r="D66" s="11"/>
      <c r="E66" s="47"/>
      <c r="F66" s="124"/>
      <c r="G66" s="83"/>
      <c r="H66" s="97"/>
      <c r="I66" s="98">
        <f t="shared" si="0"/>
        <v>0</v>
      </c>
    </row>
    <row r="67" spans="1:9" ht="11.25" customHeight="1" thickBot="1">
      <c r="A67" s="125"/>
      <c r="B67" s="126" t="s">
        <v>50</v>
      </c>
      <c r="C67" s="54">
        <v>103</v>
      </c>
      <c r="D67" s="10">
        <v>103</v>
      </c>
      <c r="E67" s="54">
        <v>12.3</v>
      </c>
      <c r="F67" s="108"/>
      <c r="G67" s="54">
        <v>83</v>
      </c>
      <c r="H67" s="97">
        <f t="shared" si="1"/>
        <v>11.941747572815535</v>
      </c>
      <c r="I67" s="98">
        <f t="shared" si="0"/>
        <v>-90.7</v>
      </c>
    </row>
    <row r="68" spans="1:9" ht="11.25" customHeight="1" thickBot="1">
      <c r="A68" s="118" t="s">
        <v>51</v>
      </c>
      <c r="B68" s="123" t="s">
        <v>111</v>
      </c>
      <c r="C68" s="47">
        <v>209.9</v>
      </c>
      <c r="D68" s="11">
        <v>209.9</v>
      </c>
      <c r="E68" s="53">
        <v>131.02001</v>
      </c>
      <c r="F68" s="108"/>
      <c r="G68" s="53">
        <v>160.4</v>
      </c>
      <c r="H68" s="97">
        <f t="shared" si="1"/>
        <v>62.42020485945689</v>
      </c>
      <c r="I68" s="98">
        <f t="shared" si="0"/>
        <v>-78.87998999999999</v>
      </c>
    </row>
    <row r="69" spans="1:9" ht="11.25" customHeight="1" thickBot="1">
      <c r="A69" s="118" t="s">
        <v>52</v>
      </c>
      <c r="B69" s="123" t="s">
        <v>53</v>
      </c>
      <c r="C69" s="53"/>
      <c r="D69" s="9"/>
      <c r="E69" s="53"/>
      <c r="F69" s="106"/>
      <c r="G69" s="53"/>
      <c r="H69" s="97"/>
      <c r="I69" s="98">
        <f t="shared" si="0"/>
        <v>0</v>
      </c>
    </row>
    <row r="70" spans="1:9" ht="11.25" customHeight="1" thickBot="1">
      <c r="A70" s="118" t="s">
        <v>54</v>
      </c>
      <c r="B70" s="123" t="s">
        <v>49</v>
      </c>
      <c r="C70" s="55"/>
      <c r="D70" s="8"/>
      <c r="E70" s="55"/>
      <c r="F70" s="112"/>
      <c r="G70" s="55"/>
      <c r="H70" s="97"/>
      <c r="I70" s="98">
        <f t="shared" si="0"/>
        <v>0</v>
      </c>
    </row>
    <row r="71" spans="2:9" ht="11.25" customHeight="1" thickBot="1">
      <c r="B71" s="103" t="s">
        <v>55</v>
      </c>
      <c r="C71" s="55">
        <v>1</v>
      </c>
      <c r="D71" s="8">
        <v>1</v>
      </c>
      <c r="E71" s="55">
        <v>4.01</v>
      </c>
      <c r="F71" s="112"/>
      <c r="G71" s="55">
        <v>2.5</v>
      </c>
      <c r="H71" s="97">
        <f t="shared" si="1"/>
        <v>401</v>
      </c>
      <c r="I71" s="98">
        <f t="shared" si="0"/>
        <v>3.01</v>
      </c>
    </row>
    <row r="72" spans="1:9" ht="11.25" customHeight="1" thickBot="1">
      <c r="A72" s="118" t="s">
        <v>56</v>
      </c>
      <c r="B72" s="123" t="s">
        <v>57</v>
      </c>
      <c r="C72" s="47"/>
      <c r="D72" s="11"/>
      <c r="E72" s="47"/>
      <c r="F72" s="112"/>
      <c r="G72" s="47"/>
      <c r="H72" s="97"/>
      <c r="I72" s="98">
        <f t="shared" si="0"/>
        <v>0</v>
      </c>
    </row>
    <row r="73" spans="1:9" ht="11.25" customHeight="1" thickBot="1">
      <c r="A73" s="125"/>
      <c r="B73" s="126" t="s">
        <v>58</v>
      </c>
      <c r="C73" s="54">
        <f>C74+C75</f>
        <v>0</v>
      </c>
      <c r="D73" s="10">
        <f>D74+D75</f>
        <v>10</v>
      </c>
      <c r="E73" s="54">
        <f>E74+E75</f>
        <v>5.491</v>
      </c>
      <c r="F73" s="54">
        <f>F74+F75</f>
        <v>0</v>
      </c>
      <c r="G73" s="54">
        <f>G74+G75</f>
        <v>3</v>
      </c>
      <c r="H73" s="97">
        <f t="shared" si="1"/>
        <v>54.90999999999999</v>
      </c>
      <c r="I73" s="98">
        <f t="shared" si="0"/>
        <v>-4.509</v>
      </c>
    </row>
    <row r="74" spans="1:9" ht="11.25" customHeight="1" thickBot="1">
      <c r="A74" s="102" t="s">
        <v>144</v>
      </c>
      <c r="B74" s="163" t="s">
        <v>143</v>
      </c>
      <c r="C74" s="55"/>
      <c r="D74" s="8">
        <v>10</v>
      </c>
      <c r="E74" s="55">
        <v>4.5</v>
      </c>
      <c r="F74" s="112"/>
      <c r="G74" s="53">
        <v>3</v>
      </c>
      <c r="H74" s="97">
        <f t="shared" si="1"/>
        <v>45</v>
      </c>
      <c r="I74" s="98">
        <f t="shared" si="0"/>
        <v>-5.5</v>
      </c>
    </row>
    <row r="75" spans="1:9" ht="11.25" customHeight="1" thickBot="1">
      <c r="A75" s="130" t="s">
        <v>128</v>
      </c>
      <c r="B75" s="164" t="s">
        <v>132</v>
      </c>
      <c r="C75" s="53"/>
      <c r="D75" s="9"/>
      <c r="E75" s="53">
        <v>0.991</v>
      </c>
      <c r="F75" s="106"/>
      <c r="G75" s="53"/>
      <c r="H75" s="97"/>
      <c r="I75" s="98">
        <f aca="true" t="shared" si="2" ref="I75:I140">E75-D75</f>
        <v>0.991</v>
      </c>
    </row>
    <row r="76" spans="1:9" ht="11.25" customHeight="1" thickBot="1">
      <c r="A76" s="130" t="s">
        <v>119</v>
      </c>
      <c r="B76" s="165" t="s">
        <v>145</v>
      </c>
      <c r="C76" s="53"/>
      <c r="D76" s="9"/>
      <c r="E76" s="53">
        <v>3</v>
      </c>
      <c r="F76" s="106"/>
      <c r="G76" s="53">
        <v>25</v>
      </c>
      <c r="H76" s="97"/>
      <c r="I76" s="98">
        <f t="shared" si="2"/>
        <v>3</v>
      </c>
    </row>
    <row r="77" spans="1:9" ht="11.25" customHeight="1" thickBot="1">
      <c r="A77" s="130" t="s">
        <v>152</v>
      </c>
      <c r="B77" s="165" t="s">
        <v>145</v>
      </c>
      <c r="C77" s="53">
        <v>70</v>
      </c>
      <c r="D77" s="9">
        <v>70</v>
      </c>
      <c r="E77" s="53">
        <v>42.04</v>
      </c>
      <c r="F77" s="106"/>
      <c r="G77" s="53">
        <v>28.6</v>
      </c>
      <c r="H77" s="97">
        <f aca="true" t="shared" si="3" ref="H77:H138">E77/D77*100</f>
        <v>60.05714285714285</v>
      </c>
      <c r="I77" s="98">
        <f t="shared" si="2"/>
        <v>-27.96</v>
      </c>
    </row>
    <row r="78" spans="1:9" ht="11.25" customHeight="1" thickBot="1">
      <c r="A78" s="130" t="s">
        <v>59</v>
      </c>
      <c r="B78" s="129" t="s">
        <v>60</v>
      </c>
      <c r="C78" s="53">
        <f>C80</f>
        <v>527.2</v>
      </c>
      <c r="D78" s="9">
        <f>D80</f>
        <v>527.2</v>
      </c>
      <c r="E78" s="53">
        <f>E80</f>
        <v>561.393</v>
      </c>
      <c r="F78" s="166">
        <f>F80</f>
        <v>0</v>
      </c>
      <c r="G78" s="53">
        <f>G80</f>
        <v>666.22242</v>
      </c>
      <c r="H78" s="97">
        <f t="shared" si="3"/>
        <v>106.48577389984825</v>
      </c>
      <c r="I78" s="98">
        <f t="shared" si="2"/>
        <v>34.192999999999984</v>
      </c>
    </row>
    <row r="79" spans="1:9" ht="11.25" customHeight="1" thickBot="1">
      <c r="A79" s="118" t="s">
        <v>61</v>
      </c>
      <c r="B79" s="123" t="s">
        <v>62</v>
      </c>
      <c r="C79" s="47"/>
      <c r="D79" s="11"/>
      <c r="E79" s="47"/>
      <c r="F79" s="124"/>
      <c r="G79" s="47"/>
      <c r="H79" s="97"/>
      <c r="I79" s="98">
        <f t="shared" si="2"/>
        <v>0</v>
      </c>
    </row>
    <row r="80" spans="2:9" ht="11.25" customHeight="1" thickBot="1">
      <c r="B80" s="103" t="s">
        <v>63</v>
      </c>
      <c r="C80" s="55">
        <v>527.2</v>
      </c>
      <c r="D80" s="8">
        <v>527.2</v>
      </c>
      <c r="E80" s="47">
        <v>561.393</v>
      </c>
      <c r="F80" s="112"/>
      <c r="G80" s="47">
        <v>666.22242</v>
      </c>
      <c r="H80" s="97">
        <f t="shared" si="3"/>
        <v>106.48577389984825</v>
      </c>
      <c r="I80" s="98">
        <f t="shared" si="2"/>
        <v>34.192999999999984</v>
      </c>
    </row>
    <row r="81" spans="1:9" ht="11.25" customHeight="1" thickBot="1">
      <c r="A81" s="113" t="s">
        <v>65</v>
      </c>
      <c r="B81" s="114" t="s">
        <v>66</v>
      </c>
      <c r="C81" s="45">
        <f>C82+C83+C84</f>
        <v>0</v>
      </c>
      <c r="D81" s="18">
        <f>D82+D83+D84</f>
        <v>458</v>
      </c>
      <c r="E81" s="45">
        <f>E82+E83+E84</f>
        <v>558.19402</v>
      </c>
      <c r="F81" s="167">
        <f>F82+F83+F84</f>
        <v>0</v>
      </c>
      <c r="G81" s="45">
        <f>G82+G83+G84</f>
        <v>82.84749</v>
      </c>
      <c r="H81" s="97">
        <f t="shared" si="3"/>
        <v>121.87642358078602</v>
      </c>
      <c r="I81" s="98">
        <f t="shared" si="2"/>
        <v>100.19402000000002</v>
      </c>
    </row>
    <row r="82" spans="1:9" ht="11.25" customHeight="1" thickBot="1">
      <c r="A82" s="102" t="s">
        <v>67</v>
      </c>
      <c r="B82" s="103" t="s">
        <v>68</v>
      </c>
      <c r="C82" s="54"/>
      <c r="D82" s="10"/>
      <c r="E82" s="54">
        <v>119.96602</v>
      </c>
      <c r="F82" s="108"/>
      <c r="G82" s="54">
        <v>-123.25285</v>
      </c>
      <c r="H82" s="97"/>
      <c r="I82" s="98">
        <f t="shared" si="2"/>
        <v>119.96602</v>
      </c>
    </row>
    <row r="83" spans="1:9" ht="11.25" customHeight="1" thickBot="1">
      <c r="A83" s="118" t="s">
        <v>184</v>
      </c>
      <c r="B83" s="129" t="s">
        <v>68</v>
      </c>
      <c r="C83" s="53"/>
      <c r="D83" s="9"/>
      <c r="E83" s="53"/>
      <c r="F83" s="106"/>
      <c r="G83" s="53"/>
      <c r="H83" s="97"/>
      <c r="I83" s="98">
        <f t="shared" si="2"/>
        <v>0</v>
      </c>
    </row>
    <row r="84" spans="1:9" ht="11.25" customHeight="1" thickBot="1">
      <c r="A84" s="118" t="s">
        <v>69</v>
      </c>
      <c r="B84" s="123" t="s">
        <v>66</v>
      </c>
      <c r="C84" s="47"/>
      <c r="D84" s="11">
        <v>458</v>
      </c>
      <c r="E84" s="47">
        <v>438.228</v>
      </c>
      <c r="F84" s="124"/>
      <c r="G84" s="47">
        <v>206.10034</v>
      </c>
      <c r="H84" s="97">
        <f t="shared" si="3"/>
        <v>95.68296943231441</v>
      </c>
      <c r="I84" s="98">
        <f t="shared" si="2"/>
        <v>-19.77199999999999</v>
      </c>
    </row>
    <row r="85" spans="1:9" ht="11.25" customHeight="1" thickBot="1">
      <c r="A85" s="168" t="s">
        <v>72</v>
      </c>
      <c r="B85" s="96" t="s">
        <v>73</v>
      </c>
      <c r="C85" s="208">
        <f>C86+C159+C157+C156</f>
        <v>314887.2052</v>
      </c>
      <c r="D85" s="6">
        <f>D86+D159+D157+D156</f>
        <v>334422.54389</v>
      </c>
      <c r="E85" s="1">
        <f>E86+E159+E157+E156+E158</f>
        <v>333654.49592</v>
      </c>
      <c r="F85" s="1">
        <f>F86+F159+F157+F156+F158</f>
        <v>0</v>
      </c>
      <c r="G85" s="1">
        <f>G86+G159+G157+G156+G158</f>
        <v>345625.57369</v>
      </c>
      <c r="H85" s="97">
        <f t="shared" si="3"/>
        <v>99.77033606614374</v>
      </c>
      <c r="I85" s="98">
        <f t="shared" si="2"/>
        <v>-768.047969999956</v>
      </c>
    </row>
    <row r="86" spans="1:9" ht="11.25" customHeight="1" thickBot="1">
      <c r="A86" s="169" t="s">
        <v>115</v>
      </c>
      <c r="B86" s="170" t="s">
        <v>116</v>
      </c>
      <c r="C86" s="209">
        <f>C87+C90+C107+C138</f>
        <v>314887.2052</v>
      </c>
      <c r="D86" s="14">
        <f>D87+D90+D107+D138</f>
        <v>334422.54389</v>
      </c>
      <c r="E86" s="3">
        <f>E87+E90+E107+E138</f>
        <v>333653.45156</v>
      </c>
      <c r="F86" s="3">
        <f>F87+F90+F107+F138</f>
        <v>0</v>
      </c>
      <c r="G86" s="3">
        <f>G87+G90+G107+G138</f>
        <v>341457.31924</v>
      </c>
      <c r="H86" s="97">
        <f t="shared" si="3"/>
        <v>99.77002377858446</v>
      </c>
      <c r="I86" s="98">
        <f t="shared" si="2"/>
        <v>-769.0923299999558</v>
      </c>
    </row>
    <row r="87" spans="1:9" ht="11.25" customHeight="1" thickBot="1">
      <c r="A87" s="168" t="s">
        <v>234</v>
      </c>
      <c r="B87" s="96" t="s">
        <v>74</v>
      </c>
      <c r="C87" s="208">
        <f>C88+C89</f>
        <v>110671</v>
      </c>
      <c r="D87" s="6">
        <f>D88+D89</f>
        <v>112795.7</v>
      </c>
      <c r="E87" s="225">
        <f>E88+E89</f>
        <v>112795.7</v>
      </c>
      <c r="F87" s="171">
        <f>F88+F89</f>
        <v>0</v>
      </c>
      <c r="G87" s="1">
        <f>G88+G89</f>
        <v>102241.9</v>
      </c>
      <c r="H87" s="97">
        <f t="shared" si="3"/>
        <v>100</v>
      </c>
      <c r="I87" s="98">
        <f t="shared" si="2"/>
        <v>0</v>
      </c>
    </row>
    <row r="88" spans="1:9" ht="11.25" customHeight="1" thickBot="1">
      <c r="A88" s="125" t="s">
        <v>232</v>
      </c>
      <c r="B88" s="126" t="s">
        <v>75</v>
      </c>
      <c r="C88" s="210">
        <v>109214</v>
      </c>
      <c r="D88" s="26">
        <v>109214</v>
      </c>
      <c r="E88" s="226">
        <v>109214</v>
      </c>
      <c r="G88" s="54">
        <v>102241.9</v>
      </c>
      <c r="H88" s="97">
        <f t="shared" si="3"/>
        <v>100</v>
      </c>
      <c r="I88" s="98">
        <f t="shared" si="2"/>
        <v>0</v>
      </c>
    </row>
    <row r="89" spans="1:9" ht="11.25" customHeight="1" thickBot="1">
      <c r="A89" s="151" t="s">
        <v>233</v>
      </c>
      <c r="B89" s="163" t="s">
        <v>107</v>
      </c>
      <c r="C89" s="211">
        <v>1457</v>
      </c>
      <c r="D89" s="27">
        <v>3581.7</v>
      </c>
      <c r="E89" s="44">
        <v>3581.7</v>
      </c>
      <c r="G89" s="55"/>
      <c r="H89" s="97">
        <f t="shared" si="3"/>
        <v>100</v>
      </c>
      <c r="I89" s="98">
        <f t="shared" si="2"/>
        <v>0</v>
      </c>
    </row>
    <row r="90" spans="1:10" ht="11.25" customHeight="1" thickBot="1">
      <c r="A90" s="168" t="s">
        <v>76</v>
      </c>
      <c r="B90" s="96" t="s">
        <v>77</v>
      </c>
      <c r="C90" s="208">
        <f>C93+C96+C99</f>
        <v>11424.5</v>
      </c>
      <c r="D90" s="6">
        <f>D93+D96+D99+D91+D92+D94+D95+D97+D98</f>
        <v>23363.999999999996</v>
      </c>
      <c r="E90" s="225">
        <f>E93+E96+E99+E91+E92+E94+E95+E97+E98</f>
        <v>23337.104819999997</v>
      </c>
      <c r="F90" s="1">
        <f>F93+F96+F99</f>
        <v>0</v>
      </c>
      <c r="G90" s="1">
        <f>G93+G96+G99+G91+G92+G94+G95</f>
        <v>23904.771</v>
      </c>
      <c r="H90" s="97">
        <f t="shared" si="3"/>
        <v>99.8848862352337</v>
      </c>
      <c r="I90" s="98">
        <f t="shared" si="2"/>
        <v>-26.895179999999527</v>
      </c>
      <c r="J90" s="86"/>
    </row>
    <row r="91" spans="1:10" ht="11.25" customHeight="1" thickBot="1">
      <c r="A91" s="125" t="s">
        <v>250</v>
      </c>
      <c r="B91" s="126" t="s">
        <v>212</v>
      </c>
      <c r="C91" s="210"/>
      <c r="D91" s="26">
        <v>1654.2</v>
      </c>
      <c r="E91" s="226">
        <v>1654.2</v>
      </c>
      <c r="F91" s="172"/>
      <c r="G91" s="54">
        <v>1300.2</v>
      </c>
      <c r="H91" s="97">
        <f t="shared" si="3"/>
        <v>100</v>
      </c>
      <c r="I91" s="98">
        <f t="shared" si="2"/>
        <v>0</v>
      </c>
      <c r="J91" s="86"/>
    </row>
    <row r="92" spans="1:10" ht="11.25" customHeight="1" thickBot="1">
      <c r="A92" s="125" t="s">
        <v>250</v>
      </c>
      <c r="B92" s="129" t="s">
        <v>78</v>
      </c>
      <c r="C92" s="212"/>
      <c r="D92" s="28">
        <v>2078.8</v>
      </c>
      <c r="E92" s="227">
        <v>2078.8</v>
      </c>
      <c r="F92" s="166"/>
      <c r="G92" s="53">
        <v>4956.6</v>
      </c>
      <c r="H92" s="97">
        <f t="shared" si="3"/>
        <v>100</v>
      </c>
      <c r="I92" s="98">
        <f t="shared" si="2"/>
        <v>0</v>
      </c>
      <c r="J92" s="86"/>
    </row>
    <row r="93" spans="1:10" s="86" customFormat="1" ht="11.25" customHeight="1" thickBot="1">
      <c r="A93" s="125" t="s">
        <v>228</v>
      </c>
      <c r="B93" s="126" t="s">
        <v>79</v>
      </c>
      <c r="C93" s="210">
        <v>4500</v>
      </c>
      <c r="D93" s="26">
        <v>4500</v>
      </c>
      <c r="E93" s="226">
        <v>4500</v>
      </c>
      <c r="F93" s="148"/>
      <c r="G93" s="54">
        <v>1563.951</v>
      </c>
      <c r="H93" s="97">
        <f t="shared" si="3"/>
        <v>100</v>
      </c>
      <c r="I93" s="98">
        <f t="shared" si="2"/>
        <v>0</v>
      </c>
      <c r="J93" s="87"/>
    </row>
    <row r="94" spans="1:10" s="86" customFormat="1" ht="11.25" customHeight="1" thickBot="1">
      <c r="A94" s="118" t="s">
        <v>251</v>
      </c>
      <c r="B94" s="129" t="s">
        <v>223</v>
      </c>
      <c r="C94" s="213"/>
      <c r="D94" s="16">
        <v>1763.3</v>
      </c>
      <c r="E94" s="228">
        <v>1763.3</v>
      </c>
      <c r="F94" s="173"/>
      <c r="G94" s="47"/>
      <c r="H94" s="97">
        <f t="shared" si="3"/>
        <v>100</v>
      </c>
      <c r="I94" s="98">
        <f t="shared" si="2"/>
        <v>0</v>
      </c>
      <c r="J94" s="87"/>
    </row>
    <row r="95" spans="1:10" s="86" customFormat="1" ht="11.25" customHeight="1" thickBot="1">
      <c r="A95" s="118" t="s">
        <v>251</v>
      </c>
      <c r="B95" s="129" t="s">
        <v>252</v>
      </c>
      <c r="C95" s="213"/>
      <c r="D95" s="16">
        <v>777.6</v>
      </c>
      <c r="E95" s="228">
        <v>777.6</v>
      </c>
      <c r="F95" s="173"/>
      <c r="G95" s="47">
        <v>3317.8</v>
      </c>
      <c r="H95" s="97">
        <f t="shared" si="3"/>
        <v>100</v>
      </c>
      <c r="I95" s="98">
        <f t="shared" si="2"/>
        <v>0</v>
      </c>
      <c r="J95" s="87"/>
    </row>
    <row r="96" spans="1:10" s="86" customFormat="1" ht="11.25" customHeight="1" thickBot="1">
      <c r="A96" s="118" t="s">
        <v>229</v>
      </c>
      <c r="B96" s="129" t="s">
        <v>81</v>
      </c>
      <c r="C96" s="213">
        <v>3173.6</v>
      </c>
      <c r="D96" s="16">
        <v>3173.6</v>
      </c>
      <c r="E96" s="228">
        <v>3173.6</v>
      </c>
      <c r="F96" s="173"/>
      <c r="G96" s="47">
        <v>3221.9</v>
      </c>
      <c r="H96" s="97">
        <f t="shared" si="3"/>
        <v>100</v>
      </c>
      <c r="I96" s="98">
        <f t="shared" si="2"/>
        <v>0</v>
      </c>
      <c r="J96" s="87"/>
    </row>
    <row r="97" spans="1:10" s="86" customFormat="1" ht="11.25" customHeight="1" thickBot="1">
      <c r="A97" s="118" t="s">
        <v>253</v>
      </c>
      <c r="B97" s="103" t="s">
        <v>254</v>
      </c>
      <c r="C97" s="214"/>
      <c r="D97" s="15">
        <v>600</v>
      </c>
      <c r="E97" s="44">
        <v>600</v>
      </c>
      <c r="F97" s="40"/>
      <c r="G97" s="80"/>
      <c r="H97" s="97">
        <f t="shared" si="3"/>
        <v>100</v>
      </c>
      <c r="I97" s="98">
        <f t="shared" si="2"/>
        <v>0</v>
      </c>
      <c r="J97" s="87"/>
    </row>
    <row r="98" spans="1:10" s="86" customFormat="1" ht="11.25" customHeight="1" thickBot="1">
      <c r="A98" s="118" t="s">
        <v>258</v>
      </c>
      <c r="B98" s="181" t="s">
        <v>259</v>
      </c>
      <c r="C98" s="233"/>
      <c r="D98" s="15">
        <v>203.3</v>
      </c>
      <c r="E98" s="44">
        <v>203.3</v>
      </c>
      <c r="F98" s="40"/>
      <c r="G98" s="80"/>
      <c r="H98" s="97">
        <f t="shared" si="3"/>
        <v>100</v>
      </c>
      <c r="I98" s="98">
        <f t="shared" si="2"/>
        <v>0</v>
      </c>
      <c r="J98" s="87"/>
    </row>
    <row r="99" spans="1:9" ht="11.25" customHeight="1" thickBot="1">
      <c r="A99" s="174" t="s">
        <v>230</v>
      </c>
      <c r="B99" s="170" t="s">
        <v>80</v>
      </c>
      <c r="C99" s="208">
        <f>C100+C101+C102+C103</f>
        <v>3750.9</v>
      </c>
      <c r="D99" s="6">
        <f>D100+D101+D102+D103+D105</f>
        <v>8613.199999999999</v>
      </c>
      <c r="E99" s="225">
        <f>E100+E101+E102+E103+E105</f>
        <v>8586.30482</v>
      </c>
      <c r="F99" s="1">
        <f>F100+F101+F102+F103</f>
        <v>0</v>
      </c>
      <c r="G99" s="1">
        <f>G100+G101+G102+G103+G104+G106</f>
        <v>9544.32</v>
      </c>
      <c r="H99" s="97">
        <f t="shared" si="3"/>
        <v>99.6877446245298</v>
      </c>
      <c r="I99" s="98">
        <f t="shared" si="2"/>
        <v>-26.895179999999527</v>
      </c>
    </row>
    <row r="100" spans="1:9" ht="11.25" customHeight="1" thickBot="1">
      <c r="A100" s="118" t="s">
        <v>230</v>
      </c>
      <c r="B100" s="126" t="s">
        <v>156</v>
      </c>
      <c r="C100" s="213"/>
      <c r="D100" s="16"/>
      <c r="E100" s="228"/>
      <c r="F100" s="124"/>
      <c r="G100" s="47">
        <v>970</v>
      </c>
      <c r="H100" s="97"/>
      <c r="I100" s="98">
        <f t="shared" si="2"/>
        <v>0</v>
      </c>
    </row>
    <row r="101" spans="1:9" ht="24.75" customHeight="1" thickBot="1">
      <c r="A101" s="118" t="s">
        <v>230</v>
      </c>
      <c r="B101" s="175" t="s">
        <v>195</v>
      </c>
      <c r="C101" s="215">
        <v>2205.9</v>
      </c>
      <c r="D101" s="11">
        <v>2205.9</v>
      </c>
      <c r="E101" s="228">
        <v>2179.032</v>
      </c>
      <c r="F101" s="176"/>
      <c r="G101" s="47">
        <v>2242.32</v>
      </c>
      <c r="H101" s="97">
        <f t="shared" si="3"/>
        <v>98.78199374405004</v>
      </c>
      <c r="I101" s="98">
        <f t="shared" si="2"/>
        <v>-26.867999999999938</v>
      </c>
    </row>
    <row r="102" spans="1:9" ht="11.25" customHeight="1" thickBot="1">
      <c r="A102" s="118" t="s">
        <v>230</v>
      </c>
      <c r="B102" s="175" t="s">
        <v>231</v>
      </c>
      <c r="C102" s="215">
        <v>1545</v>
      </c>
      <c r="D102" s="11">
        <v>1545</v>
      </c>
      <c r="E102" s="228">
        <v>1545</v>
      </c>
      <c r="F102" s="176"/>
      <c r="G102" s="47"/>
      <c r="H102" s="97">
        <f t="shared" si="3"/>
        <v>100</v>
      </c>
      <c r="I102" s="98">
        <f t="shared" si="2"/>
        <v>0</v>
      </c>
    </row>
    <row r="103" spans="1:9" ht="13.5" customHeight="1" thickBot="1">
      <c r="A103" s="118" t="s">
        <v>230</v>
      </c>
      <c r="B103" s="175" t="s">
        <v>262</v>
      </c>
      <c r="C103" s="234"/>
      <c r="D103" s="11">
        <v>4010</v>
      </c>
      <c r="E103" s="235">
        <v>4010</v>
      </c>
      <c r="F103" s="236"/>
      <c r="G103" s="245"/>
      <c r="H103" s="237">
        <f t="shared" si="3"/>
        <v>100</v>
      </c>
      <c r="I103" s="238">
        <f t="shared" si="2"/>
        <v>0</v>
      </c>
    </row>
    <row r="104" spans="1:9" ht="27" customHeight="1">
      <c r="A104" s="118" t="s">
        <v>230</v>
      </c>
      <c r="B104" s="4" t="s">
        <v>179</v>
      </c>
      <c r="C104" s="68"/>
      <c r="D104" s="12"/>
      <c r="E104" s="68"/>
      <c r="F104" s="177"/>
      <c r="G104" s="68">
        <v>4000</v>
      </c>
      <c r="H104" s="241"/>
      <c r="I104" s="242"/>
    </row>
    <row r="105" spans="1:9" ht="24" customHeight="1">
      <c r="A105" s="42" t="s">
        <v>261</v>
      </c>
      <c r="B105" s="246" t="s">
        <v>260</v>
      </c>
      <c r="C105" s="247"/>
      <c r="D105" s="248">
        <v>852.3</v>
      </c>
      <c r="E105" s="247">
        <v>852.27282</v>
      </c>
      <c r="F105" s="249"/>
      <c r="G105" s="247"/>
      <c r="H105" s="250"/>
      <c r="I105" s="251">
        <f t="shared" si="2"/>
        <v>-0.02717999999993026</v>
      </c>
    </row>
    <row r="106" spans="1:9" ht="24" customHeight="1">
      <c r="A106" s="42" t="s">
        <v>261</v>
      </c>
      <c r="B106" s="39" t="s">
        <v>204</v>
      </c>
      <c r="C106" s="68"/>
      <c r="D106" s="12"/>
      <c r="E106" s="68"/>
      <c r="F106" s="177"/>
      <c r="G106" s="68">
        <v>2332</v>
      </c>
      <c r="H106" s="241"/>
      <c r="I106" s="242"/>
    </row>
    <row r="107" spans="1:9" ht="11.25" customHeight="1" thickBot="1">
      <c r="A107" s="169" t="s">
        <v>236</v>
      </c>
      <c r="B107" s="170" t="s">
        <v>82</v>
      </c>
      <c r="C107" s="209">
        <f>C108+C125+C128+C129+C130+C131+C132+C133+C136+C127</f>
        <v>170968.2</v>
      </c>
      <c r="D107" s="14">
        <f>D108+D125+D128+D129+D130+D131+D132+D133+D136+D127+D126</f>
        <v>171349.8</v>
      </c>
      <c r="E107" s="43">
        <f>E108+E125+E128+E129+E130+E131+E132+E133+E136+E127+E126</f>
        <v>171181.4432</v>
      </c>
      <c r="F107" s="3">
        <f>F108+F125+F128+F129+F130+F131+F132+F133+F136+F127+F126</f>
        <v>0</v>
      </c>
      <c r="G107" s="3">
        <f>G108+G125+G128+G129+G130+G131+G132+G133+G136+G127+G126+G135+G134</f>
        <v>176952.15416999997</v>
      </c>
      <c r="H107" s="239">
        <f t="shared" si="3"/>
        <v>99.90174671928419</v>
      </c>
      <c r="I107" s="240">
        <f t="shared" si="2"/>
        <v>-168.35679999997956</v>
      </c>
    </row>
    <row r="108" spans="1:9" ht="11.25" customHeight="1" thickBot="1">
      <c r="A108" s="168" t="s">
        <v>83</v>
      </c>
      <c r="B108" s="252" t="s">
        <v>237</v>
      </c>
      <c r="C108" s="208">
        <f>C111+C112+C117+C120+C119+C110+C109+C118+C113+C121+C122+C133+C115+C116+C123</f>
        <v>125721.2</v>
      </c>
      <c r="D108" s="6">
        <f>D111+D112+D117+D120+D119+D110+D109+D118+D113+D121+D122+D115+D116+D123+D124</f>
        <v>127385.09999999999</v>
      </c>
      <c r="E108" s="225">
        <f>E111+E112+E117+E120+E119+E110+E109+E118+E113+E121+E122+E115+E116+E123+E124</f>
        <v>127363.73642999999</v>
      </c>
      <c r="F108" s="1">
        <f>F111+F112+F117+F120+F119+F110+F109+F118+F113+F121+F122+F115+F116+F123</f>
        <v>0</v>
      </c>
      <c r="G108" s="1">
        <f>G111+G112+G117+G120+G119+G110+G109+G118+G113+G121+G122+G115+G116+G123</f>
        <v>129660.72222</v>
      </c>
      <c r="H108" s="97">
        <f t="shared" si="3"/>
        <v>99.9832291453239</v>
      </c>
      <c r="I108" s="98">
        <f t="shared" si="2"/>
        <v>-21.363570000001346</v>
      </c>
    </row>
    <row r="109" spans="1:9" ht="25.5" customHeight="1" thickBot="1">
      <c r="A109" s="125" t="s">
        <v>235</v>
      </c>
      <c r="B109" s="192" t="s">
        <v>105</v>
      </c>
      <c r="C109" s="216">
        <v>1384.2</v>
      </c>
      <c r="D109" s="29">
        <v>1384.2</v>
      </c>
      <c r="E109" s="226">
        <v>1383.8573</v>
      </c>
      <c r="F109" s="178"/>
      <c r="G109" s="54">
        <v>1383.8573</v>
      </c>
      <c r="H109" s="97">
        <f t="shared" si="3"/>
        <v>99.97524201704955</v>
      </c>
      <c r="I109" s="98">
        <f t="shared" si="2"/>
        <v>-0.3427000000001499</v>
      </c>
    </row>
    <row r="110" spans="1:9" ht="11.25" customHeight="1" thickBot="1">
      <c r="A110" s="125" t="s">
        <v>235</v>
      </c>
      <c r="B110" s="193" t="s">
        <v>109</v>
      </c>
      <c r="C110" s="216">
        <v>45</v>
      </c>
      <c r="D110" s="29">
        <v>36</v>
      </c>
      <c r="E110" s="226">
        <v>36</v>
      </c>
      <c r="F110" s="178"/>
      <c r="G110" s="54"/>
      <c r="H110" s="97">
        <f t="shared" si="3"/>
        <v>100</v>
      </c>
      <c r="I110" s="98">
        <f t="shared" si="2"/>
        <v>0</v>
      </c>
    </row>
    <row r="111" spans="1:9" ht="11.25" customHeight="1" thickBot="1">
      <c r="A111" s="125" t="s">
        <v>235</v>
      </c>
      <c r="B111" s="193" t="s">
        <v>169</v>
      </c>
      <c r="C111" s="216">
        <v>2441.9</v>
      </c>
      <c r="D111" s="29">
        <v>3552.9</v>
      </c>
      <c r="E111" s="226">
        <v>3552.9</v>
      </c>
      <c r="F111" s="108"/>
      <c r="G111" s="54">
        <v>5596</v>
      </c>
      <c r="H111" s="97">
        <f t="shared" si="3"/>
        <v>100</v>
      </c>
      <c r="I111" s="98">
        <f t="shared" si="2"/>
        <v>0</v>
      </c>
    </row>
    <row r="112" spans="1:9" ht="11.25" customHeight="1" thickBot="1">
      <c r="A112" s="125" t="s">
        <v>235</v>
      </c>
      <c r="B112" s="194" t="s">
        <v>168</v>
      </c>
      <c r="C112" s="212">
        <v>89502</v>
      </c>
      <c r="D112" s="28">
        <v>89502</v>
      </c>
      <c r="E112" s="227">
        <v>89502</v>
      </c>
      <c r="F112" s="179"/>
      <c r="G112" s="53">
        <v>92696.4</v>
      </c>
      <c r="H112" s="97">
        <f t="shared" si="3"/>
        <v>100</v>
      </c>
      <c r="I112" s="98">
        <f t="shared" si="2"/>
        <v>0</v>
      </c>
    </row>
    <row r="113" spans="1:9" ht="11.25" customHeight="1" thickBot="1">
      <c r="A113" s="125" t="s">
        <v>235</v>
      </c>
      <c r="B113" s="194" t="s">
        <v>142</v>
      </c>
      <c r="C113" s="212">
        <v>16165.8</v>
      </c>
      <c r="D113" s="28">
        <v>16165.8</v>
      </c>
      <c r="E113" s="227">
        <v>16165.8</v>
      </c>
      <c r="F113" s="179"/>
      <c r="G113" s="53">
        <v>16325.4</v>
      </c>
      <c r="H113" s="97">
        <f t="shared" si="3"/>
        <v>100</v>
      </c>
      <c r="I113" s="98">
        <f t="shared" si="2"/>
        <v>0</v>
      </c>
    </row>
    <row r="114" spans="3:9" ht="12.75" thickBot="1">
      <c r="C114" s="151"/>
      <c r="D114" s="243"/>
      <c r="H114" s="97"/>
      <c r="I114" s="98">
        <f t="shared" si="2"/>
        <v>0</v>
      </c>
    </row>
    <row r="115" spans="1:9" ht="11.25" customHeight="1" thickBot="1">
      <c r="A115" s="125" t="s">
        <v>235</v>
      </c>
      <c r="B115" s="194" t="s">
        <v>220</v>
      </c>
      <c r="C115" s="212">
        <v>485.2</v>
      </c>
      <c r="D115" s="28">
        <v>467.5</v>
      </c>
      <c r="E115" s="227">
        <v>446.54013</v>
      </c>
      <c r="F115" s="179"/>
      <c r="G115" s="53">
        <v>346.83332</v>
      </c>
      <c r="H115" s="97">
        <f t="shared" si="3"/>
        <v>95.51660534759357</v>
      </c>
      <c r="I115" s="98">
        <f t="shared" si="2"/>
        <v>-20.959870000000024</v>
      </c>
    </row>
    <row r="116" spans="1:9" ht="24.75" customHeight="1" thickBot="1">
      <c r="A116" s="125" t="s">
        <v>235</v>
      </c>
      <c r="B116" s="121" t="s">
        <v>221</v>
      </c>
      <c r="C116" s="212">
        <v>150.6</v>
      </c>
      <c r="D116" s="28">
        <v>80.3</v>
      </c>
      <c r="E116" s="227">
        <v>80.3</v>
      </c>
      <c r="F116" s="179"/>
      <c r="G116" s="53">
        <v>100</v>
      </c>
      <c r="H116" s="97">
        <f t="shared" si="3"/>
        <v>100</v>
      </c>
      <c r="I116" s="98">
        <f t="shared" si="2"/>
        <v>0</v>
      </c>
    </row>
    <row r="117" spans="1:9" ht="11.25" customHeight="1" thickBot="1">
      <c r="A117" s="125" t="s">
        <v>235</v>
      </c>
      <c r="B117" s="194" t="s">
        <v>84</v>
      </c>
      <c r="C117" s="212"/>
      <c r="D117" s="28"/>
      <c r="E117" s="227"/>
      <c r="F117" s="179"/>
      <c r="G117" s="81"/>
      <c r="H117" s="97"/>
      <c r="I117" s="98">
        <f t="shared" si="2"/>
        <v>0</v>
      </c>
    </row>
    <row r="118" spans="1:9" ht="11.25" customHeight="1" thickBot="1">
      <c r="A118" s="125" t="s">
        <v>235</v>
      </c>
      <c r="B118" s="194" t="s">
        <v>127</v>
      </c>
      <c r="C118" s="212"/>
      <c r="D118" s="28"/>
      <c r="E118" s="227"/>
      <c r="F118" s="179"/>
      <c r="G118" s="81"/>
      <c r="H118" s="97"/>
      <c r="I118" s="98">
        <f t="shared" si="2"/>
        <v>0</v>
      </c>
    </row>
    <row r="119" spans="1:9" ht="11.25" customHeight="1" thickBot="1">
      <c r="A119" s="125" t="s">
        <v>235</v>
      </c>
      <c r="B119" s="194" t="s">
        <v>85</v>
      </c>
      <c r="C119" s="212">
        <v>1160.9</v>
      </c>
      <c r="D119" s="28">
        <v>1289.9</v>
      </c>
      <c r="E119" s="229">
        <v>1289.862</v>
      </c>
      <c r="F119" s="42"/>
      <c r="G119" s="68">
        <v>918.0246</v>
      </c>
      <c r="H119" s="97">
        <f t="shared" si="3"/>
        <v>99.99705403519653</v>
      </c>
      <c r="I119" s="98">
        <f t="shared" si="2"/>
        <v>-0.038000000000010914</v>
      </c>
    </row>
    <row r="120" spans="1:9" ht="11.25" customHeight="1" thickBot="1">
      <c r="A120" s="125" t="s">
        <v>235</v>
      </c>
      <c r="B120" s="194" t="s">
        <v>167</v>
      </c>
      <c r="C120" s="212"/>
      <c r="D120" s="28"/>
      <c r="E120" s="227"/>
      <c r="F120" s="179"/>
      <c r="G120" s="81"/>
      <c r="H120" s="97"/>
      <c r="I120" s="98">
        <f t="shared" si="2"/>
        <v>0</v>
      </c>
    </row>
    <row r="121" spans="1:9" ht="36" customHeight="1" thickBot="1">
      <c r="A121" s="125" t="s">
        <v>235</v>
      </c>
      <c r="B121" s="121" t="s">
        <v>196</v>
      </c>
      <c r="C121" s="210"/>
      <c r="D121" s="26"/>
      <c r="E121" s="228"/>
      <c r="F121" s="173"/>
      <c r="G121" s="83"/>
      <c r="H121" s="97"/>
      <c r="I121" s="98">
        <f t="shared" si="2"/>
        <v>0</v>
      </c>
    </row>
    <row r="122" spans="1:9" ht="24" customHeight="1" thickBot="1">
      <c r="A122" s="125" t="s">
        <v>235</v>
      </c>
      <c r="B122" s="193" t="s">
        <v>150</v>
      </c>
      <c r="C122" s="210"/>
      <c r="D122" s="26"/>
      <c r="E122" s="228"/>
      <c r="F122" s="124"/>
      <c r="G122" s="83"/>
      <c r="H122" s="97"/>
      <c r="I122" s="98">
        <f t="shared" si="2"/>
        <v>0</v>
      </c>
    </row>
    <row r="123" spans="1:9" ht="13.5" customHeight="1" thickBot="1">
      <c r="A123" s="125" t="s">
        <v>235</v>
      </c>
      <c r="B123" s="194" t="s">
        <v>197</v>
      </c>
      <c r="C123" s="210">
        <v>13121.1</v>
      </c>
      <c r="D123" s="26">
        <v>12452.1</v>
      </c>
      <c r="E123" s="228">
        <v>12452.077</v>
      </c>
      <c r="F123" s="124"/>
      <c r="G123" s="57">
        <v>12294.207</v>
      </c>
      <c r="H123" s="190">
        <f t="shared" si="3"/>
        <v>99.9998152921997</v>
      </c>
      <c r="I123" s="98">
        <f t="shared" si="2"/>
        <v>-0.023000000001047738</v>
      </c>
    </row>
    <row r="124" spans="1:9" ht="47.25" customHeight="1" thickBot="1">
      <c r="A124" s="42" t="s">
        <v>235</v>
      </c>
      <c r="B124" s="195" t="s">
        <v>108</v>
      </c>
      <c r="C124" s="217"/>
      <c r="D124" s="23">
        <v>2454.4</v>
      </c>
      <c r="E124" s="229">
        <v>2454.4</v>
      </c>
      <c r="F124" s="180"/>
      <c r="G124" s="47">
        <v>2990.1</v>
      </c>
      <c r="H124" s="97">
        <f t="shared" si="3"/>
        <v>100</v>
      </c>
      <c r="I124" s="98">
        <f t="shared" si="2"/>
        <v>0</v>
      </c>
    </row>
    <row r="125" spans="1:9" ht="12.75" customHeight="1" thickBot="1">
      <c r="A125" s="130" t="s">
        <v>238</v>
      </c>
      <c r="B125" s="193" t="s">
        <v>201</v>
      </c>
      <c r="C125" s="210">
        <v>1207.9</v>
      </c>
      <c r="D125" s="26">
        <v>1452.9</v>
      </c>
      <c r="E125" s="228">
        <v>1330</v>
      </c>
      <c r="F125" s="124"/>
      <c r="G125" s="47">
        <v>1070</v>
      </c>
      <c r="H125" s="97">
        <f t="shared" si="3"/>
        <v>91.5410558193957</v>
      </c>
      <c r="I125" s="98">
        <f t="shared" si="2"/>
        <v>-122.90000000000009</v>
      </c>
    </row>
    <row r="126" spans="1:9" ht="48" customHeight="1" thickBot="1">
      <c r="A126" s="125" t="s">
        <v>239</v>
      </c>
      <c r="B126" s="193" t="s">
        <v>216</v>
      </c>
      <c r="C126" s="210"/>
      <c r="D126" s="26">
        <v>959.7</v>
      </c>
      <c r="E126" s="228">
        <v>959.7</v>
      </c>
      <c r="F126" s="124"/>
      <c r="G126" s="47">
        <v>2214</v>
      </c>
      <c r="H126" s="97">
        <f t="shared" si="3"/>
        <v>100</v>
      </c>
      <c r="I126" s="98">
        <f t="shared" si="2"/>
        <v>0</v>
      </c>
    </row>
    <row r="127" spans="1:9" ht="47.25" customHeight="1" thickBot="1">
      <c r="A127" s="42" t="s">
        <v>239</v>
      </c>
      <c r="B127" s="195" t="s">
        <v>108</v>
      </c>
      <c r="C127" s="217">
        <v>3094.2</v>
      </c>
      <c r="D127" s="23">
        <v>639.8</v>
      </c>
      <c r="E127" s="229">
        <v>639.8</v>
      </c>
      <c r="F127" s="180"/>
      <c r="G127" s="47">
        <v>4376</v>
      </c>
      <c r="H127" s="97">
        <f t="shared" si="3"/>
        <v>100</v>
      </c>
      <c r="I127" s="98">
        <f t="shared" si="2"/>
        <v>0</v>
      </c>
    </row>
    <row r="128" spans="1:10" ht="11.25" customHeight="1" thickBot="1">
      <c r="A128" s="42" t="s">
        <v>240</v>
      </c>
      <c r="B128" s="196" t="s">
        <v>214</v>
      </c>
      <c r="C128" s="212">
        <v>1048.1</v>
      </c>
      <c r="D128" s="28">
        <v>1048.1</v>
      </c>
      <c r="E128" s="229">
        <v>1048.1</v>
      </c>
      <c r="F128" s="42"/>
      <c r="G128" s="53">
        <v>1257.3</v>
      </c>
      <c r="H128" s="97">
        <f t="shared" si="3"/>
        <v>100</v>
      </c>
      <c r="I128" s="98">
        <f t="shared" si="2"/>
        <v>0</v>
      </c>
      <c r="J128" s="86"/>
    </row>
    <row r="129" spans="1:10" ht="23.25" customHeight="1" thickBot="1">
      <c r="A129" s="42" t="s">
        <v>241</v>
      </c>
      <c r="B129" s="195" t="s">
        <v>215</v>
      </c>
      <c r="C129" s="218">
        <v>245.6</v>
      </c>
      <c r="D129" s="31">
        <v>205.9</v>
      </c>
      <c r="E129" s="229">
        <v>205.86835</v>
      </c>
      <c r="F129" s="42"/>
      <c r="G129" s="53">
        <v>160.55595</v>
      </c>
      <c r="H129" s="97">
        <f t="shared" si="3"/>
        <v>99.98462846041767</v>
      </c>
      <c r="I129" s="98">
        <f t="shared" si="2"/>
        <v>-0.03165000000001328</v>
      </c>
      <c r="J129" s="86"/>
    </row>
    <row r="130" spans="1:10" ht="23.25" customHeight="1" thickBot="1">
      <c r="A130" s="42" t="s">
        <v>243</v>
      </c>
      <c r="B130" s="197" t="s">
        <v>242</v>
      </c>
      <c r="C130" s="218">
        <v>5022.3</v>
      </c>
      <c r="D130" s="31">
        <v>4361.2</v>
      </c>
      <c r="E130" s="229">
        <v>4361.16079</v>
      </c>
      <c r="F130" s="42"/>
      <c r="G130" s="47">
        <v>4987.3</v>
      </c>
      <c r="H130" s="97">
        <f t="shared" si="3"/>
        <v>99.99910093552234</v>
      </c>
      <c r="I130" s="98">
        <f t="shared" si="2"/>
        <v>-0.039209999999911815</v>
      </c>
      <c r="J130" s="86"/>
    </row>
    <row r="131" spans="1:10" ht="45" customHeight="1" thickBot="1">
      <c r="A131" s="42" t="s">
        <v>244</v>
      </c>
      <c r="B131" s="197" t="s">
        <v>245</v>
      </c>
      <c r="C131" s="218">
        <v>1167.8</v>
      </c>
      <c r="D131" s="31">
        <v>1836</v>
      </c>
      <c r="E131" s="229">
        <v>1836</v>
      </c>
      <c r="F131" s="42"/>
      <c r="G131" s="47">
        <v>196.9</v>
      </c>
      <c r="H131" s="97">
        <f t="shared" si="3"/>
        <v>100</v>
      </c>
      <c r="I131" s="98">
        <f t="shared" si="2"/>
        <v>0</v>
      </c>
      <c r="J131" s="86"/>
    </row>
    <row r="132" spans="1:9" ht="14.25" customHeight="1" thickBot="1">
      <c r="A132" s="42" t="s">
        <v>246</v>
      </c>
      <c r="B132" s="195" t="s">
        <v>213</v>
      </c>
      <c r="C132" s="218">
        <v>591.6</v>
      </c>
      <c r="D132" s="31">
        <v>591.6</v>
      </c>
      <c r="E132" s="229">
        <v>591.6</v>
      </c>
      <c r="F132" s="42"/>
      <c r="G132" s="55">
        <v>669.5</v>
      </c>
      <c r="H132" s="97">
        <f t="shared" si="3"/>
        <v>100</v>
      </c>
      <c r="I132" s="98">
        <f t="shared" si="2"/>
        <v>0</v>
      </c>
    </row>
    <row r="133" spans="1:9" ht="11.25" customHeight="1" thickBot="1">
      <c r="A133" s="42" t="s">
        <v>247</v>
      </c>
      <c r="B133" s="196" t="s">
        <v>210</v>
      </c>
      <c r="C133" s="212">
        <v>1264.5</v>
      </c>
      <c r="D133" s="28">
        <v>1264.5</v>
      </c>
      <c r="E133" s="229">
        <v>1240.47763</v>
      </c>
      <c r="F133" s="42"/>
      <c r="G133" s="53">
        <v>1186.69</v>
      </c>
      <c r="H133" s="97">
        <f t="shared" si="3"/>
        <v>98.10024752866747</v>
      </c>
      <c r="I133" s="98">
        <f t="shared" si="2"/>
        <v>-24.02236999999991</v>
      </c>
    </row>
    <row r="134" spans="1:9" ht="24.75" customHeight="1" thickBot="1">
      <c r="A134" s="42" t="s">
        <v>218</v>
      </c>
      <c r="B134" s="195" t="s">
        <v>219</v>
      </c>
      <c r="C134" s="218"/>
      <c r="D134" s="31"/>
      <c r="E134" s="229"/>
      <c r="F134" s="42"/>
      <c r="G134" s="68">
        <v>3.9</v>
      </c>
      <c r="H134" s="97"/>
      <c r="I134" s="98">
        <f t="shared" si="2"/>
        <v>0</v>
      </c>
    </row>
    <row r="135" spans="1:9" ht="24.75" thickBot="1">
      <c r="A135" s="42"/>
      <c r="B135" s="5" t="s">
        <v>222</v>
      </c>
      <c r="C135" s="219"/>
      <c r="D135" s="244"/>
      <c r="E135" s="229"/>
      <c r="F135" s="42"/>
      <c r="G135" s="68">
        <v>481.446</v>
      </c>
      <c r="H135" s="97"/>
      <c r="I135" s="98">
        <f t="shared" si="2"/>
        <v>0</v>
      </c>
    </row>
    <row r="136" spans="1:9" ht="11.25" customHeight="1" thickBot="1">
      <c r="A136" s="169" t="s">
        <v>248</v>
      </c>
      <c r="B136" s="182" t="s">
        <v>86</v>
      </c>
      <c r="C136" s="209">
        <f>C137</f>
        <v>31605</v>
      </c>
      <c r="D136" s="14">
        <f>D137</f>
        <v>31605</v>
      </c>
      <c r="E136" s="43">
        <f>E137</f>
        <v>31605</v>
      </c>
      <c r="F136" s="43">
        <f>F137</f>
        <v>0</v>
      </c>
      <c r="G136" s="43">
        <f>G137</f>
        <v>30687.84</v>
      </c>
      <c r="H136" s="97">
        <f t="shared" si="3"/>
        <v>100</v>
      </c>
      <c r="I136" s="98">
        <f t="shared" si="2"/>
        <v>0</v>
      </c>
    </row>
    <row r="137" spans="1:9" ht="11.25" customHeight="1" thickBot="1">
      <c r="A137" s="183" t="s">
        <v>249</v>
      </c>
      <c r="B137" s="184" t="s">
        <v>87</v>
      </c>
      <c r="C137" s="220">
        <v>31605</v>
      </c>
      <c r="D137" s="8">
        <v>31605</v>
      </c>
      <c r="E137" s="44">
        <v>31605</v>
      </c>
      <c r="G137" s="55">
        <v>30687.84</v>
      </c>
      <c r="H137" s="97">
        <f t="shared" si="3"/>
        <v>100</v>
      </c>
      <c r="I137" s="98">
        <f t="shared" si="2"/>
        <v>0</v>
      </c>
    </row>
    <row r="138" spans="1:9" ht="11.25" customHeight="1" thickBot="1">
      <c r="A138" s="168" t="s">
        <v>88</v>
      </c>
      <c r="B138" s="252" t="s">
        <v>104</v>
      </c>
      <c r="C138" s="208">
        <f>C149+C150+C140+C144+C142</f>
        <v>21823.5052</v>
      </c>
      <c r="D138" s="6">
        <f>D149</f>
        <v>26913.04389</v>
      </c>
      <c r="E138" s="225">
        <f>E149+E150+E140+E144+E142+E141+E143+E147+E148+E145+E146</f>
        <v>26339.20354</v>
      </c>
      <c r="F138" s="171">
        <f>F149+F150+F140+F144+F142+F141+F143+F147+F148</f>
        <v>0</v>
      </c>
      <c r="G138" s="1">
        <f>G139+G143+G145+G149+G150+G144+G147+G148+G146</f>
        <v>38358.49407</v>
      </c>
      <c r="H138" s="97">
        <f t="shared" si="3"/>
        <v>97.86779840903384</v>
      </c>
      <c r="I138" s="98">
        <f t="shared" si="2"/>
        <v>-573.8403500000022</v>
      </c>
    </row>
    <row r="139" spans="1:9" ht="11.25" customHeight="1" thickBot="1">
      <c r="A139" s="168" t="s">
        <v>89</v>
      </c>
      <c r="B139" s="252" t="s">
        <v>104</v>
      </c>
      <c r="C139" s="208"/>
      <c r="D139" s="6"/>
      <c r="E139" s="225">
        <f>E140+E141+E143</f>
        <v>0</v>
      </c>
      <c r="F139" s="132"/>
      <c r="G139" s="1">
        <f>G140+G141+G142</f>
        <v>1479.2</v>
      </c>
      <c r="H139" s="97"/>
      <c r="I139" s="98">
        <f t="shared" si="2"/>
        <v>0</v>
      </c>
    </row>
    <row r="140" spans="1:9" ht="11.25" customHeight="1" thickBot="1">
      <c r="A140" s="125" t="s">
        <v>89</v>
      </c>
      <c r="B140" s="198" t="s">
        <v>183</v>
      </c>
      <c r="C140" s="210"/>
      <c r="D140" s="26"/>
      <c r="E140" s="226"/>
      <c r="F140" s="108"/>
      <c r="G140" s="54">
        <v>1479.2</v>
      </c>
      <c r="H140" s="97"/>
      <c r="I140" s="98">
        <f t="shared" si="2"/>
        <v>0</v>
      </c>
    </row>
    <row r="141" spans="1:9" ht="11.25" customHeight="1" thickBot="1">
      <c r="A141" s="125" t="s">
        <v>89</v>
      </c>
      <c r="B141" s="199" t="s">
        <v>180</v>
      </c>
      <c r="C141" s="212"/>
      <c r="D141" s="28"/>
      <c r="E141" s="226"/>
      <c r="F141" s="108"/>
      <c r="G141" s="82"/>
      <c r="H141" s="97"/>
      <c r="I141" s="98">
        <f aca="true" t="shared" si="4" ref="I141:I160">E141-D141</f>
        <v>0</v>
      </c>
    </row>
    <row r="142" spans="1:9" ht="24" customHeight="1" thickBot="1">
      <c r="A142" s="125" t="s">
        <v>89</v>
      </c>
      <c r="B142" s="121" t="s">
        <v>151</v>
      </c>
      <c r="C142" s="212"/>
      <c r="D142" s="28"/>
      <c r="E142" s="226"/>
      <c r="F142" s="108"/>
      <c r="G142" s="54"/>
      <c r="H142" s="97"/>
      <c r="I142" s="98">
        <f t="shared" si="4"/>
        <v>0</v>
      </c>
    </row>
    <row r="143" spans="1:9" ht="11.25" customHeight="1" thickBot="1">
      <c r="A143" s="125" t="s">
        <v>188</v>
      </c>
      <c r="B143" s="194" t="s">
        <v>189</v>
      </c>
      <c r="C143" s="212"/>
      <c r="D143" s="28"/>
      <c r="E143" s="226"/>
      <c r="F143" s="108"/>
      <c r="G143" s="54">
        <v>60.8</v>
      </c>
      <c r="H143" s="97"/>
      <c r="I143" s="98">
        <f t="shared" si="4"/>
        <v>0</v>
      </c>
    </row>
    <row r="144" spans="1:9" ht="11.25" customHeight="1" thickBot="1">
      <c r="A144" s="130" t="s">
        <v>202</v>
      </c>
      <c r="B144" s="122" t="s">
        <v>203</v>
      </c>
      <c r="C144" s="218"/>
      <c r="D144" s="31"/>
      <c r="E144" s="226"/>
      <c r="F144" s="108"/>
      <c r="G144" s="82">
        <v>13.59006</v>
      </c>
      <c r="H144" s="97"/>
      <c r="I144" s="98">
        <f t="shared" si="4"/>
        <v>0</v>
      </c>
    </row>
    <row r="145" spans="1:9" ht="24" customHeight="1" thickBot="1">
      <c r="A145" s="130" t="s">
        <v>135</v>
      </c>
      <c r="B145" s="121" t="s">
        <v>136</v>
      </c>
      <c r="C145" s="218"/>
      <c r="D145" s="31"/>
      <c r="E145" s="227"/>
      <c r="F145" s="106"/>
      <c r="G145" s="53">
        <v>100</v>
      </c>
      <c r="H145" s="97"/>
      <c r="I145" s="98">
        <f t="shared" si="4"/>
        <v>0</v>
      </c>
    </row>
    <row r="146" spans="1:9" ht="25.5" customHeight="1" thickBot="1">
      <c r="A146" s="118" t="s">
        <v>137</v>
      </c>
      <c r="B146" s="121" t="s">
        <v>138</v>
      </c>
      <c r="C146" s="221"/>
      <c r="D146" s="32"/>
      <c r="E146" s="228"/>
      <c r="F146" s="124"/>
      <c r="G146" s="47">
        <v>100</v>
      </c>
      <c r="H146" s="97"/>
      <c r="I146" s="98">
        <f t="shared" si="4"/>
        <v>0</v>
      </c>
    </row>
    <row r="147" spans="1:9" ht="11.25" customHeight="1" thickBot="1">
      <c r="A147" s="130" t="s">
        <v>190</v>
      </c>
      <c r="B147" s="200" t="s">
        <v>191</v>
      </c>
      <c r="C147" s="211"/>
      <c r="D147" s="27"/>
      <c r="E147" s="44"/>
      <c r="F147" s="112"/>
      <c r="G147" s="80"/>
      <c r="H147" s="97"/>
      <c r="I147" s="98">
        <f t="shared" si="4"/>
        <v>0</v>
      </c>
    </row>
    <row r="148" spans="1:9" ht="11.25" customHeight="1" thickBot="1">
      <c r="A148" s="130" t="s">
        <v>192</v>
      </c>
      <c r="B148" s="201" t="s">
        <v>193</v>
      </c>
      <c r="C148" s="211"/>
      <c r="D148" s="27"/>
      <c r="E148" s="44"/>
      <c r="F148" s="112"/>
      <c r="G148" s="55"/>
      <c r="H148" s="97"/>
      <c r="I148" s="98">
        <f t="shared" si="4"/>
        <v>0</v>
      </c>
    </row>
    <row r="149" spans="1:9" ht="11.25" customHeight="1" thickBot="1">
      <c r="A149" s="168" t="s">
        <v>100</v>
      </c>
      <c r="B149" s="202" t="s">
        <v>101</v>
      </c>
      <c r="C149" s="208">
        <v>21823.5052</v>
      </c>
      <c r="D149" s="6">
        <v>26913.04389</v>
      </c>
      <c r="E149" s="225">
        <v>26339.20354</v>
      </c>
      <c r="F149" s="132"/>
      <c r="G149" s="1">
        <v>26641.60502</v>
      </c>
      <c r="H149" s="97">
        <f>E149/D149*100</f>
        <v>97.86779840903384</v>
      </c>
      <c r="I149" s="98">
        <f t="shared" si="4"/>
        <v>-573.8403500000022</v>
      </c>
    </row>
    <row r="150" spans="1:9" ht="11.25" customHeight="1" thickBot="1">
      <c r="A150" s="113" t="s">
        <v>90</v>
      </c>
      <c r="B150" s="203" t="s">
        <v>177</v>
      </c>
      <c r="C150" s="222">
        <f>C153+C151+C154</f>
        <v>0</v>
      </c>
      <c r="D150" s="18">
        <f>D153+D151+D154</f>
        <v>0</v>
      </c>
      <c r="E150" s="230">
        <f>E153+E151+E154+E152+E155</f>
        <v>0</v>
      </c>
      <c r="F150" s="156"/>
      <c r="G150" s="45">
        <f>G153+G151+G154+G152+G155</f>
        <v>9963.29899</v>
      </c>
      <c r="H150" s="97"/>
      <c r="I150" s="98">
        <f t="shared" si="4"/>
        <v>0</v>
      </c>
    </row>
    <row r="151" spans="1:9" ht="24" customHeight="1" thickBot="1">
      <c r="A151" s="125" t="s">
        <v>91</v>
      </c>
      <c r="B151" s="193" t="s">
        <v>198</v>
      </c>
      <c r="C151" s="216"/>
      <c r="D151" s="29"/>
      <c r="E151" s="226"/>
      <c r="F151" s="101"/>
      <c r="G151" s="54">
        <v>8777.97994</v>
      </c>
      <c r="H151" s="97"/>
      <c r="I151" s="98">
        <f t="shared" si="4"/>
        <v>0</v>
      </c>
    </row>
    <row r="152" spans="1:9" ht="25.5" customHeight="1" thickBot="1">
      <c r="A152" s="125" t="s">
        <v>91</v>
      </c>
      <c r="B152" s="193" t="s">
        <v>186</v>
      </c>
      <c r="C152" s="216"/>
      <c r="D152" s="29"/>
      <c r="E152" s="226"/>
      <c r="F152" s="101"/>
      <c r="G152" s="54"/>
      <c r="H152" s="97"/>
      <c r="I152" s="98">
        <f t="shared" si="4"/>
        <v>0</v>
      </c>
    </row>
    <row r="153" spans="1:9" ht="11.25" customHeight="1" thickBot="1">
      <c r="A153" s="125" t="s">
        <v>91</v>
      </c>
      <c r="B153" s="204" t="s">
        <v>178</v>
      </c>
      <c r="C153" s="210"/>
      <c r="D153" s="26"/>
      <c r="E153" s="226"/>
      <c r="F153" s="108"/>
      <c r="G153" s="54"/>
      <c r="H153" s="97"/>
      <c r="I153" s="98">
        <f t="shared" si="4"/>
        <v>0</v>
      </c>
    </row>
    <row r="154" spans="1:9" ht="11.25" customHeight="1" thickBot="1">
      <c r="A154" s="125" t="s">
        <v>91</v>
      </c>
      <c r="B154" s="121" t="s">
        <v>185</v>
      </c>
      <c r="C154" s="214"/>
      <c r="D154" s="15"/>
      <c r="E154" s="226"/>
      <c r="F154" s="108"/>
      <c r="G154" s="54">
        <v>16.31905</v>
      </c>
      <c r="H154" s="97"/>
      <c r="I154" s="98">
        <f t="shared" si="4"/>
        <v>0</v>
      </c>
    </row>
    <row r="155" spans="1:9" ht="11.25" customHeight="1" thickBot="1">
      <c r="A155" s="125" t="s">
        <v>91</v>
      </c>
      <c r="B155" s="200" t="s">
        <v>208</v>
      </c>
      <c r="C155" s="214"/>
      <c r="D155" s="15"/>
      <c r="E155" s="226"/>
      <c r="F155" s="108"/>
      <c r="G155" s="54">
        <v>1169</v>
      </c>
      <c r="H155" s="97"/>
      <c r="I155" s="98">
        <f t="shared" si="4"/>
        <v>0</v>
      </c>
    </row>
    <row r="156" spans="1:9" ht="11.25" customHeight="1" thickBot="1">
      <c r="A156" s="185" t="s">
        <v>120</v>
      </c>
      <c r="B156" s="205" t="s">
        <v>117</v>
      </c>
      <c r="C156" s="223"/>
      <c r="D156" s="33"/>
      <c r="E156" s="231"/>
      <c r="F156" s="108"/>
      <c r="G156" s="61">
        <v>4180.25445</v>
      </c>
      <c r="H156" s="97"/>
      <c r="I156" s="98">
        <f t="shared" si="4"/>
        <v>0</v>
      </c>
    </row>
    <row r="157" spans="1:9" ht="11.25" customHeight="1" thickBot="1">
      <c r="A157" s="185" t="s">
        <v>113</v>
      </c>
      <c r="B157" s="206" t="s">
        <v>70</v>
      </c>
      <c r="C157" s="223"/>
      <c r="D157" s="33"/>
      <c r="E157" s="232"/>
      <c r="F157" s="186"/>
      <c r="G157" s="48"/>
      <c r="H157" s="97"/>
      <c r="I157" s="98">
        <f t="shared" si="4"/>
        <v>0</v>
      </c>
    </row>
    <row r="158" spans="1:9" ht="11.25" customHeight="1" thickBot="1">
      <c r="A158" s="118" t="s">
        <v>139</v>
      </c>
      <c r="B158" s="207" t="s">
        <v>166</v>
      </c>
      <c r="C158" s="215"/>
      <c r="D158" s="11"/>
      <c r="E158" s="227">
        <v>4</v>
      </c>
      <c r="F158" s="106"/>
      <c r="G158" s="53">
        <v>27.3398</v>
      </c>
      <c r="H158" s="97"/>
      <c r="I158" s="98">
        <f t="shared" si="4"/>
        <v>4</v>
      </c>
    </row>
    <row r="159" spans="1:9" ht="11.25" customHeight="1" thickBot="1">
      <c r="A159" s="185" t="s">
        <v>114</v>
      </c>
      <c r="B159" s="206" t="s">
        <v>71</v>
      </c>
      <c r="C159" s="224"/>
      <c r="D159" s="19"/>
      <c r="E159" s="232">
        <v>-2.95564</v>
      </c>
      <c r="F159" s="186"/>
      <c r="G159" s="48">
        <v>-39.3398</v>
      </c>
      <c r="H159" s="97"/>
      <c r="I159" s="98">
        <f t="shared" si="4"/>
        <v>-2.95564</v>
      </c>
    </row>
    <row r="160" spans="1:9" ht="11.25" customHeight="1" thickBot="1">
      <c r="A160" s="168"/>
      <c r="B160" s="252" t="s">
        <v>92</v>
      </c>
      <c r="C160" s="208">
        <f>C8+C85</f>
        <v>374004.7052</v>
      </c>
      <c r="D160" s="6">
        <f>D8+D85</f>
        <v>405044.74389</v>
      </c>
      <c r="E160" s="225">
        <f>E85+E8</f>
        <v>404241.33936</v>
      </c>
      <c r="F160" s="1">
        <f>F85+F8</f>
        <v>0</v>
      </c>
      <c r="G160" s="1">
        <f>G8+G85</f>
        <v>408265.73402</v>
      </c>
      <c r="H160" s="97">
        <f>E160/D160*100</f>
        <v>99.80165042452244</v>
      </c>
      <c r="I160" s="98">
        <f t="shared" si="4"/>
        <v>-803.4045299999998</v>
      </c>
    </row>
    <row r="161" spans="1:9" ht="11.25" customHeight="1">
      <c r="A161" s="40"/>
      <c r="B161" s="49"/>
      <c r="C161" s="49"/>
      <c r="D161" s="34"/>
      <c r="F161" s="84"/>
      <c r="G161" s="84"/>
      <c r="H161" s="187"/>
      <c r="I161" s="188"/>
    </row>
    <row r="162" spans="1:8" ht="11.25" customHeight="1">
      <c r="A162" s="52" t="s">
        <v>199</v>
      </c>
      <c r="B162" s="52"/>
      <c r="C162" s="50"/>
      <c r="D162" s="35"/>
      <c r="E162" s="76"/>
      <c r="F162" s="187"/>
      <c r="G162" s="76"/>
      <c r="H162" s="52"/>
    </row>
    <row r="163" spans="1:8" ht="11.25" customHeight="1">
      <c r="A163" s="52" t="s">
        <v>175</v>
      </c>
      <c r="B163" s="51"/>
      <c r="C163" s="51"/>
      <c r="D163" s="36"/>
      <c r="E163" s="76" t="s">
        <v>200</v>
      </c>
      <c r="F163" s="85"/>
      <c r="G163" s="85"/>
      <c r="H163" s="52"/>
    </row>
    <row r="164" spans="1:8" ht="11.25" customHeight="1">
      <c r="A164" s="52"/>
      <c r="B164" s="51"/>
      <c r="C164" s="51"/>
      <c r="D164" s="36"/>
      <c r="E164" s="76"/>
      <c r="F164" s="85"/>
      <c r="G164" s="85"/>
      <c r="H164" s="52"/>
    </row>
    <row r="165" spans="1:7" ht="11.25" customHeight="1">
      <c r="A165" s="189" t="s">
        <v>264</v>
      </c>
      <c r="B165" s="52"/>
      <c r="C165" s="52"/>
      <c r="D165" s="37"/>
      <c r="E165" s="77"/>
      <c r="F165" s="86"/>
      <c r="G165" s="77"/>
    </row>
    <row r="166" spans="1:7" ht="11.25" customHeight="1">
      <c r="A166" s="189" t="s">
        <v>176</v>
      </c>
      <c r="C166" s="52"/>
      <c r="D166" s="37"/>
      <c r="E166" s="77"/>
      <c r="F166" s="86"/>
      <c r="G166" s="86"/>
    </row>
    <row r="167" spans="1:6" ht="11.25" customHeight="1">
      <c r="A167" s="40"/>
      <c r="F167" s="2"/>
    </row>
    <row r="168" ht="11.25" customHeight="1">
      <c r="A168" s="40"/>
    </row>
    <row r="169" ht="11.25" customHeight="1">
      <c r="A169" s="40"/>
    </row>
    <row r="170" ht="11.25" customHeight="1">
      <c r="A170" s="40"/>
    </row>
    <row r="171" ht="11.25" customHeight="1">
      <c r="A171" s="40"/>
    </row>
    <row r="172" ht="11.25" customHeight="1">
      <c r="A172" s="40"/>
    </row>
    <row r="173" ht="11.25" customHeight="1">
      <c r="A173" s="40"/>
    </row>
  </sheetData>
  <sheetProtection/>
  <mergeCells count="1">
    <mergeCell ref="H5:I5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73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21.25390625" style="102" customWidth="1"/>
    <col min="2" max="2" width="72.75390625" style="40" customWidth="1"/>
    <col min="3" max="3" width="11.125" style="40" customWidth="1"/>
    <col min="4" max="4" width="11.125" style="38" hidden="1" customWidth="1"/>
    <col min="5" max="5" width="11.75390625" style="2" customWidth="1"/>
    <col min="6" max="6" width="11.00390625" style="40" hidden="1" customWidth="1"/>
    <col min="7" max="7" width="10.875" style="40" customWidth="1"/>
    <col min="8" max="8" width="8.375" style="40" customWidth="1"/>
    <col min="9" max="9" width="11.625" style="40" customWidth="1"/>
    <col min="10" max="16384" width="9.125" style="87" customWidth="1"/>
  </cols>
  <sheetData>
    <row r="1" spans="1:4" ht="11.25" customHeight="1">
      <c r="A1" s="40"/>
      <c r="B1" s="58" t="s">
        <v>211</v>
      </c>
      <c r="C1" s="58"/>
      <c r="D1" s="20"/>
    </row>
    <row r="2" spans="1:4" ht="11.25" customHeight="1">
      <c r="A2" s="40"/>
      <c r="B2" s="58" t="s">
        <v>0</v>
      </c>
      <c r="C2" s="58"/>
      <c r="D2" s="20"/>
    </row>
    <row r="3" spans="1:7" ht="11.25" customHeight="1">
      <c r="A3" s="40"/>
      <c r="B3" s="58" t="s">
        <v>1</v>
      </c>
      <c r="C3" s="58"/>
      <c r="D3" s="20"/>
      <c r="E3" s="69"/>
      <c r="G3" s="78"/>
    </row>
    <row r="4" spans="1:9" ht="11.25" customHeight="1" thickBot="1">
      <c r="A4" s="40"/>
      <c r="B4" s="58" t="s">
        <v>270</v>
      </c>
      <c r="C4" s="58"/>
      <c r="D4" s="20"/>
      <c r="H4" s="49"/>
      <c r="I4" s="49"/>
    </row>
    <row r="5" spans="1:9" s="86" customFormat="1" ht="11.25" customHeight="1" thickBot="1">
      <c r="A5" s="88" t="s">
        <v>2</v>
      </c>
      <c r="B5" s="89"/>
      <c r="C5" s="59" t="s">
        <v>118</v>
      </c>
      <c r="D5" s="21" t="s">
        <v>217</v>
      </c>
      <c r="E5" s="70" t="s">
        <v>3</v>
      </c>
      <c r="F5" s="90"/>
      <c r="G5" s="59" t="s">
        <v>3</v>
      </c>
      <c r="H5" s="325" t="s">
        <v>97</v>
      </c>
      <c r="I5" s="326"/>
    </row>
    <row r="6" spans="1:9" s="86" customFormat="1" ht="11.25" customHeight="1">
      <c r="A6" s="91" t="s">
        <v>4</v>
      </c>
      <c r="B6" s="60" t="s">
        <v>5</v>
      </c>
      <c r="C6" s="60" t="s">
        <v>96</v>
      </c>
      <c r="D6" s="22" t="s">
        <v>96</v>
      </c>
      <c r="E6" s="71" t="s">
        <v>271</v>
      </c>
      <c r="F6" s="71" t="s">
        <v>257</v>
      </c>
      <c r="G6" s="71" t="s">
        <v>271</v>
      </c>
      <c r="H6" s="59" t="s">
        <v>8</v>
      </c>
      <c r="I6" s="89" t="s">
        <v>9</v>
      </c>
    </row>
    <row r="7" spans="1:9" ht="11.25" customHeight="1" thickBot="1">
      <c r="A7" s="92" t="s">
        <v>7</v>
      </c>
      <c r="B7" s="93"/>
      <c r="C7" s="60" t="s">
        <v>6</v>
      </c>
      <c r="D7" s="22" t="s">
        <v>6</v>
      </c>
      <c r="E7" s="72">
        <v>2018</v>
      </c>
      <c r="G7" s="60">
        <v>2017</v>
      </c>
      <c r="H7" s="94"/>
      <c r="I7" s="94"/>
    </row>
    <row r="8" spans="1:9" s="52" customFormat="1" ht="11.25" customHeight="1" thickBot="1">
      <c r="A8" s="95" t="s">
        <v>10</v>
      </c>
      <c r="B8" s="96" t="s">
        <v>11</v>
      </c>
      <c r="C8" s="1">
        <f>C9+C15+C24+C44+C55+C81+C32+C54+C52</f>
        <v>69299</v>
      </c>
      <c r="D8" s="6">
        <f>D9+D15+D24+D44+D55+D81+D32+D54+D52+D30+D51+D53</f>
        <v>41297.1</v>
      </c>
      <c r="E8" s="1">
        <f>E9+E15+E24+E44+E55+E81+E32+E54+E52+E30+E51</f>
        <v>4281.275140000001</v>
      </c>
      <c r="F8" s="1">
        <f>F9+F15+F24+F44+F55+F81+F32+F54+F52</f>
        <v>0</v>
      </c>
      <c r="G8" s="1">
        <f>G9+G15+G24+G44+G55+G81+G32+G54+G52+G14+G30</f>
        <v>3030.96174</v>
      </c>
      <c r="H8" s="97">
        <f>E8/C8*100</f>
        <v>6.177975353179701</v>
      </c>
      <c r="I8" s="98">
        <f>E8-C8</f>
        <v>-65017.72486</v>
      </c>
    </row>
    <row r="9" spans="1:9" s="51" customFormat="1" ht="15" customHeight="1" thickBot="1">
      <c r="A9" s="99" t="s">
        <v>12</v>
      </c>
      <c r="B9" s="100" t="s">
        <v>13</v>
      </c>
      <c r="C9" s="61">
        <f>C10</f>
        <v>44856</v>
      </c>
      <c r="D9" s="7">
        <f>D10</f>
        <v>40602.31</v>
      </c>
      <c r="E9" s="61">
        <f>E10</f>
        <v>3228.61559</v>
      </c>
      <c r="F9" s="101">
        <f>F10</f>
        <v>0</v>
      </c>
      <c r="G9" s="61">
        <f>G10</f>
        <v>1818.64652</v>
      </c>
      <c r="H9" s="97">
        <f aca="true" t="shared" si="0" ref="H9:H71">E9/C9*100</f>
        <v>7.197734060103442</v>
      </c>
      <c r="I9" s="98">
        <f aca="true" t="shared" si="1" ref="I9:I72">E9-C9</f>
        <v>-41627.38441</v>
      </c>
    </row>
    <row r="10" spans="1:9" ht="11.25" customHeight="1" thickBot="1">
      <c r="A10" s="102" t="s">
        <v>14</v>
      </c>
      <c r="B10" s="103" t="s">
        <v>15</v>
      </c>
      <c r="C10" s="55">
        <f>C11+C12+C13</f>
        <v>44856</v>
      </c>
      <c r="D10" s="55">
        <f>D11+D12+D13</f>
        <v>40602.31</v>
      </c>
      <c r="E10" s="55">
        <f>E11+E12+E13</f>
        <v>3228.61559</v>
      </c>
      <c r="F10" s="55">
        <f>F11+F12+F13</f>
        <v>0</v>
      </c>
      <c r="G10" s="55">
        <f>G11+G12+G13</f>
        <v>1818.64652</v>
      </c>
      <c r="H10" s="97">
        <f t="shared" si="0"/>
        <v>7.197734060103442</v>
      </c>
      <c r="I10" s="98">
        <f t="shared" si="1"/>
        <v>-41627.38441</v>
      </c>
    </row>
    <row r="11" spans="1:9" ht="26.25" customHeight="1" thickBot="1">
      <c r="A11" s="104" t="s">
        <v>121</v>
      </c>
      <c r="B11" s="105" t="s">
        <v>130</v>
      </c>
      <c r="C11" s="53">
        <v>44575</v>
      </c>
      <c r="D11" s="9">
        <v>40312.71</v>
      </c>
      <c r="E11" s="53">
        <v>3203.18088</v>
      </c>
      <c r="F11" s="106"/>
      <c r="G11" s="53">
        <v>1818.61889</v>
      </c>
      <c r="H11" s="97">
        <f t="shared" si="0"/>
        <v>7.186047964105439</v>
      </c>
      <c r="I11" s="98">
        <f t="shared" si="1"/>
        <v>-41371.81912</v>
      </c>
    </row>
    <row r="12" spans="1:9" ht="62.25" customHeight="1" thickBot="1">
      <c r="A12" s="104" t="s">
        <v>122</v>
      </c>
      <c r="B12" s="107" t="s">
        <v>131</v>
      </c>
      <c r="C12" s="54">
        <v>113</v>
      </c>
      <c r="D12" s="10">
        <v>122.6</v>
      </c>
      <c r="E12" s="54">
        <v>23.79336</v>
      </c>
      <c r="F12" s="108"/>
      <c r="G12" s="54">
        <v>3.9855</v>
      </c>
      <c r="H12" s="97">
        <f t="shared" si="0"/>
        <v>21.056070796460176</v>
      </c>
      <c r="I12" s="98">
        <f t="shared" si="1"/>
        <v>-89.20664</v>
      </c>
    </row>
    <row r="13" spans="1:9" ht="24" customHeight="1" thickBot="1">
      <c r="A13" s="104" t="s">
        <v>123</v>
      </c>
      <c r="B13" s="109" t="s">
        <v>124</v>
      </c>
      <c r="C13" s="53">
        <v>168</v>
      </c>
      <c r="D13" s="9">
        <v>167</v>
      </c>
      <c r="E13" s="53">
        <v>1.64135</v>
      </c>
      <c r="F13" s="106"/>
      <c r="G13" s="53">
        <v>-3.95787</v>
      </c>
      <c r="H13" s="97">
        <f t="shared" si="0"/>
        <v>0.9769940476190477</v>
      </c>
      <c r="I13" s="98">
        <f t="shared" si="1"/>
        <v>-166.35865</v>
      </c>
    </row>
    <row r="14" spans="1:9" ht="15" customHeight="1" thickBot="1">
      <c r="A14" s="110" t="s">
        <v>141</v>
      </c>
      <c r="B14" s="111" t="s">
        <v>140</v>
      </c>
      <c r="C14" s="55"/>
      <c r="D14" s="8"/>
      <c r="E14" s="55"/>
      <c r="F14" s="112"/>
      <c r="G14" s="56"/>
      <c r="H14" s="97"/>
      <c r="I14" s="98">
        <f t="shared" si="1"/>
        <v>0</v>
      </c>
    </row>
    <row r="15" spans="1:9" s="116" customFormat="1" ht="11.25" customHeight="1" thickBot="1">
      <c r="A15" s="113" t="s">
        <v>16</v>
      </c>
      <c r="B15" s="114" t="s">
        <v>17</v>
      </c>
      <c r="C15" s="1">
        <f>C16+C21+C22+C23</f>
        <v>14459</v>
      </c>
      <c r="D15" s="6">
        <f>D16+D21+D22+D23</f>
        <v>0</v>
      </c>
      <c r="E15" s="1">
        <f>E16+E21+E22+E23</f>
        <v>758.74134</v>
      </c>
      <c r="F15" s="168">
        <f>F16+F21+F22+F23</f>
        <v>0</v>
      </c>
      <c r="G15" s="1">
        <f>G16+G21+G22+G23</f>
        <v>721.6318</v>
      </c>
      <c r="H15" s="97">
        <f t="shared" si="0"/>
        <v>5.247536759111972</v>
      </c>
      <c r="I15" s="98">
        <f t="shared" si="1"/>
        <v>-13700.25866</v>
      </c>
    </row>
    <row r="16" spans="1:9" s="116" customFormat="1" ht="11.25" customHeight="1" thickBot="1">
      <c r="A16" s="102" t="s">
        <v>93</v>
      </c>
      <c r="B16" s="117" t="s">
        <v>102</v>
      </c>
      <c r="C16" s="54">
        <f>C17+C18+C19</f>
        <v>10775</v>
      </c>
      <c r="D16" s="10">
        <f>D17+D18+D19</f>
        <v>0</v>
      </c>
      <c r="E16" s="54">
        <f>E17+E18+E19</f>
        <v>414.92515000000003</v>
      </c>
      <c r="F16" s="191">
        <f>F17+F18</f>
        <v>0</v>
      </c>
      <c r="G16" s="54">
        <f>G17+G18</f>
        <v>205.90644</v>
      </c>
      <c r="H16" s="97">
        <f t="shared" si="0"/>
        <v>3.8508134570765664</v>
      </c>
      <c r="I16" s="98">
        <f t="shared" si="1"/>
        <v>-10360.07485</v>
      </c>
    </row>
    <row r="17" spans="1:9" s="116" customFormat="1" ht="15.75" customHeight="1" thickBot="1">
      <c r="A17" s="118" t="s">
        <v>94</v>
      </c>
      <c r="B17" s="119" t="s">
        <v>103</v>
      </c>
      <c r="C17" s="62">
        <v>6267</v>
      </c>
      <c r="D17" s="23"/>
      <c r="E17" s="53">
        <v>213.38756</v>
      </c>
      <c r="F17" s="120"/>
      <c r="G17" s="53">
        <v>155.90644</v>
      </c>
      <c r="H17" s="97">
        <f t="shared" si="0"/>
        <v>3.4049395244933787</v>
      </c>
      <c r="I17" s="98">
        <f t="shared" si="1"/>
        <v>-6053.61244</v>
      </c>
    </row>
    <row r="18" spans="1:9" ht="26.25" customHeight="1" thickBot="1">
      <c r="A18" s="118" t="s">
        <v>95</v>
      </c>
      <c r="B18" s="121" t="s">
        <v>255</v>
      </c>
      <c r="C18" s="41">
        <v>4508</v>
      </c>
      <c r="D18" s="30"/>
      <c r="E18" s="68">
        <v>201.53759</v>
      </c>
      <c r="F18" s="130"/>
      <c r="G18" s="55">
        <v>50</v>
      </c>
      <c r="H18" s="97">
        <f t="shared" si="0"/>
        <v>4.470665261756877</v>
      </c>
      <c r="I18" s="98">
        <f t="shared" si="1"/>
        <v>-4306.46241</v>
      </c>
    </row>
    <row r="19" spans="1:9" ht="12.75" customHeight="1" thickBot="1">
      <c r="A19" s="118" t="s">
        <v>227</v>
      </c>
      <c r="B19" s="122" t="s">
        <v>256</v>
      </c>
      <c r="C19" s="41"/>
      <c r="D19" s="30"/>
      <c r="E19" s="68"/>
      <c r="F19" s="130"/>
      <c r="G19" s="53"/>
      <c r="H19" s="97"/>
      <c r="I19" s="98">
        <f t="shared" si="1"/>
        <v>0</v>
      </c>
    </row>
    <row r="20" spans="1:9" ht="11.25" customHeight="1" thickBot="1">
      <c r="A20" s="118" t="s">
        <v>18</v>
      </c>
      <c r="B20" s="123" t="s">
        <v>19</v>
      </c>
      <c r="C20" s="47"/>
      <c r="D20" s="11"/>
      <c r="E20" s="47"/>
      <c r="F20" s="124"/>
      <c r="G20" s="54"/>
      <c r="H20" s="97"/>
      <c r="I20" s="98">
        <f t="shared" si="1"/>
        <v>0</v>
      </c>
    </row>
    <row r="21" spans="1:9" ht="11.25" customHeight="1" thickBot="1">
      <c r="A21" s="125"/>
      <c r="B21" s="126" t="s">
        <v>20</v>
      </c>
      <c r="C21" s="54">
        <v>1209</v>
      </c>
      <c r="D21" s="10"/>
      <c r="E21" s="54">
        <v>228.76869</v>
      </c>
      <c r="F21" s="108"/>
      <c r="G21" s="54">
        <v>400.55515</v>
      </c>
      <c r="H21" s="97">
        <f t="shared" si="0"/>
        <v>18.922141439205955</v>
      </c>
      <c r="I21" s="98">
        <f t="shared" si="1"/>
        <v>-980.23131</v>
      </c>
    </row>
    <row r="22" spans="1:9" ht="11.25" customHeight="1" thickBot="1">
      <c r="A22" s="127" t="s">
        <v>21</v>
      </c>
      <c r="B22" s="128" t="s">
        <v>170</v>
      </c>
      <c r="C22" s="54">
        <v>1761</v>
      </c>
      <c r="D22" s="10"/>
      <c r="E22" s="53">
        <v>24.7805</v>
      </c>
      <c r="F22" s="108"/>
      <c r="G22" s="53">
        <v>83.17021</v>
      </c>
      <c r="H22" s="97">
        <f t="shared" si="0"/>
        <v>1.407183418512209</v>
      </c>
      <c r="I22" s="98">
        <f t="shared" si="1"/>
        <v>-1736.2195</v>
      </c>
    </row>
    <row r="23" spans="1:9" ht="11.25" customHeight="1" thickBot="1">
      <c r="A23" s="102" t="s">
        <v>129</v>
      </c>
      <c r="B23" s="103" t="s">
        <v>157</v>
      </c>
      <c r="C23" s="55">
        <v>714</v>
      </c>
      <c r="D23" s="8"/>
      <c r="E23" s="47">
        <v>90.267</v>
      </c>
      <c r="F23" s="112"/>
      <c r="G23" s="47">
        <v>32</v>
      </c>
      <c r="H23" s="97">
        <f t="shared" si="0"/>
        <v>12.642436974789915</v>
      </c>
      <c r="I23" s="98">
        <f t="shared" si="1"/>
        <v>-623.733</v>
      </c>
    </row>
    <row r="24" spans="1:9" ht="11.25" customHeight="1" thickBot="1">
      <c r="A24" s="113" t="s">
        <v>22</v>
      </c>
      <c r="B24" s="114" t="s">
        <v>23</v>
      </c>
      <c r="C24" s="1">
        <f>C26+C28+C29</f>
        <v>1509</v>
      </c>
      <c r="D24" s="6">
        <f>D26+D28+D29</f>
        <v>0</v>
      </c>
      <c r="E24" s="1">
        <f>E26+E28+E29</f>
        <v>101.30197</v>
      </c>
      <c r="F24" s="115">
        <f>F26+F28+F29</f>
        <v>0</v>
      </c>
      <c r="G24" s="1">
        <f>G26+G28+G29</f>
        <v>72.31523</v>
      </c>
      <c r="H24" s="97">
        <f t="shared" si="0"/>
        <v>6.713185553346587</v>
      </c>
      <c r="I24" s="98">
        <f t="shared" si="1"/>
        <v>-1407.69803</v>
      </c>
    </row>
    <row r="25" spans="1:9" ht="11.25" customHeight="1" thickBot="1">
      <c r="A25" s="102" t="s">
        <v>24</v>
      </c>
      <c r="B25" s="103" t="s">
        <v>25</v>
      </c>
      <c r="C25" s="55"/>
      <c r="D25" s="8"/>
      <c r="E25" s="55"/>
      <c r="F25" s="112"/>
      <c r="G25" s="55"/>
      <c r="H25" s="97"/>
      <c r="I25" s="98">
        <f t="shared" si="1"/>
        <v>0</v>
      </c>
    </row>
    <row r="26" spans="2:9" ht="11.25" customHeight="1" thickBot="1">
      <c r="B26" s="103" t="s">
        <v>26</v>
      </c>
      <c r="C26" s="55">
        <f>C27</f>
        <v>1209</v>
      </c>
      <c r="D26" s="8">
        <f>D27</f>
        <v>0</v>
      </c>
      <c r="E26" s="68">
        <f>E27</f>
        <v>53.13697</v>
      </c>
      <c r="F26" s="40">
        <f>F27</f>
        <v>0</v>
      </c>
      <c r="G26" s="68">
        <f>G27</f>
        <v>72.31523</v>
      </c>
      <c r="H26" s="97">
        <f t="shared" si="0"/>
        <v>4.395117452440033</v>
      </c>
      <c r="I26" s="98">
        <f t="shared" si="1"/>
        <v>-1155.86303</v>
      </c>
    </row>
    <row r="27" spans="1:9" ht="11.25" customHeight="1" thickBot="1">
      <c r="A27" s="118" t="s">
        <v>27</v>
      </c>
      <c r="B27" s="129" t="s">
        <v>153</v>
      </c>
      <c r="C27" s="53">
        <v>1209</v>
      </c>
      <c r="D27" s="9"/>
      <c r="E27" s="47">
        <v>53.13697</v>
      </c>
      <c r="F27" s="112"/>
      <c r="G27" s="47">
        <v>72.31523</v>
      </c>
      <c r="H27" s="97">
        <f t="shared" si="0"/>
        <v>4.395117452440033</v>
      </c>
      <c r="I27" s="98">
        <f t="shared" si="1"/>
        <v>-1155.86303</v>
      </c>
    </row>
    <row r="28" spans="1:9" ht="11.25" customHeight="1" thickBot="1">
      <c r="A28" s="130" t="s">
        <v>275</v>
      </c>
      <c r="B28" s="129" t="s">
        <v>276</v>
      </c>
      <c r="C28" s="47"/>
      <c r="D28" s="11"/>
      <c r="E28" s="53">
        <v>6</v>
      </c>
      <c r="F28" s="124"/>
      <c r="G28" s="53"/>
      <c r="H28" s="97"/>
      <c r="I28" s="98">
        <f t="shared" si="1"/>
        <v>6</v>
      </c>
    </row>
    <row r="29" spans="1:9" ht="11.25" customHeight="1" thickBot="1">
      <c r="A29" s="118" t="s">
        <v>273</v>
      </c>
      <c r="B29" s="123" t="s">
        <v>272</v>
      </c>
      <c r="C29" s="47">
        <v>300</v>
      </c>
      <c r="D29" s="11"/>
      <c r="E29" s="47">
        <v>42.165</v>
      </c>
      <c r="F29" s="124"/>
      <c r="G29" s="47"/>
      <c r="H29" s="97">
        <f t="shared" si="0"/>
        <v>14.055000000000001</v>
      </c>
      <c r="I29" s="98">
        <f t="shared" si="1"/>
        <v>-257.835</v>
      </c>
    </row>
    <row r="30" spans="1:9" s="86" customFormat="1" ht="11.25" customHeight="1" thickBot="1">
      <c r="A30" s="115" t="s">
        <v>206</v>
      </c>
      <c r="B30" s="131" t="s">
        <v>207</v>
      </c>
      <c r="C30" s="1"/>
      <c r="D30" s="6">
        <v>15.6</v>
      </c>
      <c r="E30" s="1"/>
      <c r="F30" s="132"/>
      <c r="G30" s="79"/>
      <c r="H30" s="97"/>
      <c r="I30" s="98">
        <f t="shared" si="1"/>
        <v>0</v>
      </c>
    </row>
    <row r="31" spans="1:9" ht="11.25" customHeight="1" thickBot="1">
      <c r="A31" s="133" t="s">
        <v>29</v>
      </c>
      <c r="B31" s="134" t="s">
        <v>98</v>
      </c>
      <c r="C31" s="63"/>
      <c r="D31" s="24"/>
      <c r="E31" s="64"/>
      <c r="F31" s="135"/>
      <c r="G31" s="64"/>
      <c r="H31" s="97"/>
      <c r="I31" s="98">
        <f t="shared" si="1"/>
        <v>0</v>
      </c>
    </row>
    <row r="32" spans="1:9" ht="11.25" customHeight="1" thickBot="1">
      <c r="A32" s="136"/>
      <c r="B32" s="137" t="s">
        <v>99</v>
      </c>
      <c r="C32" s="3">
        <f>C34+C35+C39+C42</f>
        <v>4880</v>
      </c>
      <c r="D32" s="14">
        <f>D34+D35+D39+D42</f>
        <v>0</v>
      </c>
      <c r="E32" s="3">
        <f>E34+E35+E39+E42</f>
        <v>63.83963</v>
      </c>
      <c r="F32" s="138">
        <f>F34+F35+F39</f>
        <v>0</v>
      </c>
      <c r="G32" s="3">
        <f>G34+G35+G39+G42</f>
        <v>120.79046</v>
      </c>
      <c r="H32" s="97">
        <f t="shared" si="0"/>
        <v>1.3081891393442622</v>
      </c>
      <c r="I32" s="98">
        <f t="shared" si="1"/>
        <v>-4816.16037</v>
      </c>
    </row>
    <row r="33" spans="1:9" ht="11.25" customHeight="1" thickBot="1">
      <c r="A33" s="93" t="s">
        <v>263</v>
      </c>
      <c r="B33" s="49" t="s">
        <v>30</v>
      </c>
      <c r="C33" s="64"/>
      <c r="D33" s="13"/>
      <c r="E33" s="64"/>
      <c r="F33" s="112"/>
      <c r="G33" s="55"/>
      <c r="H33" s="97"/>
      <c r="I33" s="98">
        <f t="shared" si="1"/>
        <v>0</v>
      </c>
    </row>
    <row r="34" spans="1:9" ht="11.25" customHeight="1" thickBot="1">
      <c r="A34" s="93"/>
      <c r="B34" s="139" t="s">
        <v>158</v>
      </c>
      <c r="C34" s="54">
        <v>4140</v>
      </c>
      <c r="D34" s="10"/>
      <c r="E34" s="54">
        <v>40.58951</v>
      </c>
      <c r="F34" s="112"/>
      <c r="G34" s="54">
        <v>115.03946</v>
      </c>
      <c r="H34" s="97">
        <f t="shared" si="0"/>
        <v>0.9804229468599034</v>
      </c>
      <c r="I34" s="98">
        <f t="shared" si="1"/>
        <v>-4099.41049</v>
      </c>
    </row>
    <row r="35" spans="1:9" ht="27.75" customHeight="1" thickBot="1">
      <c r="A35" s="140" t="s">
        <v>160</v>
      </c>
      <c r="B35" s="141" t="s">
        <v>159</v>
      </c>
      <c r="C35" s="55">
        <f>C36</f>
        <v>532</v>
      </c>
      <c r="D35" s="8">
        <f>D36</f>
        <v>0</v>
      </c>
      <c r="E35" s="55">
        <f>E36</f>
        <v>0</v>
      </c>
      <c r="F35" s="40">
        <f>F36</f>
        <v>0</v>
      </c>
      <c r="G35" s="55">
        <f>G36</f>
        <v>0</v>
      </c>
      <c r="H35" s="97">
        <f t="shared" si="0"/>
        <v>0</v>
      </c>
      <c r="I35" s="98">
        <f t="shared" si="1"/>
        <v>-532</v>
      </c>
    </row>
    <row r="36" spans="1:9" ht="22.5" customHeight="1" thickBot="1">
      <c r="A36" s="142" t="s">
        <v>161</v>
      </c>
      <c r="B36" s="143" t="s">
        <v>159</v>
      </c>
      <c r="C36" s="53">
        <v>532</v>
      </c>
      <c r="D36" s="9"/>
      <c r="E36" s="53"/>
      <c r="F36" s="144"/>
      <c r="G36" s="53"/>
      <c r="H36" s="97">
        <f t="shared" si="0"/>
        <v>0</v>
      </c>
      <c r="I36" s="98">
        <f t="shared" si="1"/>
        <v>-532</v>
      </c>
    </row>
    <row r="37" spans="1:10" ht="11.25" customHeight="1" thickBot="1">
      <c r="A37" s="93" t="s">
        <v>31</v>
      </c>
      <c r="B37" s="49" t="s">
        <v>32</v>
      </c>
      <c r="C37" s="55"/>
      <c r="D37" s="8"/>
      <c r="E37" s="73"/>
      <c r="F37" s="145"/>
      <c r="G37" s="73"/>
      <c r="H37" s="97"/>
      <c r="I37" s="98">
        <f t="shared" si="1"/>
        <v>0</v>
      </c>
      <c r="J37" s="116"/>
    </row>
    <row r="38" spans="1:10" ht="11.25" customHeight="1" thickBot="1">
      <c r="A38" s="103"/>
      <c r="B38" s="49" t="s">
        <v>33</v>
      </c>
      <c r="C38" s="55"/>
      <c r="D38" s="8"/>
      <c r="E38" s="46"/>
      <c r="F38" s="146"/>
      <c r="G38" s="46"/>
      <c r="H38" s="97"/>
      <c r="I38" s="98">
        <f t="shared" si="1"/>
        <v>0</v>
      </c>
      <c r="J38" s="147"/>
    </row>
    <row r="39" spans="1:10" s="116" customFormat="1" ht="11.25" customHeight="1" thickBot="1">
      <c r="A39" s="103"/>
      <c r="B39" s="49" t="s">
        <v>34</v>
      </c>
      <c r="C39" s="54">
        <f>C41</f>
        <v>158</v>
      </c>
      <c r="D39" s="10">
        <f>D41</f>
        <v>0</v>
      </c>
      <c r="E39" s="54">
        <f>E41</f>
        <v>0</v>
      </c>
      <c r="F39" s="148">
        <f>F41</f>
        <v>0</v>
      </c>
      <c r="G39" s="54">
        <f>G41</f>
        <v>3.651</v>
      </c>
      <c r="H39" s="97">
        <f t="shared" si="0"/>
        <v>0</v>
      </c>
      <c r="I39" s="98">
        <f t="shared" si="1"/>
        <v>-158</v>
      </c>
      <c r="J39" s="147"/>
    </row>
    <row r="40" spans="1:9" s="147" customFormat="1" ht="11.25" customHeight="1" thickBot="1">
      <c r="A40" s="140" t="s">
        <v>35</v>
      </c>
      <c r="B40" s="149" t="s">
        <v>36</v>
      </c>
      <c r="C40" s="47"/>
      <c r="D40" s="11"/>
      <c r="E40" s="67"/>
      <c r="F40" s="146"/>
      <c r="G40" s="67"/>
      <c r="H40" s="97"/>
      <c r="I40" s="98">
        <f t="shared" si="1"/>
        <v>0</v>
      </c>
    </row>
    <row r="41" spans="1:9" s="147" customFormat="1" ht="11.25" customHeight="1" thickBot="1">
      <c r="A41" s="103"/>
      <c r="B41" s="49" t="s">
        <v>37</v>
      </c>
      <c r="C41" s="55">
        <v>158</v>
      </c>
      <c r="D41" s="8"/>
      <c r="E41" s="55"/>
      <c r="F41" s="146"/>
      <c r="G41" s="55">
        <v>3.651</v>
      </c>
      <c r="H41" s="97">
        <f t="shared" si="0"/>
        <v>0</v>
      </c>
      <c r="I41" s="98">
        <f t="shared" si="1"/>
        <v>-158</v>
      </c>
    </row>
    <row r="42" spans="1:9" s="147" customFormat="1" ht="11.25" customHeight="1" thickBot="1">
      <c r="A42" s="127" t="s">
        <v>225</v>
      </c>
      <c r="B42" s="150" t="s">
        <v>226</v>
      </c>
      <c r="C42" s="65">
        <f>C43</f>
        <v>50</v>
      </c>
      <c r="D42" s="25">
        <f>D43</f>
        <v>0</v>
      </c>
      <c r="E42" s="74">
        <f>E43</f>
        <v>23.25012</v>
      </c>
      <c r="F42" s="74">
        <f>F43</f>
        <v>0</v>
      </c>
      <c r="G42" s="74">
        <f>G43</f>
        <v>2.1</v>
      </c>
      <c r="H42" s="97">
        <f t="shared" si="0"/>
        <v>46.50024</v>
      </c>
      <c r="I42" s="98">
        <f t="shared" si="1"/>
        <v>-26.74988</v>
      </c>
    </row>
    <row r="43" spans="1:9" s="147" customFormat="1" ht="11.25" customHeight="1" thickBot="1">
      <c r="A43" s="151" t="s">
        <v>224</v>
      </c>
      <c r="B43" s="152" t="s">
        <v>226</v>
      </c>
      <c r="C43" s="66">
        <v>50</v>
      </c>
      <c r="D43" s="17"/>
      <c r="E43" s="66">
        <v>23.25012</v>
      </c>
      <c r="F43" s="153"/>
      <c r="G43" s="66">
        <v>2.1</v>
      </c>
      <c r="H43" s="97">
        <f t="shared" si="0"/>
        <v>46.50024</v>
      </c>
      <c r="I43" s="98">
        <f t="shared" si="1"/>
        <v>-26.74988</v>
      </c>
    </row>
    <row r="44" spans="1:9" s="147" customFormat="1" ht="11.25" customHeight="1" thickBot="1">
      <c r="A44" s="154" t="s">
        <v>38</v>
      </c>
      <c r="B44" s="155" t="s">
        <v>39</v>
      </c>
      <c r="C44" s="3">
        <f>C45+C46+C47+C48+C50+C49</f>
        <v>2391</v>
      </c>
      <c r="D44" s="14">
        <f>D45+D46+D47+D48+D50+D49</f>
        <v>63.5</v>
      </c>
      <c r="E44" s="3">
        <f>E45+E46+E47+E48+E50+E49</f>
        <v>5.54203</v>
      </c>
      <c r="F44" s="156"/>
      <c r="G44" s="3">
        <f>G45+G46+G48+G47+G50+G49</f>
        <v>8.0203</v>
      </c>
      <c r="H44" s="97">
        <f t="shared" si="0"/>
        <v>0.23178711836051857</v>
      </c>
      <c r="I44" s="98">
        <f t="shared" si="1"/>
        <v>-2385.45797</v>
      </c>
    </row>
    <row r="45" spans="1:9" s="147" customFormat="1" ht="11.25" customHeight="1" thickBot="1">
      <c r="A45" s="118" t="s">
        <v>162</v>
      </c>
      <c r="B45" s="140" t="s">
        <v>133</v>
      </c>
      <c r="C45" s="55"/>
      <c r="D45" s="8">
        <v>63.5</v>
      </c>
      <c r="E45" s="55">
        <v>0.07629</v>
      </c>
      <c r="F45" s="146"/>
      <c r="G45" s="55">
        <v>9E-05</v>
      </c>
      <c r="H45" s="97"/>
      <c r="I45" s="98">
        <f t="shared" si="1"/>
        <v>0.07629</v>
      </c>
    </row>
    <row r="46" spans="1:9" s="147" customFormat="1" ht="11.25" customHeight="1" thickBot="1">
      <c r="A46" s="118" t="s">
        <v>146</v>
      </c>
      <c r="B46" s="157" t="s">
        <v>148</v>
      </c>
      <c r="C46" s="53">
        <v>1</v>
      </c>
      <c r="D46" s="9"/>
      <c r="E46" s="53">
        <v>0.28412</v>
      </c>
      <c r="F46" s="158"/>
      <c r="G46" s="53">
        <v>0.078</v>
      </c>
      <c r="H46" s="97">
        <f t="shared" si="0"/>
        <v>28.412</v>
      </c>
      <c r="I46" s="98">
        <f t="shared" si="1"/>
        <v>-0.7158800000000001</v>
      </c>
    </row>
    <row r="47" spans="1:9" s="147" customFormat="1" ht="11.25" customHeight="1" thickBot="1">
      <c r="A47" s="118" t="s">
        <v>181</v>
      </c>
      <c r="B47" s="157" t="s">
        <v>182</v>
      </c>
      <c r="C47" s="53">
        <v>220</v>
      </c>
      <c r="D47" s="9"/>
      <c r="E47" s="53"/>
      <c r="F47" s="158"/>
      <c r="G47" s="53"/>
      <c r="H47" s="97">
        <f t="shared" si="0"/>
        <v>0</v>
      </c>
      <c r="I47" s="98">
        <f t="shared" si="1"/>
        <v>-220</v>
      </c>
    </row>
    <row r="48" spans="1:9" s="147" customFormat="1" ht="11.25" customHeight="1" thickBot="1">
      <c r="A48" s="118" t="s">
        <v>147</v>
      </c>
      <c r="B48" s="142" t="s">
        <v>149</v>
      </c>
      <c r="C48" s="53"/>
      <c r="D48" s="9"/>
      <c r="E48" s="53">
        <v>5.18162</v>
      </c>
      <c r="F48" s="158"/>
      <c r="G48" s="53">
        <v>7.94221</v>
      </c>
      <c r="H48" s="97"/>
      <c r="I48" s="98">
        <f t="shared" si="1"/>
        <v>5.18162</v>
      </c>
    </row>
    <row r="49" spans="1:9" s="147" customFormat="1" ht="11.25" customHeight="1" thickBot="1">
      <c r="A49" s="118" t="s">
        <v>171</v>
      </c>
      <c r="B49" s="140" t="s">
        <v>172</v>
      </c>
      <c r="C49" s="47"/>
      <c r="D49" s="11"/>
      <c r="E49" s="47"/>
      <c r="F49" s="159"/>
      <c r="G49" s="47"/>
      <c r="H49" s="97"/>
      <c r="I49" s="98">
        <f t="shared" si="1"/>
        <v>0</v>
      </c>
    </row>
    <row r="50" spans="1:9" s="147" customFormat="1" ht="23.25" customHeight="1" thickBot="1">
      <c r="A50" s="118" t="s">
        <v>173</v>
      </c>
      <c r="B50" s="160" t="s">
        <v>174</v>
      </c>
      <c r="C50" s="47">
        <v>2170</v>
      </c>
      <c r="D50" s="11"/>
      <c r="E50" s="47"/>
      <c r="F50" s="159"/>
      <c r="G50" s="47"/>
      <c r="H50" s="97">
        <f t="shared" si="0"/>
        <v>0</v>
      </c>
      <c r="I50" s="98">
        <f t="shared" si="1"/>
        <v>-2170</v>
      </c>
    </row>
    <row r="51" spans="1:9" s="147" customFormat="1" ht="13.5" customHeight="1" thickBot="1">
      <c r="A51" s="42" t="s">
        <v>267</v>
      </c>
      <c r="B51" s="258" t="s">
        <v>266</v>
      </c>
      <c r="C51" s="68"/>
      <c r="D51" s="12"/>
      <c r="E51" s="68"/>
      <c r="F51" s="259"/>
      <c r="G51" s="68"/>
      <c r="H51" s="97"/>
      <c r="I51" s="98">
        <f t="shared" si="1"/>
        <v>0</v>
      </c>
    </row>
    <row r="52" spans="1:10" s="147" customFormat="1" ht="34.5" customHeight="1" thickBot="1">
      <c r="A52" s="253" t="s">
        <v>194</v>
      </c>
      <c r="B52" s="254" t="s">
        <v>106</v>
      </c>
      <c r="C52" s="255"/>
      <c r="D52" s="256"/>
      <c r="E52" s="3"/>
      <c r="F52" s="257"/>
      <c r="G52" s="3"/>
      <c r="H52" s="97"/>
      <c r="I52" s="98">
        <f t="shared" si="1"/>
        <v>0</v>
      </c>
      <c r="J52" s="87"/>
    </row>
    <row r="53" spans="1:9" s="86" customFormat="1" ht="11.25" customHeight="1" thickBot="1">
      <c r="A53" s="113" t="s">
        <v>268</v>
      </c>
      <c r="B53" s="114" t="s">
        <v>269</v>
      </c>
      <c r="C53" s="45"/>
      <c r="D53" s="18">
        <v>4.69</v>
      </c>
      <c r="E53" s="45"/>
      <c r="F53" s="161"/>
      <c r="G53" s="45"/>
      <c r="H53" s="97"/>
      <c r="I53" s="98">
        <f t="shared" si="1"/>
        <v>0</v>
      </c>
    </row>
    <row r="54" spans="1:9" s="86" customFormat="1" ht="11.25" customHeight="1" thickBot="1">
      <c r="A54" s="113" t="s">
        <v>125</v>
      </c>
      <c r="B54" s="114" t="s">
        <v>40</v>
      </c>
      <c r="C54" s="45">
        <v>239</v>
      </c>
      <c r="D54" s="18"/>
      <c r="E54" s="45"/>
      <c r="F54" s="161"/>
      <c r="G54" s="45">
        <v>23.44756</v>
      </c>
      <c r="H54" s="97">
        <f t="shared" si="0"/>
        <v>0</v>
      </c>
      <c r="I54" s="98">
        <f t="shared" si="1"/>
        <v>-239</v>
      </c>
    </row>
    <row r="55" spans="1:9" ht="11.25" customHeight="1" thickBot="1">
      <c r="A55" s="113" t="s">
        <v>41</v>
      </c>
      <c r="B55" s="114" t="s">
        <v>42</v>
      </c>
      <c r="C55" s="45">
        <f>C58+C60+C62+C64+C65+C67+C68+C69+C71+C73+C80+C56+C76+C77</f>
        <v>965</v>
      </c>
      <c r="D55" s="18">
        <f>D58+D60+D62+D64+D65+D67+D68+D69+D71+D73+D80+D56+D76+D77</f>
        <v>153</v>
      </c>
      <c r="E55" s="45">
        <f>E58+E60+E62+E64+E65+E67+E68+E69+E71+E73+E56+E76+E77+E78</f>
        <v>16.0171</v>
      </c>
      <c r="F55" s="45">
        <f>F58+F60+F62+F64+F65+F67+F68+F69+F71+F73+F56+F76+F77+F78</f>
        <v>0</v>
      </c>
      <c r="G55" s="45">
        <f>G58+G60+G62+G64+G65+G67+G68+G69+G71+G73+G56+G76+G77+G78+G70</f>
        <v>93.07003</v>
      </c>
      <c r="H55" s="97">
        <f t="shared" si="0"/>
        <v>1.65980310880829</v>
      </c>
      <c r="I55" s="98">
        <f t="shared" si="1"/>
        <v>-948.9829</v>
      </c>
    </row>
    <row r="56" spans="1:9" ht="11.25" customHeight="1" thickBot="1">
      <c r="A56" s="125" t="s">
        <v>126</v>
      </c>
      <c r="B56" s="126" t="s">
        <v>163</v>
      </c>
      <c r="C56" s="54">
        <v>45</v>
      </c>
      <c r="D56" s="10"/>
      <c r="E56" s="54">
        <v>0.05</v>
      </c>
      <c r="F56" s="108"/>
      <c r="G56" s="54">
        <v>9.59999</v>
      </c>
      <c r="H56" s="97">
        <f t="shared" si="0"/>
        <v>0.1111111111111111</v>
      </c>
      <c r="I56" s="98">
        <f t="shared" si="1"/>
        <v>-44.95</v>
      </c>
    </row>
    <row r="57" spans="1:10" s="86" customFormat="1" ht="11.25" customHeight="1" thickBot="1">
      <c r="A57" s="102" t="s">
        <v>43</v>
      </c>
      <c r="B57" s="103" t="s">
        <v>44</v>
      </c>
      <c r="C57" s="47"/>
      <c r="D57" s="11"/>
      <c r="E57" s="75"/>
      <c r="F57" s="162"/>
      <c r="G57" s="75"/>
      <c r="H57" s="97"/>
      <c r="I57" s="98">
        <f t="shared" si="1"/>
        <v>0</v>
      </c>
      <c r="J57" s="87"/>
    </row>
    <row r="58" spans="2:9" ht="11.25" customHeight="1" thickBot="1">
      <c r="B58" s="103" t="s">
        <v>45</v>
      </c>
      <c r="C58" s="54">
        <v>1</v>
      </c>
      <c r="D58" s="10"/>
      <c r="E58" s="55"/>
      <c r="F58" s="112"/>
      <c r="G58" s="55"/>
      <c r="H58" s="97">
        <f t="shared" si="0"/>
        <v>0</v>
      </c>
      <c r="I58" s="98">
        <f t="shared" si="1"/>
        <v>-1</v>
      </c>
    </row>
    <row r="59" spans="1:9" ht="11.25" customHeight="1" thickBot="1">
      <c r="A59" s="118" t="s">
        <v>46</v>
      </c>
      <c r="B59" s="123" t="s">
        <v>164</v>
      </c>
      <c r="C59" s="47"/>
      <c r="D59" s="11"/>
      <c r="E59" s="47"/>
      <c r="F59" s="124"/>
      <c r="G59" s="47"/>
      <c r="H59" s="97"/>
      <c r="I59" s="98">
        <f t="shared" si="1"/>
        <v>0</v>
      </c>
    </row>
    <row r="60" spans="1:9" ht="11.25" customHeight="1" thickBot="1">
      <c r="A60" s="125"/>
      <c r="B60" s="126" t="s">
        <v>47</v>
      </c>
      <c r="C60" s="54">
        <v>38</v>
      </c>
      <c r="D60" s="10"/>
      <c r="E60" s="54"/>
      <c r="F60" s="112"/>
      <c r="G60" s="54"/>
      <c r="H60" s="97">
        <f t="shared" si="0"/>
        <v>0</v>
      </c>
      <c r="I60" s="98">
        <f t="shared" si="1"/>
        <v>-38</v>
      </c>
    </row>
    <row r="61" spans="1:9" ht="11.25" customHeight="1" thickBot="1">
      <c r="A61" s="118" t="s">
        <v>64</v>
      </c>
      <c r="B61" s="123" t="s">
        <v>44</v>
      </c>
      <c r="C61" s="55"/>
      <c r="D61" s="8"/>
      <c r="E61" s="55"/>
      <c r="F61" s="112"/>
      <c r="G61" s="55"/>
      <c r="H61" s="97"/>
      <c r="I61" s="98">
        <f t="shared" si="1"/>
        <v>0</v>
      </c>
    </row>
    <row r="62" spans="1:9" ht="11.25" customHeight="1" thickBot="1">
      <c r="A62" s="125"/>
      <c r="B62" s="126" t="s">
        <v>165</v>
      </c>
      <c r="C62" s="55"/>
      <c r="D62" s="8"/>
      <c r="E62" s="55"/>
      <c r="F62" s="112"/>
      <c r="G62" s="55"/>
      <c r="H62" s="97"/>
      <c r="I62" s="98">
        <f t="shared" si="1"/>
        <v>0</v>
      </c>
    </row>
    <row r="63" spans="1:9" ht="11.25" customHeight="1" thickBot="1">
      <c r="A63" s="102" t="s">
        <v>205</v>
      </c>
      <c r="B63" s="103" t="s">
        <v>187</v>
      </c>
      <c r="C63" s="47"/>
      <c r="D63" s="11"/>
      <c r="E63" s="47"/>
      <c r="F63" s="112"/>
      <c r="G63" s="47"/>
      <c r="H63" s="97"/>
      <c r="I63" s="98">
        <f t="shared" si="1"/>
        <v>0</v>
      </c>
    </row>
    <row r="64" spans="2:9" ht="3" customHeight="1" thickBot="1">
      <c r="B64" s="126"/>
      <c r="C64" s="54"/>
      <c r="D64" s="10"/>
      <c r="E64" s="54"/>
      <c r="F64" s="112"/>
      <c r="G64" s="54"/>
      <c r="H64" s="97"/>
      <c r="I64" s="98"/>
    </row>
    <row r="65" spans="1:9" ht="11.25" customHeight="1" thickBot="1">
      <c r="A65" s="118" t="s">
        <v>110</v>
      </c>
      <c r="B65" s="123" t="s">
        <v>112</v>
      </c>
      <c r="C65" s="47"/>
      <c r="D65" s="11">
        <v>40</v>
      </c>
      <c r="E65" s="53"/>
      <c r="F65" s="112"/>
      <c r="G65" s="81"/>
      <c r="H65" s="97"/>
      <c r="I65" s="98">
        <f t="shared" si="1"/>
        <v>0</v>
      </c>
    </row>
    <row r="66" spans="1:9" ht="11.25" customHeight="1" thickBot="1">
      <c r="A66" s="118" t="s">
        <v>48</v>
      </c>
      <c r="B66" s="123" t="s">
        <v>49</v>
      </c>
      <c r="C66" s="47"/>
      <c r="D66" s="11"/>
      <c r="E66" s="47"/>
      <c r="F66" s="124"/>
      <c r="G66" s="83"/>
      <c r="H66" s="97"/>
      <c r="I66" s="98">
        <f t="shared" si="1"/>
        <v>0</v>
      </c>
    </row>
    <row r="67" spans="1:9" ht="11.25" customHeight="1" thickBot="1">
      <c r="A67" s="125"/>
      <c r="B67" s="126" t="s">
        <v>50</v>
      </c>
      <c r="C67" s="54">
        <v>181</v>
      </c>
      <c r="D67" s="10">
        <v>103</v>
      </c>
      <c r="E67" s="54"/>
      <c r="F67" s="108"/>
      <c r="G67" s="54"/>
      <c r="H67" s="97">
        <f t="shared" si="0"/>
        <v>0</v>
      </c>
      <c r="I67" s="98">
        <f t="shared" si="1"/>
        <v>-181</v>
      </c>
    </row>
    <row r="68" spans="1:9" ht="11.25" customHeight="1" thickBot="1">
      <c r="A68" s="118" t="s">
        <v>51</v>
      </c>
      <c r="B68" s="123" t="s">
        <v>111</v>
      </c>
      <c r="C68" s="47">
        <v>140</v>
      </c>
      <c r="D68" s="11"/>
      <c r="E68" s="53"/>
      <c r="F68" s="108"/>
      <c r="G68" s="53">
        <v>25</v>
      </c>
      <c r="H68" s="97">
        <f t="shared" si="0"/>
        <v>0</v>
      </c>
      <c r="I68" s="98">
        <f t="shared" si="1"/>
        <v>-140</v>
      </c>
    </row>
    <row r="69" spans="1:9" ht="11.25" customHeight="1" thickBot="1">
      <c r="A69" s="118" t="s">
        <v>52</v>
      </c>
      <c r="B69" s="123" t="s">
        <v>53</v>
      </c>
      <c r="C69" s="53"/>
      <c r="D69" s="9"/>
      <c r="E69" s="53"/>
      <c r="F69" s="106"/>
      <c r="G69" s="53"/>
      <c r="H69" s="97"/>
      <c r="I69" s="98">
        <f t="shared" si="1"/>
        <v>0</v>
      </c>
    </row>
    <row r="70" spans="1:9" ht="11.25" customHeight="1" thickBot="1">
      <c r="A70" s="118" t="s">
        <v>54</v>
      </c>
      <c r="B70" s="123" t="s">
        <v>49</v>
      </c>
      <c r="C70" s="55"/>
      <c r="D70" s="8"/>
      <c r="E70" s="55"/>
      <c r="F70" s="112"/>
      <c r="G70" s="55"/>
      <c r="H70" s="97"/>
      <c r="I70" s="98">
        <f t="shared" si="1"/>
        <v>0</v>
      </c>
    </row>
    <row r="71" spans="2:9" ht="11.25" customHeight="1" thickBot="1">
      <c r="B71" s="103" t="s">
        <v>55</v>
      </c>
      <c r="C71" s="55">
        <v>14</v>
      </c>
      <c r="D71" s="8"/>
      <c r="E71" s="55"/>
      <c r="F71" s="112"/>
      <c r="G71" s="55"/>
      <c r="H71" s="97">
        <f t="shared" si="0"/>
        <v>0</v>
      </c>
      <c r="I71" s="98">
        <f t="shared" si="1"/>
        <v>-14</v>
      </c>
    </row>
    <row r="72" spans="1:9" ht="11.25" customHeight="1" thickBot="1">
      <c r="A72" s="118" t="s">
        <v>56</v>
      </c>
      <c r="B72" s="123" t="s">
        <v>57</v>
      </c>
      <c r="C72" s="47"/>
      <c r="D72" s="11"/>
      <c r="E72" s="47"/>
      <c r="F72" s="112"/>
      <c r="G72" s="47"/>
      <c r="H72" s="97"/>
      <c r="I72" s="98">
        <f t="shared" si="1"/>
        <v>0</v>
      </c>
    </row>
    <row r="73" spans="1:9" ht="11.25" customHeight="1" thickBot="1">
      <c r="A73" s="125"/>
      <c r="B73" s="126" t="s">
        <v>58</v>
      </c>
      <c r="C73" s="54">
        <f>C74+C75</f>
        <v>0</v>
      </c>
      <c r="D73" s="10">
        <f>D74+D75</f>
        <v>10</v>
      </c>
      <c r="E73" s="54">
        <f>E74+E75</f>
        <v>0</v>
      </c>
      <c r="F73" s="54">
        <f>F74+F75</f>
        <v>0</v>
      </c>
      <c r="G73" s="54">
        <f>G74+G75</f>
        <v>1</v>
      </c>
      <c r="H73" s="97"/>
      <c r="I73" s="98">
        <f aca="true" t="shared" si="2" ref="I73:I136">E73-C73</f>
        <v>0</v>
      </c>
    </row>
    <row r="74" spans="1:9" ht="11.25" customHeight="1" thickBot="1">
      <c r="A74" s="102" t="s">
        <v>144</v>
      </c>
      <c r="B74" s="163" t="s">
        <v>143</v>
      </c>
      <c r="C74" s="55"/>
      <c r="D74" s="8">
        <v>10</v>
      </c>
      <c r="E74" s="55"/>
      <c r="F74" s="112"/>
      <c r="G74" s="53">
        <v>1</v>
      </c>
      <c r="H74" s="97"/>
      <c r="I74" s="98">
        <f t="shared" si="2"/>
        <v>0</v>
      </c>
    </row>
    <row r="75" spans="1:9" ht="11.25" customHeight="1" thickBot="1">
      <c r="A75" s="130" t="s">
        <v>128</v>
      </c>
      <c r="B75" s="164" t="s">
        <v>132</v>
      </c>
      <c r="C75" s="53"/>
      <c r="D75" s="9"/>
      <c r="E75" s="53"/>
      <c r="F75" s="106"/>
      <c r="G75" s="53"/>
      <c r="H75" s="97"/>
      <c r="I75" s="98">
        <f t="shared" si="2"/>
        <v>0</v>
      </c>
    </row>
    <row r="76" spans="1:9" ht="11.25" customHeight="1" thickBot="1">
      <c r="A76" s="130" t="s">
        <v>119</v>
      </c>
      <c r="B76" s="165" t="s">
        <v>145</v>
      </c>
      <c r="C76" s="53"/>
      <c r="D76" s="9"/>
      <c r="E76" s="53"/>
      <c r="F76" s="106"/>
      <c r="G76" s="53"/>
      <c r="H76" s="97"/>
      <c r="I76" s="98">
        <f t="shared" si="2"/>
        <v>0</v>
      </c>
    </row>
    <row r="77" spans="1:9" ht="11.25" customHeight="1" thickBot="1">
      <c r="A77" s="130" t="s">
        <v>152</v>
      </c>
      <c r="B77" s="165" t="s">
        <v>145</v>
      </c>
      <c r="C77" s="53">
        <v>29</v>
      </c>
      <c r="D77" s="9"/>
      <c r="E77" s="53">
        <v>4</v>
      </c>
      <c r="F77" s="106"/>
      <c r="G77" s="53">
        <v>3.2</v>
      </c>
      <c r="H77" s="97">
        <f aca="true" t="shared" si="3" ref="H77:H136">E77/C77*100</f>
        <v>13.793103448275861</v>
      </c>
      <c r="I77" s="98">
        <f t="shared" si="2"/>
        <v>-25</v>
      </c>
    </row>
    <row r="78" spans="1:9" ht="11.25" customHeight="1" thickBot="1">
      <c r="A78" s="130" t="s">
        <v>59</v>
      </c>
      <c r="B78" s="129" t="s">
        <v>60</v>
      </c>
      <c r="C78" s="53">
        <f>C80</f>
        <v>517</v>
      </c>
      <c r="D78" s="9">
        <f>D80</f>
        <v>0</v>
      </c>
      <c r="E78" s="53">
        <f>E80</f>
        <v>11.9671</v>
      </c>
      <c r="F78" s="166">
        <f>F80</f>
        <v>0</v>
      </c>
      <c r="G78" s="53">
        <f>G80</f>
        <v>54.27004</v>
      </c>
      <c r="H78" s="97">
        <f t="shared" si="3"/>
        <v>2.314719535783366</v>
      </c>
      <c r="I78" s="98">
        <f t="shared" si="2"/>
        <v>-505.0329</v>
      </c>
    </row>
    <row r="79" spans="1:9" ht="11.25" customHeight="1" thickBot="1">
      <c r="A79" s="118" t="s">
        <v>61</v>
      </c>
      <c r="B79" s="123" t="s">
        <v>62</v>
      </c>
      <c r="C79" s="47"/>
      <c r="D79" s="11"/>
      <c r="E79" s="47"/>
      <c r="F79" s="124"/>
      <c r="G79" s="47"/>
      <c r="H79" s="97"/>
      <c r="I79" s="98">
        <f t="shared" si="2"/>
        <v>0</v>
      </c>
    </row>
    <row r="80" spans="2:9" ht="11.25" customHeight="1" thickBot="1">
      <c r="B80" s="103" t="s">
        <v>63</v>
      </c>
      <c r="C80" s="55">
        <v>517</v>
      </c>
      <c r="D80" s="8"/>
      <c r="E80" s="47">
        <v>11.9671</v>
      </c>
      <c r="F80" s="112"/>
      <c r="G80" s="47">
        <v>54.27004</v>
      </c>
      <c r="H80" s="97">
        <f t="shared" si="3"/>
        <v>2.314719535783366</v>
      </c>
      <c r="I80" s="98">
        <f t="shared" si="2"/>
        <v>-505.0329</v>
      </c>
    </row>
    <row r="81" spans="1:9" ht="11.25" customHeight="1" thickBot="1">
      <c r="A81" s="113" t="s">
        <v>65</v>
      </c>
      <c r="B81" s="114" t="s">
        <v>66</v>
      </c>
      <c r="C81" s="45">
        <f>C82+C83+C84</f>
        <v>0</v>
      </c>
      <c r="D81" s="18">
        <f>D82+D83+D84</f>
        <v>458</v>
      </c>
      <c r="E81" s="45">
        <f>E82+E83+E84</f>
        <v>107.21748</v>
      </c>
      <c r="F81" s="167">
        <f>F82+F83+F84</f>
        <v>0</v>
      </c>
      <c r="G81" s="45">
        <f>G82+G83+G84</f>
        <v>173.03984</v>
      </c>
      <c r="H81" s="97"/>
      <c r="I81" s="98">
        <f t="shared" si="2"/>
        <v>107.21748</v>
      </c>
    </row>
    <row r="82" spans="1:9" ht="11.25" customHeight="1" thickBot="1">
      <c r="A82" s="102" t="s">
        <v>67</v>
      </c>
      <c r="B82" s="103" t="s">
        <v>68</v>
      </c>
      <c r="C82" s="54"/>
      <c r="D82" s="10"/>
      <c r="E82" s="54">
        <v>54.3886</v>
      </c>
      <c r="F82" s="108"/>
      <c r="G82" s="54">
        <v>122.20284</v>
      </c>
      <c r="H82" s="97"/>
      <c r="I82" s="98">
        <f t="shared" si="2"/>
        <v>54.3886</v>
      </c>
    </row>
    <row r="83" spans="1:9" ht="11.25" customHeight="1" hidden="1" thickBot="1">
      <c r="A83" s="118" t="s">
        <v>184</v>
      </c>
      <c r="B83" s="129" t="s">
        <v>68</v>
      </c>
      <c r="C83" s="53"/>
      <c r="D83" s="9"/>
      <c r="E83" s="53"/>
      <c r="F83" s="106"/>
      <c r="G83" s="53"/>
      <c r="H83" s="97"/>
      <c r="I83" s="98">
        <f t="shared" si="2"/>
        <v>0</v>
      </c>
    </row>
    <row r="84" spans="1:9" ht="11.25" customHeight="1" thickBot="1">
      <c r="A84" s="118" t="s">
        <v>69</v>
      </c>
      <c r="B84" s="123" t="s">
        <v>66</v>
      </c>
      <c r="C84" s="47"/>
      <c r="D84" s="11">
        <v>458</v>
      </c>
      <c r="E84" s="47">
        <v>52.82888</v>
      </c>
      <c r="F84" s="124"/>
      <c r="G84" s="47">
        <v>50.837</v>
      </c>
      <c r="H84" s="97"/>
      <c r="I84" s="98">
        <f t="shared" si="2"/>
        <v>52.82888</v>
      </c>
    </row>
    <row r="85" spans="1:9" ht="11.25" customHeight="1" thickBot="1">
      <c r="A85" s="168" t="s">
        <v>72</v>
      </c>
      <c r="B85" s="96" t="s">
        <v>73</v>
      </c>
      <c r="C85" s="208">
        <f>C86+C159+C157+C156</f>
        <v>337835.506</v>
      </c>
      <c r="D85" s="261">
        <f>D86+D159+D157+D156</f>
        <v>203.3</v>
      </c>
      <c r="E85" s="1">
        <f>E86+E159+E157+E156+E158</f>
        <v>24519.53933</v>
      </c>
      <c r="F85" s="225">
        <f>F86+F159+F157+F156+F158</f>
        <v>0</v>
      </c>
      <c r="G85" s="1">
        <f>G86+G159+G157+G156+G158</f>
        <v>24328.458209999997</v>
      </c>
      <c r="H85" s="97">
        <f t="shared" si="3"/>
        <v>7.2578337369903325</v>
      </c>
      <c r="I85" s="98">
        <f t="shared" si="2"/>
        <v>-313315.96667</v>
      </c>
    </row>
    <row r="86" spans="1:9" ht="11.25" customHeight="1" thickBot="1">
      <c r="A86" s="169" t="s">
        <v>115</v>
      </c>
      <c r="B86" s="170" t="s">
        <v>116</v>
      </c>
      <c r="C86" s="209">
        <f>C87+C90+C107+C138</f>
        <v>337835.506</v>
      </c>
      <c r="D86" s="262">
        <f>D87+D90+D107+D138</f>
        <v>203.3</v>
      </c>
      <c r="E86" s="3">
        <f>E87+E90+E107+E138</f>
        <v>24519.54061</v>
      </c>
      <c r="F86" s="43">
        <f>F87+F90+F107+F138</f>
        <v>0</v>
      </c>
      <c r="G86" s="3">
        <f>G87+G90+G107+G138</f>
        <v>24331.413849999997</v>
      </c>
      <c r="H86" s="97">
        <f t="shared" si="3"/>
        <v>7.257834115872948</v>
      </c>
      <c r="I86" s="98">
        <f t="shared" si="2"/>
        <v>-313315.96538999997</v>
      </c>
    </row>
    <row r="87" spans="1:9" ht="11.25" customHeight="1" thickBot="1">
      <c r="A87" s="168" t="s">
        <v>234</v>
      </c>
      <c r="B87" s="96" t="s">
        <v>74</v>
      </c>
      <c r="C87" s="208">
        <f>C88+C89</f>
        <v>116714.4</v>
      </c>
      <c r="D87" s="261">
        <f>D88+D89</f>
        <v>0</v>
      </c>
      <c r="E87" s="1">
        <f>E88+E89</f>
        <v>11208</v>
      </c>
      <c r="F87" s="281">
        <f>F88+F89</f>
        <v>0</v>
      </c>
      <c r="G87" s="1">
        <f>G88+G89</f>
        <v>7263</v>
      </c>
      <c r="H87" s="97">
        <f t="shared" si="3"/>
        <v>9.602928173387346</v>
      </c>
      <c r="I87" s="98">
        <f t="shared" si="2"/>
        <v>-105506.4</v>
      </c>
    </row>
    <row r="88" spans="1:9" ht="11.25" customHeight="1" thickBot="1">
      <c r="A88" s="125" t="s">
        <v>232</v>
      </c>
      <c r="B88" s="126" t="s">
        <v>75</v>
      </c>
      <c r="C88" s="210">
        <v>115282</v>
      </c>
      <c r="D88" s="263"/>
      <c r="E88" s="54">
        <v>11208</v>
      </c>
      <c r="G88" s="54">
        <v>7263</v>
      </c>
      <c r="H88" s="97">
        <f t="shared" si="3"/>
        <v>9.722246317725231</v>
      </c>
      <c r="I88" s="98">
        <f t="shared" si="2"/>
        <v>-104074</v>
      </c>
    </row>
    <row r="89" spans="1:9" ht="11.25" customHeight="1" thickBot="1">
      <c r="A89" s="151" t="s">
        <v>233</v>
      </c>
      <c r="B89" s="163" t="s">
        <v>107</v>
      </c>
      <c r="C89" s="211">
        <v>1432.4</v>
      </c>
      <c r="D89" s="264"/>
      <c r="E89" s="55"/>
      <c r="G89" s="55"/>
      <c r="H89" s="97">
        <f t="shared" si="3"/>
        <v>0</v>
      </c>
      <c r="I89" s="98">
        <f t="shared" si="2"/>
        <v>-1432.4</v>
      </c>
    </row>
    <row r="90" spans="1:10" ht="11.25" customHeight="1" thickBot="1">
      <c r="A90" s="168" t="s">
        <v>76</v>
      </c>
      <c r="B90" s="96" t="s">
        <v>77</v>
      </c>
      <c r="C90" s="208">
        <f>C93+C96+C99+C92</f>
        <v>17111</v>
      </c>
      <c r="D90" s="261">
        <f>D93+D96+D99+D91+D92+D94+D95+D97+D98</f>
        <v>203.3</v>
      </c>
      <c r="E90" s="1">
        <f>E93+E96+E99+E91+E92+E94+E95+E97+E98</f>
        <v>502.22</v>
      </c>
      <c r="F90" s="225">
        <f>F93+F96+F99</f>
        <v>0</v>
      </c>
      <c r="G90" s="1">
        <f>G93+G96+G99+G91+G92+G94+G95</f>
        <v>4668.688</v>
      </c>
      <c r="H90" s="97">
        <f t="shared" si="3"/>
        <v>2.935071006954591</v>
      </c>
      <c r="I90" s="98">
        <f t="shared" si="2"/>
        <v>-16608.78</v>
      </c>
      <c r="J90" s="86"/>
    </row>
    <row r="91" spans="1:10" ht="11.25" customHeight="1" thickBot="1">
      <c r="A91" s="125" t="s">
        <v>250</v>
      </c>
      <c r="B91" s="126" t="s">
        <v>212</v>
      </c>
      <c r="C91" s="210"/>
      <c r="D91" s="263"/>
      <c r="E91" s="54"/>
      <c r="F91" s="172"/>
      <c r="G91" s="54"/>
      <c r="H91" s="97"/>
      <c r="I91" s="98">
        <f t="shared" si="2"/>
        <v>0</v>
      </c>
      <c r="J91" s="86"/>
    </row>
    <row r="92" spans="1:10" ht="11.25" customHeight="1" thickBot="1">
      <c r="A92" s="125" t="s">
        <v>250</v>
      </c>
      <c r="B92" s="129" t="s">
        <v>78</v>
      </c>
      <c r="C92" s="212">
        <v>5270.3</v>
      </c>
      <c r="D92" s="265"/>
      <c r="E92" s="53"/>
      <c r="F92" s="166"/>
      <c r="G92" s="53"/>
      <c r="H92" s="97">
        <f t="shared" si="3"/>
        <v>0</v>
      </c>
      <c r="I92" s="98">
        <f t="shared" si="2"/>
        <v>-5270.3</v>
      </c>
      <c r="J92" s="86"/>
    </row>
    <row r="93" spans="1:10" s="86" customFormat="1" ht="11.25" customHeight="1" thickBot="1">
      <c r="A93" s="125" t="s">
        <v>228</v>
      </c>
      <c r="B93" s="126" t="s">
        <v>79</v>
      </c>
      <c r="C93" s="210"/>
      <c r="D93" s="263"/>
      <c r="E93" s="54"/>
      <c r="F93" s="148"/>
      <c r="G93" s="54">
        <v>4500</v>
      </c>
      <c r="H93" s="97"/>
      <c r="I93" s="98">
        <f t="shared" si="2"/>
        <v>0</v>
      </c>
      <c r="J93" s="87"/>
    </row>
    <row r="94" spans="1:10" s="86" customFormat="1" ht="11.25" customHeight="1" thickBot="1">
      <c r="A94" s="118" t="s">
        <v>251</v>
      </c>
      <c r="B94" s="129" t="s">
        <v>223</v>
      </c>
      <c r="C94" s="213"/>
      <c r="D94" s="266"/>
      <c r="E94" s="47"/>
      <c r="F94" s="173"/>
      <c r="G94" s="47"/>
      <c r="H94" s="97"/>
      <c r="I94" s="98">
        <f t="shared" si="2"/>
        <v>0</v>
      </c>
      <c r="J94" s="87"/>
    </row>
    <row r="95" spans="1:10" s="86" customFormat="1" ht="11.25" customHeight="1" thickBot="1">
      <c r="A95" s="118" t="s">
        <v>251</v>
      </c>
      <c r="B95" s="129" t="s">
        <v>252</v>
      </c>
      <c r="C95" s="213"/>
      <c r="D95" s="266"/>
      <c r="E95" s="47"/>
      <c r="F95" s="173"/>
      <c r="G95" s="47"/>
      <c r="H95" s="97"/>
      <c r="I95" s="98">
        <f t="shared" si="2"/>
        <v>0</v>
      </c>
      <c r="J95" s="87"/>
    </row>
    <row r="96" spans="1:10" s="86" customFormat="1" ht="11.25" customHeight="1" thickBot="1">
      <c r="A96" s="118" t="s">
        <v>229</v>
      </c>
      <c r="B96" s="129" t="s">
        <v>81</v>
      </c>
      <c r="C96" s="213">
        <v>3287.4</v>
      </c>
      <c r="D96" s="266"/>
      <c r="E96" s="47"/>
      <c r="F96" s="173"/>
      <c r="G96" s="47"/>
      <c r="H96" s="97">
        <f t="shared" si="3"/>
        <v>0</v>
      </c>
      <c r="I96" s="98">
        <f t="shared" si="2"/>
        <v>-3287.4</v>
      </c>
      <c r="J96" s="87"/>
    </row>
    <row r="97" spans="1:10" s="86" customFormat="1" ht="11.25" customHeight="1" thickBot="1">
      <c r="A97" s="118" t="s">
        <v>253</v>
      </c>
      <c r="B97" s="103" t="s">
        <v>254</v>
      </c>
      <c r="C97" s="214"/>
      <c r="D97" s="267"/>
      <c r="E97" s="55"/>
      <c r="F97" s="40"/>
      <c r="G97" s="80"/>
      <c r="H97" s="97"/>
      <c r="I97" s="98">
        <f t="shared" si="2"/>
        <v>0</v>
      </c>
      <c r="J97" s="87"/>
    </row>
    <row r="98" spans="1:10" s="86" customFormat="1" ht="11.25" customHeight="1" thickBot="1">
      <c r="A98" s="118" t="s">
        <v>258</v>
      </c>
      <c r="B98" s="181" t="s">
        <v>259</v>
      </c>
      <c r="C98" s="233"/>
      <c r="D98" s="267">
        <v>203.3</v>
      </c>
      <c r="E98" s="55"/>
      <c r="F98" s="40"/>
      <c r="G98" s="80"/>
      <c r="H98" s="97"/>
      <c r="I98" s="98">
        <f t="shared" si="2"/>
        <v>0</v>
      </c>
      <c r="J98" s="87"/>
    </row>
    <row r="99" spans="1:9" ht="11.25" customHeight="1" thickBot="1">
      <c r="A99" s="174" t="s">
        <v>230</v>
      </c>
      <c r="B99" s="170" t="s">
        <v>80</v>
      </c>
      <c r="C99" s="208">
        <f>C100+C101+C102+C103</f>
        <v>8553.3</v>
      </c>
      <c r="D99" s="261">
        <f>D100+D101+D102+D103+D105</f>
        <v>0</v>
      </c>
      <c r="E99" s="1">
        <f>E100+E101+E102+E103+E105</f>
        <v>502.22</v>
      </c>
      <c r="F99" s="225">
        <f>F100+F101+F102+F103</f>
        <v>0</v>
      </c>
      <c r="G99" s="1">
        <f>G100+G101+G102+G103+G104+G106</f>
        <v>168.688</v>
      </c>
      <c r="H99" s="97">
        <f t="shared" si="3"/>
        <v>5.871651877053302</v>
      </c>
      <c r="I99" s="98">
        <f t="shared" si="2"/>
        <v>-8051.079999999999</v>
      </c>
    </row>
    <row r="100" spans="1:9" ht="11.25" customHeight="1" thickBot="1">
      <c r="A100" s="118" t="s">
        <v>230</v>
      </c>
      <c r="B100" s="126" t="s">
        <v>156</v>
      </c>
      <c r="C100" s="213"/>
      <c r="D100" s="266"/>
      <c r="E100" s="47"/>
      <c r="F100" s="124"/>
      <c r="G100" s="47"/>
      <c r="H100" s="97"/>
      <c r="I100" s="98">
        <f t="shared" si="2"/>
        <v>0</v>
      </c>
    </row>
    <row r="101" spans="1:9" ht="24.75" customHeight="1" thickBot="1">
      <c r="A101" s="118" t="s">
        <v>230</v>
      </c>
      <c r="B101" s="175" t="s">
        <v>195</v>
      </c>
      <c r="C101" s="215">
        <v>2176</v>
      </c>
      <c r="D101" s="268"/>
      <c r="E101" s="47">
        <v>192</v>
      </c>
      <c r="F101" s="176"/>
      <c r="G101" s="47">
        <v>168.688</v>
      </c>
      <c r="H101" s="97">
        <f t="shared" si="3"/>
        <v>8.823529411764707</v>
      </c>
      <c r="I101" s="98">
        <f t="shared" si="2"/>
        <v>-1984</v>
      </c>
    </row>
    <row r="102" spans="1:9" ht="11.25" customHeight="1" thickBot="1">
      <c r="A102" s="118" t="s">
        <v>230</v>
      </c>
      <c r="B102" s="175" t="s">
        <v>231</v>
      </c>
      <c r="C102" s="215">
        <v>2654.3</v>
      </c>
      <c r="D102" s="268"/>
      <c r="E102" s="47"/>
      <c r="F102" s="176"/>
      <c r="G102" s="47"/>
      <c r="H102" s="97">
        <f t="shared" si="3"/>
        <v>0</v>
      </c>
      <c r="I102" s="98">
        <f t="shared" si="2"/>
        <v>-2654.3</v>
      </c>
    </row>
    <row r="103" spans="1:9" ht="13.5" customHeight="1" thickBot="1">
      <c r="A103" s="118" t="s">
        <v>230</v>
      </c>
      <c r="B103" s="175" t="s">
        <v>262</v>
      </c>
      <c r="C103" s="234">
        <v>3723</v>
      </c>
      <c r="D103" s="268"/>
      <c r="E103" s="47">
        <v>310.22</v>
      </c>
      <c r="F103" s="282"/>
      <c r="G103" s="245"/>
      <c r="H103" s="97">
        <f t="shared" si="3"/>
        <v>8.33252753156057</v>
      </c>
      <c r="I103" s="98">
        <f t="shared" si="2"/>
        <v>-3412.7799999999997</v>
      </c>
    </row>
    <row r="104" spans="1:9" ht="25.5" customHeight="1" thickBot="1">
      <c r="A104" s="118" t="s">
        <v>230</v>
      </c>
      <c r="B104" s="4" t="s">
        <v>179</v>
      </c>
      <c r="C104" s="68"/>
      <c r="D104" s="269"/>
      <c r="E104" s="53"/>
      <c r="F104" s="283"/>
      <c r="G104" s="68"/>
      <c r="H104" s="97"/>
      <c r="I104" s="98">
        <f t="shared" si="2"/>
        <v>0</v>
      </c>
    </row>
    <row r="105" spans="1:9" ht="24" customHeight="1" thickBot="1">
      <c r="A105" s="42" t="s">
        <v>261</v>
      </c>
      <c r="B105" s="246" t="s">
        <v>260</v>
      </c>
      <c r="C105" s="247"/>
      <c r="D105" s="270"/>
      <c r="E105" s="55"/>
      <c r="F105" s="284"/>
      <c r="G105" s="247"/>
      <c r="H105" s="97"/>
      <c r="I105" s="98">
        <f t="shared" si="2"/>
        <v>0</v>
      </c>
    </row>
    <row r="106" spans="1:9" ht="14.25" customHeight="1" thickBot="1">
      <c r="A106" s="42" t="s">
        <v>261</v>
      </c>
      <c r="B106" s="39" t="s">
        <v>204</v>
      </c>
      <c r="C106" s="68"/>
      <c r="D106" s="269"/>
      <c r="E106" s="53"/>
      <c r="F106" s="283"/>
      <c r="G106" s="68"/>
      <c r="H106" s="97"/>
      <c r="I106" s="98">
        <f t="shared" si="2"/>
        <v>0</v>
      </c>
    </row>
    <row r="107" spans="1:9" ht="11.25" customHeight="1" thickBot="1">
      <c r="A107" s="169" t="s">
        <v>236</v>
      </c>
      <c r="B107" s="170" t="s">
        <v>82</v>
      </c>
      <c r="C107" s="209">
        <f>C108+C125+C128+C129+C130+C131+C132+C133+C136+C127+C134</f>
        <v>166399.9</v>
      </c>
      <c r="D107" s="262">
        <f>D108+D125+D128+D129+D130+D131+D132+D133+D136+D127+D126</f>
        <v>0</v>
      </c>
      <c r="E107" s="3">
        <f>E108+E125+E128+E129+E130+E131+E132+E133+E136+E127+E126</f>
        <v>11518.75161</v>
      </c>
      <c r="F107" s="43">
        <f>F108+F125+F128+F129+F130+F131+F132+F133+F136+F127+F126</f>
        <v>0</v>
      </c>
      <c r="G107" s="3">
        <f>G108+G125+G128+G129+G130+G131+G132+G133+G136+G127+G126+G135+G134</f>
        <v>11690.221849999998</v>
      </c>
      <c r="H107" s="97">
        <f t="shared" si="3"/>
        <v>6.92233084875652</v>
      </c>
      <c r="I107" s="98">
        <f t="shared" si="2"/>
        <v>-154881.14839</v>
      </c>
    </row>
    <row r="108" spans="1:9" ht="11.25" customHeight="1" thickBot="1">
      <c r="A108" s="168" t="s">
        <v>83</v>
      </c>
      <c r="B108" s="260" t="s">
        <v>237</v>
      </c>
      <c r="C108" s="208">
        <f>C111+C112+C117+C120+C119+C110+C109+C118+C113+C121+C122+C115+C116+C123+C124</f>
        <v>124432.5</v>
      </c>
      <c r="D108" s="261">
        <f>D111+D112+D117+D120+D119+D110+D109+D118+D113+D121+D122+D115+D116+D123+D124</f>
        <v>0</v>
      </c>
      <c r="E108" s="1">
        <f>E111+E112+E117+E120+E119+E110+E109+E118+E113+E121+E122+E115+E116+E123+E124</f>
        <v>10217.5348</v>
      </c>
      <c r="F108" s="225">
        <f>F111+F112+F117+F120+F119+F110+F109+F118+F113+F121+F122+F115+F116+F123</f>
        <v>0</v>
      </c>
      <c r="G108" s="1">
        <f>G111+G112+G117+G120+G119+G110+G109+G118+G113+G121+G122+G115+G116+G123+G124</f>
        <v>11690.221849999998</v>
      </c>
      <c r="H108" s="97">
        <f t="shared" si="3"/>
        <v>8.211307174572559</v>
      </c>
      <c r="I108" s="98">
        <f t="shared" si="2"/>
        <v>-114214.9652</v>
      </c>
    </row>
    <row r="109" spans="1:9" ht="25.5" customHeight="1" thickBot="1">
      <c r="A109" s="125" t="s">
        <v>235</v>
      </c>
      <c r="B109" s="192" t="s">
        <v>105</v>
      </c>
      <c r="C109" s="216">
        <v>1411.8</v>
      </c>
      <c r="D109" s="271"/>
      <c r="E109" s="54"/>
      <c r="F109" s="178"/>
      <c r="G109" s="54"/>
      <c r="H109" s="97">
        <f t="shared" si="3"/>
        <v>0</v>
      </c>
      <c r="I109" s="98">
        <f t="shared" si="2"/>
        <v>-1411.8</v>
      </c>
    </row>
    <row r="110" spans="1:9" ht="11.25" customHeight="1" thickBot="1">
      <c r="A110" s="125" t="s">
        <v>235</v>
      </c>
      <c r="B110" s="193" t="s">
        <v>109</v>
      </c>
      <c r="C110" s="216">
        <v>18</v>
      </c>
      <c r="D110" s="271"/>
      <c r="E110" s="54"/>
      <c r="F110" s="178"/>
      <c r="G110" s="54">
        <v>18</v>
      </c>
      <c r="H110" s="97">
        <f t="shared" si="3"/>
        <v>0</v>
      </c>
      <c r="I110" s="98">
        <f t="shared" si="2"/>
        <v>-18</v>
      </c>
    </row>
    <row r="111" spans="1:9" ht="11.25" customHeight="1" thickBot="1">
      <c r="A111" s="125" t="s">
        <v>235</v>
      </c>
      <c r="B111" s="193" t="s">
        <v>169</v>
      </c>
      <c r="C111" s="216"/>
      <c r="D111" s="271"/>
      <c r="E111" s="54"/>
      <c r="F111" s="108"/>
      <c r="G111" s="54">
        <v>281.28</v>
      </c>
      <c r="H111" s="97"/>
      <c r="I111" s="98">
        <f t="shared" si="2"/>
        <v>0</v>
      </c>
    </row>
    <row r="112" spans="1:9" ht="11.25" customHeight="1" thickBot="1">
      <c r="A112" s="125" t="s">
        <v>235</v>
      </c>
      <c r="B112" s="194" t="s">
        <v>168</v>
      </c>
      <c r="C112" s="212">
        <v>89758.7</v>
      </c>
      <c r="D112" s="265"/>
      <c r="E112" s="53">
        <v>7473</v>
      </c>
      <c r="F112" s="179"/>
      <c r="G112" s="53">
        <v>7451</v>
      </c>
      <c r="H112" s="97">
        <f t="shared" si="3"/>
        <v>8.325655340373691</v>
      </c>
      <c r="I112" s="98">
        <f t="shared" si="2"/>
        <v>-82285.7</v>
      </c>
    </row>
    <row r="113" spans="1:9" ht="11.25" customHeight="1" thickBot="1">
      <c r="A113" s="125" t="s">
        <v>235</v>
      </c>
      <c r="B113" s="194" t="s">
        <v>142</v>
      </c>
      <c r="C113" s="212">
        <v>15412.8</v>
      </c>
      <c r="D113" s="265"/>
      <c r="E113" s="53">
        <v>1283</v>
      </c>
      <c r="F113" s="179"/>
      <c r="G113" s="53">
        <v>1346</v>
      </c>
      <c r="H113" s="97">
        <f t="shared" si="3"/>
        <v>8.324249974047545</v>
      </c>
      <c r="I113" s="98">
        <f t="shared" si="2"/>
        <v>-14129.8</v>
      </c>
    </row>
    <row r="114" spans="3:9" ht="1.5" customHeight="1" hidden="1" thickBot="1">
      <c r="C114" s="151"/>
      <c r="D114" s="272"/>
      <c r="E114" s="55"/>
      <c r="H114" s="97" t="e">
        <f t="shared" si="3"/>
        <v>#DIV/0!</v>
      </c>
      <c r="I114" s="98">
        <f t="shared" si="2"/>
        <v>0</v>
      </c>
    </row>
    <row r="115" spans="1:9" ht="12" customHeight="1" thickBot="1">
      <c r="A115" s="125" t="s">
        <v>235</v>
      </c>
      <c r="B115" s="194" t="s">
        <v>220</v>
      </c>
      <c r="C115" s="212">
        <v>416.2</v>
      </c>
      <c r="D115" s="265"/>
      <c r="E115" s="53"/>
      <c r="F115" s="179"/>
      <c r="G115" s="53">
        <v>101.89185</v>
      </c>
      <c r="H115" s="97">
        <f t="shared" si="3"/>
        <v>0</v>
      </c>
      <c r="I115" s="98">
        <f t="shared" si="2"/>
        <v>-416.2</v>
      </c>
    </row>
    <row r="116" spans="1:9" ht="9.75" customHeight="1" thickBot="1">
      <c r="A116" s="125" t="s">
        <v>235</v>
      </c>
      <c r="B116" s="121" t="s">
        <v>221</v>
      </c>
      <c r="C116" s="212">
        <v>150.5</v>
      </c>
      <c r="D116" s="265"/>
      <c r="E116" s="53"/>
      <c r="F116" s="179"/>
      <c r="G116" s="53"/>
      <c r="H116" s="97">
        <f t="shared" si="3"/>
        <v>0</v>
      </c>
      <c r="I116" s="98">
        <f t="shared" si="2"/>
        <v>-150.5</v>
      </c>
    </row>
    <row r="117" spans="1:9" ht="11.25" customHeight="1" thickBot="1">
      <c r="A117" s="125" t="s">
        <v>235</v>
      </c>
      <c r="B117" s="194" t="s">
        <v>84</v>
      </c>
      <c r="C117" s="212"/>
      <c r="D117" s="265"/>
      <c r="E117" s="53"/>
      <c r="F117" s="179"/>
      <c r="G117" s="81"/>
      <c r="H117" s="97"/>
      <c r="I117" s="98">
        <f t="shared" si="2"/>
        <v>0</v>
      </c>
    </row>
    <row r="118" spans="1:9" ht="11.25" customHeight="1" thickBot="1">
      <c r="A118" s="125" t="s">
        <v>235</v>
      </c>
      <c r="B118" s="194" t="s">
        <v>127</v>
      </c>
      <c r="C118" s="212"/>
      <c r="D118" s="265"/>
      <c r="E118" s="53"/>
      <c r="F118" s="179"/>
      <c r="G118" s="81"/>
      <c r="H118" s="97"/>
      <c r="I118" s="98">
        <f t="shared" si="2"/>
        <v>0</v>
      </c>
    </row>
    <row r="119" spans="1:9" ht="11.25" customHeight="1" thickBot="1">
      <c r="A119" s="125" t="s">
        <v>235</v>
      </c>
      <c r="B119" s="194" t="s">
        <v>85</v>
      </c>
      <c r="C119" s="212">
        <v>1160.9</v>
      </c>
      <c r="D119" s="265"/>
      <c r="E119" s="53"/>
      <c r="F119" s="285"/>
      <c r="G119" s="68"/>
      <c r="H119" s="97">
        <f t="shared" si="3"/>
        <v>0</v>
      </c>
      <c r="I119" s="98">
        <f t="shared" si="2"/>
        <v>-1160.9</v>
      </c>
    </row>
    <row r="120" spans="1:9" ht="11.25" customHeight="1" thickBot="1">
      <c r="A120" s="125" t="s">
        <v>235</v>
      </c>
      <c r="B120" s="194" t="s">
        <v>167</v>
      </c>
      <c r="C120" s="212"/>
      <c r="D120" s="265"/>
      <c r="E120" s="53"/>
      <c r="F120" s="179"/>
      <c r="G120" s="81"/>
      <c r="H120" s="97"/>
      <c r="I120" s="98">
        <f t="shared" si="2"/>
        <v>0</v>
      </c>
    </row>
    <row r="121" spans="1:9" ht="27" customHeight="1" thickBot="1">
      <c r="A121" s="125" t="s">
        <v>235</v>
      </c>
      <c r="B121" s="121" t="s">
        <v>196</v>
      </c>
      <c r="C121" s="210"/>
      <c r="D121" s="263"/>
      <c r="E121" s="47"/>
      <c r="F121" s="173"/>
      <c r="G121" s="83"/>
      <c r="H121" s="97"/>
      <c r="I121" s="98">
        <f t="shared" si="2"/>
        <v>0</v>
      </c>
    </row>
    <row r="122" spans="1:9" ht="24" customHeight="1" thickBot="1">
      <c r="A122" s="125" t="s">
        <v>235</v>
      </c>
      <c r="B122" s="193" t="s">
        <v>150</v>
      </c>
      <c r="C122" s="210"/>
      <c r="D122" s="263"/>
      <c r="E122" s="47"/>
      <c r="F122" s="124"/>
      <c r="G122" s="83"/>
      <c r="H122" s="97"/>
      <c r="I122" s="98">
        <f t="shared" si="2"/>
        <v>0</v>
      </c>
    </row>
    <row r="123" spans="1:9" ht="13.5" customHeight="1" thickBot="1">
      <c r="A123" s="125" t="s">
        <v>235</v>
      </c>
      <c r="B123" s="194" t="s">
        <v>197</v>
      </c>
      <c r="C123" s="210">
        <v>13239.6</v>
      </c>
      <c r="D123" s="263"/>
      <c r="E123" s="47">
        <v>1022.015</v>
      </c>
      <c r="F123" s="124"/>
      <c r="G123" s="57">
        <v>1039.05</v>
      </c>
      <c r="H123" s="97">
        <f t="shared" si="3"/>
        <v>7.719379739569171</v>
      </c>
      <c r="I123" s="98">
        <f t="shared" si="2"/>
        <v>-12217.585000000001</v>
      </c>
    </row>
    <row r="124" spans="1:9" ht="38.25" customHeight="1" thickBot="1">
      <c r="A124" s="42" t="s">
        <v>235</v>
      </c>
      <c r="B124" s="195" t="s">
        <v>108</v>
      </c>
      <c r="C124" s="217">
        <v>2864</v>
      </c>
      <c r="D124" s="273"/>
      <c r="E124" s="53">
        <v>439.5198</v>
      </c>
      <c r="F124" s="144"/>
      <c r="G124" s="47">
        <v>1453</v>
      </c>
      <c r="H124" s="97">
        <f t="shared" si="3"/>
        <v>15.346361731843574</v>
      </c>
      <c r="I124" s="98">
        <f t="shared" si="2"/>
        <v>-2424.4802</v>
      </c>
    </row>
    <row r="125" spans="1:9" ht="12.75" customHeight="1" thickBot="1">
      <c r="A125" s="130" t="s">
        <v>238</v>
      </c>
      <c r="B125" s="193" t="s">
        <v>201</v>
      </c>
      <c r="C125" s="210">
        <v>1453.2</v>
      </c>
      <c r="D125" s="263"/>
      <c r="E125" s="47"/>
      <c r="F125" s="124"/>
      <c r="G125" s="47"/>
      <c r="H125" s="97">
        <f t="shared" si="3"/>
        <v>0</v>
      </c>
      <c r="I125" s="98">
        <f t="shared" si="2"/>
        <v>-1453.2</v>
      </c>
    </row>
    <row r="126" spans="1:9" ht="36.75" customHeight="1" thickBot="1">
      <c r="A126" s="125" t="s">
        <v>239</v>
      </c>
      <c r="B126" s="193" t="s">
        <v>216</v>
      </c>
      <c r="C126" s="210"/>
      <c r="D126" s="263"/>
      <c r="E126" s="47"/>
      <c r="F126" s="124"/>
      <c r="G126" s="47"/>
      <c r="H126" s="97"/>
      <c r="I126" s="98">
        <f t="shared" si="2"/>
        <v>0</v>
      </c>
    </row>
    <row r="127" spans="1:9" ht="40.5" customHeight="1" thickBot="1">
      <c r="A127" s="42" t="s">
        <v>239</v>
      </c>
      <c r="B127" s="195" t="s">
        <v>108</v>
      </c>
      <c r="C127" s="217">
        <v>1189.9</v>
      </c>
      <c r="D127" s="273"/>
      <c r="E127" s="53"/>
      <c r="F127" s="144"/>
      <c r="G127" s="47"/>
      <c r="H127" s="97">
        <f t="shared" si="3"/>
        <v>0</v>
      </c>
      <c r="I127" s="98">
        <f t="shared" si="2"/>
        <v>-1189.9</v>
      </c>
    </row>
    <row r="128" spans="1:10" ht="11.25" customHeight="1" thickBot="1">
      <c r="A128" s="42" t="s">
        <v>240</v>
      </c>
      <c r="B128" s="196" t="s">
        <v>214</v>
      </c>
      <c r="C128" s="212">
        <v>1263.3</v>
      </c>
      <c r="D128" s="265"/>
      <c r="E128" s="53"/>
      <c r="F128" s="285"/>
      <c r="G128" s="53"/>
      <c r="H128" s="97">
        <f t="shared" si="3"/>
        <v>0</v>
      </c>
      <c r="I128" s="98">
        <f t="shared" si="2"/>
        <v>-1263.3</v>
      </c>
      <c r="J128" s="86"/>
    </row>
    <row r="129" spans="1:10" ht="23.25" customHeight="1" thickBot="1">
      <c r="A129" s="42" t="s">
        <v>241</v>
      </c>
      <c r="B129" s="195" t="s">
        <v>215</v>
      </c>
      <c r="C129" s="218">
        <v>155.7</v>
      </c>
      <c r="D129" s="274"/>
      <c r="E129" s="53"/>
      <c r="F129" s="285"/>
      <c r="G129" s="53"/>
      <c r="H129" s="97">
        <f t="shared" si="3"/>
        <v>0</v>
      </c>
      <c r="I129" s="98">
        <f t="shared" si="2"/>
        <v>-155.7</v>
      </c>
      <c r="J129" s="86"/>
    </row>
    <row r="130" spans="1:10" ht="23.25" customHeight="1" thickBot="1">
      <c r="A130" s="42" t="s">
        <v>243</v>
      </c>
      <c r="B130" s="197" t="s">
        <v>242</v>
      </c>
      <c r="C130" s="218"/>
      <c r="D130" s="274"/>
      <c r="E130" s="53"/>
      <c r="F130" s="285"/>
      <c r="G130" s="47"/>
      <c r="H130" s="97"/>
      <c r="I130" s="98">
        <f t="shared" si="2"/>
        <v>0</v>
      </c>
      <c r="J130" s="86"/>
    </row>
    <row r="131" spans="1:10" ht="45" customHeight="1" thickBot="1">
      <c r="A131" s="42" t="s">
        <v>244</v>
      </c>
      <c r="B131" s="197" t="s">
        <v>245</v>
      </c>
      <c r="C131" s="218"/>
      <c r="D131" s="274"/>
      <c r="E131" s="53"/>
      <c r="F131" s="285"/>
      <c r="G131" s="47"/>
      <c r="H131" s="97"/>
      <c r="I131" s="98">
        <f t="shared" si="2"/>
        <v>0</v>
      </c>
      <c r="J131" s="86"/>
    </row>
    <row r="132" spans="1:9" ht="14.25" customHeight="1" thickBot="1">
      <c r="A132" s="42" t="s">
        <v>246</v>
      </c>
      <c r="B132" s="195" t="s">
        <v>213</v>
      </c>
      <c r="C132" s="218">
        <v>664.7</v>
      </c>
      <c r="D132" s="274"/>
      <c r="E132" s="53">
        <v>51.16014</v>
      </c>
      <c r="F132" s="285"/>
      <c r="G132" s="55"/>
      <c r="H132" s="97">
        <f t="shared" si="3"/>
        <v>7.696726342710996</v>
      </c>
      <c r="I132" s="98">
        <f t="shared" si="2"/>
        <v>-613.5398600000001</v>
      </c>
    </row>
    <row r="133" spans="1:9" ht="11.25" customHeight="1" thickBot="1">
      <c r="A133" s="42" t="s">
        <v>247</v>
      </c>
      <c r="B133" s="196" t="s">
        <v>210</v>
      </c>
      <c r="C133" s="212">
        <v>1215.6</v>
      </c>
      <c r="D133" s="265"/>
      <c r="E133" s="53">
        <v>82.05667</v>
      </c>
      <c r="F133" s="285"/>
      <c r="G133" s="53"/>
      <c r="H133" s="97">
        <f t="shared" si="3"/>
        <v>6.750301908522541</v>
      </c>
      <c r="I133" s="98">
        <f t="shared" si="2"/>
        <v>-1133.54333</v>
      </c>
    </row>
    <row r="134" spans="1:9" ht="24.75" customHeight="1" thickBot="1">
      <c r="A134" s="42" t="s">
        <v>218</v>
      </c>
      <c r="B134" s="195" t="s">
        <v>219</v>
      </c>
      <c r="C134" s="218">
        <v>86</v>
      </c>
      <c r="D134" s="274"/>
      <c r="E134" s="53"/>
      <c r="F134" s="285"/>
      <c r="G134" s="68"/>
      <c r="H134" s="97">
        <f t="shared" si="3"/>
        <v>0</v>
      </c>
      <c r="I134" s="98">
        <f t="shared" si="2"/>
        <v>-86</v>
      </c>
    </row>
    <row r="135" spans="1:9" ht="12.75" thickBot="1">
      <c r="A135" s="42"/>
      <c r="B135" s="5" t="s">
        <v>222</v>
      </c>
      <c r="C135" s="219"/>
      <c r="D135" s="275"/>
      <c r="E135" s="53"/>
      <c r="F135" s="285"/>
      <c r="G135" s="68"/>
      <c r="H135" s="97"/>
      <c r="I135" s="98">
        <f t="shared" si="2"/>
        <v>0</v>
      </c>
    </row>
    <row r="136" spans="1:9" ht="11.25" customHeight="1" thickBot="1">
      <c r="A136" s="169" t="s">
        <v>248</v>
      </c>
      <c r="B136" s="182" t="s">
        <v>86</v>
      </c>
      <c r="C136" s="209">
        <f>C137</f>
        <v>35939</v>
      </c>
      <c r="D136" s="262">
        <f>D137</f>
        <v>0</v>
      </c>
      <c r="E136" s="3">
        <f>E137</f>
        <v>1168</v>
      </c>
      <c r="F136" s="43">
        <f>F137</f>
        <v>0</v>
      </c>
      <c r="G136" s="43">
        <f>G137</f>
        <v>0</v>
      </c>
      <c r="H136" s="97">
        <f t="shared" si="3"/>
        <v>3.2499513063802556</v>
      </c>
      <c r="I136" s="98">
        <f t="shared" si="2"/>
        <v>-34771</v>
      </c>
    </row>
    <row r="137" spans="1:9" ht="11.25" customHeight="1" thickBot="1">
      <c r="A137" s="183" t="s">
        <v>249</v>
      </c>
      <c r="B137" s="184" t="s">
        <v>87</v>
      </c>
      <c r="C137" s="220">
        <v>35939</v>
      </c>
      <c r="D137" s="276"/>
      <c r="E137" s="55">
        <v>1168</v>
      </c>
      <c r="G137" s="55"/>
      <c r="H137" s="97">
        <f>E137/C137*100</f>
        <v>3.2499513063802556</v>
      </c>
      <c r="I137" s="98">
        <f aca="true" t="shared" si="4" ref="I137:I160">E137-C137</f>
        <v>-34771</v>
      </c>
    </row>
    <row r="138" spans="1:9" ht="11.25" customHeight="1" thickBot="1">
      <c r="A138" s="168" t="s">
        <v>88</v>
      </c>
      <c r="B138" s="260" t="s">
        <v>104</v>
      </c>
      <c r="C138" s="208">
        <f>C149+C150+C140+C144+C142</f>
        <v>37610.206</v>
      </c>
      <c r="D138" s="261">
        <f>D149</f>
        <v>0</v>
      </c>
      <c r="E138" s="1">
        <f>E149+E150+E140+E144+E142+E141+E143+E147+E148+E145+E146</f>
        <v>1290.569</v>
      </c>
      <c r="F138" s="281">
        <f>F149+F150+F140+F144+F142+F141+F143+F147+F148</f>
        <v>0</v>
      </c>
      <c r="G138" s="1">
        <f>G139+G143+G145+G149+G150+G144+G147+G148+G146</f>
        <v>709.504</v>
      </c>
      <c r="H138" s="97">
        <f>E138/C138*100</f>
        <v>3.4314329466847378</v>
      </c>
      <c r="I138" s="98">
        <f t="shared" si="4"/>
        <v>-36319.636999999995</v>
      </c>
    </row>
    <row r="139" spans="1:9" ht="11.25" customHeight="1" thickBot="1">
      <c r="A139" s="168" t="s">
        <v>89</v>
      </c>
      <c r="B139" s="260" t="s">
        <v>104</v>
      </c>
      <c r="C139" s="208"/>
      <c r="D139" s="261"/>
      <c r="E139" s="1">
        <f>E140+E141+E143</f>
        <v>0</v>
      </c>
      <c r="F139" s="132"/>
      <c r="G139" s="1">
        <f>G140+G141+G142</f>
        <v>0</v>
      </c>
      <c r="H139" s="97"/>
      <c r="I139" s="98">
        <f t="shared" si="4"/>
        <v>0</v>
      </c>
    </row>
    <row r="140" spans="1:9" ht="11.25" customHeight="1" thickBot="1">
      <c r="A140" s="125" t="s">
        <v>89</v>
      </c>
      <c r="B140" s="198" t="s">
        <v>183</v>
      </c>
      <c r="C140" s="210"/>
      <c r="D140" s="263"/>
      <c r="E140" s="54"/>
      <c r="F140" s="108"/>
      <c r="G140" s="54"/>
      <c r="H140" s="97"/>
      <c r="I140" s="98">
        <f t="shared" si="4"/>
        <v>0</v>
      </c>
    </row>
    <row r="141" spans="1:9" ht="11.25" customHeight="1" thickBot="1">
      <c r="A141" s="125" t="s">
        <v>89</v>
      </c>
      <c r="B141" s="199" t="s">
        <v>180</v>
      </c>
      <c r="C141" s="212"/>
      <c r="D141" s="265"/>
      <c r="E141" s="54"/>
      <c r="F141" s="108"/>
      <c r="G141" s="82"/>
      <c r="H141" s="97"/>
      <c r="I141" s="98">
        <f t="shared" si="4"/>
        <v>0</v>
      </c>
    </row>
    <row r="142" spans="1:9" ht="24" customHeight="1" thickBot="1">
      <c r="A142" s="125" t="s">
        <v>89</v>
      </c>
      <c r="B142" s="121" t="s">
        <v>151</v>
      </c>
      <c r="C142" s="212"/>
      <c r="D142" s="265"/>
      <c r="E142" s="54"/>
      <c r="F142" s="108"/>
      <c r="G142" s="54"/>
      <c r="H142" s="97"/>
      <c r="I142" s="98">
        <f t="shared" si="4"/>
        <v>0</v>
      </c>
    </row>
    <row r="143" spans="1:9" ht="11.25" customHeight="1" thickBot="1">
      <c r="A143" s="125" t="s">
        <v>188</v>
      </c>
      <c r="B143" s="194" t="s">
        <v>189</v>
      </c>
      <c r="C143" s="212"/>
      <c r="D143" s="265"/>
      <c r="E143" s="54"/>
      <c r="F143" s="108"/>
      <c r="G143" s="54"/>
      <c r="H143" s="97"/>
      <c r="I143" s="98">
        <f t="shared" si="4"/>
        <v>0</v>
      </c>
    </row>
    <row r="144" spans="1:9" ht="11.25" customHeight="1" thickBot="1">
      <c r="A144" s="130" t="s">
        <v>202</v>
      </c>
      <c r="B144" s="122" t="s">
        <v>203</v>
      </c>
      <c r="C144" s="218"/>
      <c r="D144" s="274"/>
      <c r="E144" s="54"/>
      <c r="F144" s="108"/>
      <c r="G144" s="82"/>
      <c r="H144" s="97"/>
      <c r="I144" s="98">
        <f t="shared" si="4"/>
        <v>0</v>
      </c>
    </row>
    <row r="145" spans="1:9" ht="24" customHeight="1" thickBot="1">
      <c r="A145" s="130" t="s">
        <v>135</v>
      </c>
      <c r="B145" s="121" t="s">
        <v>136</v>
      </c>
      <c r="C145" s="218"/>
      <c r="D145" s="274"/>
      <c r="E145" s="53"/>
      <c r="F145" s="106"/>
      <c r="G145" s="53"/>
      <c r="H145" s="97"/>
      <c r="I145" s="98">
        <f t="shared" si="4"/>
        <v>0</v>
      </c>
    </row>
    <row r="146" spans="1:9" ht="25.5" customHeight="1" thickBot="1">
      <c r="A146" s="118" t="s">
        <v>137</v>
      </c>
      <c r="B146" s="121" t="s">
        <v>138</v>
      </c>
      <c r="C146" s="221"/>
      <c r="D146" s="277"/>
      <c r="E146" s="47"/>
      <c r="F146" s="124"/>
      <c r="G146" s="47"/>
      <c r="H146" s="97"/>
      <c r="I146" s="98">
        <f t="shared" si="4"/>
        <v>0</v>
      </c>
    </row>
    <row r="147" spans="1:9" ht="11.25" customHeight="1" thickBot="1">
      <c r="A147" s="130" t="s">
        <v>190</v>
      </c>
      <c r="B147" s="200" t="s">
        <v>191</v>
      </c>
      <c r="C147" s="211"/>
      <c r="D147" s="264"/>
      <c r="E147" s="55"/>
      <c r="F147" s="112"/>
      <c r="G147" s="80"/>
      <c r="H147" s="97"/>
      <c r="I147" s="98">
        <f t="shared" si="4"/>
        <v>0</v>
      </c>
    </row>
    <row r="148" spans="1:9" ht="11.25" customHeight="1" thickBot="1">
      <c r="A148" s="130" t="s">
        <v>192</v>
      </c>
      <c r="B148" s="201" t="s">
        <v>193</v>
      </c>
      <c r="C148" s="211"/>
      <c r="D148" s="264"/>
      <c r="E148" s="55"/>
      <c r="F148" s="112"/>
      <c r="G148" s="55"/>
      <c r="H148" s="97"/>
      <c r="I148" s="98">
        <f t="shared" si="4"/>
        <v>0</v>
      </c>
    </row>
    <row r="149" spans="1:9" ht="11.25" customHeight="1" thickBot="1">
      <c r="A149" s="168" t="s">
        <v>274</v>
      </c>
      <c r="B149" s="202" t="s">
        <v>101</v>
      </c>
      <c r="C149" s="208">
        <v>37610.206</v>
      </c>
      <c r="D149" s="261"/>
      <c r="E149" s="1">
        <v>1290.569</v>
      </c>
      <c r="F149" s="132"/>
      <c r="G149" s="1">
        <v>709.504</v>
      </c>
      <c r="H149" s="97">
        <f>E149/C149*100</f>
        <v>3.4314329466847378</v>
      </c>
      <c r="I149" s="98">
        <f t="shared" si="4"/>
        <v>-36319.636999999995</v>
      </c>
    </row>
    <row r="150" spans="1:9" ht="11.25" customHeight="1" thickBot="1">
      <c r="A150" s="113" t="s">
        <v>90</v>
      </c>
      <c r="B150" s="203" t="s">
        <v>177</v>
      </c>
      <c r="C150" s="222">
        <f>C153+C151+C154</f>
        <v>0</v>
      </c>
      <c r="D150" s="278">
        <f>D153+D151+D154</f>
        <v>0</v>
      </c>
      <c r="E150" s="45">
        <f>E153+E151+E154+E152+E155</f>
        <v>0</v>
      </c>
      <c r="F150" s="156"/>
      <c r="G150" s="45">
        <f>G153+G151+G154+G152+G155</f>
        <v>0</v>
      </c>
      <c r="H150" s="97"/>
      <c r="I150" s="98">
        <f t="shared" si="4"/>
        <v>0</v>
      </c>
    </row>
    <row r="151" spans="1:9" ht="24" customHeight="1" thickBot="1">
      <c r="A151" s="125" t="s">
        <v>91</v>
      </c>
      <c r="B151" s="193" t="s">
        <v>198</v>
      </c>
      <c r="C151" s="216"/>
      <c r="D151" s="271"/>
      <c r="E151" s="54"/>
      <c r="F151" s="101"/>
      <c r="G151" s="54"/>
      <c r="H151" s="97"/>
      <c r="I151" s="98">
        <f t="shared" si="4"/>
        <v>0</v>
      </c>
    </row>
    <row r="152" spans="1:9" ht="25.5" customHeight="1" thickBot="1">
      <c r="A152" s="125" t="s">
        <v>91</v>
      </c>
      <c r="B152" s="193" t="s">
        <v>186</v>
      </c>
      <c r="C152" s="216"/>
      <c r="D152" s="271"/>
      <c r="E152" s="54"/>
      <c r="F152" s="101"/>
      <c r="G152" s="54"/>
      <c r="H152" s="97"/>
      <c r="I152" s="98">
        <f t="shared" si="4"/>
        <v>0</v>
      </c>
    </row>
    <row r="153" spans="1:9" ht="11.25" customHeight="1" thickBot="1">
      <c r="A153" s="125" t="s">
        <v>91</v>
      </c>
      <c r="B153" s="204" t="s">
        <v>178</v>
      </c>
      <c r="C153" s="210"/>
      <c r="D153" s="263"/>
      <c r="E153" s="54"/>
      <c r="F153" s="108"/>
      <c r="G153" s="54"/>
      <c r="H153" s="97"/>
      <c r="I153" s="98">
        <f t="shared" si="4"/>
        <v>0</v>
      </c>
    </row>
    <row r="154" spans="1:9" ht="11.25" customHeight="1" thickBot="1">
      <c r="A154" s="125" t="s">
        <v>91</v>
      </c>
      <c r="B154" s="121" t="s">
        <v>185</v>
      </c>
      <c r="C154" s="214"/>
      <c r="D154" s="267"/>
      <c r="E154" s="54"/>
      <c r="F154" s="108"/>
      <c r="G154" s="54"/>
      <c r="H154" s="97"/>
      <c r="I154" s="98">
        <f t="shared" si="4"/>
        <v>0</v>
      </c>
    </row>
    <row r="155" spans="1:9" ht="11.25" customHeight="1" thickBot="1">
      <c r="A155" s="125" t="s">
        <v>91</v>
      </c>
      <c r="B155" s="200" t="s">
        <v>208</v>
      </c>
      <c r="C155" s="214"/>
      <c r="D155" s="267"/>
      <c r="E155" s="54"/>
      <c r="F155" s="108"/>
      <c r="G155" s="54"/>
      <c r="H155" s="97"/>
      <c r="I155" s="98">
        <f t="shared" si="4"/>
        <v>0</v>
      </c>
    </row>
    <row r="156" spans="1:9" ht="11.25" customHeight="1" thickBot="1">
      <c r="A156" s="185" t="s">
        <v>120</v>
      </c>
      <c r="B156" s="205" t="s">
        <v>117</v>
      </c>
      <c r="C156" s="223"/>
      <c r="D156" s="279"/>
      <c r="E156" s="61"/>
      <c r="F156" s="108"/>
      <c r="G156" s="61"/>
      <c r="H156" s="97"/>
      <c r="I156" s="98">
        <f t="shared" si="4"/>
        <v>0</v>
      </c>
    </row>
    <row r="157" spans="1:9" ht="11.25" customHeight="1" thickBot="1">
      <c r="A157" s="185" t="s">
        <v>113</v>
      </c>
      <c r="B157" s="206" t="s">
        <v>70</v>
      </c>
      <c r="C157" s="223"/>
      <c r="D157" s="279"/>
      <c r="E157" s="48"/>
      <c r="F157" s="186"/>
      <c r="G157" s="48"/>
      <c r="H157" s="97"/>
      <c r="I157" s="98">
        <f t="shared" si="4"/>
        <v>0</v>
      </c>
    </row>
    <row r="158" spans="1:9" ht="11.25" customHeight="1" thickBot="1">
      <c r="A158" s="118" t="s">
        <v>139</v>
      </c>
      <c r="B158" s="207" t="s">
        <v>166</v>
      </c>
      <c r="C158" s="215"/>
      <c r="D158" s="268"/>
      <c r="E158" s="53"/>
      <c r="F158" s="106"/>
      <c r="G158" s="53"/>
      <c r="H158" s="97"/>
      <c r="I158" s="98">
        <f t="shared" si="4"/>
        <v>0</v>
      </c>
    </row>
    <row r="159" spans="1:9" ht="11.25" customHeight="1" thickBot="1">
      <c r="A159" s="185" t="s">
        <v>114</v>
      </c>
      <c r="B159" s="206" t="s">
        <v>71</v>
      </c>
      <c r="C159" s="224"/>
      <c r="D159" s="280"/>
      <c r="E159" s="48">
        <v>-0.00128</v>
      </c>
      <c r="F159" s="186"/>
      <c r="G159" s="48">
        <v>-2.95564</v>
      </c>
      <c r="H159" s="97"/>
      <c r="I159" s="98">
        <f t="shared" si="4"/>
        <v>-0.00128</v>
      </c>
    </row>
    <row r="160" spans="1:9" ht="11.25" customHeight="1" thickBot="1">
      <c r="A160" s="168"/>
      <c r="B160" s="260" t="s">
        <v>92</v>
      </c>
      <c r="C160" s="208">
        <f>C8+C85</f>
        <v>407134.506</v>
      </c>
      <c r="D160" s="261">
        <f>D8+D85</f>
        <v>41500.4</v>
      </c>
      <c r="E160" s="1">
        <f>E85+E8</f>
        <v>28800.81447</v>
      </c>
      <c r="F160" s="225">
        <f>F85+F8</f>
        <v>0</v>
      </c>
      <c r="G160" s="1">
        <f>G8+G85</f>
        <v>27359.419949999996</v>
      </c>
      <c r="H160" s="97">
        <f>E160/C160*100</f>
        <v>7.074029355301072</v>
      </c>
      <c r="I160" s="98">
        <f t="shared" si="4"/>
        <v>-378333.69153</v>
      </c>
    </row>
    <row r="161" spans="1:9" ht="11.25" customHeight="1">
      <c r="A161" s="40"/>
      <c r="B161" s="49"/>
      <c r="C161" s="49"/>
      <c r="D161" s="34"/>
      <c r="F161" s="84"/>
      <c r="G161" s="84"/>
      <c r="H161" s="187"/>
      <c r="I161" s="188"/>
    </row>
    <row r="162" spans="1:8" ht="11.25" customHeight="1">
      <c r="A162" s="52" t="s">
        <v>199</v>
      </c>
      <c r="B162" s="52"/>
      <c r="C162" s="50"/>
      <c r="D162" s="35"/>
      <c r="E162" s="76"/>
      <c r="F162" s="187"/>
      <c r="G162" s="76"/>
      <c r="H162" s="52"/>
    </row>
    <row r="163" spans="1:8" ht="11.25" customHeight="1">
      <c r="A163" s="52" t="s">
        <v>175</v>
      </c>
      <c r="B163" s="51"/>
      <c r="C163" s="51"/>
      <c r="D163" s="36"/>
      <c r="E163" s="76" t="s">
        <v>200</v>
      </c>
      <c r="F163" s="85"/>
      <c r="G163" s="85"/>
      <c r="H163" s="52"/>
    </row>
    <row r="164" spans="1:8" ht="11.25" customHeight="1">
      <c r="A164" s="52"/>
      <c r="B164" s="51"/>
      <c r="C164" s="51"/>
      <c r="D164" s="36"/>
      <c r="E164" s="76"/>
      <c r="F164" s="85"/>
      <c r="G164" s="85"/>
      <c r="H164" s="52"/>
    </row>
    <row r="165" spans="1:7" ht="11.25" customHeight="1">
      <c r="A165" s="189" t="s">
        <v>264</v>
      </c>
      <c r="B165" s="52"/>
      <c r="C165" s="52"/>
      <c r="D165" s="37"/>
      <c r="E165" s="77"/>
      <c r="F165" s="86"/>
      <c r="G165" s="77"/>
    </row>
    <row r="166" spans="1:7" ht="11.25" customHeight="1">
      <c r="A166" s="189" t="s">
        <v>176</v>
      </c>
      <c r="C166" s="52"/>
      <c r="D166" s="37"/>
      <c r="E166" s="77"/>
      <c r="F166" s="86"/>
      <c r="G166" s="86"/>
    </row>
    <row r="167" spans="1:6" ht="11.25" customHeight="1">
      <c r="A167" s="40"/>
      <c r="F167" s="2"/>
    </row>
    <row r="168" ht="11.25" customHeight="1">
      <c r="A168" s="40"/>
    </row>
    <row r="169" ht="11.25" customHeight="1">
      <c r="A169" s="40"/>
    </row>
    <row r="170" ht="11.25" customHeight="1">
      <c r="A170" s="40"/>
    </row>
    <row r="171" ht="11.25" customHeight="1">
      <c r="A171" s="40"/>
    </row>
    <row r="172" ht="11.25" customHeight="1">
      <c r="A172" s="40"/>
    </row>
    <row r="173" ht="11.25" customHeight="1">
      <c r="A173" s="40"/>
    </row>
  </sheetData>
  <sheetProtection/>
  <mergeCells count="1">
    <mergeCell ref="H5:I5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73"/>
  <sheetViews>
    <sheetView zoomScalePageLayoutView="0" workbookViewId="0" topLeftCell="A1">
      <selection activeCell="P24" sqref="P24"/>
    </sheetView>
  </sheetViews>
  <sheetFormatPr defaultColWidth="9.00390625" defaultRowHeight="12.75"/>
  <cols>
    <col min="1" max="1" width="21.25390625" style="102" customWidth="1"/>
    <col min="2" max="2" width="72.75390625" style="40" customWidth="1"/>
    <col min="3" max="4" width="11.125" style="40" customWidth="1"/>
    <col min="5" max="5" width="11.75390625" style="2" customWidth="1"/>
    <col min="6" max="6" width="11.00390625" style="40" hidden="1" customWidth="1"/>
    <col min="7" max="7" width="10.875" style="40" customWidth="1"/>
    <col min="8" max="8" width="8.375" style="40" customWidth="1"/>
    <col min="9" max="9" width="11.625" style="40" customWidth="1"/>
    <col min="10" max="16384" width="9.125" style="87" customWidth="1"/>
  </cols>
  <sheetData>
    <row r="1" spans="1:4" ht="11.25" customHeight="1">
      <c r="A1" s="40"/>
      <c r="B1" s="58" t="s">
        <v>211</v>
      </c>
      <c r="C1" s="58"/>
      <c r="D1" s="58"/>
    </row>
    <row r="2" spans="1:4" ht="11.25" customHeight="1">
      <c r="A2" s="40"/>
      <c r="B2" s="58" t="s">
        <v>0</v>
      </c>
      <c r="C2" s="58"/>
      <c r="D2" s="58"/>
    </row>
    <row r="3" spans="1:7" ht="11.25" customHeight="1">
      <c r="A3" s="40"/>
      <c r="B3" s="58" t="s">
        <v>1</v>
      </c>
      <c r="C3" s="58"/>
      <c r="D3" s="58"/>
      <c r="E3" s="69"/>
      <c r="G3" s="78"/>
    </row>
    <row r="4" spans="1:9" ht="11.25" customHeight="1" thickBot="1">
      <c r="A4" s="40"/>
      <c r="B4" s="58" t="s">
        <v>277</v>
      </c>
      <c r="C4" s="58"/>
      <c r="D4" s="58"/>
      <c r="H4" s="49"/>
      <c r="I4" s="49"/>
    </row>
    <row r="5" spans="1:9" s="86" customFormat="1" ht="11.25" customHeight="1" thickBot="1">
      <c r="A5" s="88" t="s">
        <v>2</v>
      </c>
      <c r="B5" s="89"/>
      <c r="C5" s="59" t="s">
        <v>118</v>
      </c>
      <c r="D5" s="59" t="s">
        <v>217</v>
      </c>
      <c r="E5" s="70" t="s">
        <v>3</v>
      </c>
      <c r="F5" s="90"/>
      <c r="G5" s="59" t="s">
        <v>3</v>
      </c>
      <c r="H5" s="325" t="s">
        <v>97</v>
      </c>
      <c r="I5" s="326"/>
    </row>
    <row r="6" spans="1:9" s="86" customFormat="1" ht="11.25" customHeight="1">
      <c r="A6" s="91" t="s">
        <v>4</v>
      </c>
      <c r="B6" s="60" t="s">
        <v>5</v>
      </c>
      <c r="C6" s="60" t="s">
        <v>96</v>
      </c>
      <c r="D6" s="60" t="s">
        <v>96</v>
      </c>
      <c r="E6" s="71" t="s">
        <v>278</v>
      </c>
      <c r="F6" s="71" t="s">
        <v>257</v>
      </c>
      <c r="G6" s="71" t="s">
        <v>278</v>
      </c>
      <c r="H6" s="59" t="s">
        <v>8</v>
      </c>
      <c r="I6" s="89" t="s">
        <v>9</v>
      </c>
    </row>
    <row r="7" spans="1:9" ht="11.25" customHeight="1" thickBot="1">
      <c r="A7" s="92" t="s">
        <v>7</v>
      </c>
      <c r="B7" s="93"/>
      <c r="C7" s="60" t="s">
        <v>6</v>
      </c>
      <c r="D7" s="60" t="s">
        <v>6</v>
      </c>
      <c r="E7" s="72">
        <v>2018</v>
      </c>
      <c r="G7" s="60">
        <v>2017</v>
      </c>
      <c r="H7" s="94"/>
      <c r="I7" s="94"/>
    </row>
    <row r="8" spans="1:9" s="52" customFormat="1" ht="11.25" customHeight="1" thickBot="1">
      <c r="A8" s="95" t="s">
        <v>10</v>
      </c>
      <c r="B8" s="96" t="s">
        <v>11</v>
      </c>
      <c r="C8" s="1">
        <f>C9+C15+C24+C44+C55+C81+C32+C54+C52</f>
        <v>69299</v>
      </c>
      <c r="D8" s="1">
        <f>D9+D15+D24+D44+D55+D81+D32+D54+D52</f>
        <v>69299</v>
      </c>
      <c r="E8" s="1">
        <f>E9+E15+E24+E44+E55+E81+E32+E54+E52+E30+E51+E53</f>
        <v>10691.035030000001</v>
      </c>
      <c r="F8" s="1">
        <f>F9+F15+F24+F44+F55+F81+F32+F54+F52</f>
        <v>0</v>
      </c>
      <c r="G8" s="1">
        <f>G9+G15+G24+G44+G55+G81+G32+G54+G52+G14+G30</f>
        <v>7119.813259999999</v>
      </c>
      <c r="H8" s="97">
        <f>E8/C8*100</f>
        <v>15.427401593096581</v>
      </c>
      <c r="I8" s="98">
        <f>E8-C8</f>
        <v>-58607.96497</v>
      </c>
    </row>
    <row r="9" spans="1:9" s="51" customFormat="1" ht="15" customHeight="1" thickBot="1">
      <c r="A9" s="99" t="s">
        <v>12</v>
      </c>
      <c r="B9" s="100" t="s">
        <v>13</v>
      </c>
      <c r="C9" s="61">
        <f>C10</f>
        <v>44856</v>
      </c>
      <c r="D9" s="61">
        <f>D10</f>
        <v>44856</v>
      </c>
      <c r="E9" s="61">
        <f>E10</f>
        <v>8156.60022</v>
      </c>
      <c r="F9" s="101">
        <f>F10</f>
        <v>0</v>
      </c>
      <c r="G9" s="61">
        <f>G10</f>
        <v>5410.976129999999</v>
      </c>
      <c r="H9" s="97">
        <f aca="true" t="shared" si="0" ref="H9:H71">E9/C9*100</f>
        <v>18.18396696094168</v>
      </c>
      <c r="I9" s="98">
        <f aca="true" t="shared" si="1" ref="I9:I72">E9-C9</f>
        <v>-36699.39978</v>
      </c>
    </row>
    <row r="10" spans="1:9" ht="11.25" customHeight="1" thickBot="1">
      <c r="A10" s="102" t="s">
        <v>14</v>
      </c>
      <c r="B10" s="103" t="s">
        <v>15</v>
      </c>
      <c r="C10" s="55">
        <f>C11+C12+C13</f>
        <v>44856</v>
      </c>
      <c r="D10" s="55">
        <f>D11+D12+D13</f>
        <v>44856</v>
      </c>
      <c r="E10" s="55">
        <f>E11+E12+E13</f>
        <v>8156.60022</v>
      </c>
      <c r="F10" s="55">
        <f>F11+F12+F13</f>
        <v>0</v>
      </c>
      <c r="G10" s="55">
        <f>G11+G12+G13</f>
        <v>5410.976129999999</v>
      </c>
      <c r="H10" s="97">
        <f t="shared" si="0"/>
        <v>18.18396696094168</v>
      </c>
      <c r="I10" s="98">
        <f t="shared" si="1"/>
        <v>-36699.39978</v>
      </c>
    </row>
    <row r="11" spans="1:9" ht="26.25" customHeight="1" thickBot="1">
      <c r="A11" s="104" t="s">
        <v>121</v>
      </c>
      <c r="B11" s="105" t="s">
        <v>130</v>
      </c>
      <c r="C11" s="53">
        <v>44575</v>
      </c>
      <c r="D11" s="53">
        <v>44575</v>
      </c>
      <c r="E11" s="53">
        <v>8093.65835</v>
      </c>
      <c r="F11" s="106"/>
      <c r="G11" s="53">
        <v>5401.03789</v>
      </c>
      <c r="H11" s="97">
        <f t="shared" si="0"/>
        <v>18.157393942793046</v>
      </c>
      <c r="I11" s="98">
        <f t="shared" si="1"/>
        <v>-36481.34165</v>
      </c>
    </row>
    <row r="12" spans="1:9" ht="62.25" customHeight="1" thickBot="1">
      <c r="A12" s="104" t="s">
        <v>122</v>
      </c>
      <c r="B12" s="107" t="s">
        <v>131</v>
      </c>
      <c r="C12" s="54">
        <v>113</v>
      </c>
      <c r="D12" s="54">
        <v>113</v>
      </c>
      <c r="E12" s="54">
        <v>60.37495</v>
      </c>
      <c r="F12" s="108"/>
      <c r="G12" s="54">
        <v>3.9855</v>
      </c>
      <c r="H12" s="97">
        <f t="shared" si="0"/>
        <v>53.4291592920354</v>
      </c>
      <c r="I12" s="98">
        <f t="shared" si="1"/>
        <v>-52.62505</v>
      </c>
    </row>
    <row r="13" spans="1:9" ht="24" customHeight="1" thickBot="1">
      <c r="A13" s="104" t="s">
        <v>123</v>
      </c>
      <c r="B13" s="109" t="s">
        <v>124</v>
      </c>
      <c r="C13" s="53">
        <v>168</v>
      </c>
      <c r="D13" s="53">
        <v>168</v>
      </c>
      <c r="E13" s="53">
        <v>2.56692</v>
      </c>
      <c r="F13" s="106"/>
      <c r="G13" s="53">
        <v>5.95274</v>
      </c>
      <c r="H13" s="97">
        <f t="shared" si="0"/>
        <v>1.5279285714285713</v>
      </c>
      <c r="I13" s="98">
        <f t="shared" si="1"/>
        <v>-165.43308</v>
      </c>
    </row>
    <row r="14" spans="1:9" ht="15" customHeight="1" thickBot="1">
      <c r="A14" s="110" t="s">
        <v>141</v>
      </c>
      <c r="B14" s="111" t="s">
        <v>140</v>
      </c>
      <c r="C14" s="55"/>
      <c r="D14" s="55"/>
      <c r="E14" s="55"/>
      <c r="F14" s="112"/>
      <c r="G14" s="56"/>
      <c r="H14" s="97"/>
      <c r="I14" s="98">
        <f t="shared" si="1"/>
        <v>0</v>
      </c>
    </row>
    <row r="15" spans="1:9" s="116" customFormat="1" ht="11.25" customHeight="1" thickBot="1">
      <c r="A15" s="113" t="s">
        <v>16</v>
      </c>
      <c r="B15" s="114" t="s">
        <v>17</v>
      </c>
      <c r="C15" s="1">
        <f>C16+C21+C22+C23</f>
        <v>14459</v>
      </c>
      <c r="D15" s="1">
        <f>D16+D21+D22+D23</f>
        <v>14459</v>
      </c>
      <c r="E15" s="1">
        <f>E16+E21+E22+E23</f>
        <v>1463.1484299999997</v>
      </c>
      <c r="F15" s="168">
        <f>F16+F21+F22+F23</f>
        <v>0</v>
      </c>
      <c r="G15" s="1">
        <f>G16+G21+G22+G23</f>
        <v>838.04145</v>
      </c>
      <c r="H15" s="97">
        <f t="shared" si="0"/>
        <v>10.119291998063488</v>
      </c>
      <c r="I15" s="98">
        <f t="shared" si="1"/>
        <v>-12995.85157</v>
      </c>
    </row>
    <row r="16" spans="1:9" s="116" customFormat="1" ht="11.25" customHeight="1" thickBot="1">
      <c r="A16" s="102" t="s">
        <v>93</v>
      </c>
      <c r="B16" s="117" t="s">
        <v>102</v>
      </c>
      <c r="C16" s="54">
        <f>C17+C18+C19</f>
        <v>10775</v>
      </c>
      <c r="D16" s="54">
        <f>D17+D18+D19</f>
        <v>10775</v>
      </c>
      <c r="E16" s="54">
        <f>E17+E18+E19</f>
        <v>1046.41376</v>
      </c>
      <c r="F16" s="191">
        <f>F17+F18</f>
        <v>0</v>
      </c>
      <c r="G16" s="54">
        <f>G17+G18+G19</f>
        <v>240.04223000000002</v>
      </c>
      <c r="H16" s="97">
        <f t="shared" si="0"/>
        <v>9.711496612529</v>
      </c>
      <c r="I16" s="98">
        <f t="shared" si="1"/>
        <v>-9728.58624</v>
      </c>
    </row>
    <row r="17" spans="1:9" s="116" customFormat="1" ht="15.75" customHeight="1" thickBot="1">
      <c r="A17" s="118" t="s">
        <v>94</v>
      </c>
      <c r="B17" s="119" t="s">
        <v>103</v>
      </c>
      <c r="C17" s="62">
        <v>6267</v>
      </c>
      <c r="D17" s="62">
        <v>6267</v>
      </c>
      <c r="E17" s="53">
        <v>494.5286</v>
      </c>
      <c r="F17" s="120"/>
      <c r="G17" s="53">
        <v>169.05084</v>
      </c>
      <c r="H17" s="97">
        <f t="shared" si="0"/>
        <v>7.89099409605872</v>
      </c>
      <c r="I17" s="98">
        <f t="shared" si="1"/>
        <v>-5772.4714</v>
      </c>
    </row>
    <row r="18" spans="1:9" ht="26.25" customHeight="1" thickBot="1">
      <c r="A18" s="118" t="s">
        <v>95</v>
      </c>
      <c r="B18" s="121" t="s">
        <v>255</v>
      </c>
      <c r="C18" s="41">
        <v>4508</v>
      </c>
      <c r="D18" s="41">
        <v>4508</v>
      </c>
      <c r="E18" s="68">
        <v>551.88516</v>
      </c>
      <c r="F18" s="130"/>
      <c r="G18" s="55">
        <v>56.30412</v>
      </c>
      <c r="H18" s="97">
        <f t="shared" si="0"/>
        <v>12.242350488021296</v>
      </c>
      <c r="I18" s="98">
        <f t="shared" si="1"/>
        <v>-3956.11484</v>
      </c>
    </row>
    <row r="19" spans="1:9" ht="12.75" customHeight="1" thickBot="1">
      <c r="A19" s="118" t="s">
        <v>227</v>
      </c>
      <c r="B19" s="122" t="s">
        <v>256</v>
      </c>
      <c r="C19" s="41"/>
      <c r="D19" s="41"/>
      <c r="E19" s="68"/>
      <c r="F19" s="130"/>
      <c r="G19" s="53">
        <v>14.68727</v>
      </c>
      <c r="H19" s="97"/>
      <c r="I19" s="98">
        <f t="shared" si="1"/>
        <v>0</v>
      </c>
    </row>
    <row r="20" spans="1:9" ht="11.25" customHeight="1" thickBot="1">
      <c r="A20" s="118" t="s">
        <v>18</v>
      </c>
      <c r="B20" s="123" t="s">
        <v>19</v>
      </c>
      <c r="C20" s="47"/>
      <c r="D20" s="47"/>
      <c r="E20" s="47"/>
      <c r="F20" s="124"/>
      <c r="G20" s="54"/>
      <c r="H20" s="97"/>
      <c r="I20" s="98">
        <f t="shared" si="1"/>
        <v>0</v>
      </c>
    </row>
    <row r="21" spans="1:9" ht="11.25" customHeight="1" thickBot="1">
      <c r="A21" s="125"/>
      <c r="B21" s="126" t="s">
        <v>20</v>
      </c>
      <c r="C21" s="54">
        <v>1209</v>
      </c>
      <c r="D21" s="54">
        <v>1209</v>
      </c>
      <c r="E21" s="54">
        <v>232.19645</v>
      </c>
      <c r="F21" s="108"/>
      <c r="G21" s="54">
        <v>428.70709</v>
      </c>
      <c r="H21" s="97">
        <f t="shared" si="0"/>
        <v>19.20566170388751</v>
      </c>
      <c r="I21" s="98">
        <f t="shared" si="1"/>
        <v>-976.80355</v>
      </c>
    </row>
    <row r="22" spans="1:9" ht="11.25" customHeight="1" thickBot="1">
      <c r="A22" s="127" t="s">
        <v>21</v>
      </c>
      <c r="B22" s="128" t="s">
        <v>170</v>
      </c>
      <c r="C22" s="54">
        <v>1761</v>
      </c>
      <c r="D22" s="54">
        <v>1761</v>
      </c>
      <c r="E22" s="53">
        <v>80.14291</v>
      </c>
      <c r="F22" s="108"/>
      <c r="G22" s="53">
        <v>90.59213</v>
      </c>
      <c r="H22" s="97">
        <f t="shared" si="0"/>
        <v>4.5509886428165816</v>
      </c>
      <c r="I22" s="98">
        <f t="shared" si="1"/>
        <v>-1680.85709</v>
      </c>
    </row>
    <row r="23" spans="1:9" ht="11.25" customHeight="1" thickBot="1">
      <c r="A23" s="102" t="s">
        <v>129</v>
      </c>
      <c r="B23" s="103" t="s">
        <v>157</v>
      </c>
      <c r="C23" s="55">
        <v>714</v>
      </c>
      <c r="D23" s="55">
        <v>714</v>
      </c>
      <c r="E23" s="47">
        <v>104.39531</v>
      </c>
      <c r="F23" s="112"/>
      <c r="G23" s="47">
        <v>78.7</v>
      </c>
      <c r="H23" s="97">
        <f t="shared" si="0"/>
        <v>14.6211918767507</v>
      </c>
      <c r="I23" s="98">
        <f t="shared" si="1"/>
        <v>-609.60469</v>
      </c>
    </row>
    <row r="24" spans="1:9" ht="11.25" customHeight="1" thickBot="1">
      <c r="A24" s="113" t="s">
        <v>22</v>
      </c>
      <c r="B24" s="114" t="s">
        <v>23</v>
      </c>
      <c r="C24" s="1">
        <f>C26+C28+C29</f>
        <v>1509</v>
      </c>
      <c r="D24" s="1">
        <f>D26+D28+D29</f>
        <v>1509</v>
      </c>
      <c r="E24" s="1">
        <f>E26+E28+E29</f>
        <v>259.33749</v>
      </c>
      <c r="F24" s="115">
        <f>F26+F28+F29</f>
        <v>0</v>
      </c>
      <c r="G24" s="1">
        <f>G26+G28+G29</f>
        <v>215.44497</v>
      </c>
      <c r="H24" s="97">
        <f t="shared" si="0"/>
        <v>17.186049701789262</v>
      </c>
      <c r="I24" s="98">
        <f t="shared" si="1"/>
        <v>-1249.66251</v>
      </c>
    </row>
    <row r="25" spans="1:9" ht="11.25" customHeight="1" thickBot="1">
      <c r="A25" s="102" t="s">
        <v>24</v>
      </c>
      <c r="B25" s="103" t="s">
        <v>25</v>
      </c>
      <c r="C25" s="55"/>
      <c r="D25" s="55"/>
      <c r="E25" s="55"/>
      <c r="F25" s="112"/>
      <c r="G25" s="55"/>
      <c r="H25" s="97"/>
      <c r="I25" s="98">
        <f t="shared" si="1"/>
        <v>0</v>
      </c>
    </row>
    <row r="26" spans="2:9" ht="11.25" customHeight="1" thickBot="1">
      <c r="B26" s="103" t="s">
        <v>26</v>
      </c>
      <c r="C26" s="55">
        <f>C27</f>
        <v>1209</v>
      </c>
      <c r="D26" s="55">
        <f>D27</f>
        <v>1209</v>
      </c>
      <c r="E26" s="68">
        <f>E27</f>
        <v>152.50964</v>
      </c>
      <c r="F26" s="40">
        <f>F27</f>
        <v>0</v>
      </c>
      <c r="G26" s="68">
        <f>G27</f>
        <v>215.44497</v>
      </c>
      <c r="H26" s="97">
        <f t="shared" si="0"/>
        <v>12.61452770885029</v>
      </c>
      <c r="I26" s="98">
        <f t="shared" si="1"/>
        <v>-1056.49036</v>
      </c>
    </row>
    <row r="27" spans="1:9" ht="11.25" customHeight="1" thickBot="1">
      <c r="A27" s="118" t="s">
        <v>27</v>
      </c>
      <c r="B27" s="129" t="s">
        <v>153</v>
      </c>
      <c r="C27" s="53">
        <v>1209</v>
      </c>
      <c r="D27" s="53">
        <v>1209</v>
      </c>
      <c r="E27" s="47">
        <v>152.50964</v>
      </c>
      <c r="F27" s="112"/>
      <c r="G27" s="47">
        <v>215.44497</v>
      </c>
      <c r="H27" s="97">
        <f t="shared" si="0"/>
        <v>12.61452770885029</v>
      </c>
      <c r="I27" s="98">
        <f t="shared" si="1"/>
        <v>-1056.49036</v>
      </c>
    </row>
    <row r="28" spans="1:9" ht="11.25" customHeight="1" thickBot="1">
      <c r="A28" s="130" t="s">
        <v>275</v>
      </c>
      <c r="B28" s="129" t="s">
        <v>276</v>
      </c>
      <c r="C28" s="47"/>
      <c r="D28" s="47"/>
      <c r="E28" s="53">
        <v>13</v>
      </c>
      <c r="F28" s="124"/>
      <c r="G28" s="53"/>
      <c r="H28" s="97"/>
      <c r="I28" s="98">
        <f t="shared" si="1"/>
        <v>13</v>
      </c>
    </row>
    <row r="29" spans="1:9" ht="11.25" customHeight="1" thickBot="1">
      <c r="A29" s="118" t="s">
        <v>273</v>
      </c>
      <c r="B29" s="123" t="s">
        <v>272</v>
      </c>
      <c r="C29" s="47">
        <v>300</v>
      </c>
      <c r="D29" s="47">
        <v>300</v>
      </c>
      <c r="E29" s="47">
        <v>93.82785</v>
      </c>
      <c r="F29" s="124"/>
      <c r="G29" s="47"/>
      <c r="H29" s="97">
        <f t="shared" si="0"/>
        <v>31.275949999999998</v>
      </c>
      <c r="I29" s="98">
        <f t="shared" si="1"/>
        <v>-206.17215</v>
      </c>
    </row>
    <row r="30" spans="1:9" s="86" customFormat="1" ht="11.25" customHeight="1" thickBot="1">
      <c r="A30" s="115" t="s">
        <v>206</v>
      </c>
      <c r="B30" s="131" t="s">
        <v>207</v>
      </c>
      <c r="C30" s="1"/>
      <c r="D30" s="1"/>
      <c r="E30" s="1"/>
      <c r="F30" s="132"/>
      <c r="G30" s="79"/>
      <c r="H30" s="97"/>
      <c r="I30" s="98">
        <f t="shared" si="1"/>
        <v>0</v>
      </c>
    </row>
    <row r="31" spans="1:9" ht="11.25" customHeight="1" thickBot="1">
      <c r="A31" s="133" t="s">
        <v>29</v>
      </c>
      <c r="B31" s="134" t="s">
        <v>98</v>
      </c>
      <c r="C31" s="63"/>
      <c r="D31" s="63"/>
      <c r="E31" s="64"/>
      <c r="F31" s="135"/>
      <c r="G31" s="64"/>
      <c r="H31" s="97"/>
      <c r="I31" s="98">
        <f t="shared" si="1"/>
        <v>0</v>
      </c>
    </row>
    <row r="32" spans="1:9" ht="11.25" customHeight="1" thickBot="1">
      <c r="A32" s="136"/>
      <c r="B32" s="137" t="s">
        <v>99</v>
      </c>
      <c r="C32" s="3">
        <f>C34+C35+C39+C42</f>
        <v>4880</v>
      </c>
      <c r="D32" s="3">
        <f>D34+D35+D39+D42</f>
        <v>4880</v>
      </c>
      <c r="E32" s="3">
        <f>E34+E35+E39+E42</f>
        <v>473.36815</v>
      </c>
      <c r="F32" s="138">
        <f>F34+F35+F39</f>
        <v>0</v>
      </c>
      <c r="G32" s="3">
        <f>G34+G35+G39+G42</f>
        <v>352.23839000000004</v>
      </c>
      <c r="H32" s="97">
        <f t="shared" si="0"/>
        <v>9.700167008196722</v>
      </c>
      <c r="I32" s="98">
        <f t="shared" si="1"/>
        <v>-4406.63185</v>
      </c>
    </row>
    <row r="33" spans="1:9" ht="11.25" customHeight="1" thickBot="1">
      <c r="A33" s="93" t="s">
        <v>263</v>
      </c>
      <c r="B33" s="49" t="s">
        <v>30</v>
      </c>
      <c r="C33" s="64"/>
      <c r="D33" s="64"/>
      <c r="E33" s="64"/>
      <c r="F33" s="112"/>
      <c r="G33" s="55"/>
      <c r="H33" s="97"/>
      <c r="I33" s="98">
        <f t="shared" si="1"/>
        <v>0</v>
      </c>
    </row>
    <row r="34" spans="1:9" ht="11.25" customHeight="1" thickBot="1">
      <c r="A34" s="93"/>
      <c r="B34" s="139" t="s">
        <v>158</v>
      </c>
      <c r="C34" s="54">
        <v>4140</v>
      </c>
      <c r="D34" s="54">
        <v>4140</v>
      </c>
      <c r="E34" s="54">
        <v>417.94823</v>
      </c>
      <c r="F34" s="112"/>
      <c r="G34" s="54">
        <v>259.51969</v>
      </c>
      <c r="H34" s="97">
        <f t="shared" si="0"/>
        <v>10.095367874396135</v>
      </c>
      <c r="I34" s="98">
        <f t="shared" si="1"/>
        <v>-3722.05177</v>
      </c>
    </row>
    <row r="35" spans="1:9" ht="27.75" customHeight="1" thickBot="1">
      <c r="A35" s="140" t="s">
        <v>160</v>
      </c>
      <c r="B35" s="141" t="s">
        <v>159</v>
      </c>
      <c r="C35" s="55">
        <f>C36</f>
        <v>532</v>
      </c>
      <c r="D35" s="55">
        <f>D36</f>
        <v>532</v>
      </c>
      <c r="E35" s="55">
        <f>E36</f>
        <v>0</v>
      </c>
      <c r="F35" s="40">
        <f>F36</f>
        <v>0</v>
      </c>
      <c r="G35" s="55">
        <v>0</v>
      </c>
      <c r="H35" s="97">
        <f t="shared" si="0"/>
        <v>0</v>
      </c>
      <c r="I35" s="98">
        <f t="shared" si="1"/>
        <v>-532</v>
      </c>
    </row>
    <row r="36" spans="1:9" ht="22.5" customHeight="1" thickBot="1">
      <c r="A36" s="142" t="s">
        <v>161</v>
      </c>
      <c r="B36" s="143" t="s">
        <v>159</v>
      </c>
      <c r="C36" s="53">
        <v>532</v>
      </c>
      <c r="D36" s="53">
        <v>532</v>
      </c>
      <c r="E36" s="53"/>
      <c r="F36" s="144"/>
      <c r="G36" s="53"/>
      <c r="H36" s="97">
        <f t="shared" si="0"/>
        <v>0</v>
      </c>
      <c r="I36" s="98">
        <f t="shared" si="1"/>
        <v>-532</v>
      </c>
    </row>
    <row r="37" spans="1:10" ht="11.25" customHeight="1" thickBot="1">
      <c r="A37" s="93" t="s">
        <v>31</v>
      </c>
      <c r="B37" s="49" t="s">
        <v>32</v>
      </c>
      <c r="C37" s="55"/>
      <c r="D37" s="55"/>
      <c r="E37" s="73"/>
      <c r="F37" s="145"/>
      <c r="G37" s="73"/>
      <c r="H37" s="97"/>
      <c r="I37" s="98">
        <f t="shared" si="1"/>
        <v>0</v>
      </c>
      <c r="J37" s="116"/>
    </row>
    <row r="38" spans="1:10" ht="11.25" customHeight="1" thickBot="1">
      <c r="A38" s="103"/>
      <c r="B38" s="49" t="s">
        <v>33</v>
      </c>
      <c r="C38" s="55"/>
      <c r="D38" s="55"/>
      <c r="E38" s="46"/>
      <c r="F38" s="146"/>
      <c r="G38" s="46"/>
      <c r="H38" s="97"/>
      <c r="I38" s="98">
        <f t="shared" si="1"/>
        <v>0</v>
      </c>
      <c r="J38" s="147"/>
    </row>
    <row r="39" spans="1:10" s="116" customFormat="1" ht="11.25" customHeight="1" thickBot="1">
      <c r="A39" s="103"/>
      <c r="B39" s="49" t="s">
        <v>34</v>
      </c>
      <c r="C39" s="54">
        <f>C41</f>
        <v>158</v>
      </c>
      <c r="D39" s="54">
        <f>D41</f>
        <v>158</v>
      </c>
      <c r="E39" s="54">
        <f>E41</f>
        <v>25.9013</v>
      </c>
      <c r="F39" s="148">
        <f>F41</f>
        <v>0</v>
      </c>
      <c r="G39" s="54">
        <v>90.6187</v>
      </c>
      <c r="H39" s="97">
        <f t="shared" si="0"/>
        <v>16.393227848101265</v>
      </c>
      <c r="I39" s="98">
        <f t="shared" si="1"/>
        <v>-132.0987</v>
      </c>
      <c r="J39" s="147"/>
    </row>
    <row r="40" spans="1:9" s="147" customFormat="1" ht="11.25" customHeight="1" thickBot="1">
      <c r="A40" s="140" t="s">
        <v>35</v>
      </c>
      <c r="B40" s="149" t="s">
        <v>36</v>
      </c>
      <c r="C40" s="47"/>
      <c r="D40" s="47"/>
      <c r="E40" s="67"/>
      <c r="F40" s="146"/>
      <c r="G40" s="67"/>
      <c r="H40" s="97"/>
      <c r="I40" s="98">
        <f t="shared" si="1"/>
        <v>0</v>
      </c>
    </row>
    <row r="41" spans="1:9" s="147" customFormat="1" ht="11.25" customHeight="1" thickBot="1">
      <c r="A41" s="103"/>
      <c r="B41" s="49" t="s">
        <v>37</v>
      </c>
      <c r="C41" s="55">
        <v>158</v>
      </c>
      <c r="D41" s="55">
        <v>158</v>
      </c>
      <c r="E41" s="55">
        <v>25.9013</v>
      </c>
      <c r="F41" s="146"/>
      <c r="G41" s="55">
        <v>90.6187</v>
      </c>
      <c r="H41" s="97">
        <f t="shared" si="0"/>
        <v>16.393227848101265</v>
      </c>
      <c r="I41" s="98">
        <f t="shared" si="1"/>
        <v>-132.0987</v>
      </c>
    </row>
    <row r="42" spans="1:9" s="147" customFormat="1" ht="11.25" customHeight="1" thickBot="1">
      <c r="A42" s="127" t="s">
        <v>225</v>
      </c>
      <c r="B42" s="150" t="s">
        <v>226</v>
      </c>
      <c r="C42" s="65">
        <f>C43</f>
        <v>50</v>
      </c>
      <c r="D42" s="65">
        <f>D43</f>
        <v>50</v>
      </c>
      <c r="E42" s="74">
        <f>E43</f>
        <v>29.51862</v>
      </c>
      <c r="F42" s="74">
        <f>F43</f>
        <v>0</v>
      </c>
      <c r="G42" s="74">
        <v>2.1</v>
      </c>
      <c r="H42" s="97">
        <f t="shared" si="0"/>
        <v>59.037240000000004</v>
      </c>
      <c r="I42" s="98">
        <f t="shared" si="1"/>
        <v>-20.48138</v>
      </c>
    </row>
    <row r="43" spans="1:9" s="147" customFormat="1" ht="11.25" customHeight="1" thickBot="1">
      <c r="A43" s="151" t="s">
        <v>224</v>
      </c>
      <c r="B43" s="152" t="s">
        <v>226</v>
      </c>
      <c r="C43" s="66">
        <v>50</v>
      </c>
      <c r="D43" s="66">
        <v>50</v>
      </c>
      <c r="E43" s="66">
        <v>29.51862</v>
      </c>
      <c r="F43" s="153"/>
      <c r="G43" s="66">
        <v>2.1</v>
      </c>
      <c r="H43" s="97">
        <f t="shared" si="0"/>
        <v>59.037240000000004</v>
      </c>
      <c r="I43" s="98">
        <f t="shared" si="1"/>
        <v>-20.48138</v>
      </c>
    </row>
    <row r="44" spans="1:9" s="147" customFormat="1" ht="11.25" customHeight="1" thickBot="1">
      <c r="A44" s="154" t="s">
        <v>38</v>
      </c>
      <c r="B44" s="155" t="s">
        <v>39</v>
      </c>
      <c r="C44" s="3">
        <f>C45+C46+C47+C48+C50+C49</f>
        <v>2391</v>
      </c>
      <c r="D44" s="3">
        <f>D45+D46+D47+D48+D50+D49</f>
        <v>2391</v>
      </c>
      <c r="E44" s="3">
        <f>E45+E46+E47+E48+E50+E49</f>
        <v>54.57176</v>
      </c>
      <c r="F44" s="156"/>
      <c r="G44" s="3">
        <f>G45+G46+G48+G47+G50+G49</f>
        <v>10.83834</v>
      </c>
      <c r="H44" s="97">
        <f t="shared" si="0"/>
        <v>2.282382266833961</v>
      </c>
      <c r="I44" s="98">
        <f t="shared" si="1"/>
        <v>-2336.42824</v>
      </c>
    </row>
    <row r="45" spans="1:9" s="147" customFormat="1" ht="11.25" customHeight="1" thickBot="1">
      <c r="A45" s="118" t="s">
        <v>162</v>
      </c>
      <c r="B45" s="140" t="s">
        <v>133</v>
      </c>
      <c r="C45" s="55"/>
      <c r="D45" s="55"/>
      <c r="E45" s="55">
        <v>0.52619</v>
      </c>
      <c r="F45" s="146"/>
      <c r="G45" s="55">
        <v>0.00921</v>
      </c>
      <c r="H45" s="97"/>
      <c r="I45" s="98">
        <f t="shared" si="1"/>
        <v>0.52619</v>
      </c>
    </row>
    <row r="46" spans="1:9" s="147" customFormat="1" ht="11.25" customHeight="1" thickBot="1">
      <c r="A46" s="118" t="s">
        <v>146</v>
      </c>
      <c r="B46" s="157" t="s">
        <v>148</v>
      </c>
      <c r="C46" s="53">
        <v>1</v>
      </c>
      <c r="D46" s="53">
        <v>1</v>
      </c>
      <c r="E46" s="53">
        <v>0.28412</v>
      </c>
      <c r="F46" s="158"/>
      <c r="G46" s="53">
        <v>0.0813</v>
      </c>
      <c r="H46" s="97">
        <f t="shared" si="0"/>
        <v>28.412</v>
      </c>
      <c r="I46" s="98">
        <f t="shared" si="1"/>
        <v>-0.7158800000000001</v>
      </c>
    </row>
    <row r="47" spans="1:9" s="147" customFormat="1" ht="11.25" customHeight="1" thickBot="1">
      <c r="A47" s="118" t="s">
        <v>181</v>
      </c>
      <c r="B47" s="157" t="s">
        <v>182</v>
      </c>
      <c r="C47" s="53">
        <v>220</v>
      </c>
      <c r="D47" s="53">
        <v>220</v>
      </c>
      <c r="E47" s="53"/>
      <c r="F47" s="158"/>
      <c r="G47" s="53"/>
      <c r="H47" s="97">
        <f t="shared" si="0"/>
        <v>0</v>
      </c>
      <c r="I47" s="98">
        <f t="shared" si="1"/>
        <v>-220</v>
      </c>
    </row>
    <row r="48" spans="1:9" s="147" customFormat="1" ht="11.25" customHeight="1" thickBot="1">
      <c r="A48" s="118" t="s">
        <v>147</v>
      </c>
      <c r="B48" s="142" t="s">
        <v>149</v>
      </c>
      <c r="C48" s="53"/>
      <c r="D48" s="53"/>
      <c r="E48" s="53">
        <v>6.07657</v>
      </c>
      <c r="F48" s="158"/>
      <c r="G48" s="53">
        <v>10.74783</v>
      </c>
      <c r="H48" s="97"/>
      <c r="I48" s="98">
        <f t="shared" si="1"/>
        <v>6.07657</v>
      </c>
    </row>
    <row r="49" spans="1:9" s="147" customFormat="1" ht="11.25" customHeight="1" thickBot="1">
      <c r="A49" s="118" t="s">
        <v>171</v>
      </c>
      <c r="B49" s="140" t="s">
        <v>172</v>
      </c>
      <c r="C49" s="47"/>
      <c r="D49" s="47"/>
      <c r="E49" s="47"/>
      <c r="F49" s="159"/>
      <c r="G49" s="47"/>
      <c r="H49" s="97"/>
      <c r="I49" s="98">
        <f t="shared" si="1"/>
        <v>0</v>
      </c>
    </row>
    <row r="50" spans="1:9" s="147" customFormat="1" ht="23.25" customHeight="1" thickBot="1">
      <c r="A50" s="118" t="s">
        <v>173</v>
      </c>
      <c r="B50" s="160" t="s">
        <v>174</v>
      </c>
      <c r="C50" s="47">
        <v>2170</v>
      </c>
      <c r="D50" s="47">
        <v>2170</v>
      </c>
      <c r="E50" s="47">
        <v>47.68488</v>
      </c>
      <c r="F50" s="159"/>
      <c r="G50" s="47"/>
      <c r="H50" s="97">
        <f t="shared" si="0"/>
        <v>2.1974599078341015</v>
      </c>
      <c r="I50" s="98">
        <f t="shared" si="1"/>
        <v>-2122.31512</v>
      </c>
    </row>
    <row r="51" spans="1:9" s="147" customFormat="1" ht="13.5" customHeight="1" thickBot="1">
      <c r="A51" s="42" t="s">
        <v>267</v>
      </c>
      <c r="B51" s="258" t="s">
        <v>266</v>
      </c>
      <c r="C51" s="68"/>
      <c r="D51" s="68"/>
      <c r="E51" s="68"/>
      <c r="F51" s="259"/>
      <c r="G51" s="68"/>
      <c r="H51" s="97"/>
      <c r="I51" s="98">
        <f t="shared" si="1"/>
        <v>0</v>
      </c>
    </row>
    <row r="52" spans="1:10" s="147" customFormat="1" ht="34.5" customHeight="1" thickBot="1">
      <c r="A52" s="253" t="s">
        <v>194</v>
      </c>
      <c r="B52" s="254" t="s">
        <v>106</v>
      </c>
      <c r="C52" s="255"/>
      <c r="D52" s="255"/>
      <c r="E52" s="3"/>
      <c r="F52" s="257"/>
      <c r="G52" s="3"/>
      <c r="H52" s="97"/>
      <c r="I52" s="98">
        <f t="shared" si="1"/>
        <v>0</v>
      </c>
      <c r="J52" s="87"/>
    </row>
    <row r="53" spans="1:9" s="86" customFormat="1" ht="11.25" customHeight="1" thickBot="1">
      <c r="A53" s="113" t="s">
        <v>268</v>
      </c>
      <c r="B53" s="114" t="s">
        <v>269</v>
      </c>
      <c r="C53" s="45"/>
      <c r="D53" s="45"/>
      <c r="E53" s="45">
        <v>4.69</v>
      </c>
      <c r="F53" s="161"/>
      <c r="G53" s="45"/>
      <c r="H53" s="97"/>
      <c r="I53" s="98">
        <f t="shared" si="1"/>
        <v>4.69</v>
      </c>
    </row>
    <row r="54" spans="1:9" s="86" customFormat="1" ht="11.25" customHeight="1" thickBot="1">
      <c r="A54" s="113" t="s">
        <v>125</v>
      </c>
      <c r="B54" s="114" t="s">
        <v>40</v>
      </c>
      <c r="C54" s="45">
        <v>239</v>
      </c>
      <c r="D54" s="45">
        <v>239</v>
      </c>
      <c r="E54" s="45">
        <v>6.58558</v>
      </c>
      <c r="F54" s="161"/>
      <c r="G54" s="45">
        <v>23.44756</v>
      </c>
      <c r="H54" s="97">
        <f t="shared" si="0"/>
        <v>2.7554728033472804</v>
      </c>
      <c r="I54" s="98">
        <f t="shared" si="1"/>
        <v>-232.41442</v>
      </c>
    </row>
    <row r="55" spans="1:9" ht="11.25" customHeight="1" thickBot="1">
      <c r="A55" s="113" t="s">
        <v>41</v>
      </c>
      <c r="B55" s="114" t="s">
        <v>42</v>
      </c>
      <c r="C55" s="45">
        <f>C58+C60+C62+C64+C65+C67+C68+C69+C71+C73+C80+C56+C76+C77</f>
        <v>965</v>
      </c>
      <c r="D55" s="45">
        <f>D58+D60+D62+D64+D65+D67+D68+D69+D71+D73+D80+D56+D76+D77</f>
        <v>965</v>
      </c>
      <c r="E55" s="45">
        <f>E58+E60+E62+E64+E65+E67+E68+E69+E71+E73+E56+E76+E77+E78</f>
        <v>135.69888</v>
      </c>
      <c r="F55" s="45">
        <f>F58+F60+F62+F64+F65+F67+F68+F69+F71+F73+F56+F76+F77+F78</f>
        <v>0</v>
      </c>
      <c r="G55" s="45">
        <f>G58+G60+G62+G64+G65+G67+G68+G69+G71+G73+G56+G76+G77+G78+G70</f>
        <v>190.71486</v>
      </c>
      <c r="H55" s="97">
        <f t="shared" si="0"/>
        <v>14.062060103626944</v>
      </c>
      <c r="I55" s="98">
        <f t="shared" si="1"/>
        <v>-829.30112</v>
      </c>
    </row>
    <row r="56" spans="1:9" ht="11.25" customHeight="1" thickBot="1">
      <c r="A56" s="125" t="s">
        <v>126</v>
      </c>
      <c r="B56" s="126" t="s">
        <v>163</v>
      </c>
      <c r="C56" s="54">
        <v>45</v>
      </c>
      <c r="D56" s="54">
        <v>45</v>
      </c>
      <c r="E56" s="54">
        <v>6.9125</v>
      </c>
      <c r="F56" s="108"/>
      <c r="G56" s="54">
        <v>9.64999</v>
      </c>
      <c r="H56" s="97">
        <f t="shared" si="0"/>
        <v>15.36111111111111</v>
      </c>
      <c r="I56" s="98">
        <f t="shared" si="1"/>
        <v>-38.0875</v>
      </c>
    </row>
    <row r="57" spans="1:10" s="86" customFormat="1" ht="11.25" customHeight="1" thickBot="1">
      <c r="A57" s="102" t="s">
        <v>43</v>
      </c>
      <c r="B57" s="103" t="s">
        <v>44</v>
      </c>
      <c r="C57" s="47"/>
      <c r="D57" s="47"/>
      <c r="E57" s="75"/>
      <c r="F57" s="162"/>
      <c r="G57" s="75"/>
      <c r="H57" s="97"/>
      <c r="I57" s="98">
        <f t="shared" si="1"/>
        <v>0</v>
      </c>
      <c r="J57" s="87"/>
    </row>
    <row r="58" spans="2:9" ht="11.25" customHeight="1" thickBot="1">
      <c r="B58" s="103" t="s">
        <v>45</v>
      </c>
      <c r="C58" s="54">
        <v>1</v>
      </c>
      <c r="D58" s="54">
        <v>1</v>
      </c>
      <c r="E58" s="55">
        <v>0.15</v>
      </c>
      <c r="F58" s="112"/>
      <c r="G58" s="55"/>
      <c r="H58" s="97">
        <f t="shared" si="0"/>
        <v>15</v>
      </c>
      <c r="I58" s="98">
        <f t="shared" si="1"/>
        <v>-0.85</v>
      </c>
    </row>
    <row r="59" spans="1:9" ht="11.25" customHeight="1" thickBot="1">
      <c r="A59" s="118" t="s">
        <v>46</v>
      </c>
      <c r="B59" s="123" t="s">
        <v>164</v>
      </c>
      <c r="C59" s="47"/>
      <c r="D59" s="47"/>
      <c r="E59" s="47"/>
      <c r="F59" s="124"/>
      <c r="G59" s="47"/>
      <c r="H59" s="97"/>
      <c r="I59" s="98">
        <f t="shared" si="1"/>
        <v>0</v>
      </c>
    </row>
    <row r="60" spans="1:9" ht="11.25" customHeight="1" thickBot="1">
      <c r="A60" s="125"/>
      <c r="B60" s="126" t="s">
        <v>47</v>
      </c>
      <c r="C60" s="54">
        <v>38</v>
      </c>
      <c r="D60" s="54">
        <v>38</v>
      </c>
      <c r="E60" s="54"/>
      <c r="F60" s="112"/>
      <c r="G60" s="54"/>
      <c r="H60" s="97">
        <f t="shared" si="0"/>
        <v>0</v>
      </c>
      <c r="I60" s="98">
        <f t="shared" si="1"/>
        <v>-38</v>
      </c>
    </row>
    <row r="61" spans="1:9" ht="11.25" customHeight="1" thickBot="1">
      <c r="A61" s="118" t="s">
        <v>64</v>
      </c>
      <c r="B61" s="123" t="s">
        <v>44</v>
      </c>
      <c r="C61" s="55"/>
      <c r="D61" s="55"/>
      <c r="E61" s="55"/>
      <c r="F61" s="112"/>
      <c r="G61" s="55"/>
      <c r="H61" s="97"/>
      <c r="I61" s="98">
        <f t="shared" si="1"/>
        <v>0</v>
      </c>
    </row>
    <row r="62" spans="1:9" ht="11.25" customHeight="1" thickBot="1">
      <c r="A62" s="125"/>
      <c r="B62" s="126" t="s">
        <v>165</v>
      </c>
      <c r="C62" s="55"/>
      <c r="D62" s="55"/>
      <c r="E62" s="55"/>
      <c r="F62" s="112"/>
      <c r="G62" s="55"/>
      <c r="H62" s="97"/>
      <c r="I62" s="98">
        <f t="shared" si="1"/>
        <v>0</v>
      </c>
    </row>
    <row r="63" spans="1:9" ht="11.25" customHeight="1" thickBot="1">
      <c r="A63" s="102" t="s">
        <v>205</v>
      </c>
      <c r="B63" s="103" t="s">
        <v>187</v>
      </c>
      <c r="C63" s="47"/>
      <c r="D63" s="47"/>
      <c r="E63" s="47"/>
      <c r="F63" s="112"/>
      <c r="G63" s="47"/>
      <c r="H63" s="97"/>
      <c r="I63" s="98">
        <f t="shared" si="1"/>
        <v>0</v>
      </c>
    </row>
    <row r="64" spans="2:9" ht="3" customHeight="1" thickBot="1">
      <c r="B64" s="126"/>
      <c r="C64" s="54"/>
      <c r="D64" s="54"/>
      <c r="E64" s="54"/>
      <c r="F64" s="112"/>
      <c r="G64" s="54"/>
      <c r="H64" s="97"/>
      <c r="I64" s="98"/>
    </row>
    <row r="65" spans="1:9" ht="11.25" customHeight="1" thickBot="1">
      <c r="A65" s="118" t="s">
        <v>110</v>
      </c>
      <c r="B65" s="123" t="s">
        <v>112</v>
      </c>
      <c r="C65" s="47"/>
      <c r="D65" s="47"/>
      <c r="E65" s="53"/>
      <c r="F65" s="112"/>
      <c r="G65" s="81">
        <v>30</v>
      </c>
      <c r="H65" s="97"/>
      <c r="I65" s="98">
        <f t="shared" si="1"/>
        <v>0</v>
      </c>
    </row>
    <row r="66" spans="1:9" ht="11.25" customHeight="1" thickBot="1">
      <c r="A66" s="118" t="s">
        <v>48</v>
      </c>
      <c r="B66" s="123" t="s">
        <v>49</v>
      </c>
      <c r="C66" s="47"/>
      <c r="D66" s="47"/>
      <c r="E66" s="47"/>
      <c r="F66" s="124"/>
      <c r="G66" s="83"/>
      <c r="H66" s="97"/>
      <c r="I66" s="98">
        <f t="shared" si="1"/>
        <v>0</v>
      </c>
    </row>
    <row r="67" spans="1:9" ht="11.25" customHeight="1" thickBot="1">
      <c r="A67" s="125"/>
      <c r="B67" s="126" t="s">
        <v>50</v>
      </c>
      <c r="C67" s="54">
        <v>181</v>
      </c>
      <c r="D67" s="54">
        <v>181</v>
      </c>
      <c r="E67" s="54"/>
      <c r="F67" s="108"/>
      <c r="G67" s="54"/>
      <c r="H67" s="97">
        <f t="shared" si="0"/>
        <v>0</v>
      </c>
      <c r="I67" s="98">
        <f t="shared" si="1"/>
        <v>-181</v>
      </c>
    </row>
    <row r="68" spans="1:9" ht="11.25" customHeight="1" thickBot="1">
      <c r="A68" s="118" t="s">
        <v>51</v>
      </c>
      <c r="B68" s="123" t="s">
        <v>111</v>
      </c>
      <c r="C68" s="47">
        <v>140</v>
      </c>
      <c r="D68" s="47">
        <v>140</v>
      </c>
      <c r="E68" s="53">
        <v>16.98</v>
      </c>
      <c r="F68" s="108"/>
      <c r="G68" s="53">
        <v>26.13348</v>
      </c>
      <c r="H68" s="97">
        <f t="shared" si="0"/>
        <v>12.128571428571428</v>
      </c>
      <c r="I68" s="98">
        <f t="shared" si="1"/>
        <v>-123.02</v>
      </c>
    </row>
    <row r="69" spans="1:9" ht="11.25" customHeight="1" thickBot="1">
      <c r="A69" s="118" t="s">
        <v>52</v>
      </c>
      <c r="B69" s="123" t="s">
        <v>53</v>
      </c>
      <c r="C69" s="53"/>
      <c r="D69" s="53"/>
      <c r="E69" s="53"/>
      <c r="F69" s="106"/>
      <c r="G69" s="53"/>
      <c r="H69" s="97"/>
      <c r="I69" s="98">
        <f t="shared" si="1"/>
        <v>0</v>
      </c>
    </row>
    <row r="70" spans="1:9" ht="11.25" customHeight="1" thickBot="1">
      <c r="A70" s="118" t="s">
        <v>54</v>
      </c>
      <c r="B70" s="123" t="s">
        <v>49</v>
      </c>
      <c r="C70" s="55"/>
      <c r="D70" s="55"/>
      <c r="E70" s="55"/>
      <c r="F70" s="112"/>
      <c r="G70" s="55"/>
      <c r="H70" s="97"/>
      <c r="I70" s="98">
        <f t="shared" si="1"/>
        <v>0</v>
      </c>
    </row>
    <row r="71" spans="2:9" ht="11.25" customHeight="1" thickBot="1">
      <c r="B71" s="103" t="s">
        <v>55</v>
      </c>
      <c r="C71" s="55">
        <v>14</v>
      </c>
      <c r="D71" s="55">
        <v>14</v>
      </c>
      <c r="E71" s="55"/>
      <c r="F71" s="112"/>
      <c r="G71" s="55"/>
      <c r="H71" s="97">
        <f t="shared" si="0"/>
        <v>0</v>
      </c>
      <c r="I71" s="98">
        <f t="shared" si="1"/>
        <v>-14</v>
      </c>
    </row>
    <row r="72" spans="1:9" ht="11.25" customHeight="1" thickBot="1">
      <c r="A72" s="118" t="s">
        <v>56</v>
      </c>
      <c r="B72" s="123" t="s">
        <v>57</v>
      </c>
      <c r="C72" s="47"/>
      <c r="D72" s="47"/>
      <c r="E72" s="47"/>
      <c r="F72" s="112"/>
      <c r="G72" s="47"/>
      <c r="H72" s="97"/>
      <c r="I72" s="98">
        <f t="shared" si="1"/>
        <v>0</v>
      </c>
    </row>
    <row r="73" spans="1:9" ht="11.25" customHeight="1" thickBot="1">
      <c r="A73" s="125"/>
      <c r="B73" s="126" t="s">
        <v>58</v>
      </c>
      <c r="C73" s="54">
        <f>C74+C75</f>
        <v>0</v>
      </c>
      <c r="D73" s="54">
        <f>D74+D75</f>
        <v>0</v>
      </c>
      <c r="E73" s="54">
        <f>E74+E75</f>
        <v>0</v>
      </c>
      <c r="F73" s="54">
        <f>F74+F75</f>
        <v>0</v>
      </c>
      <c r="G73" s="54">
        <f>G74+G75</f>
        <v>3</v>
      </c>
      <c r="H73" s="97"/>
      <c r="I73" s="98">
        <f aca="true" t="shared" si="2" ref="I73:I136">E73-C73</f>
        <v>0</v>
      </c>
    </row>
    <row r="74" spans="1:9" ht="11.25" customHeight="1" thickBot="1">
      <c r="A74" s="102" t="s">
        <v>144</v>
      </c>
      <c r="B74" s="163" t="s">
        <v>143</v>
      </c>
      <c r="C74" s="55"/>
      <c r="D74" s="55"/>
      <c r="E74" s="55"/>
      <c r="F74" s="112"/>
      <c r="G74" s="53">
        <v>3</v>
      </c>
      <c r="H74" s="97"/>
      <c r="I74" s="98">
        <f t="shared" si="2"/>
        <v>0</v>
      </c>
    </row>
    <row r="75" spans="1:9" ht="11.25" customHeight="1" thickBot="1">
      <c r="A75" s="130" t="s">
        <v>128</v>
      </c>
      <c r="B75" s="164" t="s">
        <v>132</v>
      </c>
      <c r="C75" s="53"/>
      <c r="D75" s="53"/>
      <c r="E75" s="53"/>
      <c r="F75" s="106"/>
      <c r="G75" s="53"/>
      <c r="H75" s="97"/>
      <c r="I75" s="98">
        <f t="shared" si="2"/>
        <v>0</v>
      </c>
    </row>
    <row r="76" spans="1:9" ht="11.25" customHeight="1" thickBot="1">
      <c r="A76" s="130" t="s">
        <v>119</v>
      </c>
      <c r="B76" s="165" t="s">
        <v>145</v>
      </c>
      <c r="C76" s="53"/>
      <c r="D76" s="53"/>
      <c r="E76" s="53"/>
      <c r="F76" s="106"/>
      <c r="G76" s="53"/>
      <c r="H76" s="97"/>
      <c r="I76" s="98">
        <f t="shared" si="2"/>
        <v>0</v>
      </c>
    </row>
    <row r="77" spans="1:9" ht="11.25" customHeight="1" thickBot="1">
      <c r="A77" s="130" t="s">
        <v>152</v>
      </c>
      <c r="B77" s="165" t="s">
        <v>145</v>
      </c>
      <c r="C77" s="53">
        <v>29</v>
      </c>
      <c r="D77" s="53">
        <v>29</v>
      </c>
      <c r="E77" s="53">
        <v>11.64</v>
      </c>
      <c r="F77" s="106"/>
      <c r="G77" s="53">
        <v>4.2</v>
      </c>
      <c r="H77" s="97">
        <f aca="true" t="shared" si="3" ref="H77:H138">E77/C77*100</f>
        <v>40.13793103448276</v>
      </c>
      <c r="I77" s="98">
        <f t="shared" si="2"/>
        <v>-17.36</v>
      </c>
    </row>
    <row r="78" spans="1:9" ht="11.25" customHeight="1" thickBot="1">
      <c r="A78" s="130" t="s">
        <v>59</v>
      </c>
      <c r="B78" s="129" t="s">
        <v>60</v>
      </c>
      <c r="C78" s="53">
        <f>C80</f>
        <v>517</v>
      </c>
      <c r="D78" s="53">
        <f>D80</f>
        <v>517</v>
      </c>
      <c r="E78" s="53">
        <f>E80</f>
        <v>100.01638</v>
      </c>
      <c r="F78" s="166">
        <f>F80</f>
        <v>0</v>
      </c>
      <c r="G78" s="53">
        <f>G80</f>
        <v>117.73139</v>
      </c>
      <c r="H78" s="97">
        <f t="shared" si="3"/>
        <v>19.345528046421663</v>
      </c>
      <c r="I78" s="98">
        <f t="shared" si="2"/>
        <v>-416.98362</v>
      </c>
    </row>
    <row r="79" spans="1:9" ht="11.25" customHeight="1" thickBot="1">
      <c r="A79" s="118" t="s">
        <v>61</v>
      </c>
      <c r="B79" s="123" t="s">
        <v>62</v>
      </c>
      <c r="C79" s="47"/>
      <c r="D79" s="47"/>
      <c r="E79" s="47"/>
      <c r="F79" s="124"/>
      <c r="G79" s="47"/>
      <c r="H79" s="97"/>
      <c r="I79" s="98">
        <f t="shared" si="2"/>
        <v>0</v>
      </c>
    </row>
    <row r="80" spans="2:9" ht="11.25" customHeight="1" thickBot="1">
      <c r="B80" s="103" t="s">
        <v>63</v>
      </c>
      <c r="C80" s="55">
        <v>517</v>
      </c>
      <c r="D80" s="55">
        <v>517</v>
      </c>
      <c r="E80" s="47">
        <v>100.01638</v>
      </c>
      <c r="F80" s="112"/>
      <c r="G80" s="47">
        <v>117.73139</v>
      </c>
      <c r="H80" s="97">
        <f t="shared" si="3"/>
        <v>19.345528046421663</v>
      </c>
      <c r="I80" s="98">
        <f t="shared" si="2"/>
        <v>-416.98362</v>
      </c>
    </row>
    <row r="81" spans="1:9" ht="11.25" customHeight="1" thickBot="1">
      <c r="A81" s="113" t="s">
        <v>65</v>
      </c>
      <c r="B81" s="114" t="s">
        <v>66</v>
      </c>
      <c r="C81" s="45">
        <f>C82+C83+C84</f>
        <v>0</v>
      </c>
      <c r="D81" s="45">
        <f>D82+D83+D84</f>
        <v>0</v>
      </c>
      <c r="E81" s="45">
        <f>E82+E83+E84</f>
        <v>137.03452</v>
      </c>
      <c r="F81" s="167">
        <f>F82+F83+F84</f>
        <v>0</v>
      </c>
      <c r="G81" s="45">
        <f>G82+G83+G84</f>
        <v>78.11156</v>
      </c>
      <c r="H81" s="97"/>
      <c r="I81" s="98">
        <f t="shared" si="2"/>
        <v>137.03452</v>
      </c>
    </row>
    <row r="82" spans="1:9" ht="11.25" customHeight="1" thickBot="1">
      <c r="A82" s="102" t="s">
        <v>67</v>
      </c>
      <c r="B82" s="103" t="s">
        <v>68</v>
      </c>
      <c r="C82" s="54"/>
      <c r="D82" s="54"/>
      <c r="E82" s="54">
        <v>-11.44632</v>
      </c>
      <c r="F82" s="108"/>
      <c r="G82" s="54">
        <v>2.27456</v>
      </c>
      <c r="H82" s="97"/>
      <c r="I82" s="98">
        <f t="shared" si="2"/>
        <v>-11.44632</v>
      </c>
    </row>
    <row r="83" spans="1:9" ht="11.25" customHeight="1" hidden="1">
      <c r="A83" s="118" t="s">
        <v>184</v>
      </c>
      <c r="B83" s="129" t="s">
        <v>68</v>
      </c>
      <c r="C83" s="53"/>
      <c r="D83" s="53"/>
      <c r="E83" s="53"/>
      <c r="F83" s="106"/>
      <c r="G83" s="53"/>
      <c r="H83" s="97"/>
      <c r="I83" s="98">
        <f t="shared" si="2"/>
        <v>0</v>
      </c>
    </row>
    <row r="84" spans="1:9" ht="11.25" customHeight="1" thickBot="1">
      <c r="A84" s="118" t="s">
        <v>69</v>
      </c>
      <c r="B84" s="123" t="s">
        <v>66</v>
      </c>
      <c r="C84" s="47"/>
      <c r="D84" s="47"/>
      <c r="E84" s="47">
        <v>148.48084</v>
      </c>
      <c r="F84" s="124"/>
      <c r="G84" s="47">
        <v>75.837</v>
      </c>
      <c r="H84" s="97"/>
      <c r="I84" s="98">
        <f t="shared" si="2"/>
        <v>148.48084</v>
      </c>
    </row>
    <row r="85" spans="1:9" ht="11.25" customHeight="1" thickBot="1">
      <c r="A85" s="168" t="s">
        <v>72</v>
      </c>
      <c r="B85" s="96" t="s">
        <v>73</v>
      </c>
      <c r="C85" s="208">
        <f>C86+C159+C157+C156</f>
        <v>337835.506</v>
      </c>
      <c r="D85" s="208">
        <f>D86+D159+D157+D156</f>
        <v>338851.506</v>
      </c>
      <c r="E85" s="1">
        <f>E86+E159+E157+E156+E158</f>
        <v>57527.64672</v>
      </c>
      <c r="F85" s="225">
        <f>F86+F159+F157+F156+F158</f>
        <v>0</v>
      </c>
      <c r="G85" s="1">
        <f>G86+G159+G157+G156+G158</f>
        <v>50520.65993</v>
      </c>
      <c r="H85" s="97">
        <f t="shared" si="3"/>
        <v>17.028300962540037</v>
      </c>
      <c r="I85" s="98">
        <f t="shared" si="2"/>
        <v>-280307.85928</v>
      </c>
    </row>
    <row r="86" spans="1:9" ht="11.25" customHeight="1" thickBot="1">
      <c r="A86" s="169" t="s">
        <v>115</v>
      </c>
      <c r="B86" s="170" t="s">
        <v>116</v>
      </c>
      <c r="C86" s="209">
        <f>C87+C90+C107+C138</f>
        <v>337835.506</v>
      </c>
      <c r="D86" s="209">
        <f>D87+D90+D107+D138</f>
        <v>338851.506</v>
      </c>
      <c r="E86" s="3">
        <f>E87+E90+E107+E138</f>
        <v>57519.465339999995</v>
      </c>
      <c r="F86" s="43">
        <f>F87+F90+F107+F138</f>
        <v>0</v>
      </c>
      <c r="G86" s="3">
        <f>G87+G90+G107+G138</f>
        <v>50519.61557</v>
      </c>
      <c r="H86" s="97">
        <f t="shared" si="3"/>
        <v>17.025879257344844</v>
      </c>
      <c r="I86" s="98">
        <f t="shared" si="2"/>
        <v>-280316.04066</v>
      </c>
    </row>
    <row r="87" spans="1:9" ht="11.25" customHeight="1" thickBot="1">
      <c r="A87" s="168" t="s">
        <v>234</v>
      </c>
      <c r="B87" s="96" t="s">
        <v>74</v>
      </c>
      <c r="C87" s="208">
        <f>C88+C89</f>
        <v>116714.4</v>
      </c>
      <c r="D87" s="208">
        <f>D88+D89</f>
        <v>116714.4</v>
      </c>
      <c r="E87" s="1">
        <f>E88+E89</f>
        <v>28180</v>
      </c>
      <c r="F87" s="281">
        <f>F88+F89</f>
        <v>0</v>
      </c>
      <c r="G87" s="1">
        <f>G88+G89</f>
        <v>16601</v>
      </c>
      <c r="H87" s="97">
        <f t="shared" si="3"/>
        <v>24.144407202538847</v>
      </c>
      <c r="I87" s="98">
        <f t="shared" si="2"/>
        <v>-88534.4</v>
      </c>
    </row>
    <row r="88" spans="1:9" ht="11.25" customHeight="1" thickBot="1">
      <c r="A88" s="125" t="s">
        <v>232</v>
      </c>
      <c r="B88" s="126" t="s">
        <v>75</v>
      </c>
      <c r="C88" s="210">
        <v>115282</v>
      </c>
      <c r="D88" s="210">
        <v>115282</v>
      </c>
      <c r="E88" s="54">
        <v>28180</v>
      </c>
      <c r="G88" s="54">
        <v>16601</v>
      </c>
      <c r="H88" s="97">
        <f t="shared" si="3"/>
        <v>24.444405891639633</v>
      </c>
      <c r="I88" s="98">
        <f t="shared" si="2"/>
        <v>-87102</v>
      </c>
    </row>
    <row r="89" spans="1:9" ht="11.25" customHeight="1" thickBot="1">
      <c r="A89" s="151" t="s">
        <v>233</v>
      </c>
      <c r="B89" s="163" t="s">
        <v>107</v>
      </c>
      <c r="C89" s="211">
        <v>1432.4</v>
      </c>
      <c r="D89" s="211">
        <v>1432.4</v>
      </c>
      <c r="E89" s="55"/>
      <c r="G89" s="55"/>
      <c r="H89" s="97">
        <f t="shared" si="3"/>
        <v>0</v>
      </c>
      <c r="I89" s="98">
        <f t="shared" si="2"/>
        <v>-1432.4</v>
      </c>
    </row>
    <row r="90" spans="1:10" ht="11.25" customHeight="1" thickBot="1">
      <c r="A90" s="168" t="s">
        <v>76</v>
      </c>
      <c r="B90" s="96" t="s">
        <v>77</v>
      </c>
      <c r="C90" s="208">
        <f>C93+C96+C99+C92</f>
        <v>17111</v>
      </c>
      <c r="D90" s="208">
        <f>D93+D96+D99+D92</f>
        <v>18081</v>
      </c>
      <c r="E90" s="1">
        <f>E93+E96+E99+E91+E92+E94+E95+E97+E98</f>
        <v>1068.44</v>
      </c>
      <c r="F90" s="225">
        <f>F93+F96+F99</f>
        <v>0</v>
      </c>
      <c r="G90" s="1">
        <f>G93+G96+G99+G91+G92+G94+G95</f>
        <v>4954.16</v>
      </c>
      <c r="H90" s="97">
        <f t="shared" si="3"/>
        <v>6.244170416691018</v>
      </c>
      <c r="I90" s="98">
        <f t="shared" si="2"/>
        <v>-16042.56</v>
      </c>
      <c r="J90" s="86"/>
    </row>
    <row r="91" spans="1:10" ht="11.25" customHeight="1" thickBot="1">
      <c r="A91" s="125" t="s">
        <v>250</v>
      </c>
      <c r="B91" s="126" t="s">
        <v>212</v>
      </c>
      <c r="C91" s="210"/>
      <c r="D91" s="210"/>
      <c r="E91" s="54"/>
      <c r="F91" s="172"/>
      <c r="G91" s="54"/>
      <c r="H91" s="97"/>
      <c r="I91" s="98">
        <f t="shared" si="2"/>
        <v>0</v>
      </c>
      <c r="J91" s="86"/>
    </row>
    <row r="92" spans="1:10" ht="11.25" customHeight="1" thickBot="1">
      <c r="A92" s="125" t="s">
        <v>250</v>
      </c>
      <c r="B92" s="129" t="s">
        <v>78</v>
      </c>
      <c r="C92" s="212">
        <v>5270.3</v>
      </c>
      <c r="D92" s="212">
        <v>5270.3</v>
      </c>
      <c r="E92" s="53"/>
      <c r="F92" s="166"/>
      <c r="G92" s="53"/>
      <c r="H92" s="97">
        <f t="shared" si="3"/>
        <v>0</v>
      </c>
      <c r="I92" s="98">
        <f t="shared" si="2"/>
        <v>-5270.3</v>
      </c>
      <c r="J92" s="86"/>
    </row>
    <row r="93" spans="1:10" s="86" customFormat="1" ht="11.25" customHeight="1" thickBot="1">
      <c r="A93" s="125" t="s">
        <v>228</v>
      </c>
      <c r="B93" s="126" t="s">
        <v>79</v>
      </c>
      <c r="C93" s="210"/>
      <c r="D93" s="210"/>
      <c r="E93" s="54"/>
      <c r="F93" s="148"/>
      <c r="G93" s="54">
        <v>4500</v>
      </c>
      <c r="H93" s="97"/>
      <c r="I93" s="98">
        <f t="shared" si="2"/>
        <v>0</v>
      </c>
      <c r="J93" s="87"/>
    </row>
    <row r="94" spans="1:10" s="86" customFormat="1" ht="11.25" customHeight="1" thickBot="1">
      <c r="A94" s="118" t="s">
        <v>251</v>
      </c>
      <c r="B94" s="129" t="s">
        <v>223</v>
      </c>
      <c r="C94" s="213"/>
      <c r="D94" s="213"/>
      <c r="E94" s="47"/>
      <c r="F94" s="173"/>
      <c r="G94" s="47"/>
      <c r="H94" s="97"/>
      <c r="I94" s="98">
        <f t="shared" si="2"/>
        <v>0</v>
      </c>
      <c r="J94" s="87"/>
    </row>
    <row r="95" spans="1:10" s="86" customFormat="1" ht="11.25" customHeight="1" thickBot="1">
      <c r="A95" s="118" t="s">
        <v>251</v>
      </c>
      <c r="B95" s="129" t="s">
        <v>252</v>
      </c>
      <c r="C95" s="213"/>
      <c r="D95" s="213"/>
      <c r="E95" s="47"/>
      <c r="F95" s="173"/>
      <c r="G95" s="47"/>
      <c r="H95" s="97"/>
      <c r="I95" s="98">
        <f t="shared" si="2"/>
        <v>0</v>
      </c>
      <c r="J95" s="87"/>
    </row>
    <row r="96" spans="1:10" s="86" customFormat="1" ht="11.25" customHeight="1" thickBot="1">
      <c r="A96" s="118" t="s">
        <v>229</v>
      </c>
      <c r="B96" s="129" t="s">
        <v>81</v>
      </c>
      <c r="C96" s="213">
        <v>3287.4</v>
      </c>
      <c r="D96" s="213">
        <v>3287.4</v>
      </c>
      <c r="E96" s="47"/>
      <c r="F96" s="173"/>
      <c r="G96" s="47"/>
      <c r="H96" s="97">
        <f t="shared" si="3"/>
        <v>0</v>
      </c>
      <c r="I96" s="98">
        <f t="shared" si="2"/>
        <v>-3287.4</v>
      </c>
      <c r="J96" s="87"/>
    </row>
    <row r="97" spans="1:10" s="86" customFormat="1" ht="11.25" customHeight="1" thickBot="1">
      <c r="A97" s="118" t="s">
        <v>253</v>
      </c>
      <c r="B97" s="103" t="s">
        <v>254</v>
      </c>
      <c r="C97" s="214"/>
      <c r="D97" s="214"/>
      <c r="E97" s="55"/>
      <c r="F97" s="40"/>
      <c r="G97" s="80"/>
      <c r="H97" s="97"/>
      <c r="I97" s="98">
        <f t="shared" si="2"/>
        <v>0</v>
      </c>
      <c r="J97" s="87"/>
    </row>
    <row r="98" spans="1:10" s="86" customFormat="1" ht="11.25" customHeight="1" thickBot="1">
      <c r="A98" s="118" t="s">
        <v>258</v>
      </c>
      <c r="B98" s="181" t="s">
        <v>259</v>
      </c>
      <c r="C98" s="233"/>
      <c r="D98" s="233"/>
      <c r="E98" s="55"/>
      <c r="F98" s="40"/>
      <c r="G98" s="80"/>
      <c r="H98" s="97"/>
      <c r="I98" s="98">
        <f t="shared" si="2"/>
        <v>0</v>
      </c>
      <c r="J98" s="87"/>
    </row>
    <row r="99" spans="1:9" ht="11.25" customHeight="1" thickBot="1">
      <c r="A99" s="174" t="s">
        <v>230</v>
      </c>
      <c r="B99" s="170" t="s">
        <v>80</v>
      </c>
      <c r="C99" s="208">
        <f>C100+C101+C102+C103</f>
        <v>8553.3</v>
      </c>
      <c r="D99" s="208">
        <f>D100+D101+D102+D103</f>
        <v>9523.3</v>
      </c>
      <c r="E99" s="1">
        <f>E100+E101+E102+E103+E105</f>
        <v>1068.44</v>
      </c>
      <c r="F99" s="225">
        <f>F100+F101+F102+F103</f>
        <v>0</v>
      </c>
      <c r="G99" s="1">
        <f>G100+G101+G102+G103+G104+G106</f>
        <v>454.16</v>
      </c>
      <c r="H99" s="97">
        <f t="shared" si="3"/>
        <v>12.49155296786036</v>
      </c>
      <c r="I99" s="98">
        <f t="shared" si="2"/>
        <v>-7484.859999999999</v>
      </c>
    </row>
    <row r="100" spans="1:9" ht="11.25" customHeight="1" thickBot="1">
      <c r="A100" s="118" t="s">
        <v>230</v>
      </c>
      <c r="B100" s="126" t="s">
        <v>156</v>
      </c>
      <c r="C100" s="213"/>
      <c r="D100" s="213">
        <v>970</v>
      </c>
      <c r="E100" s="47"/>
      <c r="F100" s="124"/>
      <c r="G100" s="47"/>
      <c r="H100" s="97"/>
      <c r="I100" s="98">
        <f t="shared" si="2"/>
        <v>0</v>
      </c>
    </row>
    <row r="101" spans="1:9" ht="24.75" customHeight="1" thickBot="1">
      <c r="A101" s="118" t="s">
        <v>230</v>
      </c>
      <c r="B101" s="175" t="s">
        <v>195</v>
      </c>
      <c r="C101" s="215">
        <v>2176</v>
      </c>
      <c r="D101" s="215">
        <v>2176</v>
      </c>
      <c r="E101" s="47">
        <v>448</v>
      </c>
      <c r="F101" s="176"/>
      <c r="G101" s="47">
        <v>454.16</v>
      </c>
      <c r="H101" s="97">
        <f t="shared" si="3"/>
        <v>20.588235294117645</v>
      </c>
      <c r="I101" s="98">
        <f t="shared" si="2"/>
        <v>-1728</v>
      </c>
    </row>
    <row r="102" spans="1:9" ht="11.25" customHeight="1" thickBot="1">
      <c r="A102" s="118" t="s">
        <v>230</v>
      </c>
      <c r="B102" s="175" t="s">
        <v>231</v>
      </c>
      <c r="C102" s="215">
        <v>2654.3</v>
      </c>
      <c r="D102" s="215">
        <v>2654.3</v>
      </c>
      <c r="E102" s="47"/>
      <c r="F102" s="176"/>
      <c r="G102" s="47"/>
      <c r="H102" s="97">
        <f t="shared" si="3"/>
        <v>0</v>
      </c>
      <c r="I102" s="98">
        <f t="shared" si="2"/>
        <v>-2654.3</v>
      </c>
    </row>
    <row r="103" spans="1:9" ht="13.5" customHeight="1" thickBot="1">
      <c r="A103" s="118" t="s">
        <v>230</v>
      </c>
      <c r="B103" s="175" t="s">
        <v>262</v>
      </c>
      <c r="C103" s="234">
        <v>3723</v>
      </c>
      <c r="D103" s="234">
        <v>3723</v>
      </c>
      <c r="E103" s="47">
        <v>620.44</v>
      </c>
      <c r="F103" s="282"/>
      <c r="G103" s="245"/>
      <c r="H103" s="97">
        <f t="shared" si="3"/>
        <v>16.66505506312114</v>
      </c>
      <c r="I103" s="98">
        <f t="shared" si="2"/>
        <v>-3102.56</v>
      </c>
    </row>
    <row r="104" spans="1:9" ht="25.5" customHeight="1" thickBot="1">
      <c r="A104" s="118" t="s">
        <v>230</v>
      </c>
      <c r="B104" s="4" t="s">
        <v>179</v>
      </c>
      <c r="C104" s="68"/>
      <c r="D104" s="68"/>
      <c r="E104" s="53"/>
      <c r="F104" s="283"/>
      <c r="G104" s="68"/>
      <c r="H104" s="97"/>
      <c r="I104" s="98">
        <f t="shared" si="2"/>
        <v>0</v>
      </c>
    </row>
    <row r="105" spans="1:9" ht="24" customHeight="1" thickBot="1">
      <c r="A105" s="42" t="s">
        <v>261</v>
      </c>
      <c r="B105" s="246" t="s">
        <v>260</v>
      </c>
      <c r="C105" s="247"/>
      <c r="D105" s="247"/>
      <c r="E105" s="55"/>
      <c r="F105" s="284"/>
      <c r="G105" s="247"/>
      <c r="H105" s="97"/>
      <c r="I105" s="98">
        <f t="shared" si="2"/>
        <v>0</v>
      </c>
    </row>
    <row r="106" spans="1:9" ht="14.25" customHeight="1" thickBot="1">
      <c r="A106" s="42" t="s">
        <v>261</v>
      </c>
      <c r="B106" s="39" t="s">
        <v>204</v>
      </c>
      <c r="C106" s="68"/>
      <c r="D106" s="68"/>
      <c r="E106" s="53"/>
      <c r="F106" s="283"/>
      <c r="G106" s="68"/>
      <c r="H106" s="97"/>
      <c r="I106" s="98">
        <f t="shared" si="2"/>
        <v>0</v>
      </c>
    </row>
    <row r="107" spans="1:9" ht="11.25" customHeight="1" thickBot="1">
      <c r="A107" s="169" t="s">
        <v>236</v>
      </c>
      <c r="B107" s="170" t="s">
        <v>82</v>
      </c>
      <c r="C107" s="209">
        <f>C108+C125+C128+C129+C130+C131+C132+C133+C136+C127+C134</f>
        <v>166399.9</v>
      </c>
      <c r="D107" s="209">
        <f>D108+D125+D128+D129+D130+D131+D132+D133+D136+D127+D134</f>
        <v>166399.9</v>
      </c>
      <c r="E107" s="3">
        <f>E108+E125+E128+E129+E130+E131+E132+E133+E136+E127+E126</f>
        <v>24897.5514</v>
      </c>
      <c r="F107" s="43">
        <f>F108+F125+F128+F129+F130+F131+F132+F133+F136+F127+F126</f>
        <v>0</v>
      </c>
      <c r="G107" s="3">
        <f>G108+G125+G128+G129+G130+G131+G132+G133+G136+G127+G126+G135+G134</f>
        <v>26561.94657</v>
      </c>
      <c r="H107" s="97">
        <f t="shared" si="3"/>
        <v>14.962479785144103</v>
      </c>
      <c r="I107" s="98">
        <f t="shared" si="2"/>
        <v>-141502.3486</v>
      </c>
    </row>
    <row r="108" spans="1:9" ht="11.25" customHeight="1" thickBot="1">
      <c r="A108" s="168" t="s">
        <v>83</v>
      </c>
      <c r="B108" s="286" t="s">
        <v>237</v>
      </c>
      <c r="C108" s="208">
        <f>C111+C112+C117+C120+C119+C110+C109+C118+C113+C121+C122+C115+C116+C123+C124</f>
        <v>124432.5</v>
      </c>
      <c r="D108" s="208">
        <f>D111+D112+D117+D120+D119+D110+D109+D118+D113+D121+D122+D115+D116+D123+D124</f>
        <v>124432.5</v>
      </c>
      <c r="E108" s="1">
        <f>E111+E112+E117+E120+E119+E110+E109+E118+E113+E121+E122+E115+E116+E123+E124</f>
        <v>19958.6828</v>
      </c>
      <c r="F108" s="225">
        <f>F111+F112+F117+F120+F119+F110+F109+F118+F113+F121+F122+F115+F116+F123</f>
        <v>0</v>
      </c>
      <c r="G108" s="1">
        <f>G111+G112+G117+G120+G119+G110+G109+G118+G113+G121+G122+G115+G116+G123+G124</f>
        <v>21166.95465</v>
      </c>
      <c r="H108" s="97">
        <f t="shared" si="3"/>
        <v>16.039766781186586</v>
      </c>
      <c r="I108" s="98">
        <f t="shared" si="2"/>
        <v>-104473.8172</v>
      </c>
    </row>
    <row r="109" spans="1:9" ht="25.5" customHeight="1" thickBot="1">
      <c r="A109" s="125" t="s">
        <v>235</v>
      </c>
      <c r="B109" s="192" t="s">
        <v>105</v>
      </c>
      <c r="C109" s="216">
        <v>1411.8</v>
      </c>
      <c r="D109" s="216">
        <v>1411.8</v>
      </c>
      <c r="E109" s="54"/>
      <c r="F109" s="178"/>
      <c r="G109" s="54"/>
      <c r="H109" s="97">
        <f t="shared" si="3"/>
        <v>0</v>
      </c>
      <c r="I109" s="98">
        <f t="shared" si="2"/>
        <v>-1411.8</v>
      </c>
    </row>
    <row r="110" spans="1:9" ht="11.25" customHeight="1" thickBot="1">
      <c r="A110" s="125" t="s">
        <v>235</v>
      </c>
      <c r="B110" s="193" t="s">
        <v>109</v>
      </c>
      <c r="C110" s="216">
        <v>18</v>
      </c>
      <c r="D110" s="216">
        <v>18</v>
      </c>
      <c r="E110" s="54"/>
      <c r="F110" s="178"/>
      <c r="G110" s="54">
        <v>18</v>
      </c>
      <c r="H110" s="97">
        <f t="shared" si="3"/>
        <v>0</v>
      </c>
      <c r="I110" s="98">
        <f t="shared" si="2"/>
        <v>-18</v>
      </c>
    </row>
    <row r="111" spans="1:9" ht="11.25" customHeight="1" thickBot="1">
      <c r="A111" s="125" t="s">
        <v>235</v>
      </c>
      <c r="B111" s="193" t="s">
        <v>169</v>
      </c>
      <c r="C111" s="216"/>
      <c r="D111" s="216"/>
      <c r="E111" s="54"/>
      <c r="F111" s="108"/>
      <c r="G111" s="54">
        <v>562.56</v>
      </c>
      <c r="H111" s="97"/>
      <c r="I111" s="98">
        <f t="shared" si="2"/>
        <v>0</v>
      </c>
    </row>
    <row r="112" spans="1:9" ht="11.25" customHeight="1" thickBot="1">
      <c r="A112" s="125" t="s">
        <v>235</v>
      </c>
      <c r="B112" s="194" t="s">
        <v>168</v>
      </c>
      <c r="C112" s="212">
        <v>89758.7</v>
      </c>
      <c r="D112" s="212">
        <v>89758.7</v>
      </c>
      <c r="E112" s="53">
        <v>14946</v>
      </c>
      <c r="F112" s="179"/>
      <c r="G112" s="53">
        <v>14902</v>
      </c>
      <c r="H112" s="97">
        <f t="shared" si="3"/>
        <v>16.651310680747383</v>
      </c>
      <c r="I112" s="98">
        <f t="shared" si="2"/>
        <v>-74812.7</v>
      </c>
    </row>
    <row r="113" spans="1:9" ht="11.25" customHeight="1" thickBot="1">
      <c r="A113" s="125" t="s">
        <v>235</v>
      </c>
      <c r="B113" s="194" t="s">
        <v>142</v>
      </c>
      <c r="C113" s="212">
        <v>15412.8</v>
      </c>
      <c r="D113" s="212">
        <v>15412.8</v>
      </c>
      <c r="E113" s="53">
        <v>2566</v>
      </c>
      <c r="F113" s="179"/>
      <c r="G113" s="53">
        <v>2692</v>
      </c>
      <c r="H113" s="97">
        <f t="shared" si="3"/>
        <v>16.64849994809509</v>
      </c>
      <c r="I113" s="98">
        <f t="shared" si="2"/>
        <v>-12846.8</v>
      </c>
    </row>
    <row r="114" spans="3:9" ht="1.5" customHeight="1" hidden="1">
      <c r="C114" s="151"/>
      <c r="D114" s="151"/>
      <c r="E114" s="55"/>
      <c r="H114" s="97" t="e">
        <f t="shared" si="3"/>
        <v>#DIV/0!</v>
      </c>
      <c r="I114" s="98">
        <f t="shared" si="2"/>
        <v>0</v>
      </c>
    </row>
    <row r="115" spans="1:9" ht="12" customHeight="1" thickBot="1">
      <c r="A115" s="125" t="s">
        <v>235</v>
      </c>
      <c r="B115" s="194" t="s">
        <v>220</v>
      </c>
      <c r="C115" s="212">
        <v>416.2</v>
      </c>
      <c r="D115" s="212">
        <v>416.2</v>
      </c>
      <c r="E115" s="53"/>
      <c r="F115" s="179"/>
      <c r="G115" s="53">
        <v>101.89185</v>
      </c>
      <c r="H115" s="97">
        <f t="shared" si="3"/>
        <v>0</v>
      </c>
      <c r="I115" s="98">
        <f t="shared" si="2"/>
        <v>-416.2</v>
      </c>
    </row>
    <row r="116" spans="1:9" ht="9.75" customHeight="1" thickBot="1">
      <c r="A116" s="125" t="s">
        <v>235</v>
      </c>
      <c r="B116" s="121" t="s">
        <v>221</v>
      </c>
      <c r="C116" s="212">
        <v>150.5</v>
      </c>
      <c r="D116" s="212">
        <v>150.5</v>
      </c>
      <c r="E116" s="53"/>
      <c r="F116" s="179"/>
      <c r="G116" s="53"/>
      <c r="H116" s="97">
        <f t="shared" si="3"/>
        <v>0</v>
      </c>
      <c r="I116" s="98">
        <f t="shared" si="2"/>
        <v>-150.5</v>
      </c>
    </row>
    <row r="117" spans="1:9" ht="11.25" customHeight="1" thickBot="1">
      <c r="A117" s="125" t="s">
        <v>235</v>
      </c>
      <c r="B117" s="194" t="s">
        <v>84</v>
      </c>
      <c r="C117" s="212"/>
      <c r="D117" s="212"/>
      <c r="E117" s="53"/>
      <c r="F117" s="179"/>
      <c r="G117" s="81"/>
      <c r="H117" s="97"/>
      <c r="I117" s="98">
        <f t="shared" si="2"/>
        <v>0</v>
      </c>
    </row>
    <row r="118" spans="1:9" ht="11.25" customHeight="1" thickBot="1">
      <c r="A118" s="125" t="s">
        <v>235</v>
      </c>
      <c r="B118" s="194" t="s">
        <v>127</v>
      </c>
      <c r="C118" s="212"/>
      <c r="D118" s="212"/>
      <c r="E118" s="53"/>
      <c r="F118" s="179"/>
      <c r="G118" s="81"/>
      <c r="H118" s="97"/>
      <c r="I118" s="98">
        <f t="shared" si="2"/>
        <v>0</v>
      </c>
    </row>
    <row r="119" spans="1:9" ht="11.25" customHeight="1" thickBot="1">
      <c r="A119" s="125" t="s">
        <v>235</v>
      </c>
      <c r="B119" s="194" t="s">
        <v>85</v>
      </c>
      <c r="C119" s="212">
        <v>1160.9</v>
      </c>
      <c r="D119" s="212">
        <v>1160.9</v>
      </c>
      <c r="E119" s="53"/>
      <c r="F119" s="285"/>
      <c r="G119" s="68"/>
      <c r="H119" s="97">
        <f t="shared" si="3"/>
        <v>0</v>
      </c>
      <c r="I119" s="98">
        <f t="shared" si="2"/>
        <v>-1160.9</v>
      </c>
    </row>
    <row r="120" spans="1:9" ht="11.25" customHeight="1" thickBot="1">
      <c r="A120" s="125" t="s">
        <v>235</v>
      </c>
      <c r="B120" s="194" t="s">
        <v>167</v>
      </c>
      <c r="C120" s="212"/>
      <c r="D120" s="212"/>
      <c r="E120" s="53"/>
      <c r="F120" s="179"/>
      <c r="G120" s="81"/>
      <c r="H120" s="97"/>
      <c r="I120" s="98">
        <f t="shared" si="2"/>
        <v>0</v>
      </c>
    </row>
    <row r="121" spans="1:9" ht="27" customHeight="1" thickBot="1">
      <c r="A121" s="125" t="s">
        <v>235</v>
      </c>
      <c r="B121" s="121" t="s">
        <v>196</v>
      </c>
      <c r="C121" s="210"/>
      <c r="D121" s="210"/>
      <c r="E121" s="47"/>
      <c r="F121" s="173"/>
      <c r="G121" s="83"/>
      <c r="H121" s="97"/>
      <c r="I121" s="98">
        <f t="shared" si="2"/>
        <v>0</v>
      </c>
    </row>
    <row r="122" spans="1:9" ht="24" customHeight="1" thickBot="1">
      <c r="A122" s="125" t="s">
        <v>235</v>
      </c>
      <c r="B122" s="193" t="s">
        <v>150</v>
      </c>
      <c r="C122" s="210"/>
      <c r="D122" s="210"/>
      <c r="E122" s="47"/>
      <c r="F122" s="124"/>
      <c r="G122" s="83"/>
      <c r="H122" s="97"/>
      <c r="I122" s="98">
        <f t="shared" si="2"/>
        <v>0</v>
      </c>
    </row>
    <row r="123" spans="1:9" ht="13.5" customHeight="1" thickBot="1">
      <c r="A123" s="125" t="s">
        <v>235</v>
      </c>
      <c r="B123" s="194" t="s">
        <v>197</v>
      </c>
      <c r="C123" s="210">
        <v>13239.6</v>
      </c>
      <c r="D123" s="210">
        <v>13239.6</v>
      </c>
      <c r="E123" s="47">
        <v>2007.163</v>
      </c>
      <c r="F123" s="124"/>
      <c r="G123" s="57">
        <v>2077.272</v>
      </c>
      <c r="H123" s="97">
        <f t="shared" si="3"/>
        <v>15.160299404815856</v>
      </c>
      <c r="I123" s="98">
        <f t="shared" si="2"/>
        <v>-11232.437</v>
      </c>
    </row>
    <row r="124" spans="1:9" ht="38.25" customHeight="1" thickBot="1">
      <c r="A124" s="42" t="s">
        <v>235</v>
      </c>
      <c r="B124" s="195" t="s">
        <v>108</v>
      </c>
      <c r="C124" s="217">
        <v>2864</v>
      </c>
      <c r="D124" s="217">
        <v>2864</v>
      </c>
      <c r="E124" s="53">
        <v>439.5198</v>
      </c>
      <c r="F124" s="144"/>
      <c r="G124" s="47">
        <v>813.2308</v>
      </c>
      <c r="H124" s="97">
        <f t="shared" si="3"/>
        <v>15.346361731843574</v>
      </c>
      <c r="I124" s="98">
        <f t="shared" si="2"/>
        <v>-2424.4802</v>
      </c>
    </row>
    <row r="125" spans="1:9" ht="12.75" customHeight="1" thickBot="1">
      <c r="A125" s="130" t="s">
        <v>238</v>
      </c>
      <c r="B125" s="193" t="s">
        <v>201</v>
      </c>
      <c r="C125" s="210">
        <v>1453.2</v>
      </c>
      <c r="D125" s="210">
        <v>1453.2</v>
      </c>
      <c r="E125" s="47"/>
      <c r="F125" s="124"/>
      <c r="G125" s="47"/>
      <c r="H125" s="97">
        <f t="shared" si="3"/>
        <v>0</v>
      </c>
      <c r="I125" s="98">
        <f t="shared" si="2"/>
        <v>-1453.2</v>
      </c>
    </row>
    <row r="126" spans="1:9" ht="36.75" customHeight="1" thickBot="1">
      <c r="A126" s="125" t="s">
        <v>239</v>
      </c>
      <c r="B126" s="193" t="s">
        <v>216</v>
      </c>
      <c r="C126" s="210"/>
      <c r="D126" s="210"/>
      <c r="E126" s="47"/>
      <c r="F126" s="124"/>
      <c r="G126" s="47"/>
      <c r="H126" s="97"/>
      <c r="I126" s="98">
        <f t="shared" si="2"/>
        <v>0</v>
      </c>
    </row>
    <row r="127" spans="1:9" ht="40.5" customHeight="1" thickBot="1">
      <c r="A127" s="42" t="s">
        <v>239</v>
      </c>
      <c r="B127" s="195" t="s">
        <v>108</v>
      </c>
      <c r="C127" s="217">
        <v>1189.9</v>
      </c>
      <c r="D127" s="217">
        <v>1189.9</v>
      </c>
      <c r="E127" s="53"/>
      <c r="F127" s="144"/>
      <c r="G127" s="47">
        <v>639.8</v>
      </c>
      <c r="H127" s="97">
        <f t="shared" si="3"/>
        <v>0</v>
      </c>
      <c r="I127" s="98">
        <f t="shared" si="2"/>
        <v>-1189.9</v>
      </c>
    </row>
    <row r="128" spans="1:10" ht="11.25" customHeight="1" thickBot="1">
      <c r="A128" s="42" t="s">
        <v>240</v>
      </c>
      <c r="B128" s="196" t="s">
        <v>214</v>
      </c>
      <c r="C128" s="212">
        <v>1263.3</v>
      </c>
      <c r="D128" s="212">
        <v>1263.3</v>
      </c>
      <c r="E128" s="53">
        <v>315.825</v>
      </c>
      <c r="F128" s="285"/>
      <c r="G128" s="53"/>
      <c r="H128" s="97">
        <f t="shared" si="3"/>
        <v>25</v>
      </c>
      <c r="I128" s="98">
        <f t="shared" si="2"/>
        <v>-947.4749999999999</v>
      </c>
      <c r="J128" s="86"/>
    </row>
    <row r="129" spans="1:10" ht="23.25" customHeight="1" thickBot="1">
      <c r="A129" s="42" t="s">
        <v>241</v>
      </c>
      <c r="B129" s="195" t="s">
        <v>215</v>
      </c>
      <c r="C129" s="218">
        <v>155.7</v>
      </c>
      <c r="D129" s="218">
        <v>155.7</v>
      </c>
      <c r="E129" s="53"/>
      <c r="F129" s="285"/>
      <c r="G129" s="53"/>
      <c r="H129" s="97">
        <f t="shared" si="3"/>
        <v>0</v>
      </c>
      <c r="I129" s="98">
        <f t="shared" si="2"/>
        <v>-155.7</v>
      </c>
      <c r="J129" s="86"/>
    </row>
    <row r="130" spans="1:10" ht="23.25" customHeight="1" thickBot="1">
      <c r="A130" s="42" t="s">
        <v>243</v>
      </c>
      <c r="B130" s="197" t="s">
        <v>242</v>
      </c>
      <c r="C130" s="218"/>
      <c r="D130" s="218"/>
      <c r="E130" s="53"/>
      <c r="F130" s="285"/>
      <c r="G130" s="47"/>
      <c r="H130" s="97"/>
      <c r="I130" s="98">
        <f t="shared" si="2"/>
        <v>0</v>
      </c>
      <c r="J130" s="86"/>
    </row>
    <row r="131" spans="1:10" ht="45" customHeight="1" thickBot="1">
      <c r="A131" s="42" t="s">
        <v>244</v>
      </c>
      <c r="B131" s="197" t="s">
        <v>245</v>
      </c>
      <c r="C131" s="218"/>
      <c r="D131" s="218"/>
      <c r="E131" s="53"/>
      <c r="F131" s="285"/>
      <c r="G131" s="47"/>
      <c r="H131" s="97"/>
      <c r="I131" s="98">
        <f t="shared" si="2"/>
        <v>0</v>
      </c>
      <c r="J131" s="86"/>
    </row>
    <row r="132" spans="1:9" ht="14.25" customHeight="1" thickBot="1">
      <c r="A132" s="42" t="s">
        <v>246</v>
      </c>
      <c r="B132" s="195" t="s">
        <v>213</v>
      </c>
      <c r="C132" s="218">
        <v>664.7</v>
      </c>
      <c r="D132" s="218">
        <v>664.7</v>
      </c>
      <c r="E132" s="53">
        <v>141.3</v>
      </c>
      <c r="F132" s="285"/>
      <c r="G132" s="55">
        <v>98.60048</v>
      </c>
      <c r="H132" s="97">
        <f t="shared" si="3"/>
        <v>21.25771024522341</v>
      </c>
      <c r="I132" s="98">
        <f t="shared" si="2"/>
        <v>-523.4000000000001</v>
      </c>
    </row>
    <row r="133" spans="1:9" ht="11.25" customHeight="1" thickBot="1">
      <c r="A133" s="42" t="s">
        <v>247</v>
      </c>
      <c r="B133" s="196" t="s">
        <v>210</v>
      </c>
      <c r="C133" s="212">
        <v>1215.6</v>
      </c>
      <c r="D133" s="212">
        <v>1215.6</v>
      </c>
      <c r="E133" s="53">
        <v>152.7436</v>
      </c>
      <c r="F133" s="285"/>
      <c r="G133" s="53">
        <v>153.59144</v>
      </c>
      <c r="H133" s="97">
        <f t="shared" si="3"/>
        <v>12.565284633102994</v>
      </c>
      <c r="I133" s="98">
        <f t="shared" si="2"/>
        <v>-1062.8564</v>
      </c>
    </row>
    <row r="134" spans="1:9" ht="24.75" customHeight="1" thickBot="1">
      <c r="A134" s="42" t="s">
        <v>218</v>
      </c>
      <c r="B134" s="195" t="s">
        <v>219</v>
      </c>
      <c r="C134" s="218">
        <v>86</v>
      </c>
      <c r="D134" s="218">
        <v>86</v>
      </c>
      <c r="E134" s="53"/>
      <c r="F134" s="285"/>
      <c r="G134" s="68"/>
      <c r="H134" s="97">
        <f t="shared" si="3"/>
        <v>0</v>
      </c>
      <c r="I134" s="98">
        <f t="shared" si="2"/>
        <v>-86</v>
      </c>
    </row>
    <row r="135" spans="1:9" ht="12.75" thickBot="1">
      <c r="A135" s="42"/>
      <c r="B135" s="5" t="s">
        <v>222</v>
      </c>
      <c r="C135" s="219"/>
      <c r="D135" s="219"/>
      <c r="E135" s="53"/>
      <c r="F135" s="285"/>
      <c r="G135" s="68"/>
      <c r="H135" s="97"/>
      <c r="I135" s="98">
        <f t="shared" si="2"/>
        <v>0</v>
      </c>
    </row>
    <row r="136" spans="1:9" ht="11.25" customHeight="1" thickBot="1">
      <c r="A136" s="169" t="s">
        <v>248</v>
      </c>
      <c r="B136" s="182" t="s">
        <v>86</v>
      </c>
      <c r="C136" s="209">
        <f>C137</f>
        <v>35939</v>
      </c>
      <c r="D136" s="209">
        <f>D137</f>
        <v>35939</v>
      </c>
      <c r="E136" s="3">
        <f>E137</f>
        <v>4329</v>
      </c>
      <c r="F136" s="43">
        <f>F137</f>
        <v>0</v>
      </c>
      <c r="G136" s="43">
        <f>G137</f>
        <v>4503</v>
      </c>
      <c r="H136" s="97">
        <f t="shared" si="3"/>
        <v>12.045410278527505</v>
      </c>
      <c r="I136" s="98">
        <f t="shared" si="2"/>
        <v>-31610</v>
      </c>
    </row>
    <row r="137" spans="1:9" ht="11.25" customHeight="1" thickBot="1">
      <c r="A137" s="183" t="s">
        <v>249</v>
      </c>
      <c r="B137" s="184" t="s">
        <v>87</v>
      </c>
      <c r="C137" s="220">
        <v>35939</v>
      </c>
      <c r="D137" s="220">
        <v>35939</v>
      </c>
      <c r="E137" s="55">
        <v>4329</v>
      </c>
      <c r="G137" s="55">
        <v>4503</v>
      </c>
      <c r="H137" s="97">
        <f t="shared" si="3"/>
        <v>12.045410278527505</v>
      </c>
      <c r="I137" s="98">
        <f aca="true" t="shared" si="4" ref="I137:I160">E137-C137</f>
        <v>-31610</v>
      </c>
    </row>
    <row r="138" spans="1:9" ht="11.25" customHeight="1" thickBot="1">
      <c r="A138" s="168" t="s">
        <v>88</v>
      </c>
      <c r="B138" s="286" t="s">
        <v>104</v>
      </c>
      <c r="C138" s="208">
        <f>C149+C150+C140+C144+C142</f>
        <v>37610.206</v>
      </c>
      <c r="D138" s="208">
        <f>D149+D150+D140+D144+D142</f>
        <v>37656.206</v>
      </c>
      <c r="E138" s="1">
        <f>E149+E150+E140+E144+E142+E141+E143+E147+E148+E145+E146</f>
        <v>3373.47394</v>
      </c>
      <c r="F138" s="281">
        <f>F149+F150+F140+F144+F142+F141+F143+F147+F148</f>
        <v>0</v>
      </c>
      <c r="G138" s="1">
        <f>G139+G143+G145+G149+G150+G144+G147+G148+G146</f>
        <v>2402.509</v>
      </c>
      <c r="H138" s="97">
        <f t="shared" si="3"/>
        <v>8.9695704937112</v>
      </c>
      <c r="I138" s="98">
        <f t="shared" si="4"/>
        <v>-34236.732059999995</v>
      </c>
    </row>
    <row r="139" spans="1:9" ht="11.25" customHeight="1" thickBot="1">
      <c r="A139" s="168" t="s">
        <v>89</v>
      </c>
      <c r="B139" s="286" t="s">
        <v>104</v>
      </c>
      <c r="C139" s="208"/>
      <c r="D139" s="208"/>
      <c r="E139" s="1">
        <f>E140+E141+E143</f>
        <v>0</v>
      </c>
      <c r="F139" s="132"/>
      <c r="G139" s="1">
        <f>G140+G141+G142</f>
        <v>0</v>
      </c>
      <c r="H139" s="97"/>
      <c r="I139" s="98">
        <f t="shared" si="4"/>
        <v>0</v>
      </c>
    </row>
    <row r="140" spans="1:9" ht="11.25" customHeight="1" thickBot="1">
      <c r="A140" s="125" t="s">
        <v>89</v>
      </c>
      <c r="B140" s="198" t="s">
        <v>183</v>
      </c>
      <c r="C140" s="210"/>
      <c r="D140" s="210"/>
      <c r="E140" s="54"/>
      <c r="F140" s="108"/>
      <c r="G140" s="54"/>
      <c r="H140" s="97"/>
      <c r="I140" s="98">
        <f t="shared" si="4"/>
        <v>0</v>
      </c>
    </row>
    <row r="141" spans="1:9" ht="11.25" customHeight="1" thickBot="1">
      <c r="A141" s="125" t="s">
        <v>89</v>
      </c>
      <c r="B141" s="199" t="s">
        <v>180</v>
      </c>
      <c r="C141" s="212"/>
      <c r="D141" s="212"/>
      <c r="E141" s="54"/>
      <c r="F141" s="108"/>
      <c r="G141" s="82"/>
      <c r="H141" s="97"/>
      <c r="I141" s="98">
        <f t="shared" si="4"/>
        <v>0</v>
      </c>
    </row>
    <row r="142" spans="1:9" ht="24" customHeight="1" thickBot="1">
      <c r="A142" s="125" t="s">
        <v>89</v>
      </c>
      <c r="B142" s="121" t="s">
        <v>151</v>
      </c>
      <c r="C142" s="212"/>
      <c r="D142" s="212"/>
      <c r="E142" s="54"/>
      <c r="F142" s="108"/>
      <c r="G142" s="54"/>
      <c r="H142" s="97"/>
      <c r="I142" s="98">
        <f t="shared" si="4"/>
        <v>0</v>
      </c>
    </row>
    <row r="143" spans="1:9" ht="11.25" customHeight="1" thickBot="1">
      <c r="A143" s="125" t="s">
        <v>188</v>
      </c>
      <c r="B143" s="194" t="s">
        <v>189</v>
      </c>
      <c r="C143" s="212"/>
      <c r="D143" s="212"/>
      <c r="E143" s="54"/>
      <c r="F143" s="108"/>
      <c r="G143" s="54"/>
      <c r="H143" s="97"/>
      <c r="I143" s="98">
        <f t="shared" si="4"/>
        <v>0</v>
      </c>
    </row>
    <row r="144" spans="1:9" ht="11.25" customHeight="1" thickBot="1">
      <c r="A144" s="130" t="s">
        <v>202</v>
      </c>
      <c r="B144" s="122" t="s">
        <v>203</v>
      </c>
      <c r="C144" s="218"/>
      <c r="D144" s="218"/>
      <c r="E144" s="54"/>
      <c r="F144" s="108"/>
      <c r="G144" s="82"/>
      <c r="H144" s="97"/>
      <c r="I144" s="98">
        <f t="shared" si="4"/>
        <v>0</v>
      </c>
    </row>
    <row r="145" spans="1:9" ht="24" customHeight="1" thickBot="1">
      <c r="A145" s="130" t="s">
        <v>135</v>
      </c>
      <c r="B145" s="121" t="s">
        <v>136</v>
      </c>
      <c r="C145" s="218"/>
      <c r="D145" s="218"/>
      <c r="E145" s="53"/>
      <c r="F145" s="106"/>
      <c r="G145" s="53"/>
      <c r="H145" s="97"/>
      <c r="I145" s="98">
        <f t="shared" si="4"/>
        <v>0</v>
      </c>
    </row>
    <row r="146" spans="1:9" ht="25.5" customHeight="1" thickBot="1">
      <c r="A146" s="118" t="s">
        <v>137</v>
      </c>
      <c r="B146" s="121" t="s">
        <v>138</v>
      </c>
      <c r="C146" s="221"/>
      <c r="D146" s="221"/>
      <c r="E146" s="47"/>
      <c r="F146" s="124"/>
      <c r="G146" s="47"/>
      <c r="H146" s="97"/>
      <c r="I146" s="98">
        <f t="shared" si="4"/>
        <v>0</v>
      </c>
    </row>
    <row r="147" spans="1:9" ht="11.25" customHeight="1" thickBot="1">
      <c r="A147" s="130" t="s">
        <v>190</v>
      </c>
      <c r="B147" s="200" t="s">
        <v>191</v>
      </c>
      <c r="C147" s="211"/>
      <c r="D147" s="211"/>
      <c r="E147" s="55"/>
      <c r="F147" s="112"/>
      <c r="G147" s="80"/>
      <c r="H147" s="97"/>
      <c r="I147" s="98">
        <f t="shared" si="4"/>
        <v>0</v>
      </c>
    </row>
    <row r="148" spans="1:9" ht="11.25" customHeight="1" thickBot="1">
      <c r="A148" s="130" t="s">
        <v>192</v>
      </c>
      <c r="B148" s="201" t="s">
        <v>193</v>
      </c>
      <c r="C148" s="211"/>
      <c r="D148" s="211"/>
      <c r="E148" s="55"/>
      <c r="F148" s="112"/>
      <c r="G148" s="55"/>
      <c r="H148" s="97"/>
      <c r="I148" s="98">
        <f t="shared" si="4"/>
        <v>0</v>
      </c>
    </row>
    <row r="149" spans="1:9" ht="11.25" customHeight="1" thickBot="1">
      <c r="A149" s="168" t="s">
        <v>274</v>
      </c>
      <c r="B149" s="202" t="s">
        <v>101</v>
      </c>
      <c r="C149" s="208">
        <v>37610.206</v>
      </c>
      <c r="D149" s="208">
        <v>37656.206</v>
      </c>
      <c r="E149" s="1">
        <v>3373.47394</v>
      </c>
      <c r="F149" s="132"/>
      <c r="G149" s="1">
        <v>2402.509</v>
      </c>
      <c r="H149" s="97">
        <f>E149/C149*100</f>
        <v>8.9695704937112</v>
      </c>
      <c r="I149" s="98">
        <f t="shared" si="4"/>
        <v>-34236.732059999995</v>
      </c>
    </row>
    <row r="150" spans="1:9" ht="11.25" customHeight="1" thickBot="1">
      <c r="A150" s="113" t="s">
        <v>90</v>
      </c>
      <c r="B150" s="203" t="s">
        <v>177</v>
      </c>
      <c r="C150" s="222">
        <f>C153+C151+C154</f>
        <v>0</v>
      </c>
      <c r="D150" s="222">
        <f>D153+D151+D154</f>
        <v>0</v>
      </c>
      <c r="E150" s="45">
        <f>E153+E151+E154+E152+E155</f>
        <v>0</v>
      </c>
      <c r="F150" s="156"/>
      <c r="G150" s="45">
        <f>G153+G151+G154+G152+G155</f>
        <v>0</v>
      </c>
      <c r="H150" s="97"/>
      <c r="I150" s="98">
        <f t="shared" si="4"/>
        <v>0</v>
      </c>
    </row>
    <row r="151" spans="1:9" ht="24" customHeight="1" thickBot="1">
      <c r="A151" s="125" t="s">
        <v>91</v>
      </c>
      <c r="B151" s="193" t="s">
        <v>198</v>
      </c>
      <c r="C151" s="216"/>
      <c r="D151" s="216"/>
      <c r="E151" s="54"/>
      <c r="F151" s="101"/>
      <c r="G151" s="54"/>
      <c r="H151" s="97"/>
      <c r="I151" s="98">
        <f t="shared" si="4"/>
        <v>0</v>
      </c>
    </row>
    <row r="152" spans="1:9" ht="25.5" customHeight="1" thickBot="1">
      <c r="A152" s="125" t="s">
        <v>91</v>
      </c>
      <c r="B152" s="193" t="s">
        <v>186</v>
      </c>
      <c r="C152" s="216"/>
      <c r="D152" s="216"/>
      <c r="E152" s="54"/>
      <c r="F152" s="101"/>
      <c r="G152" s="54"/>
      <c r="H152" s="97"/>
      <c r="I152" s="98">
        <f t="shared" si="4"/>
        <v>0</v>
      </c>
    </row>
    <row r="153" spans="1:9" ht="11.25" customHeight="1" thickBot="1">
      <c r="A153" s="125" t="s">
        <v>91</v>
      </c>
      <c r="B153" s="204" t="s">
        <v>178</v>
      </c>
      <c r="C153" s="210"/>
      <c r="D153" s="210"/>
      <c r="E153" s="54"/>
      <c r="F153" s="108"/>
      <c r="G153" s="54"/>
      <c r="H153" s="97"/>
      <c r="I153" s="98">
        <f t="shared" si="4"/>
        <v>0</v>
      </c>
    </row>
    <row r="154" spans="1:9" ht="11.25" customHeight="1" thickBot="1">
      <c r="A154" s="125" t="s">
        <v>91</v>
      </c>
      <c r="B154" s="121" t="s">
        <v>185</v>
      </c>
      <c r="C154" s="214"/>
      <c r="D154" s="214"/>
      <c r="E154" s="54"/>
      <c r="F154" s="108"/>
      <c r="G154" s="54"/>
      <c r="H154" s="97"/>
      <c r="I154" s="98">
        <f t="shared" si="4"/>
        <v>0</v>
      </c>
    </row>
    <row r="155" spans="1:9" ht="11.25" customHeight="1" thickBot="1">
      <c r="A155" s="125" t="s">
        <v>91</v>
      </c>
      <c r="B155" s="200" t="s">
        <v>208</v>
      </c>
      <c r="C155" s="214"/>
      <c r="D155" s="214"/>
      <c r="E155" s="54"/>
      <c r="F155" s="108"/>
      <c r="G155" s="54"/>
      <c r="H155" s="97"/>
      <c r="I155" s="98">
        <f t="shared" si="4"/>
        <v>0</v>
      </c>
    </row>
    <row r="156" spans="1:9" ht="11.25" customHeight="1" thickBot="1">
      <c r="A156" s="185" t="s">
        <v>120</v>
      </c>
      <c r="B156" s="205" t="s">
        <v>117</v>
      </c>
      <c r="C156" s="223"/>
      <c r="D156" s="223"/>
      <c r="E156" s="61"/>
      <c r="F156" s="108"/>
      <c r="G156" s="61"/>
      <c r="H156" s="97"/>
      <c r="I156" s="98">
        <f t="shared" si="4"/>
        <v>0</v>
      </c>
    </row>
    <row r="157" spans="1:9" ht="11.25" customHeight="1" thickBot="1">
      <c r="A157" s="185" t="s">
        <v>113</v>
      </c>
      <c r="B157" s="206" t="s">
        <v>70</v>
      </c>
      <c r="C157" s="223"/>
      <c r="D157" s="223"/>
      <c r="E157" s="48">
        <v>8.18266</v>
      </c>
      <c r="F157" s="186"/>
      <c r="G157" s="48">
        <v>8</v>
      </c>
      <c r="H157" s="97"/>
      <c r="I157" s="98">
        <f t="shared" si="4"/>
        <v>8.18266</v>
      </c>
    </row>
    <row r="158" spans="1:9" ht="11.25" customHeight="1" thickBot="1">
      <c r="A158" s="118" t="s">
        <v>139</v>
      </c>
      <c r="B158" s="207" t="s">
        <v>166</v>
      </c>
      <c r="C158" s="215"/>
      <c r="D158" s="215"/>
      <c r="E158" s="53"/>
      <c r="F158" s="106"/>
      <c r="G158" s="53"/>
      <c r="H158" s="97"/>
      <c r="I158" s="98">
        <f t="shared" si="4"/>
        <v>0</v>
      </c>
    </row>
    <row r="159" spans="1:9" ht="11.25" customHeight="1" thickBot="1">
      <c r="A159" s="185" t="s">
        <v>114</v>
      </c>
      <c r="B159" s="206" t="s">
        <v>71</v>
      </c>
      <c r="C159" s="224"/>
      <c r="D159" s="224"/>
      <c r="E159" s="48">
        <v>-0.00128</v>
      </c>
      <c r="F159" s="186"/>
      <c r="G159" s="48">
        <v>-6.95564</v>
      </c>
      <c r="H159" s="97"/>
      <c r="I159" s="98">
        <f t="shared" si="4"/>
        <v>-0.00128</v>
      </c>
    </row>
    <row r="160" spans="1:9" ht="11.25" customHeight="1" thickBot="1">
      <c r="A160" s="168"/>
      <c r="B160" s="286" t="s">
        <v>92</v>
      </c>
      <c r="C160" s="208">
        <f>C8+C85</f>
        <v>407134.506</v>
      </c>
      <c r="D160" s="208">
        <f>D8+D85</f>
        <v>408150.506</v>
      </c>
      <c r="E160" s="1">
        <f>E85+E8</f>
        <v>68218.68175</v>
      </c>
      <c r="F160" s="225">
        <f>F85+F8</f>
        <v>0</v>
      </c>
      <c r="G160" s="1">
        <f>G8+G85</f>
        <v>57640.473190000004</v>
      </c>
      <c r="H160" s="97">
        <f>E160/C160*100</f>
        <v>16.755809381089403</v>
      </c>
      <c r="I160" s="98">
        <f t="shared" si="4"/>
        <v>-338915.82425</v>
      </c>
    </row>
    <row r="161" spans="1:9" ht="11.25" customHeight="1">
      <c r="A161" s="40"/>
      <c r="B161" s="49"/>
      <c r="C161" s="49"/>
      <c r="D161" s="49"/>
      <c r="F161" s="84"/>
      <c r="G161" s="84"/>
      <c r="H161" s="187"/>
      <c r="I161" s="188"/>
    </row>
    <row r="162" spans="1:8" ht="11.25" customHeight="1">
      <c r="A162" s="52" t="s">
        <v>199</v>
      </c>
      <c r="B162" s="52"/>
      <c r="C162" s="50"/>
      <c r="D162" s="50"/>
      <c r="E162" s="76"/>
      <c r="F162" s="187"/>
      <c r="G162" s="76"/>
      <c r="H162" s="52"/>
    </row>
    <row r="163" spans="1:8" ht="11.25" customHeight="1">
      <c r="A163" s="52" t="s">
        <v>175</v>
      </c>
      <c r="B163" s="51"/>
      <c r="C163" s="51"/>
      <c r="D163" s="51"/>
      <c r="E163" s="76" t="s">
        <v>200</v>
      </c>
      <c r="F163" s="85"/>
      <c r="G163" s="85"/>
      <c r="H163" s="52"/>
    </row>
    <row r="164" spans="1:8" ht="11.25" customHeight="1">
      <c r="A164" s="52"/>
      <c r="B164" s="51"/>
      <c r="C164" s="51"/>
      <c r="D164" s="51"/>
      <c r="E164" s="76"/>
      <c r="F164" s="85"/>
      <c r="G164" s="85"/>
      <c r="H164" s="52"/>
    </row>
    <row r="165" spans="1:7" ht="11.25" customHeight="1">
      <c r="A165" s="189" t="s">
        <v>264</v>
      </c>
      <c r="B165" s="52"/>
      <c r="C165" s="52"/>
      <c r="D165" s="52"/>
      <c r="E165" s="77"/>
      <c r="F165" s="86"/>
      <c r="G165" s="77"/>
    </row>
    <row r="166" spans="1:7" ht="11.25" customHeight="1">
      <c r="A166" s="189" t="s">
        <v>176</v>
      </c>
      <c r="C166" s="52"/>
      <c r="D166" s="52"/>
      <c r="E166" s="77"/>
      <c r="F166" s="86"/>
      <c r="G166" s="86"/>
    </row>
    <row r="167" spans="1:6" ht="11.25" customHeight="1">
      <c r="A167" s="40"/>
      <c r="F167" s="2"/>
    </row>
    <row r="168" ht="11.25" customHeight="1">
      <c r="A168" s="40"/>
    </row>
    <row r="169" ht="11.25" customHeight="1">
      <c r="A169" s="40"/>
    </row>
    <row r="170" ht="11.25" customHeight="1">
      <c r="A170" s="40"/>
    </row>
    <row r="171" ht="11.25" customHeight="1">
      <c r="A171" s="40"/>
    </row>
    <row r="172" ht="11.25" customHeight="1">
      <c r="A172" s="40"/>
    </row>
    <row r="173" ht="11.25" customHeight="1">
      <c r="A173" s="40"/>
    </row>
  </sheetData>
  <sheetProtection/>
  <mergeCells count="1">
    <mergeCell ref="H5:I5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74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21.25390625" style="102" customWidth="1"/>
    <col min="2" max="2" width="72.75390625" style="40" customWidth="1"/>
    <col min="3" max="4" width="11.125" style="40" customWidth="1"/>
    <col min="5" max="5" width="11.75390625" style="2" customWidth="1"/>
    <col min="6" max="6" width="11.00390625" style="40" hidden="1" customWidth="1"/>
    <col min="7" max="7" width="10.875" style="40" customWidth="1"/>
    <col min="8" max="8" width="8.375" style="40" customWidth="1"/>
    <col min="9" max="9" width="11.625" style="40" customWidth="1"/>
    <col min="10" max="16384" width="9.125" style="87" customWidth="1"/>
  </cols>
  <sheetData>
    <row r="1" spans="1:4" ht="11.25" customHeight="1">
      <c r="A1" s="40"/>
      <c r="B1" s="58" t="s">
        <v>211</v>
      </c>
      <c r="C1" s="58"/>
      <c r="D1" s="58"/>
    </row>
    <row r="2" spans="1:4" ht="11.25" customHeight="1">
      <c r="A2" s="40"/>
      <c r="B2" s="58" t="s">
        <v>0</v>
      </c>
      <c r="C2" s="58"/>
      <c r="D2" s="58"/>
    </row>
    <row r="3" spans="1:7" ht="11.25" customHeight="1">
      <c r="A3" s="40"/>
      <c r="B3" s="58" t="s">
        <v>1</v>
      </c>
      <c r="C3" s="58"/>
      <c r="D3" s="58"/>
      <c r="E3" s="69"/>
      <c r="G3" s="78"/>
    </row>
    <row r="4" spans="1:9" ht="11.25" customHeight="1" thickBot="1">
      <c r="A4" s="40"/>
      <c r="B4" s="58" t="s">
        <v>279</v>
      </c>
      <c r="C4" s="58"/>
      <c r="D4" s="58"/>
      <c r="H4" s="49"/>
      <c r="I4" s="49"/>
    </row>
    <row r="5" spans="1:9" s="86" customFormat="1" ht="11.25" customHeight="1" thickBot="1">
      <c r="A5" s="88" t="s">
        <v>2</v>
      </c>
      <c r="B5" s="89"/>
      <c r="C5" s="59" t="s">
        <v>118</v>
      </c>
      <c r="D5" s="59" t="s">
        <v>217</v>
      </c>
      <c r="E5" s="70" t="s">
        <v>3</v>
      </c>
      <c r="F5" s="90"/>
      <c r="G5" s="59" t="s">
        <v>3</v>
      </c>
      <c r="H5" s="325" t="s">
        <v>97</v>
      </c>
      <c r="I5" s="326"/>
    </row>
    <row r="6" spans="1:9" s="86" customFormat="1" ht="11.25" customHeight="1">
      <c r="A6" s="91" t="s">
        <v>4</v>
      </c>
      <c r="B6" s="60" t="s">
        <v>5</v>
      </c>
      <c r="C6" s="60" t="s">
        <v>96</v>
      </c>
      <c r="D6" s="60" t="s">
        <v>96</v>
      </c>
      <c r="E6" s="71" t="s">
        <v>257</v>
      </c>
      <c r="F6" s="71" t="s">
        <v>257</v>
      </c>
      <c r="G6" s="71" t="s">
        <v>257</v>
      </c>
      <c r="H6" s="59" t="s">
        <v>8</v>
      </c>
      <c r="I6" s="89" t="s">
        <v>9</v>
      </c>
    </row>
    <row r="7" spans="1:9" ht="11.25" customHeight="1" thickBot="1">
      <c r="A7" s="92" t="s">
        <v>7</v>
      </c>
      <c r="B7" s="93"/>
      <c r="C7" s="60" t="s">
        <v>6</v>
      </c>
      <c r="D7" s="60" t="s">
        <v>6</v>
      </c>
      <c r="E7" s="72">
        <v>2018</v>
      </c>
      <c r="G7" s="60">
        <v>2017</v>
      </c>
      <c r="H7" s="94"/>
      <c r="I7" s="94"/>
    </row>
    <row r="8" spans="1:9" s="52" customFormat="1" ht="11.25" customHeight="1" thickBot="1">
      <c r="A8" s="95" t="s">
        <v>10</v>
      </c>
      <c r="B8" s="96" t="s">
        <v>11</v>
      </c>
      <c r="C8" s="1">
        <f>C9+C15+C24+C44+C55+C81+C32+C54+C52</f>
        <v>69299</v>
      </c>
      <c r="D8" s="1">
        <f>D9+D15+D24+D44+D55+D81+D32+D54+D52</f>
        <v>69299</v>
      </c>
      <c r="E8" s="1">
        <f>E9+E15+E24+E44+E55+E81+E32+E54+E52+E30+E51+E53</f>
        <v>17225.56671</v>
      </c>
      <c r="F8" s="1">
        <f>F9+F15+F24+F44+F55+F81+F32+F54+F52</f>
        <v>0</v>
      </c>
      <c r="G8" s="1">
        <f>G9+G15+G24+G44+G55+G81+G32+G54+G52+G14+G30</f>
        <v>13555.28552</v>
      </c>
      <c r="H8" s="97">
        <f>E8/C8*100</f>
        <v>24.856876304131372</v>
      </c>
      <c r="I8" s="98">
        <f>E8-C8</f>
        <v>-52073.43329</v>
      </c>
    </row>
    <row r="9" spans="1:9" s="51" customFormat="1" ht="15" customHeight="1" thickBot="1">
      <c r="A9" s="99" t="s">
        <v>12</v>
      </c>
      <c r="B9" s="100" t="s">
        <v>13</v>
      </c>
      <c r="C9" s="61">
        <f>C10</f>
        <v>44856</v>
      </c>
      <c r="D9" s="61">
        <f>D10</f>
        <v>44856</v>
      </c>
      <c r="E9" s="61">
        <f>E10</f>
        <v>12636.567360000001</v>
      </c>
      <c r="F9" s="101">
        <f>F10</f>
        <v>0</v>
      </c>
      <c r="G9" s="61">
        <f>G10</f>
        <v>9204.81553</v>
      </c>
      <c r="H9" s="97">
        <f aca="true" t="shared" si="0" ref="H9:H71">E9/C9*100</f>
        <v>28.171409309791333</v>
      </c>
      <c r="I9" s="98">
        <f aca="true" t="shared" si="1" ref="I9:I72">E9-C9</f>
        <v>-32219.43264</v>
      </c>
    </row>
    <row r="10" spans="1:9" ht="11.25" customHeight="1" thickBot="1">
      <c r="A10" s="102" t="s">
        <v>14</v>
      </c>
      <c r="B10" s="103" t="s">
        <v>15</v>
      </c>
      <c r="C10" s="55">
        <f>C11+C12+C13</f>
        <v>44856</v>
      </c>
      <c r="D10" s="55">
        <f>D11+D12+D13</f>
        <v>44856</v>
      </c>
      <c r="E10" s="55">
        <f>E11+E12+E13</f>
        <v>12636.567360000001</v>
      </c>
      <c r="F10" s="55">
        <f>F11+F12+F13</f>
        <v>0</v>
      </c>
      <c r="G10" s="55">
        <f>G11+G12+G13</f>
        <v>9204.81553</v>
      </c>
      <c r="H10" s="97">
        <f t="shared" si="0"/>
        <v>28.171409309791333</v>
      </c>
      <c r="I10" s="98">
        <f t="shared" si="1"/>
        <v>-32219.43264</v>
      </c>
    </row>
    <row r="11" spans="1:9" ht="26.25" customHeight="1" thickBot="1">
      <c r="A11" s="104" t="s">
        <v>121</v>
      </c>
      <c r="B11" s="105" t="s">
        <v>130</v>
      </c>
      <c r="C11" s="53">
        <v>44575</v>
      </c>
      <c r="D11" s="53">
        <v>44575</v>
      </c>
      <c r="E11" s="53">
        <v>12558.47882</v>
      </c>
      <c r="F11" s="106"/>
      <c r="G11" s="53">
        <v>9184.22149</v>
      </c>
      <c r="H11" s="97">
        <f t="shared" si="0"/>
        <v>28.173816758272572</v>
      </c>
      <c r="I11" s="98">
        <f t="shared" si="1"/>
        <v>-32016.52118</v>
      </c>
    </row>
    <row r="12" spans="1:9" ht="62.25" customHeight="1" thickBot="1">
      <c r="A12" s="104" t="s">
        <v>122</v>
      </c>
      <c r="B12" s="107" t="s">
        <v>131</v>
      </c>
      <c r="C12" s="54">
        <v>113</v>
      </c>
      <c r="D12" s="54">
        <v>113</v>
      </c>
      <c r="E12" s="54">
        <v>66.02706</v>
      </c>
      <c r="F12" s="108"/>
      <c r="G12" s="54">
        <v>4.87211</v>
      </c>
      <c r="H12" s="97">
        <f t="shared" si="0"/>
        <v>58.43102654867257</v>
      </c>
      <c r="I12" s="98">
        <f t="shared" si="1"/>
        <v>-46.972939999999994</v>
      </c>
    </row>
    <row r="13" spans="1:9" ht="24" customHeight="1" thickBot="1">
      <c r="A13" s="104" t="s">
        <v>123</v>
      </c>
      <c r="B13" s="109" t="s">
        <v>124</v>
      </c>
      <c r="C13" s="53">
        <v>168</v>
      </c>
      <c r="D13" s="53">
        <v>168</v>
      </c>
      <c r="E13" s="53">
        <v>12.06148</v>
      </c>
      <c r="F13" s="106"/>
      <c r="G13" s="53">
        <v>15.72193</v>
      </c>
      <c r="H13" s="97">
        <f t="shared" si="0"/>
        <v>7.179452380952381</v>
      </c>
      <c r="I13" s="98">
        <f t="shared" si="1"/>
        <v>-155.93852</v>
      </c>
    </row>
    <row r="14" spans="1:9" ht="15" customHeight="1" thickBot="1">
      <c r="A14" s="110" t="s">
        <v>141</v>
      </c>
      <c r="B14" s="111" t="s">
        <v>140</v>
      </c>
      <c r="C14" s="55"/>
      <c r="D14" s="55"/>
      <c r="E14" s="55"/>
      <c r="F14" s="112"/>
      <c r="G14" s="56"/>
      <c r="H14" s="97"/>
      <c r="I14" s="98">
        <f t="shared" si="1"/>
        <v>0</v>
      </c>
    </row>
    <row r="15" spans="1:9" s="116" customFormat="1" ht="11.25" customHeight="1" thickBot="1">
      <c r="A15" s="113" t="s">
        <v>16</v>
      </c>
      <c r="B15" s="114" t="s">
        <v>17</v>
      </c>
      <c r="C15" s="1">
        <f>C16+C21+C22+C23</f>
        <v>14459</v>
      </c>
      <c r="D15" s="1">
        <f>D16+D21+D22+D23</f>
        <v>14459</v>
      </c>
      <c r="E15" s="1">
        <f>E16+E21+E22+E23</f>
        <v>2964.3359</v>
      </c>
      <c r="F15" s="168">
        <f>F16+F21+F22+F23</f>
        <v>0</v>
      </c>
      <c r="G15" s="1">
        <f>G16+G21+G22+G23</f>
        <v>2856.0957</v>
      </c>
      <c r="H15" s="97">
        <f t="shared" si="0"/>
        <v>20.501666090324367</v>
      </c>
      <c r="I15" s="98">
        <f t="shared" si="1"/>
        <v>-11494.6641</v>
      </c>
    </row>
    <row r="16" spans="1:9" s="116" customFormat="1" ht="11.25" customHeight="1" thickBot="1">
      <c r="A16" s="102" t="s">
        <v>93</v>
      </c>
      <c r="B16" s="117" t="s">
        <v>102</v>
      </c>
      <c r="C16" s="54">
        <f>C17+C18+C19</f>
        <v>10775</v>
      </c>
      <c r="D16" s="54">
        <f>D17+D18+D19</f>
        <v>10775</v>
      </c>
      <c r="E16" s="54">
        <f>E17+E18+E19</f>
        <v>1783.9234299999998</v>
      </c>
      <c r="F16" s="191">
        <f>F17+F18</f>
        <v>0</v>
      </c>
      <c r="G16" s="54">
        <f>G17+G18+G19</f>
        <v>1082.41868</v>
      </c>
      <c r="H16" s="97">
        <f t="shared" si="0"/>
        <v>16.556133921113688</v>
      </c>
      <c r="I16" s="98">
        <f t="shared" si="1"/>
        <v>-8991.076570000001</v>
      </c>
    </row>
    <row r="17" spans="1:9" s="116" customFormat="1" ht="15.75" customHeight="1" thickBot="1">
      <c r="A17" s="118" t="s">
        <v>94</v>
      </c>
      <c r="B17" s="119" t="s">
        <v>103</v>
      </c>
      <c r="C17" s="62">
        <v>6267</v>
      </c>
      <c r="D17" s="62">
        <v>6267</v>
      </c>
      <c r="E17" s="53">
        <v>617.89601</v>
      </c>
      <c r="F17" s="120"/>
      <c r="G17" s="53">
        <v>385.71605</v>
      </c>
      <c r="H17" s="97">
        <f t="shared" si="0"/>
        <v>9.859518270304772</v>
      </c>
      <c r="I17" s="98">
        <f t="shared" si="1"/>
        <v>-5649.10399</v>
      </c>
    </row>
    <row r="18" spans="1:9" ht="26.25" customHeight="1" thickBot="1">
      <c r="A18" s="118" t="s">
        <v>95</v>
      </c>
      <c r="B18" s="121" t="s">
        <v>255</v>
      </c>
      <c r="C18" s="41">
        <v>4508</v>
      </c>
      <c r="D18" s="41">
        <v>4508</v>
      </c>
      <c r="E18" s="68">
        <v>1166.02742</v>
      </c>
      <c r="F18" s="130"/>
      <c r="G18" s="55">
        <v>674.63536</v>
      </c>
      <c r="H18" s="97">
        <f t="shared" si="0"/>
        <v>25.865736912156162</v>
      </c>
      <c r="I18" s="98">
        <f t="shared" si="1"/>
        <v>-3341.97258</v>
      </c>
    </row>
    <row r="19" spans="1:9" ht="12.75" customHeight="1" thickBot="1">
      <c r="A19" s="118" t="s">
        <v>227</v>
      </c>
      <c r="B19" s="122" t="s">
        <v>256</v>
      </c>
      <c r="C19" s="41"/>
      <c r="D19" s="41"/>
      <c r="E19" s="68"/>
      <c r="F19" s="130"/>
      <c r="G19" s="53">
        <v>22.06727</v>
      </c>
      <c r="H19" s="97"/>
      <c r="I19" s="98">
        <f t="shared" si="1"/>
        <v>0</v>
      </c>
    </row>
    <row r="20" spans="1:9" ht="11.25" customHeight="1" thickBot="1">
      <c r="A20" s="118" t="s">
        <v>18</v>
      </c>
      <c r="B20" s="123" t="s">
        <v>19</v>
      </c>
      <c r="C20" s="47"/>
      <c r="D20" s="47"/>
      <c r="E20" s="47"/>
      <c r="F20" s="124"/>
      <c r="G20" s="54"/>
      <c r="H20" s="97"/>
      <c r="I20" s="98">
        <f t="shared" si="1"/>
        <v>0</v>
      </c>
    </row>
    <row r="21" spans="1:9" ht="11.25" customHeight="1" thickBot="1">
      <c r="A21" s="125"/>
      <c r="B21" s="126" t="s">
        <v>20</v>
      </c>
      <c r="C21" s="54">
        <v>1209</v>
      </c>
      <c r="D21" s="54">
        <v>1209</v>
      </c>
      <c r="E21" s="54">
        <v>240.85737</v>
      </c>
      <c r="F21" s="108"/>
      <c r="G21" s="54">
        <v>483.63915</v>
      </c>
      <c r="H21" s="97">
        <f t="shared" si="0"/>
        <v>19.92203225806452</v>
      </c>
      <c r="I21" s="98">
        <f t="shared" si="1"/>
        <v>-968.14263</v>
      </c>
    </row>
    <row r="22" spans="1:9" ht="11.25" customHeight="1" thickBot="1">
      <c r="A22" s="127" t="s">
        <v>21</v>
      </c>
      <c r="B22" s="128" t="s">
        <v>170</v>
      </c>
      <c r="C22" s="54">
        <v>1761</v>
      </c>
      <c r="D22" s="54">
        <v>1761</v>
      </c>
      <c r="E22" s="53">
        <v>678.76503</v>
      </c>
      <c r="F22" s="108"/>
      <c r="G22" s="53">
        <v>1024.42795</v>
      </c>
      <c r="H22" s="97">
        <f t="shared" si="0"/>
        <v>38.54429471890971</v>
      </c>
      <c r="I22" s="98">
        <f t="shared" si="1"/>
        <v>-1082.23497</v>
      </c>
    </row>
    <row r="23" spans="1:9" ht="11.25" customHeight="1" thickBot="1">
      <c r="A23" s="102" t="s">
        <v>129</v>
      </c>
      <c r="B23" s="103" t="s">
        <v>157</v>
      </c>
      <c r="C23" s="55">
        <v>714</v>
      </c>
      <c r="D23" s="55">
        <v>714</v>
      </c>
      <c r="E23" s="47">
        <v>260.79007</v>
      </c>
      <c r="F23" s="112"/>
      <c r="G23" s="47">
        <v>265.60992</v>
      </c>
      <c r="H23" s="97">
        <f t="shared" si="0"/>
        <v>36.52521988795519</v>
      </c>
      <c r="I23" s="98">
        <f t="shared" si="1"/>
        <v>-453.20993</v>
      </c>
    </row>
    <row r="24" spans="1:9" ht="11.25" customHeight="1" thickBot="1">
      <c r="A24" s="113" t="s">
        <v>22</v>
      </c>
      <c r="B24" s="114" t="s">
        <v>23</v>
      </c>
      <c r="C24" s="1">
        <f>C26+C28+C29</f>
        <v>1509</v>
      </c>
      <c r="D24" s="1">
        <f>D26+D28+D29</f>
        <v>1509</v>
      </c>
      <c r="E24" s="1">
        <f>E26+E28+E29</f>
        <v>475.94025999999997</v>
      </c>
      <c r="F24" s="115">
        <f>F26+F28+F29</f>
        <v>0</v>
      </c>
      <c r="G24" s="1">
        <f>G26+G28+G29</f>
        <v>375.93462</v>
      </c>
      <c r="H24" s="97">
        <f t="shared" si="0"/>
        <v>31.540110006626904</v>
      </c>
      <c r="I24" s="98">
        <f t="shared" si="1"/>
        <v>-1033.0597400000001</v>
      </c>
    </row>
    <row r="25" spans="1:9" ht="11.25" customHeight="1" thickBot="1">
      <c r="A25" s="102" t="s">
        <v>24</v>
      </c>
      <c r="B25" s="103" t="s">
        <v>25</v>
      </c>
      <c r="C25" s="55"/>
      <c r="D25" s="55"/>
      <c r="E25" s="55"/>
      <c r="F25" s="112"/>
      <c r="G25" s="55"/>
      <c r="H25" s="97"/>
      <c r="I25" s="98">
        <f t="shared" si="1"/>
        <v>0</v>
      </c>
    </row>
    <row r="26" spans="2:9" ht="11.25" customHeight="1" thickBot="1">
      <c r="B26" s="103" t="s">
        <v>26</v>
      </c>
      <c r="C26" s="55">
        <f>C27</f>
        <v>1209</v>
      </c>
      <c r="D26" s="55">
        <f>D27</f>
        <v>1209</v>
      </c>
      <c r="E26" s="68">
        <f>E27</f>
        <v>258.78866</v>
      </c>
      <c r="F26" s="40">
        <f>F27</f>
        <v>0</v>
      </c>
      <c r="G26" s="68">
        <f>G27</f>
        <v>375.93462</v>
      </c>
      <c r="H26" s="97">
        <f t="shared" si="0"/>
        <v>21.405182795698924</v>
      </c>
      <c r="I26" s="98">
        <f t="shared" si="1"/>
        <v>-950.2113400000001</v>
      </c>
    </row>
    <row r="27" spans="1:9" ht="11.25" customHeight="1" thickBot="1">
      <c r="A27" s="118" t="s">
        <v>27</v>
      </c>
      <c r="B27" s="129" t="s">
        <v>153</v>
      </c>
      <c r="C27" s="53">
        <v>1209</v>
      </c>
      <c r="D27" s="53">
        <v>1209</v>
      </c>
      <c r="E27" s="47">
        <v>258.78866</v>
      </c>
      <c r="F27" s="112"/>
      <c r="G27" s="47">
        <v>375.93462</v>
      </c>
      <c r="H27" s="97">
        <f t="shared" si="0"/>
        <v>21.405182795698924</v>
      </c>
      <c r="I27" s="98">
        <f t="shared" si="1"/>
        <v>-950.2113400000001</v>
      </c>
    </row>
    <row r="28" spans="1:9" ht="11.25" customHeight="1" thickBot="1">
      <c r="A28" s="130" t="s">
        <v>275</v>
      </c>
      <c r="B28" s="129" t="s">
        <v>276</v>
      </c>
      <c r="C28" s="47"/>
      <c r="D28" s="47"/>
      <c r="E28" s="53">
        <v>20</v>
      </c>
      <c r="F28" s="124"/>
      <c r="G28" s="53"/>
      <c r="H28" s="97"/>
      <c r="I28" s="98">
        <f t="shared" si="1"/>
        <v>20</v>
      </c>
    </row>
    <row r="29" spans="1:9" ht="11.25" customHeight="1" thickBot="1">
      <c r="A29" s="118" t="s">
        <v>273</v>
      </c>
      <c r="B29" s="123" t="s">
        <v>272</v>
      </c>
      <c r="C29" s="47">
        <v>300</v>
      </c>
      <c r="D29" s="47">
        <v>300</v>
      </c>
      <c r="E29" s="47">
        <v>197.1516</v>
      </c>
      <c r="F29" s="124"/>
      <c r="G29" s="47"/>
      <c r="H29" s="97">
        <f t="shared" si="0"/>
        <v>65.71719999999999</v>
      </c>
      <c r="I29" s="98">
        <f t="shared" si="1"/>
        <v>-102.8484</v>
      </c>
    </row>
    <row r="30" spans="1:9" s="86" customFormat="1" ht="11.25" customHeight="1" thickBot="1">
      <c r="A30" s="115" t="s">
        <v>206</v>
      </c>
      <c r="B30" s="131" t="s">
        <v>207</v>
      </c>
      <c r="C30" s="1"/>
      <c r="D30" s="1"/>
      <c r="E30" s="1"/>
      <c r="F30" s="132"/>
      <c r="G30" s="79"/>
      <c r="H30" s="97"/>
      <c r="I30" s="98">
        <f t="shared" si="1"/>
        <v>0</v>
      </c>
    </row>
    <row r="31" spans="1:9" ht="11.25" customHeight="1" thickBot="1">
      <c r="A31" s="133" t="s">
        <v>29</v>
      </c>
      <c r="B31" s="134" t="s">
        <v>98</v>
      </c>
      <c r="C31" s="63"/>
      <c r="D31" s="63"/>
      <c r="E31" s="64"/>
      <c r="F31" s="135"/>
      <c r="G31" s="64"/>
      <c r="H31" s="97"/>
      <c r="I31" s="98">
        <f t="shared" si="1"/>
        <v>0</v>
      </c>
    </row>
    <row r="32" spans="1:9" ht="11.25" customHeight="1" thickBot="1">
      <c r="A32" s="136"/>
      <c r="B32" s="137" t="s">
        <v>99</v>
      </c>
      <c r="C32" s="3">
        <f>C34+C35+C39+C42</f>
        <v>4880</v>
      </c>
      <c r="D32" s="3">
        <f>D34+D35+D39+D42</f>
        <v>4880</v>
      </c>
      <c r="E32" s="3">
        <f>E34+E35+E39+E42</f>
        <v>620.92225</v>
      </c>
      <c r="F32" s="138">
        <f>F34+F35+F39</f>
        <v>0</v>
      </c>
      <c r="G32" s="3">
        <f>G34+G35+G39+G42</f>
        <v>572.85312</v>
      </c>
      <c r="H32" s="97">
        <f t="shared" si="0"/>
        <v>12.723816598360655</v>
      </c>
      <c r="I32" s="98">
        <f t="shared" si="1"/>
        <v>-4259.07775</v>
      </c>
    </row>
    <row r="33" spans="1:9" ht="11.25" customHeight="1" thickBot="1">
      <c r="A33" s="93" t="s">
        <v>263</v>
      </c>
      <c r="B33" s="49" t="s">
        <v>30</v>
      </c>
      <c r="C33" s="64"/>
      <c r="D33" s="64"/>
      <c r="E33" s="64"/>
      <c r="F33" s="112"/>
      <c r="G33" s="55"/>
      <c r="H33" s="97"/>
      <c r="I33" s="98">
        <f t="shared" si="1"/>
        <v>0</v>
      </c>
    </row>
    <row r="34" spans="1:9" ht="11.25" customHeight="1" thickBot="1">
      <c r="A34" s="93"/>
      <c r="B34" s="139" t="s">
        <v>158</v>
      </c>
      <c r="C34" s="54">
        <v>4140</v>
      </c>
      <c r="D34" s="54">
        <v>4140</v>
      </c>
      <c r="E34" s="54">
        <v>551.69527</v>
      </c>
      <c r="F34" s="112"/>
      <c r="G34" s="54">
        <v>454.85972</v>
      </c>
      <c r="H34" s="97">
        <f t="shared" si="0"/>
        <v>13.32597270531401</v>
      </c>
      <c r="I34" s="98">
        <f t="shared" si="1"/>
        <v>-3588.30473</v>
      </c>
    </row>
    <row r="35" spans="1:9" ht="27.75" customHeight="1" thickBot="1">
      <c r="A35" s="140" t="s">
        <v>160</v>
      </c>
      <c r="B35" s="141" t="s">
        <v>159</v>
      </c>
      <c r="C35" s="55">
        <f>C36</f>
        <v>532</v>
      </c>
      <c r="D35" s="55">
        <f>D36</f>
        <v>532</v>
      </c>
      <c r="E35" s="55">
        <f>E36</f>
        <v>0</v>
      </c>
      <c r="F35" s="40">
        <f>F36</f>
        <v>0</v>
      </c>
      <c r="G35" s="55">
        <v>0</v>
      </c>
      <c r="H35" s="97">
        <f t="shared" si="0"/>
        <v>0</v>
      </c>
      <c r="I35" s="98">
        <f t="shared" si="1"/>
        <v>-532</v>
      </c>
    </row>
    <row r="36" spans="1:9" ht="22.5" customHeight="1" thickBot="1">
      <c r="A36" s="142" t="s">
        <v>161</v>
      </c>
      <c r="B36" s="143" t="s">
        <v>159</v>
      </c>
      <c r="C36" s="53">
        <v>532</v>
      </c>
      <c r="D36" s="53">
        <v>532</v>
      </c>
      <c r="E36" s="53"/>
      <c r="F36" s="144"/>
      <c r="G36" s="53"/>
      <c r="H36" s="97">
        <f t="shared" si="0"/>
        <v>0</v>
      </c>
      <c r="I36" s="98">
        <f t="shared" si="1"/>
        <v>-532</v>
      </c>
    </row>
    <row r="37" spans="1:10" ht="11.25" customHeight="1" thickBot="1">
      <c r="A37" s="93" t="s">
        <v>31</v>
      </c>
      <c r="B37" s="49" t="s">
        <v>32</v>
      </c>
      <c r="C37" s="55"/>
      <c r="D37" s="55"/>
      <c r="E37" s="73"/>
      <c r="F37" s="145"/>
      <c r="G37" s="73"/>
      <c r="H37" s="97"/>
      <c r="I37" s="98">
        <f t="shared" si="1"/>
        <v>0</v>
      </c>
      <c r="J37" s="116"/>
    </row>
    <row r="38" spans="1:10" ht="11.25" customHeight="1" thickBot="1">
      <c r="A38" s="103"/>
      <c r="B38" s="49" t="s">
        <v>33</v>
      </c>
      <c r="C38" s="55"/>
      <c r="D38" s="55"/>
      <c r="E38" s="46"/>
      <c r="F38" s="146"/>
      <c r="G38" s="46"/>
      <c r="H38" s="97"/>
      <c r="I38" s="98">
        <f t="shared" si="1"/>
        <v>0</v>
      </c>
      <c r="J38" s="147"/>
    </row>
    <row r="39" spans="1:10" s="116" customFormat="1" ht="11.25" customHeight="1" thickBot="1">
      <c r="A39" s="103"/>
      <c r="B39" s="49" t="s">
        <v>34</v>
      </c>
      <c r="C39" s="54">
        <f>C41</f>
        <v>158</v>
      </c>
      <c r="D39" s="54">
        <f>D41</f>
        <v>158</v>
      </c>
      <c r="E39" s="54">
        <f>E41</f>
        <v>32.6623</v>
      </c>
      <c r="F39" s="148">
        <f>F41</f>
        <v>0</v>
      </c>
      <c r="G39" s="54">
        <v>113.7934</v>
      </c>
      <c r="H39" s="97">
        <f t="shared" si="0"/>
        <v>20.6723417721519</v>
      </c>
      <c r="I39" s="98">
        <f t="shared" si="1"/>
        <v>-125.3377</v>
      </c>
      <c r="J39" s="147"/>
    </row>
    <row r="40" spans="1:9" s="147" customFormat="1" ht="11.25" customHeight="1" thickBot="1">
      <c r="A40" s="140" t="s">
        <v>35</v>
      </c>
      <c r="B40" s="149" t="s">
        <v>36</v>
      </c>
      <c r="C40" s="47"/>
      <c r="D40" s="47"/>
      <c r="E40" s="67"/>
      <c r="F40" s="146"/>
      <c r="G40" s="67"/>
      <c r="H40" s="97"/>
      <c r="I40" s="98">
        <f t="shared" si="1"/>
        <v>0</v>
      </c>
    </row>
    <row r="41" spans="1:9" s="147" customFormat="1" ht="11.25" customHeight="1" thickBot="1">
      <c r="A41" s="103"/>
      <c r="B41" s="49" t="s">
        <v>37</v>
      </c>
      <c r="C41" s="55">
        <v>158</v>
      </c>
      <c r="D41" s="55">
        <v>158</v>
      </c>
      <c r="E41" s="55">
        <v>32.6623</v>
      </c>
      <c r="F41" s="146"/>
      <c r="G41" s="55">
        <v>113.7934</v>
      </c>
      <c r="H41" s="97">
        <f t="shared" si="0"/>
        <v>20.6723417721519</v>
      </c>
      <c r="I41" s="98">
        <f t="shared" si="1"/>
        <v>-125.3377</v>
      </c>
    </row>
    <row r="42" spans="1:9" s="147" customFormat="1" ht="11.25" customHeight="1" thickBot="1">
      <c r="A42" s="127" t="s">
        <v>225</v>
      </c>
      <c r="B42" s="150" t="s">
        <v>226</v>
      </c>
      <c r="C42" s="65">
        <f>C43</f>
        <v>50</v>
      </c>
      <c r="D42" s="65">
        <f>D43</f>
        <v>50</v>
      </c>
      <c r="E42" s="74">
        <f>E43</f>
        <v>36.56468</v>
      </c>
      <c r="F42" s="74">
        <f>F43</f>
        <v>0</v>
      </c>
      <c r="G42" s="74">
        <f>G43</f>
        <v>4.2</v>
      </c>
      <c r="H42" s="97">
        <f t="shared" si="0"/>
        <v>73.12936</v>
      </c>
      <c r="I42" s="98">
        <f t="shared" si="1"/>
        <v>-13.435319999999997</v>
      </c>
    </row>
    <row r="43" spans="1:9" s="147" customFormat="1" ht="11.25" customHeight="1" thickBot="1">
      <c r="A43" s="151" t="s">
        <v>224</v>
      </c>
      <c r="B43" s="152" t="s">
        <v>226</v>
      </c>
      <c r="C43" s="66">
        <v>50</v>
      </c>
      <c r="D43" s="66">
        <v>50</v>
      </c>
      <c r="E43" s="66">
        <v>36.56468</v>
      </c>
      <c r="F43" s="153"/>
      <c r="G43" s="66">
        <v>4.2</v>
      </c>
      <c r="H43" s="97">
        <f t="shared" si="0"/>
        <v>73.12936</v>
      </c>
      <c r="I43" s="98">
        <f t="shared" si="1"/>
        <v>-13.435319999999997</v>
      </c>
    </row>
    <row r="44" spans="1:9" s="147" customFormat="1" ht="11.25" customHeight="1" thickBot="1">
      <c r="A44" s="154" t="s">
        <v>38</v>
      </c>
      <c r="B44" s="155" t="s">
        <v>39</v>
      </c>
      <c r="C44" s="3">
        <f>C45+C46+C47+C48+C50+C49</f>
        <v>2391</v>
      </c>
      <c r="D44" s="3">
        <f>D45+D46+D47+D48+D50+D49</f>
        <v>2391</v>
      </c>
      <c r="E44" s="3">
        <f>E45+E46+E47+E48+E50+E49</f>
        <v>62.90585</v>
      </c>
      <c r="F44" s="156"/>
      <c r="G44" s="3">
        <f>G45+G46+G48+G47+G50+G49</f>
        <v>71.34834000000001</v>
      </c>
      <c r="H44" s="97">
        <f t="shared" si="0"/>
        <v>2.6309431200334585</v>
      </c>
      <c r="I44" s="98">
        <f t="shared" si="1"/>
        <v>-2328.09415</v>
      </c>
    </row>
    <row r="45" spans="1:9" s="147" customFormat="1" ht="11.25" customHeight="1" thickBot="1">
      <c r="A45" s="118" t="s">
        <v>162</v>
      </c>
      <c r="B45" s="140" t="s">
        <v>133</v>
      </c>
      <c r="C45" s="55"/>
      <c r="D45" s="55"/>
      <c r="E45" s="55">
        <v>2.12891</v>
      </c>
      <c r="F45" s="146"/>
      <c r="G45" s="55">
        <v>0.83936</v>
      </c>
      <c r="H45" s="97"/>
      <c r="I45" s="98">
        <f t="shared" si="1"/>
        <v>2.12891</v>
      </c>
    </row>
    <row r="46" spans="1:9" s="147" customFormat="1" ht="11.25" customHeight="1" thickBot="1">
      <c r="A46" s="118" t="s">
        <v>146</v>
      </c>
      <c r="B46" s="157" t="s">
        <v>148</v>
      </c>
      <c r="C46" s="53">
        <v>1</v>
      </c>
      <c r="D46" s="53">
        <v>1</v>
      </c>
      <c r="E46" s="53"/>
      <c r="F46" s="158"/>
      <c r="G46" s="53">
        <v>0.06447</v>
      </c>
      <c r="H46" s="97">
        <f t="shared" si="0"/>
        <v>0</v>
      </c>
      <c r="I46" s="98">
        <f t="shared" si="1"/>
        <v>-1</v>
      </c>
    </row>
    <row r="47" spans="1:9" s="147" customFormat="1" ht="11.25" customHeight="1" thickBot="1">
      <c r="A47" s="118" t="s">
        <v>181</v>
      </c>
      <c r="B47" s="157" t="s">
        <v>182</v>
      </c>
      <c r="C47" s="53">
        <v>220</v>
      </c>
      <c r="D47" s="53">
        <v>220</v>
      </c>
      <c r="E47" s="53"/>
      <c r="F47" s="158"/>
      <c r="G47" s="53"/>
      <c r="H47" s="97">
        <f t="shared" si="0"/>
        <v>0</v>
      </c>
      <c r="I47" s="98">
        <f t="shared" si="1"/>
        <v>-220</v>
      </c>
    </row>
    <row r="48" spans="1:9" s="147" customFormat="1" ht="11.25" customHeight="1" thickBot="1">
      <c r="A48" s="118" t="s">
        <v>147</v>
      </c>
      <c r="B48" s="142" t="s">
        <v>149</v>
      </c>
      <c r="C48" s="53"/>
      <c r="D48" s="53"/>
      <c r="E48" s="53">
        <v>13.09206</v>
      </c>
      <c r="F48" s="158"/>
      <c r="G48" s="53">
        <v>70.23041</v>
      </c>
      <c r="H48" s="97"/>
      <c r="I48" s="98">
        <f t="shared" si="1"/>
        <v>13.09206</v>
      </c>
    </row>
    <row r="49" spans="1:9" s="147" customFormat="1" ht="11.25" customHeight="1" thickBot="1">
      <c r="A49" s="118" t="s">
        <v>171</v>
      </c>
      <c r="B49" s="140" t="s">
        <v>172</v>
      </c>
      <c r="C49" s="47"/>
      <c r="D49" s="47"/>
      <c r="E49" s="47"/>
      <c r="F49" s="159"/>
      <c r="G49" s="47"/>
      <c r="H49" s="97"/>
      <c r="I49" s="98">
        <f t="shared" si="1"/>
        <v>0</v>
      </c>
    </row>
    <row r="50" spans="1:9" s="147" customFormat="1" ht="23.25" customHeight="1" thickBot="1">
      <c r="A50" s="118" t="s">
        <v>173</v>
      </c>
      <c r="B50" s="160" t="s">
        <v>174</v>
      </c>
      <c r="C50" s="47">
        <v>2170</v>
      </c>
      <c r="D50" s="47">
        <v>2170</v>
      </c>
      <c r="E50" s="47">
        <v>47.68488</v>
      </c>
      <c r="F50" s="159"/>
      <c r="G50" s="47">
        <v>0.2141</v>
      </c>
      <c r="H50" s="97">
        <f t="shared" si="0"/>
        <v>2.1974599078341015</v>
      </c>
      <c r="I50" s="98">
        <f t="shared" si="1"/>
        <v>-2122.31512</v>
      </c>
    </row>
    <row r="51" spans="1:9" s="147" customFormat="1" ht="13.5" customHeight="1" thickBot="1">
      <c r="A51" s="42" t="s">
        <v>267</v>
      </c>
      <c r="B51" s="258" t="s">
        <v>266</v>
      </c>
      <c r="C51" s="68"/>
      <c r="D51" s="68"/>
      <c r="E51" s="68"/>
      <c r="F51" s="259"/>
      <c r="G51" s="68"/>
      <c r="H51" s="97"/>
      <c r="I51" s="98">
        <f t="shared" si="1"/>
        <v>0</v>
      </c>
    </row>
    <row r="52" spans="1:10" s="147" customFormat="1" ht="34.5" customHeight="1" thickBot="1">
      <c r="A52" s="253" t="s">
        <v>194</v>
      </c>
      <c r="B52" s="254" t="s">
        <v>106</v>
      </c>
      <c r="C52" s="255"/>
      <c r="D52" s="255"/>
      <c r="E52" s="3"/>
      <c r="F52" s="257"/>
      <c r="G52" s="3"/>
      <c r="H52" s="97"/>
      <c r="I52" s="98">
        <f t="shared" si="1"/>
        <v>0</v>
      </c>
      <c r="J52" s="87"/>
    </row>
    <row r="53" spans="1:9" s="86" customFormat="1" ht="11.25" customHeight="1" thickBot="1">
      <c r="A53" s="113" t="s">
        <v>268</v>
      </c>
      <c r="B53" s="114" t="s">
        <v>269</v>
      </c>
      <c r="C53" s="45"/>
      <c r="D53" s="45"/>
      <c r="E53" s="45">
        <v>4.69</v>
      </c>
      <c r="F53" s="161"/>
      <c r="G53" s="45"/>
      <c r="H53" s="97"/>
      <c r="I53" s="98">
        <f t="shared" si="1"/>
        <v>4.69</v>
      </c>
    </row>
    <row r="54" spans="1:9" s="86" customFormat="1" ht="11.25" customHeight="1" thickBot="1">
      <c r="A54" s="113" t="s">
        <v>125</v>
      </c>
      <c r="B54" s="114" t="s">
        <v>40</v>
      </c>
      <c r="C54" s="45">
        <v>239</v>
      </c>
      <c r="D54" s="45">
        <v>239</v>
      </c>
      <c r="E54" s="45">
        <v>11.01408</v>
      </c>
      <c r="F54" s="161"/>
      <c r="G54" s="45">
        <v>93.06104</v>
      </c>
      <c r="H54" s="97">
        <f t="shared" si="0"/>
        <v>4.608401673640167</v>
      </c>
      <c r="I54" s="98">
        <f t="shared" si="1"/>
        <v>-227.98592</v>
      </c>
    </row>
    <row r="55" spans="1:9" ht="11.25" customHeight="1" thickBot="1">
      <c r="A55" s="113" t="s">
        <v>41</v>
      </c>
      <c r="B55" s="114" t="s">
        <v>42</v>
      </c>
      <c r="C55" s="45">
        <f>C58+C60+C62+C64+C65+C67+C68+C69+C71+C73+C80+C56+C76+C77</f>
        <v>965</v>
      </c>
      <c r="D55" s="45">
        <f>D58+D60+D62+D64+D65+D67+D68+D69+D71+D73+D80+D56+D76+D77</f>
        <v>965</v>
      </c>
      <c r="E55" s="45">
        <f>E58+E60+E62+E64+E65+E67+E68+E69+E71+E73+E56+E76+E77+E78</f>
        <v>199.897</v>
      </c>
      <c r="F55" s="45">
        <f>F58+F60+F62+F64+F65+F67+F68+F69+F71+F73+F56+F76+F77+F78</f>
        <v>0</v>
      </c>
      <c r="G55" s="45">
        <f>G58+G60+G62+G64+G65+G67+G68+G69+G71+G73+G56+G76+G77+G78+G70</f>
        <v>300.96560999999997</v>
      </c>
      <c r="H55" s="97">
        <f t="shared" si="0"/>
        <v>20.714715025906735</v>
      </c>
      <c r="I55" s="98">
        <f t="shared" si="1"/>
        <v>-765.1030000000001</v>
      </c>
    </row>
    <row r="56" spans="1:9" ht="11.25" customHeight="1" thickBot="1">
      <c r="A56" s="125" t="s">
        <v>126</v>
      </c>
      <c r="B56" s="126" t="s">
        <v>163</v>
      </c>
      <c r="C56" s="54">
        <v>45</v>
      </c>
      <c r="D56" s="54">
        <v>45</v>
      </c>
      <c r="E56" s="54">
        <v>8.7</v>
      </c>
      <c r="F56" s="108"/>
      <c r="G56" s="54">
        <v>10</v>
      </c>
      <c r="H56" s="97">
        <f t="shared" si="0"/>
        <v>19.333333333333332</v>
      </c>
      <c r="I56" s="98">
        <f t="shared" si="1"/>
        <v>-36.3</v>
      </c>
    </row>
    <row r="57" spans="1:10" s="86" customFormat="1" ht="11.25" customHeight="1" thickBot="1">
      <c r="A57" s="102" t="s">
        <v>43</v>
      </c>
      <c r="B57" s="103" t="s">
        <v>44</v>
      </c>
      <c r="C57" s="47"/>
      <c r="D57" s="47"/>
      <c r="E57" s="75"/>
      <c r="F57" s="162"/>
      <c r="G57" s="75"/>
      <c r="H57" s="97"/>
      <c r="I57" s="98">
        <f t="shared" si="1"/>
        <v>0</v>
      </c>
      <c r="J57" s="87"/>
    </row>
    <row r="58" spans="2:9" ht="11.25" customHeight="1" thickBot="1">
      <c r="B58" s="103" t="s">
        <v>45</v>
      </c>
      <c r="C58" s="54">
        <v>1</v>
      </c>
      <c r="D58" s="54">
        <v>1</v>
      </c>
      <c r="E58" s="55">
        <v>0.15</v>
      </c>
      <c r="F58" s="112"/>
      <c r="G58" s="55"/>
      <c r="H58" s="97">
        <f t="shared" si="0"/>
        <v>15</v>
      </c>
      <c r="I58" s="98">
        <f t="shared" si="1"/>
        <v>-0.85</v>
      </c>
    </row>
    <row r="59" spans="1:9" ht="11.25" customHeight="1" thickBot="1">
      <c r="A59" s="118" t="s">
        <v>46</v>
      </c>
      <c r="B59" s="123" t="s">
        <v>164</v>
      </c>
      <c r="C59" s="47"/>
      <c r="D59" s="47"/>
      <c r="E59" s="47"/>
      <c r="F59" s="124"/>
      <c r="G59" s="47"/>
      <c r="H59" s="97"/>
      <c r="I59" s="98">
        <f t="shared" si="1"/>
        <v>0</v>
      </c>
    </row>
    <row r="60" spans="1:9" ht="11.25" customHeight="1" thickBot="1">
      <c r="A60" s="125"/>
      <c r="B60" s="126" t="s">
        <v>47</v>
      </c>
      <c r="C60" s="54">
        <v>38</v>
      </c>
      <c r="D60" s="54">
        <v>38</v>
      </c>
      <c r="E60" s="54"/>
      <c r="F60" s="112"/>
      <c r="G60" s="54">
        <v>10</v>
      </c>
      <c r="H60" s="97">
        <f t="shared" si="0"/>
        <v>0</v>
      </c>
      <c r="I60" s="98">
        <f t="shared" si="1"/>
        <v>-38</v>
      </c>
    </row>
    <row r="61" spans="1:9" ht="11.25" customHeight="1" thickBot="1">
      <c r="A61" s="118" t="s">
        <v>64</v>
      </c>
      <c r="B61" s="123" t="s">
        <v>44</v>
      </c>
      <c r="C61" s="55"/>
      <c r="D61" s="55"/>
      <c r="E61" s="55"/>
      <c r="F61" s="112"/>
      <c r="G61" s="55"/>
      <c r="H61" s="97"/>
      <c r="I61" s="98">
        <f t="shared" si="1"/>
        <v>0</v>
      </c>
    </row>
    <row r="62" spans="1:9" ht="11.25" customHeight="1" thickBot="1">
      <c r="A62" s="125"/>
      <c r="B62" s="126" t="s">
        <v>165</v>
      </c>
      <c r="C62" s="55"/>
      <c r="D62" s="55"/>
      <c r="E62" s="55"/>
      <c r="F62" s="112"/>
      <c r="G62" s="55"/>
      <c r="H62" s="97"/>
      <c r="I62" s="98">
        <f t="shared" si="1"/>
        <v>0</v>
      </c>
    </row>
    <row r="63" spans="1:9" ht="11.25" customHeight="1" thickBot="1">
      <c r="A63" s="102" t="s">
        <v>205</v>
      </c>
      <c r="B63" s="103" t="s">
        <v>187</v>
      </c>
      <c r="C63" s="47"/>
      <c r="D63" s="47"/>
      <c r="E63" s="47"/>
      <c r="F63" s="112"/>
      <c r="G63" s="47"/>
      <c r="H63" s="97"/>
      <c r="I63" s="98">
        <f t="shared" si="1"/>
        <v>0</v>
      </c>
    </row>
    <row r="64" spans="2:9" ht="3" customHeight="1" thickBot="1">
      <c r="B64" s="126"/>
      <c r="C64" s="54"/>
      <c r="D64" s="54"/>
      <c r="E64" s="54"/>
      <c r="F64" s="112"/>
      <c r="G64" s="54"/>
      <c r="H64" s="97"/>
      <c r="I64" s="98"/>
    </row>
    <row r="65" spans="1:9" ht="11.25" customHeight="1" thickBot="1">
      <c r="A65" s="118" t="s">
        <v>110</v>
      </c>
      <c r="B65" s="123" t="s">
        <v>112</v>
      </c>
      <c r="C65" s="47"/>
      <c r="D65" s="47"/>
      <c r="E65" s="53"/>
      <c r="F65" s="112"/>
      <c r="G65" s="81">
        <v>30</v>
      </c>
      <c r="H65" s="97"/>
      <c r="I65" s="98">
        <f t="shared" si="1"/>
        <v>0</v>
      </c>
    </row>
    <row r="66" spans="1:9" ht="11.25" customHeight="1" thickBot="1">
      <c r="A66" s="118" t="s">
        <v>48</v>
      </c>
      <c r="B66" s="123" t="s">
        <v>49</v>
      </c>
      <c r="C66" s="47"/>
      <c r="D66" s="47"/>
      <c r="E66" s="47"/>
      <c r="F66" s="124"/>
      <c r="G66" s="83"/>
      <c r="H66" s="97"/>
      <c r="I66" s="98">
        <f t="shared" si="1"/>
        <v>0</v>
      </c>
    </row>
    <row r="67" spans="1:9" ht="11.25" customHeight="1" thickBot="1">
      <c r="A67" s="125"/>
      <c r="B67" s="126" t="s">
        <v>50</v>
      </c>
      <c r="C67" s="54">
        <v>181</v>
      </c>
      <c r="D67" s="54">
        <v>181</v>
      </c>
      <c r="E67" s="54">
        <v>4.53159</v>
      </c>
      <c r="F67" s="108"/>
      <c r="G67" s="54"/>
      <c r="H67" s="97">
        <f t="shared" si="0"/>
        <v>2.5036408839779</v>
      </c>
      <c r="I67" s="98">
        <f t="shared" si="1"/>
        <v>-176.46841</v>
      </c>
    </row>
    <row r="68" spans="1:9" ht="11.25" customHeight="1" thickBot="1">
      <c r="A68" s="118" t="s">
        <v>51</v>
      </c>
      <c r="B68" s="123" t="s">
        <v>111</v>
      </c>
      <c r="C68" s="47">
        <v>140</v>
      </c>
      <c r="D68" s="47">
        <v>140</v>
      </c>
      <c r="E68" s="53">
        <v>20.08864</v>
      </c>
      <c r="F68" s="108"/>
      <c r="G68" s="53">
        <v>81.43348</v>
      </c>
      <c r="H68" s="97">
        <f t="shared" si="0"/>
        <v>14.349028571428574</v>
      </c>
      <c r="I68" s="98">
        <f t="shared" si="1"/>
        <v>-119.91136</v>
      </c>
    </row>
    <row r="69" spans="1:9" ht="11.25" customHeight="1" thickBot="1">
      <c r="A69" s="118" t="s">
        <v>52</v>
      </c>
      <c r="B69" s="123" t="s">
        <v>53</v>
      </c>
      <c r="C69" s="53"/>
      <c r="D69" s="53"/>
      <c r="E69" s="53"/>
      <c r="F69" s="106"/>
      <c r="G69" s="53"/>
      <c r="H69" s="97"/>
      <c r="I69" s="98">
        <f t="shared" si="1"/>
        <v>0</v>
      </c>
    </row>
    <row r="70" spans="1:9" ht="11.25" customHeight="1" thickBot="1">
      <c r="A70" s="118" t="s">
        <v>54</v>
      </c>
      <c r="B70" s="123" t="s">
        <v>49</v>
      </c>
      <c r="C70" s="55"/>
      <c r="D70" s="55"/>
      <c r="E70" s="55"/>
      <c r="F70" s="112"/>
      <c r="G70" s="55"/>
      <c r="H70" s="97"/>
      <c r="I70" s="98">
        <f t="shared" si="1"/>
        <v>0</v>
      </c>
    </row>
    <row r="71" spans="2:9" ht="11.25" customHeight="1" thickBot="1">
      <c r="B71" s="103" t="s">
        <v>55</v>
      </c>
      <c r="C71" s="55">
        <v>14</v>
      </c>
      <c r="D71" s="55">
        <v>14</v>
      </c>
      <c r="E71" s="55">
        <v>0.5</v>
      </c>
      <c r="F71" s="112"/>
      <c r="G71" s="55">
        <v>0.5</v>
      </c>
      <c r="H71" s="97">
        <f t="shared" si="0"/>
        <v>3.571428571428571</v>
      </c>
      <c r="I71" s="98">
        <f t="shared" si="1"/>
        <v>-13.5</v>
      </c>
    </row>
    <row r="72" spans="1:9" ht="11.25" customHeight="1" thickBot="1">
      <c r="A72" s="118" t="s">
        <v>56</v>
      </c>
      <c r="B72" s="123" t="s">
        <v>57</v>
      </c>
      <c r="C72" s="47"/>
      <c r="D72" s="47"/>
      <c r="E72" s="47"/>
      <c r="F72" s="112"/>
      <c r="G72" s="47"/>
      <c r="H72" s="97"/>
      <c r="I72" s="98">
        <f t="shared" si="1"/>
        <v>0</v>
      </c>
    </row>
    <row r="73" spans="1:9" ht="11.25" customHeight="1" thickBot="1">
      <c r="A73" s="125"/>
      <c r="B73" s="126" t="s">
        <v>58</v>
      </c>
      <c r="C73" s="54">
        <f>C74+C75</f>
        <v>0</v>
      </c>
      <c r="D73" s="54">
        <f>D74+D75</f>
        <v>0</v>
      </c>
      <c r="E73" s="54">
        <f>E74+E75</f>
        <v>0</v>
      </c>
      <c r="F73" s="54">
        <f>F74+F75</f>
        <v>0</v>
      </c>
      <c r="G73" s="54">
        <v>4</v>
      </c>
      <c r="H73" s="97"/>
      <c r="I73" s="98">
        <f aca="true" t="shared" si="2" ref="I73:I137">E73-C73</f>
        <v>0</v>
      </c>
    </row>
    <row r="74" spans="1:9" ht="11.25" customHeight="1" thickBot="1">
      <c r="A74" s="102" t="s">
        <v>144</v>
      </c>
      <c r="B74" s="163" t="s">
        <v>143</v>
      </c>
      <c r="C74" s="55"/>
      <c r="D74" s="55"/>
      <c r="E74" s="55"/>
      <c r="F74" s="112"/>
      <c r="G74" s="53">
        <v>4</v>
      </c>
      <c r="H74" s="97"/>
      <c r="I74" s="98">
        <f t="shared" si="2"/>
        <v>0</v>
      </c>
    </row>
    <row r="75" spans="1:9" ht="11.25" customHeight="1" thickBot="1">
      <c r="A75" s="130" t="s">
        <v>128</v>
      </c>
      <c r="B75" s="164" t="s">
        <v>132</v>
      </c>
      <c r="C75" s="53"/>
      <c r="D75" s="53"/>
      <c r="E75" s="53"/>
      <c r="F75" s="106"/>
      <c r="G75" s="53"/>
      <c r="H75" s="97"/>
      <c r="I75" s="98">
        <f t="shared" si="2"/>
        <v>0</v>
      </c>
    </row>
    <row r="76" spans="1:9" ht="11.25" customHeight="1" thickBot="1">
      <c r="A76" s="130" t="s">
        <v>119</v>
      </c>
      <c r="B76" s="165" t="s">
        <v>145</v>
      </c>
      <c r="C76" s="53"/>
      <c r="D76" s="53"/>
      <c r="E76" s="53"/>
      <c r="F76" s="106"/>
      <c r="G76" s="53"/>
      <c r="H76" s="97"/>
      <c r="I76" s="98">
        <f t="shared" si="2"/>
        <v>0</v>
      </c>
    </row>
    <row r="77" spans="1:9" ht="11.25" customHeight="1" thickBot="1">
      <c r="A77" s="130" t="s">
        <v>152</v>
      </c>
      <c r="B77" s="165" t="s">
        <v>145</v>
      </c>
      <c r="C77" s="53">
        <v>29</v>
      </c>
      <c r="D77" s="53">
        <v>29</v>
      </c>
      <c r="E77" s="53">
        <v>13.09278</v>
      </c>
      <c r="F77" s="106"/>
      <c r="G77" s="53">
        <v>4.2</v>
      </c>
      <c r="H77" s="97">
        <f aca="true" t="shared" si="3" ref="H77:H139">E77/C77*100</f>
        <v>45.14751724137931</v>
      </c>
      <c r="I77" s="98">
        <f t="shared" si="2"/>
        <v>-15.90722</v>
      </c>
    </row>
    <row r="78" spans="1:9" ht="11.25" customHeight="1" thickBot="1">
      <c r="A78" s="130" t="s">
        <v>59</v>
      </c>
      <c r="B78" s="129" t="s">
        <v>60</v>
      </c>
      <c r="C78" s="53">
        <f>C80</f>
        <v>517</v>
      </c>
      <c r="D78" s="53">
        <f>D80</f>
        <v>517</v>
      </c>
      <c r="E78" s="53">
        <f>E80</f>
        <v>152.83399</v>
      </c>
      <c r="F78" s="166">
        <f>F80</f>
        <v>0</v>
      </c>
      <c r="G78" s="53">
        <v>160.83213</v>
      </c>
      <c r="H78" s="97">
        <f t="shared" si="3"/>
        <v>29.561700193423597</v>
      </c>
      <c r="I78" s="98">
        <f t="shared" si="2"/>
        <v>-364.16601</v>
      </c>
    </row>
    <row r="79" spans="1:9" ht="11.25" customHeight="1" thickBot="1">
      <c r="A79" s="118" t="s">
        <v>61</v>
      </c>
      <c r="B79" s="123" t="s">
        <v>62</v>
      </c>
      <c r="C79" s="47"/>
      <c r="D79" s="47"/>
      <c r="E79" s="47"/>
      <c r="F79" s="124"/>
      <c r="G79" s="47"/>
      <c r="H79" s="97"/>
      <c r="I79" s="98">
        <f t="shared" si="2"/>
        <v>0</v>
      </c>
    </row>
    <row r="80" spans="2:9" ht="11.25" customHeight="1" thickBot="1">
      <c r="B80" s="103" t="s">
        <v>63</v>
      </c>
      <c r="C80" s="55">
        <v>517</v>
      </c>
      <c r="D80" s="55">
        <v>517</v>
      </c>
      <c r="E80" s="47">
        <v>152.83399</v>
      </c>
      <c r="F80" s="112"/>
      <c r="G80" s="47">
        <v>160.83213</v>
      </c>
      <c r="H80" s="97">
        <f t="shared" si="3"/>
        <v>29.561700193423597</v>
      </c>
      <c r="I80" s="98">
        <f t="shared" si="2"/>
        <v>-364.16601</v>
      </c>
    </row>
    <row r="81" spans="1:9" ht="11.25" customHeight="1" thickBot="1">
      <c r="A81" s="113" t="s">
        <v>65</v>
      </c>
      <c r="B81" s="114" t="s">
        <v>66</v>
      </c>
      <c r="C81" s="45">
        <f>C82+C83+C84</f>
        <v>0</v>
      </c>
      <c r="D81" s="45">
        <f>D82+D83+D84</f>
        <v>0</v>
      </c>
      <c r="E81" s="45">
        <f>E82+E83+E84</f>
        <v>249.29401000000001</v>
      </c>
      <c r="F81" s="167">
        <f>F82+F83+F84</f>
        <v>0</v>
      </c>
      <c r="G81" s="45">
        <f>G82+G83+G84</f>
        <v>80.21156</v>
      </c>
      <c r="H81" s="97"/>
      <c r="I81" s="98">
        <f t="shared" si="2"/>
        <v>249.29401000000001</v>
      </c>
    </row>
    <row r="82" spans="1:9" ht="11.25" customHeight="1" thickBot="1">
      <c r="A82" s="102" t="s">
        <v>67</v>
      </c>
      <c r="B82" s="103" t="s">
        <v>68</v>
      </c>
      <c r="C82" s="54"/>
      <c r="D82" s="54"/>
      <c r="E82" s="54">
        <v>48.67063</v>
      </c>
      <c r="F82" s="108"/>
      <c r="G82" s="54">
        <v>4.37456</v>
      </c>
      <c r="H82" s="97"/>
      <c r="I82" s="98">
        <f t="shared" si="2"/>
        <v>48.67063</v>
      </c>
    </row>
    <row r="83" spans="1:9" ht="11.25" customHeight="1" hidden="1">
      <c r="A83" s="118" t="s">
        <v>184</v>
      </c>
      <c r="B83" s="129" t="s">
        <v>68</v>
      </c>
      <c r="C83" s="53"/>
      <c r="D83" s="53"/>
      <c r="E83" s="53"/>
      <c r="F83" s="106"/>
      <c r="G83" s="53"/>
      <c r="H83" s="97"/>
      <c r="I83" s="98">
        <f t="shared" si="2"/>
        <v>0</v>
      </c>
    </row>
    <row r="84" spans="1:9" ht="11.25" customHeight="1" thickBot="1">
      <c r="A84" s="118" t="s">
        <v>69</v>
      </c>
      <c r="B84" s="123" t="s">
        <v>66</v>
      </c>
      <c r="C84" s="47"/>
      <c r="D84" s="47"/>
      <c r="E84" s="47">
        <v>200.62338</v>
      </c>
      <c r="F84" s="124"/>
      <c r="G84" s="47">
        <v>75.837</v>
      </c>
      <c r="H84" s="97"/>
      <c r="I84" s="98">
        <f t="shared" si="2"/>
        <v>200.62338</v>
      </c>
    </row>
    <row r="85" spans="1:9" ht="11.25" customHeight="1" thickBot="1">
      <c r="A85" s="168" t="s">
        <v>72</v>
      </c>
      <c r="B85" s="96" t="s">
        <v>73</v>
      </c>
      <c r="C85" s="208">
        <f>C86+C160+C158+C157</f>
        <v>337835.506</v>
      </c>
      <c r="D85" s="208">
        <f>D86+D160+D158+D157</f>
        <v>342366.14599999995</v>
      </c>
      <c r="E85" s="1">
        <f>E86+E160+E158+E157+E159</f>
        <v>86388.59444000002</v>
      </c>
      <c r="F85" s="225">
        <f>F86+F160+F158+F157+F159</f>
        <v>0</v>
      </c>
      <c r="G85" s="1">
        <f>G86+G160+G158+G157+G159</f>
        <v>77209.76427</v>
      </c>
      <c r="H85" s="97">
        <f t="shared" si="3"/>
        <v>25.571200452802618</v>
      </c>
      <c r="I85" s="98">
        <f t="shared" si="2"/>
        <v>-251446.91155999998</v>
      </c>
    </row>
    <row r="86" spans="1:9" ht="11.25" customHeight="1" thickBot="1">
      <c r="A86" s="169" t="s">
        <v>115</v>
      </c>
      <c r="B86" s="170" t="s">
        <v>116</v>
      </c>
      <c r="C86" s="209">
        <f>C87+C90+C108+C139</f>
        <v>337835.506</v>
      </c>
      <c r="D86" s="209">
        <f>D87+D90+D108+D139</f>
        <v>342366.14599999995</v>
      </c>
      <c r="E86" s="3">
        <f>E87+E90+E108+E139</f>
        <v>86380.41306</v>
      </c>
      <c r="F86" s="43">
        <f>F87+F90+F108+F139</f>
        <v>0</v>
      </c>
      <c r="G86" s="3">
        <f>G87+G90+G108+G139</f>
        <v>77209.74811</v>
      </c>
      <c r="H86" s="97">
        <f t="shared" si="3"/>
        <v>25.568778747607425</v>
      </c>
      <c r="I86" s="98">
        <f t="shared" si="2"/>
        <v>-251455.09294</v>
      </c>
    </row>
    <row r="87" spans="1:9" ht="11.25" customHeight="1" thickBot="1">
      <c r="A87" s="168" t="s">
        <v>234</v>
      </c>
      <c r="B87" s="96" t="s">
        <v>74</v>
      </c>
      <c r="C87" s="208">
        <f>C88+C89</f>
        <v>116714.4</v>
      </c>
      <c r="D87" s="208">
        <f>D88+D89</f>
        <v>116714.4</v>
      </c>
      <c r="E87" s="1">
        <f>E88+E89</f>
        <v>39388</v>
      </c>
      <c r="F87" s="281">
        <f>F88+F89</f>
        <v>0</v>
      </c>
      <c r="G87" s="1">
        <f>G88+G89</f>
        <v>25939</v>
      </c>
      <c r="H87" s="97">
        <f t="shared" si="3"/>
        <v>33.7473353759262</v>
      </c>
      <c r="I87" s="98">
        <f t="shared" si="2"/>
        <v>-77326.4</v>
      </c>
    </row>
    <row r="88" spans="1:9" ht="11.25" customHeight="1" thickBot="1">
      <c r="A88" s="125" t="s">
        <v>232</v>
      </c>
      <c r="B88" s="126" t="s">
        <v>75</v>
      </c>
      <c r="C88" s="210">
        <v>115282</v>
      </c>
      <c r="D88" s="210">
        <v>115282</v>
      </c>
      <c r="E88" s="54">
        <v>39388</v>
      </c>
      <c r="G88" s="54">
        <v>25939</v>
      </c>
      <c r="H88" s="97">
        <f t="shared" si="3"/>
        <v>34.16665220936486</v>
      </c>
      <c r="I88" s="98">
        <f t="shared" si="2"/>
        <v>-75894</v>
      </c>
    </row>
    <row r="89" spans="1:9" ht="11.25" customHeight="1" thickBot="1">
      <c r="A89" s="151" t="s">
        <v>233</v>
      </c>
      <c r="B89" s="163" t="s">
        <v>107</v>
      </c>
      <c r="C89" s="211">
        <v>1432.4</v>
      </c>
      <c r="D89" s="211">
        <v>1432.4</v>
      </c>
      <c r="E89" s="55"/>
      <c r="G89" s="55"/>
      <c r="H89" s="97">
        <f t="shared" si="3"/>
        <v>0</v>
      </c>
      <c r="I89" s="98">
        <f t="shared" si="2"/>
        <v>-1432.4</v>
      </c>
    </row>
    <row r="90" spans="1:10" ht="11.25" customHeight="1" thickBot="1">
      <c r="A90" s="168" t="s">
        <v>76</v>
      </c>
      <c r="B90" s="96" t="s">
        <v>77</v>
      </c>
      <c r="C90" s="208">
        <f>C93+C96+C100+C92</f>
        <v>17111</v>
      </c>
      <c r="D90" s="208">
        <f>D93+D96+D100+D92+D99</f>
        <v>21595.64</v>
      </c>
      <c r="E90" s="1">
        <f>E93+E96+E100+E91+E92+E94+E95+E97+E98</f>
        <v>1570.6599999999999</v>
      </c>
      <c r="F90" s="225">
        <f>F93+F96+F100</f>
        <v>0</v>
      </c>
      <c r="G90" s="1">
        <f>G93+G96+G100+G91+G92+G94+G95</f>
        <v>5143.4</v>
      </c>
      <c r="H90" s="97">
        <f t="shared" si="3"/>
        <v>9.179241423645607</v>
      </c>
      <c r="I90" s="98">
        <f t="shared" si="2"/>
        <v>-15540.34</v>
      </c>
      <c r="J90" s="86"/>
    </row>
    <row r="91" spans="1:10" ht="11.25" customHeight="1" thickBot="1">
      <c r="A91" s="125" t="s">
        <v>250</v>
      </c>
      <c r="B91" s="126" t="s">
        <v>212</v>
      </c>
      <c r="C91" s="210"/>
      <c r="D91" s="210"/>
      <c r="E91" s="54"/>
      <c r="F91" s="172"/>
      <c r="G91" s="54"/>
      <c r="H91" s="97"/>
      <c r="I91" s="98">
        <f t="shared" si="2"/>
        <v>0</v>
      </c>
      <c r="J91" s="86"/>
    </row>
    <row r="92" spans="1:10" ht="11.25" customHeight="1" thickBot="1">
      <c r="A92" s="125" t="s">
        <v>250</v>
      </c>
      <c r="B92" s="129" t="s">
        <v>78</v>
      </c>
      <c r="C92" s="212">
        <v>5270.3</v>
      </c>
      <c r="D92" s="212">
        <v>5270.3</v>
      </c>
      <c r="E92" s="53"/>
      <c r="F92" s="166"/>
      <c r="G92" s="53"/>
      <c r="H92" s="97">
        <f t="shared" si="3"/>
        <v>0</v>
      </c>
      <c r="I92" s="98">
        <f t="shared" si="2"/>
        <v>-5270.3</v>
      </c>
      <c r="J92" s="86"/>
    </row>
    <row r="93" spans="1:10" s="86" customFormat="1" ht="11.25" customHeight="1" thickBot="1">
      <c r="A93" s="125" t="s">
        <v>228</v>
      </c>
      <c r="B93" s="126" t="s">
        <v>79</v>
      </c>
      <c r="C93" s="210"/>
      <c r="D93" s="210"/>
      <c r="E93" s="54"/>
      <c r="F93" s="148"/>
      <c r="G93" s="54">
        <v>4500</v>
      </c>
      <c r="H93" s="97"/>
      <c r="I93" s="98">
        <f t="shared" si="2"/>
        <v>0</v>
      </c>
      <c r="J93" s="87"/>
    </row>
    <row r="94" spans="1:10" s="86" customFormat="1" ht="11.25" customHeight="1" thickBot="1">
      <c r="A94" s="118" t="s">
        <v>251</v>
      </c>
      <c r="B94" s="129" t="s">
        <v>223</v>
      </c>
      <c r="C94" s="213"/>
      <c r="D94" s="213"/>
      <c r="E94" s="47"/>
      <c r="F94" s="173"/>
      <c r="G94" s="47"/>
      <c r="H94" s="97"/>
      <c r="I94" s="98">
        <f t="shared" si="2"/>
        <v>0</v>
      </c>
      <c r="J94" s="87"/>
    </row>
    <row r="95" spans="1:10" s="86" customFormat="1" ht="11.25" customHeight="1" thickBot="1">
      <c r="A95" s="118" t="s">
        <v>251</v>
      </c>
      <c r="B95" s="129" t="s">
        <v>252</v>
      </c>
      <c r="C95" s="213"/>
      <c r="D95" s="213"/>
      <c r="E95" s="47"/>
      <c r="F95" s="173"/>
      <c r="G95" s="47"/>
      <c r="H95" s="97"/>
      <c r="I95" s="98">
        <f t="shared" si="2"/>
        <v>0</v>
      </c>
      <c r="J95" s="87"/>
    </row>
    <row r="96" spans="1:10" s="86" customFormat="1" ht="11.25" customHeight="1" thickBot="1">
      <c r="A96" s="118" t="s">
        <v>229</v>
      </c>
      <c r="B96" s="194" t="s">
        <v>81</v>
      </c>
      <c r="C96" s="288">
        <v>3287.4</v>
      </c>
      <c r="D96" s="288">
        <v>3287.4</v>
      </c>
      <c r="E96" s="68"/>
      <c r="F96" s="42"/>
      <c r="G96" s="68"/>
      <c r="H96" s="190">
        <f t="shared" si="3"/>
        <v>0</v>
      </c>
      <c r="I96" s="98">
        <f t="shared" si="2"/>
        <v>-3287.4</v>
      </c>
      <c r="J96" s="87"/>
    </row>
    <row r="97" spans="1:10" s="86" customFormat="1" ht="11.25" customHeight="1" thickBot="1">
      <c r="A97" s="118" t="s">
        <v>253</v>
      </c>
      <c r="B97" s="199" t="s">
        <v>254</v>
      </c>
      <c r="C97" s="288"/>
      <c r="D97" s="288"/>
      <c r="E97" s="68"/>
      <c r="F97" s="42"/>
      <c r="G97" s="289"/>
      <c r="H97" s="190"/>
      <c r="I97" s="98">
        <f t="shared" si="2"/>
        <v>0</v>
      </c>
      <c r="J97" s="87"/>
    </row>
    <row r="98" spans="1:10" s="86" customFormat="1" ht="11.25" customHeight="1" thickBot="1">
      <c r="A98" s="118" t="s">
        <v>258</v>
      </c>
      <c r="B98" s="196" t="s">
        <v>259</v>
      </c>
      <c r="C98" s="288"/>
      <c r="D98" s="288"/>
      <c r="E98" s="68"/>
      <c r="F98" s="42"/>
      <c r="G98" s="289"/>
      <c r="H98" s="190"/>
      <c r="I98" s="98">
        <f t="shared" si="2"/>
        <v>0</v>
      </c>
      <c r="J98" s="87"/>
    </row>
    <row r="99" spans="1:10" s="86" customFormat="1" ht="11.25" customHeight="1" thickBot="1">
      <c r="A99" s="118" t="s">
        <v>280</v>
      </c>
      <c r="B99" s="181" t="s">
        <v>281</v>
      </c>
      <c r="C99" s="233"/>
      <c r="D99" s="233">
        <v>3514.64</v>
      </c>
      <c r="E99" s="55"/>
      <c r="F99" s="40"/>
      <c r="G99" s="80"/>
      <c r="H99" s="97"/>
      <c r="I99" s="98"/>
      <c r="J99" s="87"/>
    </row>
    <row r="100" spans="1:9" ht="11.25" customHeight="1" thickBot="1">
      <c r="A100" s="174" t="s">
        <v>230</v>
      </c>
      <c r="B100" s="170" t="s">
        <v>80</v>
      </c>
      <c r="C100" s="208">
        <f>C101+C102+C103+C104</f>
        <v>8553.3</v>
      </c>
      <c r="D100" s="208">
        <f>D101+D102+D103+D104</f>
        <v>9523.3</v>
      </c>
      <c r="E100" s="1">
        <f>E101+E102+E103+E104+E106</f>
        <v>1570.6599999999999</v>
      </c>
      <c r="F100" s="225">
        <f>F101+F102+F103+F104</f>
        <v>0</v>
      </c>
      <c r="G100" s="1">
        <f>G101+G102+G103+G104+G105+G107</f>
        <v>643.4</v>
      </c>
      <c r="H100" s="97">
        <f t="shared" si="3"/>
        <v>18.363204844913657</v>
      </c>
      <c r="I100" s="98">
        <f t="shared" si="2"/>
        <v>-6982.639999999999</v>
      </c>
    </row>
    <row r="101" spans="1:9" ht="11.25" customHeight="1" thickBot="1">
      <c r="A101" s="118" t="s">
        <v>230</v>
      </c>
      <c r="B101" s="126" t="s">
        <v>156</v>
      </c>
      <c r="C101" s="213"/>
      <c r="D101" s="213">
        <v>970</v>
      </c>
      <c r="E101" s="47"/>
      <c r="F101" s="124"/>
      <c r="G101" s="47"/>
      <c r="H101" s="97"/>
      <c r="I101" s="98">
        <f t="shared" si="2"/>
        <v>0</v>
      </c>
    </row>
    <row r="102" spans="1:9" ht="24.75" customHeight="1" thickBot="1">
      <c r="A102" s="118" t="s">
        <v>230</v>
      </c>
      <c r="B102" s="175" t="s">
        <v>195</v>
      </c>
      <c r="C102" s="215">
        <v>2176</v>
      </c>
      <c r="D102" s="215">
        <v>2176</v>
      </c>
      <c r="E102" s="47">
        <v>640</v>
      </c>
      <c r="F102" s="176"/>
      <c r="G102" s="47">
        <v>643.4</v>
      </c>
      <c r="H102" s="97">
        <f t="shared" si="3"/>
        <v>29.411764705882355</v>
      </c>
      <c r="I102" s="98">
        <f t="shared" si="2"/>
        <v>-1536</v>
      </c>
    </row>
    <row r="103" spans="1:9" ht="11.25" customHeight="1" thickBot="1">
      <c r="A103" s="118" t="s">
        <v>230</v>
      </c>
      <c r="B103" s="175" t="s">
        <v>231</v>
      </c>
      <c r="C103" s="215">
        <v>2654.3</v>
      </c>
      <c r="D103" s="215">
        <v>2654.3</v>
      </c>
      <c r="E103" s="47"/>
      <c r="F103" s="176"/>
      <c r="G103" s="47"/>
      <c r="H103" s="97">
        <f t="shared" si="3"/>
        <v>0</v>
      </c>
      <c r="I103" s="98">
        <f t="shared" si="2"/>
        <v>-2654.3</v>
      </c>
    </row>
    <row r="104" spans="1:9" ht="13.5" customHeight="1" thickBot="1">
      <c r="A104" s="118" t="s">
        <v>230</v>
      </c>
      <c r="B104" s="175" t="s">
        <v>262</v>
      </c>
      <c r="C104" s="234">
        <v>3723</v>
      </c>
      <c r="D104" s="234">
        <v>3723</v>
      </c>
      <c r="E104" s="47">
        <v>930.66</v>
      </c>
      <c r="F104" s="282"/>
      <c r="G104" s="245"/>
      <c r="H104" s="97">
        <f t="shared" si="3"/>
        <v>24.99758259468171</v>
      </c>
      <c r="I104" s="98">
        <f t="shared" si="2"/>
        <v>-2792.34</v>
      </c>
    </row>
    <row r="105" spans="1:9" ht="25.5" customHeight="1" thickBot="1">
      <c r="A105" s="118" t="s">
        <v>230</v>
      </c>
      <c r="B105" s="4" t="s">
        <v>179</v>
      </c>
      <c r="C105" s="68"/>
      <c r="D105" s="68"/>
      <c r="E105" s="53"/>
      <c r="F105" s="283"/>
      <c r="G105" s="68"/>
      <c r="H105" s="97"/>
      <c r="I105" s="98">
        <f t="shared" si="2"/>
        <v>0</v>
      </c>
    </row>
    <row r="106" spans="1:9" ht="24" customHeight="1" thickBot="1">
      <c r="A106" s="42" t="s">
        <v>261</v>
      </c>
      <c r="B106" s="246" t="s">
        <v>260</v>
      </c>
      <c r="C106" s="247"/>
      <c r="D106" s="247"/>
      <c r="E106" s="55"/>
      <c r="F106" s="284"/>
      <c r="G106" s="247"/>
      <c r="H106" s="97"/>
      <c r="I106" s="98">
        <f t="shared" si="2"/>
        <v>0</v>
      </c>
    </row>
    <row r="107" spans="1:9" ht="14.25" customHeight="1" thickBot="1">
      <c r="A107" s="42" t="s">
        <v>261</v>
      </c>
      <c r="B107" s="39" t="s">
        <v>204</v>
      </c>
      <c r="C107" s="68"/>
      <c r="D107" s="68"/>
      <c r="E107" s="53"/>
      <c r="F107" s="283"/>
      <c r="G107" s="68"/>
      <c r="H107" s="97"/>
      <c r="I107" s="98">
        <f t="shared" si="2"/>
        <v>0</v>
      </c>
    </row>
    <row r="108" spans="1:9" ht="11.25" customHeight="1" thickBot="1">
      <c r="A108" s="169" t="s">
        <v>236</v>
      </c>
      <c r="B108" s="170" t="s">
        <v>82</v>
      </c>
      <c r="C108" s="209">
        <f>C109+C126+C129+C130+C131+C132+C133+C134+C137+C128+C135</f>
        <v>166399.9</v>
      </c>
      <c r="D108" s="209">
        <f>D109+D126+D129+D130+D131+D132+D133+D134+D137+D128+D135</f>
        <v>166399.9</v>
      </c>
      <c r="E108" s="3">
        <f>E109+E126+E129+E130+E131+E132+E133+E134+E137+E128+E127+E135</f>
        <v>38333.98908</v>
      </c>
      <c r="F108" s="43">
        <f>F109+F126+F129+F130+F131+F132+F133+F134+F137+F128+F127</f>
        <v>0</v>
      </c>
      <c r="G108" s="3">
        <f>G109+G126+G129+G130+G131+G132+G133+G134+G137+G128+G127+G136+G135</f>
        <v>41791.330890000005</v>
      </c>
      <c r="H108" s="97">
        <f t="shared" si="3"/>
        <v>23.037266897395973</v>
      </c>
      <c r="I108" s="98">
        <f t="shared" si="2"/>
        <v>-128065.91092</v>
      </c>
    </row>
    <row r="109" spans="1:9" ht="11.25" customHeight="1" thickBot="1">
      <c r="A109" s="168" t="s">
        <v>83</v>
      </c>
      <c r="B109" s="287" t="s">
        <v>237</v>
      </c>
      <c r="C109" s="208">
        <f>C112+C113+C118+C121+C120+C111+C110+C119+C114+C122+C123+C116+C117+C124+C125</f>
        <v>124432.5</v>
      </c>
      <c r="D109" s="208">
        <f>D112+D113+D118+D121+D120+D111+D110+D119+D114+D122+D123+D116+D117+D124+D125</f>
        <v>124432.5</v>
      </c>
      <c r="E109" s="1">
        <f>E112+E113+E118+E121+E120+E111+E110+E119+E114+E122+E123+E116+E117+E124+E125</f>
        <v>29760.0578</v>
      </c>
      <c r="F109" s="225">
        <f>F112+F113+F118+F121+F120+F111+F110+F119+F114+F122+F123+F116+F117+F124</f>
        <v>0</v>
      </c>
      <c r="G109" s="1">
        <f>G112+G113+G118+G121+G120+G111+G110+G119+G114+G122+G123+G116+G117+G124+G125</f>
        <v>31436.294990000002</v>
      </c>
      <c r="H109" s="97">
        <f t="shared" si="3"/>
        <v>23.916627729893715</v>
      </c>
      <c r="I109" s="98">
        <f t="shared" si="2"/>
        <v>-94672.4422</v>
      </c>
    </row>
    <row r="110" spans="1:9" ht="25.5" customHeight="1" thickBot="1">
      <c r="A110" s="125" t="s">
        <v>235</v>
      </c>
      <c r="B110" s="192" t="s">
        <v>105</v>
      </c>
      <c r="C110" s="216">
        <v>1411.8</v>
      </c>
      <c r="D110" s="216">
        <v>1411.8</v>
      </c>
      <c r="E110" s="54"/>
      <c r="F110" s="178"/>
      <c r="G110" s="54"/>
      <c r="H110" s="97">
        <f t="shared" si="3"/>
        <v>0</v>
      </c>
      <c r="I110" s="98">
        <f t="shared" si="2"/>
        <v>-1411.8</v>
      </c>
    </row>
    <row r="111" spans="1:9" ht="11.25" customHeight="1" thickBot="1">
      <c r="A111" s="125" t="s">
        <v>235</v>
      </c>
      <c r="B111" s="193" t="s">
        <v>109</v>
      </c>
      <c r="C111" s="216">
        <v>18</v>
      </c>
      <c r="D111" s="216">
        <v>18</v>
      </c>
      <c r="E111" s="54"/>
      <c r="F111" s="178"/>
      <c r="G111" s="54">
        <v>18</v>
      </c>
      <c r="H111" s="97">
        <f t="shared" si="3"/>
        <v>0</v>
      </c>
      <c r="I111" s="98">
        <f t="shared" si="2"/>
        <v>-18</v>
      </c>
    </row>
    <row r="112" spans="1:9" ht="11.25" customHeight="1" thickBot="1">
      <c r="A112" s="125" t="s">
        <v>235</v>
      </c>
      <c r="B112" s="193" t="s">
        <v>169</v>
      </c>
      <c r="C112" s="216"/>
      <c r="D112" s="216"/>
      <c r="E112" s="54"/>
      <c r="F112" s="108"/>
      <c r="G112" s="54">
        <v>843.84</v>
      </c>
      <c r="H112" s="97"/>
      <c r="I112" s="98">
        <f t="shared" si="2"/>
        <v>0</v>
      </c>
    </row>
    <row r="113" spans="1:9" ht="11.25" customHeight="1" thickBot="1">
      <c r="A113" s="125" t="s">
        <v>235</v>
      </c>
      <c r="B113" s="194" t="s">
        <v>168</v>
      </c>
      <c r="C113" s="212">
        <v>89758.7</v>
      </c>
      <c r="D113" s="212">
        <v>89758.7</v>
      </c>
      <c r="E113" s="53">
        <v>22440</v>
      </c>
      <c r="F113" s="179"/>
      <c r="G113" s="53">
        <v>22376</v>
      </c>
      <c r="H113" s="97">
        <f t="shared" si="3"/>
        <v>25.000362081892895</v>
      </c>
      <c r="I113" s="98">
        <f t="shared" si="2"/>
        <v>-67318.7</v>
      </c>
    </row>
    <row r="114" spans="1:9" ht="11.25" customHeight="1" thickBot="1">
      <c r="A114" s="125" t="s">
        <v>235</v>
      </c>
      <c r="B114" s="194" t="s">
        <v>142</v>
      </c>
      <c r="C114" s="212">
        <v>15412.8</v>
      </c>
      <c r="D114" s="212">
        <v>15412.8</v>
      </c>
      <c r="E114" s="53">
        <v>3853</v>
      </c>
      <c r="F114" s="179"/>
      <c r="G114" s="53">
        <v>4041</v>
      </c>
      <c r="H114" s="97">
        <f t="shared" si="3"/>
        <v>24.99870237724489</v>
      </c>
      <c r="I114" s="98">
        <f t="shared" si="2"/>
        <v>-11559.8</v>
      </c>
    </row>
    <row r="115" spans="3:9" ht="1.5" customHeight="1" hidden="1">
      <c r="C115" s="151"/>
      <c r="D115" s="151"/>
      <c r="E115" s="55"/>
      <c r="H115" s="97" t="e">
        <f t="shared" si="3"/>
        <v>#DIV/0!</v>
      </c>
      <c r="I115" s="98">
        <f t="shared" si="2"/>
        <v>0</v>
      </c>
    </row>
    <row r="116" spans="1:9" ht="12" customHeight="1" thickBot="1">
      <c r="A116" s="125" t="s">
        <v>235</v>
      </c>
      <c r="B116" s="194" t="s">
        <v>220</v>
      </c>
      <c r="C116" s="212">
        <v>416.2</v>
      </c>
      <c r="D116" s="212">
        <v>416.2</v>
      </c>
      <c r="E116" s="53"/>
      <c r="F116" s="179"/>
      <c r="G116" s="53">
        <v>167.79019</v>
      </c>
      <c r="H116" s="97">
        <f t="shared" si="3"/>
        <v>0</v>
      </c>
      <c r="I116" s="98">
        <f t="shared" si="2"/>
        <v>-416.2</v>
      </c>
    </row>
    <row r="117" spans="1:9" ht="9.75" customHeight="1" thickBot="1">
      <c r="A117" s="125" t="s">
        <v>235</v>
      </c>
      <c r="B117" s="121" t="s">
        <v>221</v>
      </c>
      <c r="C117" s="212">
        <v>150.5</v>
      </c>
      <c r="D117" s="212">
        <v>150.5</v>
      </c>
      <c r="E117" s="53"/>
      <c r="F117" s="179"/>
      <c r="G117" s="53"/>
      <c r="H117" s="97">
        <f t="shared" si="3"/>
        <v>0</v>
      </c>
      <c r="I117" s="98">
        <f t="shared" si="2"/>
        <v>-150.5</v>
      </c>
    </row>
    <row r="118" spans="1:9" ht="11.25" customHeight="1" thickBot="1">
      <c r="A118" s="125" t="s">
        <v>235</v>
      </c>
      <c r="B118" s="194" t="s">
        <v>84</v>
      </c>
      <c r="C118" s="212"/>
      <c r="D118" s="212"/>
      <c r="E118" s="53"/>
      <c r="F118" s="179"/>
      <c r="G118" s="81"/>
      <c r="H118" s="97"/>
      <c r="I118" s="98">
        <f t="shared" si="2"/>
        <v>0</v>
      </c>
    </row>
    <row r="119" spans="1:9" ht="11.25" customHeight="1" thickBot="1">
      <c r="A119" s="125" t="s">
        <v>235</v>
      </c>
      <c r="B119" s="194" t="s">
        <v>127</v>
      </c>
      <c r="C119" s="212"/>
      <c r="D119" s="212"/>
      <c r="E119" s="53"/>
      <c r="F119" s="179"/>
      <c r="G119" s="81"/>
      <c r="H119" s="97"/>
      <c r="I119" s="98">
        <f t="shared" si="2"/>
        <v>0</v>
      </c>
    </row>
    <row r="120" spans="1:9" ht="11.25" customHeight="1" thickBot="1">
      <c r="A120" s="125" t="s">
        <v>235</v>
      </c>
      <c r="B120" s="194" t="s">
        <v>85</v>
      </c>
      <c r="C120" s="212">
        <v>1160.9</v>
      </c>
      <c r="D120" s="212">
        <v>1160.9</v>
      </c>
      <c r="E120" s="53"/>
      <c r="F120" s="285"/>
      <c r="G120" s="68"/>
      <c r="H120" s="97">
        <f t="shared" si="3"/>
        <v>0</v>
      </c>
      <c r="I120" s="98">
        <f t="shared" si="2"/>
        <v>-1160.9</v>
      </c>
    </row>
    <row r="121" spans="1:9" ht="11.25" customHeight="1" thickBot="1">
      <c r="A121" s="125" t="s">
        <v>235</v>
      </c>
      <c r="B121" s="194" t="s">
        <v>167</v>
      </c>
      <c r="C121" s="212"/>
      <c r="D121" s="212"/>
      <c r="E121" s="53"/>
      <c r="F121" s="179"/>
      <c r="G121" s="81"/>
      <c r="H121" s="97"/>
      <c r="I121" s="98">
        <f t="shared" si="2"/>
        <v>0</v>
      </c>
    </row>
    <row r="122" spans="1:9" ht="27" customHeight="1" thickBot="1">
      <c r="A122" s="125" t="s">
        <v>235</v>
      </c>
      <c r="B122" s="121" t="s">
        <v>196</v>
      </c>
      <c r="C122" s="210"/>
      <c r="D122" s="210"/>
      <c r="E122" s="47"/>
      <c r="F122" s="173"/>
      <c r="G122" s="83"/>
      <c r="H122" s="97"/>
      <c r="I122" s="98">
        <f t="shared" si="2"/>
        <v>0</v>
      </c>
    </row>
    <row r="123" spans="1:9" ht="24" customHeight="1" thickBot="1">
      <c r="A123" s="125" t="s">
        <v>235</v>
      </c>
      <c r="B123" s="193" t="s">
        <v>150</v>
      </c>
      <c r="C123" s="210"/>
      <c r="D123" s="210"/>
      <c r="E123" s="47"/>
      <c r="F123" s="124"/>
      <c r="G123" s="83"/>
      <c r="H123" s="97"/>
      <c r="I123" s="98">
        <f t="shared" si="2"/>
        <v>0</v>
      </c>
    </row>
    <row r="124" spans="1:9" ht="13.5" customHeight="1" thickBot="1">
      <c r="A124" s="125" t="s">
        <v>235</v>
      </c>
      <c r="B124" s="194" t="s">
        <v>197</v>
      </c>
      <c r="C124" s="210">
        <v>13239.6</v>
      </c>
      <c r="D124" s="210">
        <v>13239.6</v>
      </c>
      <c r="E124" s="47">
        <v>3027.538</v>
      </c>
      <c r="F124" s="124"/>
      <c r="G124" s="57">
        <v>3176.434</v>
      </c>
      <c r="H124" s="97">
        <f t="shared" si="3"/>
        <v>22.867292063204324</v>
      </c>
      <c r="I124" s="98">
        <f t="shared" si="2"/>
        <v>-10212.062</v>
      </c>
    </row>
    <row r="125" spans="1:9" ht="38.25" customHeight="1" thickBot="1">
      <c r="A125" s="42" t="s">
        <v>235</v>
      </c>
      <c r="B125" s="195" t="s">
        <v>108</v>
      </c>
      <c r="C125" s="217">
        <v>2864</v>
      </c>
      <c r="D125" s="217">
        <v>2864</v>
      </c>
      <c r="E125" s="53">
        <v>439.5198</v>
      </c>
      <c r="F125" s="144"/>
      <c r="G125" s="47">
        <v>813.2308</v>
      </c>
      <c r="H125" s="97">
        <f t="shared" si="3"/>
        <v>15.346361731843574</v>
      </c>
      <c r="I125" s="98">
        <f t="shared" si="2"/>
        <v>-2424.4802</v>
      </c>
    </row>
    <row r="126" spans="1:9" ht="12.75" customHeight="1" thickBot="1">
      <c r="A126" s="130" t="s">
        <v>238</v>
      </c>
      <c r="B126" s="193" t="s">
        <v>201</v>
      </c>
      <c r="C126" s="210">
        <v>1453.2</v>
      </c>
      <c r="D126" s="210">
        <v>1453.2</v>
      </c>
      <c r="E126" s="47">
        <v>300</v>
      </c>
      <c r="F126" s="124"/>
      <c r="G126" s="47">
        <v>400</v>
      </c>
      <c r="H126" s="97">
        <f t="shared" si="3"/>
        <v>20.644095788604456</v>
      </c>
      <c r="I126" s="98">
        <f t="shared" si="2"/>
        <v>-1153.2</v>
      </c>
    </row>
    <row r="127" spans="1:9" ht="36.75" customHeight="1" thickBot="1">
      <c r="A127" s="125" t="s">
        <v>239</v>
      </c>
      <c r="B127" s="193" t="s">
        <v>216</v>
      </c>
      <c r="C127" s="210"/>
      <c r="D127" s="210"/>
      <c r="E127" s="47"/>
      <c r="F127" s="124"/>
      <c r="G127" s="47"/>
      <c r="H127" s="97"/>
      <c r="I127" s="98">
        <f t="shared" si="2"/>
        <v>0</v>
      </c>
    </row>
    <row r="128" spans="1:9" ht="40.5" customHeight="1" thickBot="1">
      <c r="A128" s="42" t="s">
        <v>239</v>
      </c>
      <c r="B128" s="195" t="s">
        <v>108</v>
      </c>
      <c r="C128" s="217">
        <v>1189.9</v>
      </c>
      <c r="D128" s="217">
        <v>1189.9</v>
      </c>
      <c r="E128" s="53"/>
      <c r="F128" s="144"/>
      <c r="G128" s="47">
        <v>639.8</v>
      </c>
      <c r="H128" s="97">
        <f t="shared" si="3"/>
        <v>0</v>
      </c>
      <c r="I128" s="98">
        <f t="shared" si="2"/>
        <v>-1189.9</v>
      </c>
    </row>
    <row r="129" spans="1:10" ht="11.25" customHeight="1" thickBot="1">
      <c r="A129" s="42" t="s">
        <v>240</v>
      </c>
      <c r="B129" s="196" t="s">
        <v>214</v>
      </c>
      <c r="C129" s="212">
        <v>1263.3</v>
      </c>
      <c r="D129" s="212">
        <v>1263.3</v>
      </c>
      <c r="E129" s="53">
        <v>315.825</v>
      </c>
      <c r="F129" s="285"/>
      <c r="G129" s="53">
        <v>262.025</v>
      </c>
      <c r="H129" s="97">
        <f t="shared" si="3"/>
        <v>25</v>
      </c>
      <c r="I129" s="98">
        <f t="shared" si="2"/>
        <v>-947.4749999999999</v>
      </c>
      <c r="J129" s="86"/>
    </row>
    <row r="130" spans="1:10" ht="23.25" customHeight="1" thickBot="1">
      <c r="A130" s="42" t="s">
        <v>241</v>
      </c>
      <c r="B130" s="195" t="s">
        <v>215</v>
      </c>
      <c r="C130" s="218">
        <v>155.7</v>
      </c>
      <c r="D130" s="218">
        <v>155.7</v>
      </c>
      <c r="E130" s="53"/>
      <c r="F130" s="285"/>
      <c r="G130" s="53">
        <v>36.64243</v>
      </c>
      <c r="H130" s="97">
        <f t="shared" si="3"/>
        <v>0</v>
      </c>
      <c r="I130" s="98">
        <f t="shared" si="2"/>
        <v>-155.7</v>
      </c>
      <c r="J130" s="86"/>
    </row>
    <row r="131" spans="1:10" ht="23.25" customHeight="1" thickBot="1">
      <c r="A131" s="42" t="s">
        <v>243</v>
      </c>
      <c r="B131" s="197" t="s">
        <v>242</v>
      </c>
      <c r="C131" s="218"/>
      <c r="D131" s="218"/>
      <c r="E131" s="53"/>
      <c r="F131" s="285"/>
      <c r="G131" s="47">
        <v>1412.21246</v>
      </c>
      <c r="H131" s="97"/>
      <c r="I131" s="98">
        <f t="shared" si="2"/>
        <v>0</v>
      </c>
      <c r="J131" s="86"/>
    </row>
    <row r="132" spans="1:10" ht="45" customHeight="1" thickBot="1">
      <c r="A132" s="42" t="s">
        <v>244</v>
      </c>
      <c r="B132" s="197" t="s">
        <v>245</v>
      </c>
      <c r="C132" s="218"/>
      <c r="D132" s="218"/>
      <c r="E132" s="53"/>
      <c r="F132" s="285"/>
      <c r="G132" s="47"/>
      <c r="H132" s="97"/>
      <c r="I132" s="98">
        <f t="shared" si="2"/>
        <v>0</v>
      </c>
      <c r="J132" s="86"/>
    </row>
    <row r="133" spans="1:9" ht="14.25" customHeight="1" thickBot="1">
      <c r="A133" s="42" t="s">
        <v>246</v>
      </c>
      <c r="B133" s="195" t="s">
        <v>213</v>
      </c>
      <c r="C133" s="218">
        <v>664.7</v>
      </c>
      <c r="D133" s="218">
        <v>664.7</v>
      </c>
      <c r="E133" s="53">
        <v>193.6</v>
      </c>
      <c r="F133" s="285"/>
      <c r="G133" s="55">
        <v>147.90072</v>
      </c>
      <c r="H133" s="97">
        <f t="shared" si="3"/>
        <v>29.125921468331573</v>
      </c>
      <c r="I133" s="98">
        <f t="shared" si="2"/>
        <v>-471.1</v>
      </c>
    </row>
    <row r="134" spans="1:9" ht="11.25" customHeight="1" thickBot="1">
      <c r="A134" s="42" t="s">
        <v>247</v>
      </c>
      <c r="B134" s="196" t="s">
        <v>210</v>
      </c>
      <c r="C134" s="212">
        <v>1215.6</v>
      </c>
      <c r="D134" s="212">
        <v>1215.6</v>
      </c>
      <c r="E134" s="53">
        <v>244.50628</v>
      </c>
      <c r="F134" s="285"/>
      <c r="G134" s="53">
        <v>251.45529</v>
      </c>
      <c r="H134" s="97">
        <f t="shared" si="3"/>
        <v>20.11404080289569</v>
      </c>
      <c r="I134" s="98">
        <f t="shared" si="2"/>
        <v>-971.0937199999998</v>
      </c>
    </row>
    <row r="135" spans="1:9" ht="24.75" customHeight="1" thickBot="1">
      <c r="A135" s="42" t="s">
        <v>218</v>
      </c>
      <c r="B135" s="195" t="s">
        <v>219</v>
      </c>
      <c r="C135" s="218">
        <v>86</v>
      </c>
      <c r="D135" s="218">
        <v>86</v>
      </c>
      <c r="E135" s="53">
        <v>30</v>
      </c>
      <c r="F135" s="285"/>
      <c r="G135" s="68"/>
      <c r="H135" s="97">
        <f t="shared" si="3"/>
        <v>34.883720930232556</v>
      </c>
      <c r="I135" s="98">
        <f t="shared" si="2"/>
        <v>-56</v>
      </c>
    </row>
    <row r="136" spans="1:9" ht="12.75" thickBot="1">
      <c r="A136" s="42"/>
      <c r="B136" s="5" t="s">
        <v>222</v>
      </c>
      <c r="C136" s="219"/>
      <c r="D136" s="219"/>
      <c r="E136" s="53"/>
      <c r="F136" s="285"/>
      <c r="G136" s="68"/>
      <c r="H136" s="97"/>
      <c r="I136" s="98">
        <f t="shared" si="2"/>
        <v>0</v>
      </c>
    </row>
    <row r="137" spans="1:9" ht="11.25" customHeight="1" thickBot="1">
      <c r="A137" s="169" t="s">
        <v>248</v>
      </c>
      <c r="B137" s="182" t="s">
        <v>86</v>
      </c>
      <c r="C137" s="209">
        <f>C138</f>
        <v>35939</v>
      </c>
      <c r="D137" s="209">
        <f>D138</f>
        <v>35939</v>
      </c>
      <c r="E137" s="3">
        <f>E138</f>
        <v>7490</v>
      </c>
      <c r="F137" s="43">
        <f>F138</f>
        <v>0</v>
      </c>
      <c r="G137" s="43">
        <f>G138</f>
        <v>7205</v>
      </c>
      <c r="H137" s="97">
        <f t="shared" si="3"/>
        <v>20.840869250674753</v>
      </c>
      <c r="I137" s="98">
        <f t="shared" si="2"/>
        <v>-28449</v>
      </c>
    </row>
    <row r="138" spans="1:9" ht="11.25" customHeight="1" thickBot="1">
      <c r="A138" s="183" t="s">
        <v>249</v>
      </c>
      <c r="B138" s="184" t="s">
        <v>87</v>
      </c>
      <c r="C138" s="220">
        <v>35939</v>
      </c>
      <c r="D138" s="220">
        <v>35939</v>
      </c>
      <c r="E138" s="55">
        <v>7490</v>
      </c>
      <c r="G138" s="55">
        <v>7205</v>
      </c>
      <c r="H138" s="97">
        <f t="shared" si="3"/>
        <v>20.840869250674753</v>
      </c>
      <c r="I138" s="98">
        <f aca="true" t="shared" si="4" ref="I138:I161">E138-C138</f>
        <v>-28449</v>
      </c>
    </row>
    <row r="139" spans="1:9" ht="11.25" customHeight="1" thickBot="1">
      <c r="A139" s="168" t="s">
        <v>88</v>
      </c>
      <c r="B139" s="287" t="s">
        <v>104</v>
      </c>
      <c r="C139" s="208">
        <f>C150+C151+C141+C145+C143</f>
        <v>37610.206</v>
      </c>
      <c r="D139" s="208">
        <f>D150+D151+D141+D145+D143</f>
        <v>37656.206</v>
      </c>
      <c r="E139" s="1">
        <f>E150+E151+E141+E145+E143+E142+E144+E148+E149+E146+E147</f>
        <v>7087.76398</v>
      </c>
      <c r="F139" s="281">
        <f>F150+F151+F141+F145+F143+F142+F144+F148+F149</f>
        <v>0</v>
      </c>
      <c r="G139" s="1">
        <f>G140+G144+G146+G150+G151+G145+G148+G149+G147</f>
        <v>4336.01722</v>
      </c>
      <c r="H139" s="97">
        <f t="shared" si="3"/>
        <v>18.84532081531274</v>
      </c>
      <c r="I139" s="98">
        <f t="shared" si="4"/>
        <v>-30522.44202</v>
      </c>
    </row>
    <row r="140" spans="1:9" ht="11.25" customHeight="1" thickBot="1">
      <c r="A140" s="168" t="s">
        <v>89</v>
      </c>
      <c r="B140" s="287" t="s">
        <v>104</v>
      </c>
      <c r="C140" s="208"/>
      <c r="D140" s="208"/>
      <c r="E140" s="1">
        <f>E141+E142+E144</f>
        <v>0</v>
      </c>
      <c r="F140" s="132"/>
      <c r="G140" s="1">
        <f>G141+G142+G143</f>
        <v>0</v>
      </c>
      <c r="H140" s="97"/>
      <c r="I140" s="98">
        <f t="shared" si="4"/>
        <v>0</v>
      </c>
    </row>
    <row r="141" spans="1:9" ht="11.25" customHeight="1" thickBot="1">
      <c r="A141" s="125" t="s">
        <v>89</v>
      </c>
      <c r="B141" s="198" t="s">
        <v>183</v>
      </c>
      <c r="C141" s="210"/>
      <c r="D141" s="210"/>
      <c r="E141" s="54"/>
      <c r="F141" s="108"/>
      <c r="G141" s="54"/>
      <c r="H141" s="97"/>
      <c r="I141" s="98">
        <f t="shared" si="4"/>
        <v>0</v>
      </c>
    </row>
    <row r="142" spans="1:9" ht="11.25" customHeight="1" thickBot="1">
      <c r="A142" s="125" t="s">
        <v>89</v>
      </c>
      <c r="B142" s="199" t="s">
        <v>180</v>
      </c>
      <c r="C142" s="212"/>
      <c r="D142" s="212"/>
      <c r="E142" s="54"/>
      <c r="F142" s="108"/>
      <c r="G142" s="82"/>
      <c r="H142" s="97"/>
      <c r="I142" s="98">
        <f t="shared" si="4"/>
        <v>0</v>
      </c>
    </row>
    <row r="143" spans="1:9" ht="24" customHeight="1" thickBot="1">
      <c r="A143" s="125" t="s">
        <v>89</v>
      </c>
      <c r="B143" s="121" t="s">
        <v>151</v>
      </c>
      <c r="C143" s="212"/>
      <c r="D143" s="212"/>
      <c r="E143" s="54"/>
      <c r="F143" s="108"/>
      <c r="G143" s="54"/>
      <c r="H143" s="97"/>
      <c r="I143" s="98">
        <f t="shared" si="4"/>
        <v>0</v>
      </c>
    </row>
    <row r="144" spans="1:9" ht="11.25" customHeight="1" thickBot="1">
      <c r="A144" s="125" t="s">
        <v>188</v>
      </c>
      <c r="B144" s="194" t="s">
        <v>189</v>
      </c>
      <c r="C144" s="212"/>
      <c r="D144" s="212"/>
      <c r="E144" s="54"/>
      <c r="F144" s="108"/>
      <c r="G144" s="54"/>
      <c r="H144" s="97"/>
      <c r="I144" s="98">
        <f t="shared" si="4"/>
        <v>0</v>
      </c>
    </row>
    <row r="145" spans="1:9" ht="11.25" customHeight="1" thickBot="1">
      <c r="A145" s="130" t="s">
        <v>202</v>
      </c>
      <c r="B145" s="122" t="s">
        <v>203</v>
      </c>
      <c r="C145" s="218"/>
      <c r="D145" s="218"/>
      <c r="E145" s="54"/>
      <c r="F145" s="108"/>
      <c r="G145" s="82"/>
      <c r="H145" s="97"/>
      <c r="I145" s="98">
        <f t="shared" si="4"/>
        <v>0</v>
      </c>
    </row>
    <row r="146" spans="1:9" ht="24" customHeight="1" thickBot="1">
      <c r="A146" s="130" t="s">
        <v>135</v>
      </c>
      <c r="B146" s="121" t="s">
        <v>136</v>
      </c>
      <c r="C146" s="218"/>
      <c r="D146" s="218"/>
      <c r="E146" s="53"/>
      <c r="F146" s="106"/>
      <c r="G146" s="53"/>
      <c r="H146" s="97"/>
      <c r="I146" s="98">
        <f t="shared" si="4"/>
        <v>0</v>
      </c>
    </row>
    <row r="147" spans="1:9" ht="25.5" customHeight="1" thickBot="1">
      <c r="A147" s="118" t="s">
        <v>137</v>
      </c>
      <c r="B147" s="121" t="s">
        <v>138</v>
      </c>
      <c r="C147" s="221"/>
      <c r="D147" s="221"/>
      <c r="E147" s="47"/>
      <c r="F147" s="124"/>
      <c r="G147" s="47"/>
      <c r="H147" s="97"/>
      <c r="I147" s="98">
        <f t="shared" si="4"/>
        <v>0</v>
      </c>
    </row>
    <row r="148" spans="1:9" ht="11.25" customHeight="1" thickBot="1">
      <c r="A148" s="130" t="s">
        <v>190</v>
      </c>
      <c r="B148" s="200" t="s">
        <v>191</v>
      </c>
      <c r="C148" s="211"/>
      <c r="D148" s="211"/>
      <c r="E148" s="55"/>
      <c r="F148" s="112"/>
      <c r="G148" s="80"/>
      <c r="H148" s="97"/>
      <c r="I148" s="98">
        <f t="shared" si="4"/>
        <v>0</v>
      </c>
    </row>
    <row r="149" spans="1:9" ht="11.25" customHeight="1" thickBot="1">
      <c r="A149" s="130" t="s">
        <v>192</v>
      </c>
      <c r="B149" s="201" t="s">
        <v>193</v>
      </c>
      <c r="C149" s="211"/>
      <c r="D149" s="211"/>
      <c r="E149" s="55"/>
      <c r="F149" s="112"/>
      <c r="G149" s="55"/>
      <c r="H149" s="97"/>
      <c r="I149" s="98">
        <f t="shared" si="4"/>
        <v>0</v>
      </c>
    </row>
    <row r="150" spans="1:9" ht="11.25" customHeight="1" thickBot="1">
      <c r="A150" s="168" t="s">
        <v>274</v>
      </c>
      <c r="B150" s="202" t="s">
        <v>101</v>
      </c>
      <c r="C150" s="208">
        <v>37610.206</v>
      </c>
      <c r="D150" s="208">
        <v>37656.206</v>
      </c>
      <c r="E150" s="1">
        <v>7087.76398</v>
      </c>
      <c r="F150" s="132"/>
      <c r="G150" s="1">
        <v>4336.01722</v>
      </c>
      <c r="H150" s="97">
        <f>E150/C150*100</f>
        <v>18.84532081531274</v>
      </c>
      <c r="I150" s="98">
        <f t="shared" si="4"/>
        <v>-30522.44202</v>
      </c>
    </row>
    <row r="151" spans="1:9" ht="11.25" customHeight="1" thickBot="1">
      <c r="A151" s="113" t="s">
        <v>90</v>
      </c>
      <c r="B151" s="203" t="s">
        <v>177</v>
      </c>
      <c r="C151" s="222">
        <f>C154+C152+C155</f>
        <v>0</v>
      </c>
      <c r="D151" s="222">
        <f>D154+D152+D155</f>
        <v>0</v>
      </c>
      <c r="E151" s="45">
        <f>E154+E152+E155+E153+E156</f>
        <v>0</v>
      </c>
      <c r="F151" s="156"/>
      <c r="G151" s="45">
        <f>G154+G152+G155+G153+G156</f>
        <v>0</v>
      </c>
      <c r="H151" s="97"/>
      <c r="I151" s="98">
        <f t="shared" si="4"/>
        <v>0</v>
      </c>
    </row>
    <row r="152" spans="1:9" ht="24" customHeight="1" thickBot="1">
      <c r="A152" s="125" t="s">
        <v>91</v>
      </c>
      <c r="B152" s="193" t="s">
        <v>198</v>
      </c>
      <c r="C152" s="216"/>
      <c r="D152" s="216"/>
      <c r="E152" s="54"/>
      <c r="F152" s="101"/>
      <c r="G152" s="54"/>
      <c r="H152" s="97"/>
      <c r="I152" s="98">
        <f t="shared" si="4"/>
        <v>0</v>
      </c>
    </row>
    <row r="153" spans="1:9" ht="25.5" customHeight="1" thickBot="1">
      <c r="A153" s="125" t="s">
        <v>91</v>
      </c>
      <c r="B153" s="193" t="s">
        <v>186</v>
      </c>
      <c r="C153" s="216"/>
      <c r="D153" s="216"/>
      <c r="E153" s="54"/>
      <c r="F153" s="101"/>
      <c r="G153" s="54"/>
      <c r="H153" s="97"/>
      <c r="I153" s="98">
        <f t="shared" si="4"/>
        <v>0</v>
      </c>
    </row>
    <row r="154" spans="1:9" ht="11.25" customHeight="1" thickBot="1">
      <c r="A154" s="125" t="s">
        <v>91</v>
      </c>
      <c r="B154" s="204" t="s">
        <v>178</v>
      </c>
      <c r="C154" s="210"/>
      <c r="D154" s="210"/>
      <c r="E154" s="54"/>
      <c r="F154" s="108"/>
      <c r="G154" s="54"/>
      <c r="H154" s="97"/>
      <c r="I154" s="98">
        <f t="shared" si="4"/>
        <v>0</v>
      </c>
    </row>
    <row r="155" spans="1:9" ht="11.25" customHeight="1" thickBot="1">
      <c r="A155" s="125" t="s">
        <v>91</v>
      </c>
      <c r="B155" s="121" t="s">
        <v>185</v>
      </c>
      <c r="C155" s="214"/>
      <c r="D155" s="214"/>
      <c r="E155" s="54"/>
      <c r="F155" s="108"/>
      <c r="G155" s="54"/>
      <c r="H155" s="97"/>
      <c r="I155" s="98">
        <f t="shared" si="4"/>
        <v>0</v>
      </c>
    </row>
    <row r="156" spans="1:9" ht="11.25" customHeight="1" thickBot="1">
      <c r="A156" s="125" t="s">
        <v>91</v>
      </c>
      <c r="B156" s="200" t="s">
        <v>208</v>
      </c>
      <c r="C156" s="214"/>
      <c r="D156" s="214"/>
      <c r="E156" s="54"/>
      <c r="F156" s="108"/>
      <c r="G156" s="54"/>
      <c r="H156" s="97"/>
      <c r="I156" s="98">
        <f t="shared" si="4"/>
        <v>0</v>
      </c>
    </row>
    <row r="157" spans="1:9" ht="11.25" customHeight="1" thickBot="1">
      <c r="A157" s="185" t="s">
        <v>120</v>
      </c>
      <c r="B157" s="205" t="s">
        <v>117</v>
      </c>
      <c r="C157" s="223"/>
      <c r="D157" s="223"/>
      <c r="E157" s="61"/>
      <c r="F157" s="108"/>
      <c r="G157" s="61"/>
      <c r="H157" s="97"/>
      <c r="I157" s="98">
        <f t="shared" si="4"/>
        <v>0</v>
      </c>
    </row>
    <row r="158" spans="1:9" ht="11.25" customHeight="1" thickBot="1">
      <c r="A158" s="185" t="s">
        <v>113</v>
      </c>
      <c r="B158" s="206" t="s">
        <v>70</v>
      </c>
      <c r="C158" s="223"/>
      <c r="D158" s="223"/>
      <c r="E158" s="48">
        <v>8.18266</v>
      </c>
      <c r="F158" s="186"/>
      <c r="G158" s="48">
        <v>8</v>
      </c>
      <c r="H158" s="97"/>
      <c r="I158" s="98">
        <f t="shared" si="4"/>
        <v>8.18266</v>
      </c>
    </row>
    <row r="159" spans="1:9" ht="11.25" customHeight="1" thickBot="1">
      <c r="A159" s="118" t="s">
        <v>139</v>
      </c>
      <c r="B159" s="207" t="s">
        <v>166</v>
      </c>
      <c r="C159" s="215"/>
      <c r="D159" s="215"/>
      <c r="E159" s="53"/>
      <c r="F159" s="106"/>
      <c r="G159" s="53"/>
      <c r="H159" s="97"/>
      <c r="I159" s="98">
        <f t="shared" si="4"/>
        <v>0</v>
      </c>
    </row>
    <row r="160" spans="1:9" ht="11.25" customHeight="1" thickBot="1">
      <c r="A160" s="185" t="s">
        <v>114</v>
      </c>
      <c r="B160" s="206" t="s">
        <v>71</v>
      </c>
      <c r="C160" s="224"/>
      <c r="D160" s="224"/>
      <c r="E160" s="48">
        <v>-0.00128</v>
      </c>
      <c r="F160" s="186"/>
      <c r="G160" s="48">
        <v>-7.98384</v>
      </c>
      <c r="H160" s="97"/>
      <c r="I160" s="98">
        <f t="shared" si="4"/>
        <v>-0.00128</v>
      </c>
    </row>
    <row r="161" spans="1:9" ht="11.25" customHeight="1" thickBot="1">
      <c r="A161" s="168"/>
      <c r="B161" s="287" t="s">
        <v>92</v>
      </c>
      <c r="C161" s="208">
        <f>C8+C85</f>
        <v>407134.506</v>
      </c>
      <c r="D161" s="208">
        <f>D8+D85</f>
        <v>411665.14599999995</v>
      </c>
      <c r="E161" s="1">
        <f>E85+E8</f>
        <v>103614.16115000001</v>
      </c>
      <c r="F161" s="225">
        <f>F85+F8</f>
        <v>0</v>
      </c>
      <c r="G161" s="1">
        <f>G8+G85</f>
        <v>90765.04979</v>
      </c>
      <c r="H161" s="97">
        <f>E161/C161*100</f>
        <v>25.44961422405204</v>
      </c>
      <c r="I161" s="98">
        <f t="shared" si="4"/>
        <v>-303520.34485</v>
      </c>
    </row>
    <row r="162" spans="1:9" ht="11.25" customHeight="1">
      <c r="A162" s="40"/>
      <c r="B162" s="49"/>
      <c r="C162" s="49"/>
      <c r="D162" s="49"/>
      <c r="F162" s="84"/>
      <c r="G162" s="84"/>
      <c r="H162" s="187"/>
      <c r="I162" s="188"/>
    </row>
    <row r="163" spans="1:8" ht="11.25" customHeight="1">
      <c r="A163" s="52" t="s">
        <v>199</v>
      </c>
      <c r="B163" s="52"/>
      <c r="C163" s="50"/>
      <c r="D163" s="50"/>
      <c r="E163" s="76"/>
      <c r="F163" s="187"/>
      <c r="G163" s="76"/>
      <c r="H163" s="52"/>
    </row>
    <row r="164" spans="1:8" ht="11.25" customHeight="1">
      <c r="A164" s="52" t="s">
        <v>175</v>
      </c>
      <c r="B164" s="51"/>
      <c r="C164" s="51"/>
      <c r="D164" s="51"/>
      <c r="E164" s="76" t="s">
        <v>200</v>
      </c>
      <c r="F164" s="85"/>
      <c r="G164" s="85"/>
      <c r="H164" s="52"/>
    </row>
    <row r="165" spans="1:8" ht="11.25" customHeight="1">
      <c r="A165" s="52"/>
      <c r="B165" s="51"/>
      <c r="C165" s="51"/>
      <c r="D165" s="51"/>
      <c r="E165" s="76"/>
      <c r="F165" s="85"/>
      <c r="G165" s="85"/>
      <c r="H165" s="52"/>
    </row>
    <row r="166" spans="1:7" ht="11.25" customHeight="1">
      <c r="A166" s="189" t="s">
        <v>264</v>
      </c>
      <c r="B166" s="52"/>
      <c r="C166" s="52"/>
      <c r="D166" s="52"/>
      <c r="E166" s="77"/>
      <c r="F166" s="86"/>
      <c r="G166" s="77"/>
    </row>
    <row r="167" spans="1:7" ht="11.25" customHeight="1">
      <c r="A167" s="189" t="s">
        <v>176</v>
      </c>
      <c r="C167" s="52"/>
      <c r="D167" s="52"/>
      <c r="E167" s="77"/>
      <c r="F167" s="86"/>
      <c r="G167" s="86"/>
    </row>
    <row r="168" spans="1:6" ht="11.25" customHeight="1">
      <c r="A168" s="40"/>
      <c r="F168" s="2"/>
    </row>
    <row r="169" ht="11.25" customHeight="1">
      <c r="A169" s="40"/>
    </row>
    <row r="170" ht="11.25" customHeight="1">
      <c r="A170" s="40"/>
    </row>
    <row r="171" ht="11.25" customHeight="1">
      <c r="A171" s="40"/>
    </row>
    <row r="172" ht="11.25" customHeight="1">
      <c r="A172" s="40"/>
    </row>
    <row r="173" ht="11.25" customHeight="1">
      <c r="A173" s="40"/>
    </row>
    <row r="174" ht="11.25" customHeight="1">
      <c r="A174" s="40"/>
    </row>
  </sheetData>
  <sheetProtection/>
  <mergeCells count="1">
    <mergeCell ref="H5:I5"/>
  </mergeCells>
  <printOptions/>
  <pageMargins left="0.25" right="0.25" top="0.75" bottom="0.75" header="0.3" footer="0.3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74"/>
  <sheetViews>
    <sheetView zoomScale="130" zoomScaleNormal="130" zoomScalePageLayoutView="0" workbookViewId="0" topLeftCell="A1">
      <selection activeCell="A1" sqref="A1:IV16384"/>
    </sheetView>
  </sheetViews>
  <sheetFormatPr defaultColWidth="9.00390625" defaultRowHeight="12.75"/>
  <cols>
    <col min="1" max="1" width="21.25390625" style="102" customWidth="1"/>
    <col min="2" max="2" width="72.75390625" style="40" customWidth="1"/>
    <col min="3" max="4" width="11.125" style="40" customWidth="1"/>
    <col min="5" max="5" width="11.75390625" style="2" customWidth="1"/>
    <col min="6" max="6" width="11.00390625" style="40" hidden="1" customWidth="1"/>
    <col min="7" max="7" width="10.875" style="40" customWidth="1"/>
    <col min="8" max="8" width="8.375" style="40" customWidth="1"/>
    <col min="9" max="9" width="11.625" style="40" customWidth="1"/>
    <col min="10" max="16384" width="9.125" style="87" customWidth="1"/>
  </cols>
  <sheetData>
    <row r="1" spans="1:4" ht="11.25" customHeight="1">
      <c r="A1" s="40"/>
      <c r="B1" s="58" t="s">
        <v>211</v>
      </c>
      <c r="C1" s="58"/>
      <c r="D1" s="58"/>
    </row>
    <row r="2" spans="1:4" ht="11.25" customHeight="1">
      <c r="A2" s="40"/>
      <c r="B2" s="58" t="s">
        <v>0</v>
      </c>
      <c r="C2" s="58"/>
      <c r="D2" s="58"/>
    </row>
    <row r="3" spans="1:7" ht="11.25" customHeight="1">
      <c r="A3" s="40"/>
      <c r="B3" s="58" t="s">
        <v>1</v>
      </c>
      <c r="C3" s="58"/>
      <c r="D3" s="58"/>
      <c r="E3" s="69"/>
      <c r="G3" s="78"/>
    </row>
    <row r="4" spans="1:9" ht="11.25" customHeight="1" thickBot="1">
      <c r="A4" s="40"/>
      <c r="B4" s="58" t="s">
        <v>282</v>
      </c>
      <c r="C4" s="58"/>
      <c r="D4" s="58"/>
      <c r="H4" s="49"/>
      <c r="I4" s="49"/>
    </row>
    <row r="5" spans="1:9" s="86" customFormat="1" ht="11.25" customHeight="1" thickBot="1">
      <c r="A5" s="88" t="s">
        <v>2</v>
      </c>
      <c r="B5" s="89"/>
      <c r="C5" s="59" t="s">
        <v>118</v>
      </c>
      <c r="D5" s="59" t="s">
        <v>217</v>
      </c>
      <c r="E5" s="70" t="s">
        <v>3</v>
      </c>
      <c r="F5" s="90"/>
      <c r="G5" s="59" t="s">
        <v>3</v>
      </c>
      <c r="H5" s="325" t="s">
        <v>97</v>
      </c>
      <c r="I5" s="326"/>
    </row>
    <row r="6" spans="1:9" s="86" customFormat="1" ht="11.25" customHeight="1">
      <c r="A6" s="91" t="s">
        <v>4</v>
      </c>
      <c r="B6" s="60" t="s">
        <v>5</v>
      </c>
      <c r="C6" s="60" t="s">
        <v>96</v>
      </c>
      <c r="D6" s="60" t="s">
        <v>96</v>
      </c>
      <c r="E6" s="71" t="s">
        <v>283</v>
      </c>
      <c r="F6" s="71" t="s">
        <v>257</v>
      </c>
      <c r="G6" s="71" t="s">
        <v>283</v>
      </c>
      <c r="H6" s="59" t="s">
        <v>8</v>
      </c>
      <c r="I6" s="89" t="s">
        <v>9</v>
      </c>
    </row>
    <row r="7" spans="1:9" ht="11.25" customHeight="1" thickBot="1">
      <c r="A7" s="92" t="s">
        <v>7</v>
      </c>
      <c r="B7" s="93"/>
      <c r="C7" s="60" t="s">
        <v>6</v>
      </c>
      <c r="D7" s="60" t="s">
        <v>6</v>
      </c>
      <c r="E7" s="72">
        <v>2018</v>
      </c>
      <c r="G7" s="60">
        <v>2017</v>
      </c>
      <c r="H7" s="94"/>
      <c r="I7" s="94"/>
    </row>
    <row r="8" spans="1:9" s="52" customFormat="1" ht="11.25" customHeight="1" thickBot="1">
      <c r="A8" s="95" t="s">
        <v>10</v>
      </c>
      <c r="B8" s="96" t="s">
        <v>11</v>
      </c>
      <c r="C8" s="1">
        <f>C9+C15+C24+C44+C55+C81+C32+C54+C52</f>
        <v>69299</v>
      </c>
      <c r="D8" s="1">
        <f>D9+D15+D24+D44+D55+D81+D32+D54+D52</f>
        <v>69299</v>
      </c>
      <c r="E8" s="1">
        <f>E9+E15+E24+E44+E55+E81+E32+E54+E52+E30+E51+E53</f>
        <v>25872.44972</v>
      </c>
      <c r="F8" s="1">
        <f>F9+F15+F24+F44+F55+F81+F32+F54+F52</f>
        <v>0</v>
      </c>
      <c r="G8" s="1">
        <f>G9+G15+G24+G44+G55+G81+G32+G54+G52+G14+G30</f>
        <v>20695.39856</v>
      </c>
      <c r="H8" s="97">
        <f>E8/C8*100</f>
        <v>37.3345210176193</v>
      </c>
      <c r="I8" s="98">
        <f>E8-C8</f>
        <v>-43426.550279999996</v>
      </c>
    </row>
    <row r="9" spans="1:9" s="51" customFormat="1" ht="15" customHeight="1" thickBot="1">
      <c r="A9" s="99" t="s">
        <v>12</v>
      </c>
      <c r="B9" s="100" t="s">
        <v>13</v>
      </c>
      <c r="C9" s="61">
        <f>C10</f>
        <v>44856</v>
      </c>
      <c r="D9" s="61">
        <f>D10</f>
        <v>44856</v>
      </c>
      <c r="E9" s="61">
        <f>E10</f>
        <v>17283.83837</v>
      </c>
      <c r="F9" s="101">
        <f>F10</f>
        <v>0</v>
      </c>
      <c r="G9" s="61">
        <f>G10</f>
        <v>11969.48953</v>
      </c>
      <c r="H9" s="97">
        <f aca="true" t="shared" si="0" ref="H9:H71">E9/C9*100</f>
        <v>38.53183157214197</v>
      </c>
      <c r="I9" s="98">
        <f aca="true" t="shared" si="1" ref="I9:I72">E9-C9</f>
        <v>-27572.16163</v>
      </c>
    </row>
    <row r="10" spans="1:9" ht="11.25" customHeight="1" thickBot="1">
      <c r="A10" s="102" t="s">
        <v>14</v>
      </c>
      <c r="B10" s="103" t="s">
        <v>15</v>
      </c>
      <c r="C10" s="55">
        <f>C11+C12+C13</f>
        <v>44856</v>
      </c>
      <c r="D10" s="55">
        <f>D11+D12+D13</f>
        <v>44856</v>
      </c>
      <c r="E10" s="55">
        <f>E11+E12+E13</f>
        <v>17283.83837</v>
      </c>
      <c r="F10" s="55">
        <f>F11+F12+F13</f>
        <v>0</v>
      </c>
      <c r="G10" s="55">
        <f>G11+G12+G13</f>
        <v>11969.48953</v>
      </c>
      <c r="H10" s="97">
        <f t="shared" si="0"/>
        <v>38.53183157214197</v>
      </c>
      <c r="I10" s="98">
        <f t="shared" si="1"/>
        <v>-27572.16163</v>
      </c>
    </row>
    <row r="11" spans="1:9" ht="26.25" customHeight="1" thickBot="1">
      <c r="A11" s="104" t="s">
        <v>121</v>
      </c>
      <c r="B11" s="105" t="s">
        <v>130</v>
      </c>
      <c r="C11" s="53">
        <v>44575</v>
      </c>
      <c r="D11" s="53">
        <v>44575</v>
      </c>
      <c r="E11" s="53">
        <v>17191.17649</v>
      </c>
      <c r="F11" s="106"/>
      <c r="G11" s="53">
        <v>11941.23285</v>
      </c>
      <c r="H11" s="97">
        <f t="shared" si="0"/>
        <v>38.56685696017947</v>
      </c>
      <c r="I11" s="98">
        <f t="shared" si="1"/>
        <v>-27383.82351</v>
      </c>
    </row>
    <row r="12" spans="1:9" ht="62.25" customHeight="1" thickBot="1">
      <c r="A12" s="104" t="s">
        <v>122</v>
      </c>
      <c r="B12" s="107" t="s">
        <v>131</v>
      </c>
      <c r="C12" s="54">
        <v>113</v>
      </c>
      <c r="D12" s="54">
        <v>113</v>
      </c>
      <c r="E12" s="54">
        <v>77.02435</v>
      </c>
      <c r="F12" s="108"/>
      <c r="G12" s="54">
        <v>6.15795</v>
      </c>
      <c r="H12" s="97">
        <f t="shared" si="0"/>
        <v>68.16314159292035</v>
      </c>
      <c r="I12" s="98">
        <f t="shared" si="1"/>
        <v>-35.97565</v>
      </c>
    </row>
    <row r="13" spans="1:9" ht="24" customHeight="1" thickBot="1">
      <c r="A13" s="104" t="s">
        <v>123</v>
      </c>
      <c r="B13" s="109" t="s">
        <v>124</v>
      </c>
      <c r="C13" s="53">
        <v>168</v>
      </c>
      <c r="D13" s="53">
        <v>168</v>
      </c>
      <c r="E13" s="53">
        <v>15.63753</v>
      </c>
      <c r="F13" s="106"/>
      <c r="G13" s="53">
        <v>22.09873</v>
      </c>
      <c r="H13" s="97">
        <f t="shared" si="0"/>
        <v>9.308053571428571</v>
      </c>
      <c r="I13" s="98">
        <f t="shared" si="1"/>
        <v>-152.36247</v>
      </c>
    </row>
    <row r="14" spans="1:9" ht="15" customHeight="1" thickBot="1">
      <c r="A14" s="110" t="s">
        <v>141</v>
      </c>
      <c r="B14" s="111" t="s">
        <v>140</v>
      </c>
      <c r="C14" s="55"/>
      <c r="D14" s="55"/>
      <c r="E14" s="55"/>
      <c r="F14" s="112"/>
      <c r="G14" s="56"/>
      <c r="H14" s="97"/>
      <c r="I14" s="98">
        <f t="shared" si="1"/>
        <v>0</v>
      </c>
    </row>
    <row r="15" spans="1:9" s="116" customFormat="1" ht="11.25" customHeight="1" thickBot="1">
      <c r="A15" s="113" t="s">
        <v>16</v>
      </c>
      <c r="B15" s="114" t="s">
        <v>17</v>
      </c>
      <c r="C15" s="1">
        <f>C16+C21+C22+C23</f>
        <v>14459</v>
      </c>
      <c r="D15" s="1">
        <f>D16+D21+D22+D23</f>
        <v>14459</v>
      </c>
      <c r="E15" s="1">
        <f>E16+E21+E22+E23</f>
        <v>5637.22393</v>
      </c>
      <c r="F15" s="168">
        <f>F16+F21+F22+F23</f>
        <v>0</v>
      </c>
      <c r="G15" s="1">
        <f>G16+G21+G22+G23</f>
        <v>6095.1311399999995</v>
      </c>
      <c r="H15" s="97">
        <f t="shared" si="0"/>
        <v>38.987647347672734</v>
      </c>
      <c r="I15" s="98">
        <f t="shared" si="1"/>
        <v>-8821.77607</v>
      </c>
    </row>
    <row r="16" spans="1:9" s="116" customFormat="1" ht="11.25" customHeight="1" thickBot="1">
      <c r="A16" s="102" t="s">
        <v>93</v>
      </c>
      <c r="B16" s="117" t="s">
        <v>102</v>
      </c>
      <c r="C16" s="54">
        <f>C17+C18+C19</f>
        <v>10775</v>
      </c>
      <c r="D16" s="54">
        <f>D17+D18+D19</f>
        <v>10775</v>
      </c>
      <c r="E16" s="54">
        <f>E17+E18+E19</f>
        <v>3531.15132</v>
      </c>
      <c r="F16" s="191">
        <f>F17+F18</f>
        <v>0</v>
      </c>
      <c r="G16" s="54">
        <f>G17+G18+G19</f>
        <v>3566.2729799999997</v>
      </c>
      <c r="H16" s="97">
        <f t="shared" si="0"/>
        <v>32.771705986078885</v>
      </c>
      <c r="I16" s="98">
        <f t="shared" si="1"/>
        <v>-7243.84868</v>
      </c>
    </row>
    <row r="17" spans="1:9" s="116" customFormat="1" ht="15.75" customHeight="1" thickBot="1">
      <c r="A17" s="118" t="s">
        <v>94</v>
      </c>
      <c r="B17" s="119" t="s">
        <v>103</v>
      </c>
      <c r="C17" s="62">
        <v>6267</v>
      </c>
      <c r="D17" s="62">
        <v>6267</v>
      </c>
      <c r="E17" s="53">
        <v>1566.60216</v>
      </c>
      <c r="F17" s="120"/>
      <c r="G17" s="53">
        <v>2160.55067</v>
      </c>
      <c r="H17" s="97">
        <f t="shared" si="0"/>
        <v>24.9976409765438</v>
      </c>
      <c r="I17" s="98">
        <f t="shared" si="1"/>
        <v>-4700.39784</v>
      </c>
    </row>
    <row r="18" spans="1:9" ht="26.25" customHeight="1" thickBot="1">
      <c r="A18" s="118" t="s">
        <v>95</v>
      </c>
      <c r="B18" s="121" t="s">
        <v>255</v>
      </c>
      <c r="C18" s="41">
        <v>4508</v>
      </c>
      <c r="D18" s="41">
        <v>4508</v>
      </c>
      <c r="E18" s="68">
        <v>1964.54916</v>
      </c>
      <c r="F18" s="130"/>
      <c r="G18" s="55">
        <v>1380.90804</v>
      </c>
      <c r="H18" s="97">
        <f t="shared" si="0"/>
        <v>43.579173913043476</v>
      </c>
      <c r="I18" s="98">
        <f t="shared" si="1"/>
        <v>-2543.45084</v>
      </c>
    </row>
    <row r="19" spans="1:9" ht="12.75" customHeight="1" thickBot="1">
      <c r="A19" s="118" t="s">
        <v>227</v>
      </c>
      <c r="B19" s="122" t="s">
        <v>256</v>
      </c>
      <c r="C19" s="41"/>
      <c r="D19" s="41"/>
      <c r="E19" s="68"/>
      <c r="F19" s="130"/>
      <c r="G19" s="53">
        <v>24.81427</v>
      </c>
      <c r="H19" s="97"/>
      <c r="I19" s="98">
        <f t="shared" si="1"/>
        <v>0</v>
      </c>
    </row>
    <row r="20" spans="1:9" ht="11.25" customHeight="1" thickBot="1">
      <c r="A20" s="118" t="s">
        <v>18</v>
      </c>
      <c r="B20" s="123" t="s">
        <v>19</v>
      </c>
      <c r="C20" s="47"/>
      <c r="D20" s="47"/>
      <c r="E20" s="47"/>
      <c r="F20" s="124"/>
      <c r="G20" s="54"/>
      <c r="H20" s="97"/>
      <c r="I20" s="98">
        <f t="shared" si="1"/>
        <v>0</v>
      </c>
    </row>
    <row r="21" spans="1:9" ht="11.25" customHeight="1" thickBot="1">
      <c r="A21" s="125"/>
      <c r="B21" s="126" t="s">
        <v>20</v>
      </c>
      <c r="C21" s="54">
        <v>1209</v>
      </c>
      <c r="D21" s="54">
        <v>1209</v>
      </c>
      <c r="E21" s="54">
        <v>459.00266</v>
      </c>
      <c r="F21" s="108"/>
      <c r="G21" s="54">
        <v>739.82182</v>
      </c>
      <c r="H21" s="97">
        <f t="shared" si="0"/>
        <v>37.965480562448306</v>
      </c>
      <c r="I21" s="98">
        <f t="shared" si="1"/>
        <v>-749.99734</v>
      </c>
    </row>
    <row r="22" spans="1:9" ht="11.25" customHeight="1" thickBot="1">
      <c r="A22" s="127" t="s">
        <v>21</v>
      </c>
      <c r="B22" s="128" t="s">
        <v>170</v>
      </c>
      <c r="C22" s="54">
        <v>1761</v>
      </c>
      <c r="D22" s="54">
        <v>1761</v>
      </c>
      <c r="E22" s="53">
        <v>1260.39753</v>
      </c>
      <c r="F22" s="108"/>
      <c r="G22" s="53">
        <v>1456.46252</v>
      </c>
      <c r="H22" s="97">
        <f t="shared" si="0"/>
        <v>71.57282964224872</v>
      </c>
      <c r="I22" s="98">
        <f t="shared" si="1"/>
        <v>-500.60247000000004</v>
      </c>
    </row>
    <row r="23" spans="1:9" ht="11.25" customHeight="1" thickBot="1">
      <c r="A23" s="102" t="s">
        <v>129</v>
      </c>
      <c r="B23" s="103" t="s">
        <v>157</v>
      </c>
      <c r="C23" s="55">
        <v>714</v>
      </c>
      <c r="D23" s="55">
        <v>714</v>
      </c>
      <c r="E23" s="47">
        <v>386.67242</v>
      </c>
      <c r="F23" s="112"/>
      <c r="G23" s="47">
        <v>332.57382</v>
      </c>
      <c r="H23" s="97">
        <f t="shared" si="0"/>
        <v>54.155801120448174</v>
      </c>
      <c r="I23" s="98">
        <f t="shared" si="1"/>
        <v>-327.32758</v>
      </c>
    </row>
    <row r="24" spans="1:9" ht="11.25" customHeight="1" thickBot="1">
      <c r="A24" s="113" t="s">
        <v>22</v>
      </c>
      <c r="B24" s="114" t="s">
        <v>23</v>
      </c>
      <c r="C24" s="1">
        <f>C26+C28+C29</f>
        <v>1509</v>
      </c>
      <c r="D24" s="1">
        <f>D26+D28+D29</f>
        <v>1509</v>
      </c>
      <c r="E24" s="1">
        <f>E26+E28+E29</f>
        <v>800.94805</v>
      </c>
      <c r="F24" s="115">
        <f>F26+F28+F29</f>
        <v>0</v>
      </c>
      <c r="G24" s="1">
        <f>G26+G28+G29</f>
        <v>445.24137</v>
      </c>
      <c r="H24" s="97">
        <f t="shared" si="0"/>
        <v>53.078068257123924</v>
      </c>
      <c r="I24" s="98">
        <f t="shared" si="1"/>
        <v>-708.05195</v>
      </c>
    </row>
    <row r="25" spans="1:9" ht="11.25" customHeight="1" thickBot="1">
      <c r="A25" s="102" t="s">
        <v>24</v>
      </c>
      <c r="B25" s="103" t="s">
        <v>25</v>
      </c>
      <c r="C25" s="55"/>
      <c r="D25" s="55"/>
      <c r="E25" s="55"/>
      <c r="F25" s="112"/>
      <c r="G25" s="55"/>
      <c r="H25" s="97"/>
      <c r="I25" s="98">
        <f t="shared" si="1"/>
        <v>0</v>
      </c>
    </row>
    <row r="26" spans="2:9" ht="11.25" customHeight="1" thickBot="1">
      <c r="B26" s="103" t="s">
        <v>26</v>
      </c>
      <c r="C26" s="55">
        <f>C27</f>
        <v>1209</v>
      </c>
      <c r="D26" s="55">
        <f>D27</f>
        <v>1209</v>
      </c>
      <c r="E26" s="68">
        <f>E27</f>
        <v>378.41142</v>
      </c>
      <c r="F26" s="40">
        <f>F27</f>
        <v>0</v>
      </c>
      <c r="G26" s="68">
        <f>G27</f>
        <v>445.24137</v>
      </c>
      <c r="H26" s="97">
        <f t="shared" si="0"/>
        <v>31.29953846153846</v>
      </c>
      <c r="I26" s="98">
        <f t="shared" si="1"/>
        <v>-830.58858</v>
      </c>
    </row>
    <row r="27" spans="1:9" ht="11.25" customHeight="1" thickBot="1">
      <c r="A27" s="118" t="s">
        <v>27</v>
      </c>
      <c r="B27" s="129" t="s">
        <v>153</v>
      </c>
      <c r="C27" s="53">
        <v>1209</v>
      </c>
      <c r="D27" s="53">
        <v>1209</v>
      </c>
      <c r="E27" s="47">
        <v>378.41142</v>
      </c>
      <c r="F27" s="112"/>
      <c r="G27" s="47">
        <v>445.24137</v>
      </c>
      <c r="H27" s="97">
        <f t="shared" si="0"/>
        <v>31.29953846153846</v>
      </c>
      <c r="I27" s="98">
        <f t="shared" si="1"/>
        <v>-830.58858</v>
      </c>
    </row>
    <row r="28" spans="1:9" ht="11.25" customHeight="1" thickBot="1">
      <c r="A28" s="130" t="s">
        <v>275</v>
      </c>
      <c r="B28" s="129" t="s">
        <v>276</v>
      </c>
      <c r="C28" s="47"/>
      <c r="D28" s="47"/>
      <c r="E28" s="53">
        <v>22</v>
      </c>
      <c r="F28" s="124"/>
      <c r="G28" s="53"/>
      <c r="H28" s="97"/>
      <c r="I28" s="98">
        <f t="shared" si="1"/>
        <v>22</v>
      </c>
    </row>
    <row r="29" spans="1:9" ht="11.25" customHeight="1" thickBot="1">
      <c r="A29" s="118" t="s">
        <v>284</v>
      </c>
      <c r="B29" s="123" t="s">
        <v>272</v>
      </c>
      <c r="C29" s="47">
        <v>300</v>
      </c>
      <c r="D29" s="47">
        <v>300</v>
      </c>
      <c r="E29" s="47">
        <v>400.53663</v>
      </c>
      <c r="F29" s="124"/>
      <c r="G29" s="47"/>
      <c r="H29" s="97">
        <f t="shared" si="0"/>
        <v>133.51221</v>
      </c>
      <c r="I29" s="98">
        <f t="shared" si="1"/>
        <v>100.53663</v>
      </c>
    </row>
    <row r="30" spans="1:9" s="86" customFormat="1" ht="11.25" customHeight="1" thickBot="1">
      <c r="A30" s="115" t="s">
        <v>206</v>
      </c>
      <c r="B30" s="131" t="s">
        <v>207</v>
      </c>
      <c r="C30" s="1"/>
      <c r="D30" s="1"/>
      <c r="E30" s="1"/>
      <c r="F30" s="132"/>
      <c r="G30" s="79"/>
      <c r="H30" s="97"/>
      <c r="I30" s="98">
        <f t="shared" si="1"/>
        <v>0</v>
      </c>
    </row>
    <row r="31" spans="1:9" ht="11.25" customHeight="1" thickBot="1">
      <c r="A31" s="133" t="s">
        <v>29</v>
      </c>
      <c r="B31" s="134" t="s">
        <v>98</v>
      </c>
      <c r="C31" s="63"/>
      <c r="D31" s="63"/>
      <c r="E31" s="64"/>
      <c r="F31" s="135"/>
      <c r="G31" s="64"/>
      <c r="H31" s="97"/>
      <c r="I31" s="98">
        <f t="shared" si="1"/>
        <v>0</v>
      </c>
    </row>
    <row r="32" spans="1:9" ht="11.25" customHeight="1" thickBot="1">
      <c r="A32" s="136"/>
      <c r="B32" s="137" t="s">
        <v>99</v>
      </c>
      <c r="C32" s="3">
        <f>C34+C35+C39+C42</f>
        <v>4880</v>
      </c>
      <c r="D32" s="3">
        <f>D34+D35+D39+D42</f>
        <v>4880</v>
      </c>
      <c r="E32" s="3">
        <f>E34+E35+E39+E42</f>
        <v>677.3336700000001</v>
      </c>
      <c r="F32" s="138">
        <f>F34+F35+F39</f>
        <v>0</v>
      </c>
      <c r="G32" s="3">
        <f>G34+G35+G39+G42</f>
        <v>744.8804399999999</v>
      </c>
      <c r="H32" s="97">
        <f t="shared" si="0"/>
        <v>13.879788319672134</v>
      </c>
      <c r="I32" s="98">
        <f t="shared" si="1"/>
        <v>-4202.66633</v>
      </c>
    </row>
    <row r="33" spans="1:9" ht="11.25" customHeight="1" thickBot="1">
      <c r="A33" s="93" t="s">
        <v>263</v>
      </c>
      <c r="B33" s="49" t="s">
        <v>30</v>
      </c>
      <c r="C33" s="64"/>
      <c r="D33" s="64"/>
      <c r="E33" s="64"/>
      <c r="F33" s="112"/>
      <c r="G33" s="55"/>
      <c r="H33" s="97"/>
      <c r="I33" s="98">
        <f t="shared" si="1"/>
        <v>0</v>
      </c>
    </row>
    <row r="34" spans="1:9" ht="11.25" customHeight="1" thickBot="1">
      <c r="A34" s="93"/>
      <c r="B34" s="139" t="s">
        <v>158</v>
      </c>
      <c r="C34" s="54">
        <v>4140</v>
      </c>
      <c r="D34" s="54">
        <v>4140</v>
      </c>
      <c r="E34" s="54">
        <v>595.29019</v>
      </c>
      <c r="F34" s="112"/>
      <c r="G34" s="10">
        <v>621.13604</v>
      </c>
      <c r="H34" s="97">
        <f t="shared" si="0"/>
        <v>14.378990096618358</v>
      </c>
      <c r="I34" s="98">
        <f t="shared" si="1"/>
        <v>-3544.70981</v>
      </c>
    </row>
    <row r="35" spans="1:9" ht="27.75" customHeight="1" thickBot="1">
      <c r="A35" s="140" t="s">
        <v>160</v>
      </c>
      <c r="B35" s="141" t="s">
        <v>159</v>
      </c>
      <c r="C35" s="55">
        <f>C36</f>
        <v>532</v>
      </c>
      <c r="D35" s="55">
        <f>D36</f>
        <v>532</v>
      </c>
      <c r="E35" s="55">
        <f>E36</f>
        <v>0</v>
      </c>
      <c r="F35" s="40">
        <f>F36</f>
        <v>0</v>
      </c>
      <c r="G35" s="8">
        <f>G36</f>
        <v>0</v>
      </c>
      <c r="H35" s="97">
        <f t="shared" si="0"/>
        <v>0</v>
      </c>
      <c r="I35" s="98">
        <f t="shared" si="1"/>
        <v>-532</v>
      </c>
    </row>
    <row r="36" spans="1:9" ht="22.5" customHeight="1" thickBot="1">
      <c r="A36" s="142" t="s">
        <v>161</v>
      </c>
      <c r="B36" s="143" t="s">
        <v>159</v>
      </c>
      <c r="C36" s="53">
        <v>532</v>
      </c>
      <c r="D36" s="53">
        <v>532</v>
      </c>
      <c r="E36" s="53"/>
      <c r="F36" s="144"/>
      <c r="G36" s="9"/>
      <c r="H36" s="97">
        <f t="shared" si="0"/>
        <v>0</v>
      </c>
      <c r="I36" s="98">
        <f t="shared" si="1"/>
        <v>-532</v>
      </c>
    </row>
    <row r="37" spans="1:10" ht="11.25" customHeight="1" thickBot="1">
      <c r="A37" s="93" t="s">
        <v>31</v>
      </c>
      <c r="B37" s="49" t="s">
        <v>32</v>
      </c>
      <c r="C37" s="55"/>
      <c r="D37" s="55"/>
      <c r="E37" s="73"/>
      <c r="F37" s="145"/>
      <c r="G37" s="292"/>
      <c r="H37" s="97"/>
      <c r="I37" s="98">
        <f t="shared" si="1"/>
        <v>0</v>
      </c>
      <c r="J37" s="116"/>
    </row>
    <row r="38" spans="1:10" ht="11.25" customHeight="1" thickBot="1">
      <c r="A38" s="103"/>
      <c r="B38" s="49" t="s">
        <v>33</v>
      </c>
      <c r="C38" s="55"/>
      <c r="D38" s="55"/>
      <c r="E38" s="46"/>
      <c r="F38" s="146"/>
      <c r="G38" s="15"/>
      <c r="H38" s="97"/>
      <c r="I38" s="98">
        <f t="shared" si="1"/>
        <v>0</v>
      </c>
      <c r="J38" s="147"/>
    </row>
    <row r="39" spans="1:10" s="116" customFormat="1" ht="11.25" customHeight="1" thickBot="1">
      <c r="A39" s="103"/>
      <c r="B39" s="49" t="s">
        <v>34</v>
      </c>
      <c r="C39" s="54">
        <f>C41</f>
        <v>158</v>
      </c>
      <c r="D39" s="54">
        <f>D41</f>
        <v>158</v>
      </c>
      <c r="E39" s="54">
        <f>E41</f>
        <v>39.4233</v>
      </c>
      <c r="F39" s="148">
        <f>F41</f>
        <v>0</v>
      </c>
      <c r="G39" s="10">
        <f>G41</f>
        <v>117.4444</v>
      </c>
      <c r="H39" s="97">
        <f t="shared" si="0"/>
        <v>24.95145569620253</v>
      </c>
      <c r="I39" s="98">
        <f t="shared" si="1"/>
        <v>-118.5767</v>
      </c>
      <c r="J39" s="147"/>
    </row>
    <row r="40" spans="1:9" s="147" customFormat="1" ht="11.25" customHeight="1" thickBot="1">
      <c r="A40" s="140" t="s">
        <v>35</v>
      </c>
      <c r="B40" s="149" t="s">
        <v>36</v>
      </c>
      <c r="C40" s="47"/>
      <c r="D40" s="47"/>
      <c r="E40" s="67"/>
      <c r="F40" s="146"/>
      <c r="G40" s="16"/>
      <c r="H40" s="97"/>
      <c r="I40" s="98">
        <f t="shared" si="1"/>
        <v>0</v>
      </c>
    </row>
    <row r="41" spans="1:9" s="147" customFormat="1" ht="11.25" customHeight="1" thickBot="1">
      <c r="A41" s="103"/>
      <c r="B41" s="49" t="s">
        <v>37</v>
      </c>
      <c r="C41" s="55">
        <v>158</v>
      </c>
      <c r="D41" s="55">
        <v>158</v>
      </c>
      <c r="E41" s="55">
        <v>39.4233</v>
      </c>
      <c r="F41" s="146"/>
      <c r="G41" s="8">
        <v>117.4444</v>
      </c>
      <c r="H41" s="97">
        <f t="shared" si="0"/>
        <v>24.95145569620253</v>
      </c>
      <c r="I41" s="98">
        <f t="shared" si="1"/>
        <v>-118.5767</v>
      </c>
    </row>
    <row r="42" spans="1:9" s="147" customFormat="1" ht="11.25" customHeight="1" thickBot="1">
      <c r="A42" s="127" t="s">
        <v>225</v>
      </c>
      <c r="B42" s="150" t="s">
        <v>226</v>
      </c>
      <c r="C42" s="65">
        <f>C43</f>
        <v>50</v>
      </c>
      <c r="D42" s="65">
        <f>D43</f>
        <v>50</v>
      </c>
      <c r="E42" s="74">
        <f>E43</f>
        <v>42.62018</v>
      </c>
      <c r="F42" s="74">
        <f>F43</f>
        <v>0</v>
      </c>
      <c r="G42" s="74">
        <f>G43</f>
        <v>6.3</v>
      </c>
      <c r="H42" s="97">
        <f t="shared" si="0"/>
        <v>85.24036</v>
      </c>
      <c r="I42" s="98">
        <f t="shared" si="1"/>
        <v>-7.379820000000002</v>
      </c>
    </row>
    <row r="43" spans="1:9" s="147" customFormat="1" ht="11.25" customHeight="1" thickBot="1">
      <c r="A43" s="151" t="s">
        <v>224</v>
      </c>
      <c r="B43" s="152" t="s">
        <v>226</v>
      </c>
      <c r="C43" s="66">
        <v>50</v>
      </c>
      <c r="D43" s="66">
        <v>50</v>
      </c>
      <c r="E43" s="66">
        <v>42.62018</v>
      </c>
      <c r="F43" s="153"/>
      <c r="G43" s="66">
        <v>6.3</v>
      </c>
      <c r="H43" s="97">
        <f t="shared" si="0"/>
        <v>85.24036</v>
      </c>
      <c r="I43" s="98">
        <f t="shared" si="1"/>
        <v>-7.379820000000002</v>
      </c>
    </row>
    <row r="44" spans="1:9" s="147" customFormat="1" ht="11.25" customHeight="1" thickBot="1">
      <c r="A44" s="154" t="s">
        <v>38</v>
      </c>
      <c r="B44" s="155" t="s">
        <v>39</v>
      </c>
      <c r="C44" s="3">
        <f>C45+C46+C47+C48+C50+C49</f>
        <v>2391</v>
      </c>
      <c r="D44" s="3">
        <f>D45+D46+D47+D48+D50+D49</f>
        <v>2391</v>
      </c>
      <c r="E44" s="3">
        <f>E45+E46+E47+E48+E50+E49</f>
        <v>483.36555000000004</v>
      </c>
      <c r="F44" s="156"/>
      <c r="G44" s="3">
        <f>G45+G46+G48+G47+G50+G49</f>
        <v>825.26361</v>
      </c>
      <c r="H44" s="97">
        <f t="shared" si="0"/>
        <v>20.216041405269763</v>
      </c>
      <c r="I44" s="98">
        <f t="shared" si="1"/>
        <v>-1907.63445</v>
      </c>
    </row>
    <row r="45" spans="1:9" s="147" customFormat="1" ht="11.25" customHeight="1" thickBot="1">
      <c r="A45" s="118" t="s">
        <v>162</v>
      </c>
      <c r="B45" s="140" t="s">
        <v>133</v>
      </c>
      <c r="C45" s="55"/>
      <c r="D45" s="55"/>
      <c r="E45" s="55">
        <v>39.08311</v>
      </c>
      <c r="F45" s="146"/>
      <c r="G45" s="55">
        <v>6.7715</v>
      </c>
      <c r="H45" s="97"/>
      <c r="I45" s="98">
        <f t="shared" si="1"/>
        <v>39.08311</v>
      </c>
    </row>
    <row r="46" spans="1:9" s="147" customFormat="1" ht="11.25" customHeight="1" thickBot="1">
      <c r="A46" s="118" t="s">
        <v>146</v>
      </c>
      <c r="B46" s="157" t="s">
        <v>148</v>
      </c>
      <c r="C46" s="53">
        <v>1</v>
      </c>
      <c r="D46" s="53">
        <v>1</v>
      </c>
      <c r="E46" s="53"/>
      <c r="F46" s="158"/>
      <c r="G46" s="53">
        <v>0.08412</v>
      </c>
      <c r="H46" s="97">
        <f t="shared" si="0"/>
        <v>0</v>
      </c>
      <c r="I46" s="98">
        <f t="shared" si="1"/>
        <v>-1</v>
      </c>
    </row>
    <row r="47" spans="1:9" s="147" customFormat="1" ht="11.25" customHeight="1" thickBot="1">
      <c r="A47" s="118" t="s">
        <v>285</v>
      </c>
      <c r="B47" s="157" t="s">
        <v>182</v>
      </c>
      <c r="C47" s="53">
        <v>220</v>
      </c>
      <c r="D47" s="53">
        <v>220</v>
      </c>
      <c r="E47" s="53"/>
      <c r="F47" s="158"/>
      <c r="G47" s="53"/>
      <c r="H47" s="97">
        <f t="shared" si="0"/>
        <v>0</v>
      </c>
      <c r="I47" s="98">
        <f t="shared" si="1"/>
        <v>-220</v>
      </c>
    </row>
    <row r="48" spans="1:9" s="147" customFormat="1" ht="11.25" customHeight="1" thickBot="1">
      <c r="A48" s="118" t="s">
        <v>147</v>
      </c>
      <c r="B48" s="142" t="s">
        <v>149</v>
      </c>
      <c r="C48" s="53"/>
      <c r="D48" s="53"/>
      <c r="E48" s="53">
        <v>18.00872</v>
      </c>
      <c r="F48" s="158"/>
      <c r="G48" s="53">
        <v>132.05929</v>
      </c>
      <c r="H48" s="97"/>
      <c r="I48" s="98">
        <f t="shared" si="1"/>
        <v>18.00872</v>
      </c>
    </row>
    <row r="49" spans="1:9" s="147" customFormat="1" ht="11.25" customHeight="1" thickBot="1">
      <c r="A49" s="118" t="s">
        <v>171</v>
      </c>
      <c r="B49" s="140" t="s">
        <v>172</v>
      </c>
      <c r="C49" s="47"/>
      <c r="D49" s="47"/>
      <c r="E49" s="47"/>
      <c r="F49" s="159"/>
      <c r="G49" s="47"/>
      <c r="H49" s="97"/>
      <c r="I49" s="98">
        <f t="shared" si="1"/>
        <v>0</v>
      </c>
    </row>
    <row r="50" spans="1:9" s="147" customFormat="1" ht="23.25" customHeight="1" thickBot="1">
      <c r="A50" s="118" t="s">
        <v>173</v>
      </c>
      <c r="B50" s="160" t="s">
        <v>174</v>
      </c>
      <c r="C50" s="47">
        <v>2170</v>
      </c>
      <c r="D50" s="47">
        <v>2170</v>
      </c>
      <c r="E50" s="47">
        <v>426.27372</v>
      </c>
      <c r="F50" s="159"/>
      <c r="G50" s="47">
        <v>686.3487</v>
      </c>
      <c r="H50" s="97">
        <f t="shared" si="0"/>
        <v>19.64395023041475</v>
      </c>
      <c r="I50" s="98">
        <f t="shared" si="1"/>
        <v>-1743.7262799999999</v>
      </c>
    </row>
    <row r="51" spans="1:9" s="147" customFormat="1" ht="13.5" customHeight="1" thickBot="1">
      <c r="A51" s="42" t="s">
        <v>267</v>
      </c>
      <c r="B51" s="258" t="s">
        <v>266</v>
      </c>
      <c r="C51" s="68"/>
      <c r="D51" s="68"/>
      <c r="E51" s="68"/>
      <c r="F51" s="259"/>
      <c r="G51" s="68"/>
      <c r="H51" s="97"/>
      <c r="I51" s="98">
        <f t="shared" si="1"/>
        <v>0</v>
      </c>
    </row>
    <row r="52" spans="1:10" s="147" customFormat="1" ht="34.5" customHeight="1" thickBot="1">
      <c r="A52" s="253" t="s">
        <v>194</v>
      </c>
      <c r="B52" s="254" t="s">
        <v>106</v>
      </c>
      <c r="C52" s="255"/>
      <c r="D52" s="255"/>
      <c r="E52" s="3"/>
      <c r="F52" s="257"/>
      <c r="G52" s="3"/>
      <c r="H52" s="97"/>
      <c r="I52" s="98">
        <f t="shared" si="1"/>
        <v>0</v>
      </c>
      <c r="J52" s="87"/>
    </row>
    <row r="53" spans="1:9" s="86" customFormat="1" ht="11.25" customHeight="1" thickBot="1">
      <c r="A53" s="113" t="s">
        <v>268</v>
      </c>
      <c r="B53" s="114" t="s">
        <v>269</v>
      </c>
      <c r="C53" s="45"/>
      <c r="D53" s="45"/>
      <c r="E53" s="45">
        <v>21.07</v>
      </c>
      <c r="F53" s="161"/>
      <c r="G53" s="45"/>
      <c r="H53" s="97"/>
      <c r="I53" s="98">
        <f t="shared" si="1"/>
        <v>21.07</v>
      </c>
    </row>
    <row r="54" spans="1:9" s="86" customFormat="1" ht="11.25" customHeight="1" thickBot="1">
      <c r="A54" s="113" t="s">
        <v>125</v>
      </c>
      <c r="B54" s="114" t="s">
        <v>40</v>
      </c>
      <c r="C54" s="45">
        <v>239</v>
      </c>
      <c r="D54" s="45">
        <v>239</v>
      </c>
      <c r="E54" s="45">
        <v>270.06742</v>
      </c>
      <c r="F54" s="161"/>
      <c r="G54" s="45">
        <v>108.53204</v>
      </c>
      <c r="H54" s="97">
        <f t="shared" si="0"/>
        <v>112.99892050209206</v>
      </c>
      <c r="I54" s="98">
        <f t="shared" si="1"/>
        <v>31.067420000000027</v>
      </c>
    </row>
    <row r="55" spans="1:9" ht="11.25" customHeight="1" thickBot="1">
      <c r="A55" s="113" t="s">
        <v>41</v>
      </c>
      <c r="B55" s="114" t="s">
        <v>42</v>
      </c>
      <c r="C55" s="45">
        <f>C58+C60+C62+C64+C65+C67+C68+C69+C71+C73+C80+C56+C76+C77</f>
        <v>965</v>
      </c>
      <c r="D55" s="45">
        <f>D58+D60+D62+D64+D65+D67+D68+D69+D71+D73+D80+D56+D76+D77</f>
        <v>965</v>
      </c>
      <c r="E55" s="45">
        <f>E58+E60+E62+E64+E65+E67+E68+E69+E71+E73+E56+E76+E77+E78</f>
        <v>272.37681</v>
      </c>
      <c r="F55" s="45">
        <f>F58+F60+F62+F64+F65+F67+F68+F69+F71+F73+F56+F76+F77+F78</f>
        <v>0</v>
      </c>
      <c r="G55" s="45">
        <f>G58+G60+G62+G64+G65+G67+G68+G69+G71+G73+G56+G76+G77+G78+G70</f>
        <v>372.84187</v>
      </c>
      <c r="H55" s="97">
        <f t="shared" si="0"/>
        <v>28.22557616580311</v>
      </c>
      <c r="I55" s="98">
        <f t="shared" si="1"/>
        <v>-692.62319</v>
      </c>
    </row>
    <row r="56" spans="1:9" ht="11.25" customHeight="1" thickBot="1">
      <c r="A56" s="125" t="s">
        <v>126</v>
      </c>
      <c r="B56" s="126" t="s">
        <v>163</v>
      </c>
      <c r="C56" s="54">
        <v>45</v>
      </c>
      <c r="D56" s="54">
        <v>45</v>
      </c>
      <c r="E56" s="54">
        <v>11.97</v>
      </c>
      <c r="F56" s="108"/>
      <c r="G56" s="54">
        <v>9.875</v>
      </c>
      <c r="H56" s="97">
        <f t="shared" si="0"/>
        <v>26.6</v>
      </c>
      <c r="I56" s="98">
        <f t="shared" si="1"/>
        <v>-33.03</v>
      </c>
    </row>
    <row r="57" spans="1:10" s="86" customFormat="1" ht="11.25" customHeight="1" thickBot="1">
      <c r="A57" s="102" t="s">
        <v>43</v>
      </c>
      <c r="B57" s="103" t="s">
        <v>44</v>
      </c>
      <c r="C57" s="47"/>
      <c r="D57" s="47"/>
      <c r="E57" s="75"/>
      <c r="F57" s="162"/>
      <c r="G57" s="75"/>
      <c r="H57" s="97"/>
      <c r="I57" s="98">
        <f t="shared" si="1"/>
        <v>0</v>
      </c>
      <c r="J57" s="87"/>
    </row>
    <row r="58" spans="2:9" ht="11.25" customHeight="1" thickBot="1">
      <c r="B58" s="103" t="s">
        <v>45</v>
      </c>
      <c r="C58" s="54">
        <v>1</v>
      </c>
      <c r="D58" s="54">
        <v>1</v>
      </c>
      <c r="E58" s="55">
        <v>0.15</v>
      </c>
      <c r="F58" s="112"/>
      <c r="G58" s="55"/>
      <c r="H58" s="97">
        <f t="shared" si="0"/>
        <v>15</v>
      </c>
      <c r="I58" s="98">
        <f t="shared" si="1"/>
        <v>-0.85</v>
      </c>
    </row>
    <row r="59" spans="1:9" ht="11.25" customHeight="1" thickBot="1">
      <c r="A59" s="118" t="s">
        <v>46</v>
      </c>
      <c r="B59" s="123" t="s">
        <v>164</v>
      </c>
      <c r="C59" s="47"/>
      <c r="D59" s="47"/>
      <c r="E59" s="47"/>
      <c r="F59" s="124"/>
      <c r="G59" s="47"/>
      <c r="H59" s="97"/>
      <c r="I59" s="98">
        <f t="shared" si="1"/>
        <v>0</v>
      </c>
    </row>
    <row r="60" spans="1:9" ht="11.25" customHeight="1" thickBot="1">
      <c r="A60" s="125"/>
      <c r="B60" s="126" t="s">
        <v>47</v>
      </c>
      <c r="C60" s="54">
        <v>38</v>
      </c>
      <c r="D60" s="54">
        <v>38</v>
      </c>
      <c r="E60" s="54"/>
      <c r="F60" s="112"/>
      <c r="G60" s="54">
        <v>10</v>
      </c>
      <c r="H60" s="97">
        <f t="shared" si="0"/>
        <v>0</v>
      </c>
      <c r="I60" s="98">
        <f t="shared" si="1"/>
        <v>-38</v>
      </c>
    </row>
    <row r="61" spans="1:9" ht="11.25" customHeight="1" thickBot="1">
      <c r="A61" s="118" t="s">
        <v>64</v>
      </c>
      <c r="B61" s="123" t="s">
        <v>44</v>
      </c>
      <c r="C61" s="55"/>
      <c r="D61" s="55"/>
      <c r="E61" s="55"/>
      <c r="F61" s="112"/>
      <c r="G61" s="55"/>
      <c r="H61" s="97"/>
      <c r="I61" s="98">
        <f t="shared" si="1"/>
        <v>0</v>
      </c>
    </row>
    <row r="62" spans="1:9" ht="11.25" customHeight="1" thickBot="1">
      <c r="A62" s="125"/>
      <c r="B62" s="126" t="s">
        <v>165</v>
      </c>
      <c r="C62" s="55"/>
      <c r="D62" s="55"/>
      <c r="E62" s="55"/>
      <c r="F62" s="112"/>
      <c r="G62" s="55"/>
      <c r="H62" s="97"/>
      <c r="I62" s="98">
        <f t="shared" si="1"/>
        <v>0</v>
      </c>
    </row>
    <row r="63" spans="1:9" ht="11.25" customHeight="1" thickBot="1">
      <c r="A63" s="102" t="s">
        <v>205</v>
      </c>
      <c r="B63" s="103" t="s">
        <v>187</v>
      </c>
      <c r="C63" s="47"/>
      <c r="D63" s="47"/>
      <c r="E63" s="47"/>
      <c r="F63" s="112"/>
      <c r="G63" s="47"/>
      <c r="H63" s="97"/>
      <c r="I63" s="98">
        <f t="shared" si="1"/>
        <v>0</v>
      </c>
    </row>
    <row r="64" spans="2:9" ht="3" customHeight="1" thickBot="1">
      <c r="B64" s="126"/>
      <c r="C64" s="54"/>
      <c r="D64" s="54"/>
      <c r="E64" s="54"/>
      <c r="F64" s="112"/>
      <c r="G64" s="54"/>
      <c r="H64" s="97"/>
      <c r="I64" s="98"/>
    </row>
    <row r="65" spans="1:9" ht="11.25" customHeight="1" thickBot="1">
      <c r="A65" s="118" t="s">
        <v>110</v>
      </c>
      <c r="B65" s="123" t="s">
        <v>112</v>
      </c>
      <c r="C65" s="47"/>
      <c r="D65" s="47"/>
      <c r="E65" s="53"/>
      <c r="F65" s="112"/>
      <c r="G65" s="53">
        <v>30</v>
      </c>
      <c r="H65" s="97"/>
      <c r="I65" s="98">
        <f t="shared" si="1"/>
        <v>0</v>
      </c>
    </row>
    <row r="66" spans="1:9" ht="11.25" customHeight="1" thickBot="1">
      <c r="A66" s="118" t="s">
        <v>48</v>
      </c>
      <c r="B66" s="123" t="s">
        <v>49</v>
      </c>
      <c r="C66" s="47"/>
      <c r="D66" s="47"/>
      <c r="E66" s="47"/>
      <c r="F66" s="124"/>
      <c r="G66" s="83"/>
      <c r="H66" s="97"/>
      <c r="I66" s="98">
        <f t="shared" si="1"/>
        <v>0</v>
      </c>
    </row>
    <row r="67" spans="1:9" ht="11.25" customHeight="1" thickBot="1">
      <c r="A67" s="125"/>
      <c r="B67" s="126" t="s">
        <v>50</v>
      </c>
      <c r="C67" s="54">
        <v>181</v>
      </c>
      <c r="D67" s="54">
        <v>181</v>
      </c>
      <c r="E67" s="54">
        <v>4.53159</v>
      </c>
      <c r="F67" s="108"/>
      <c r="G67" s="54"/>
      <c r="H67" s="97">
        <f t="shared" si="0"/>
        <v>2.5036408839779</v>
      </c>
      <c r="I67" s="98">
        <f t="shared" si="1"/>
        <v>-176.46841</v>
      </c>
    </row>
    <row r="68" spans="1:9" ht="11.25" customHeight="1" thickBot="1">
      <c r="A68" s="118" t="s">
        <v>51</v>
      </c>
      <c r="B68" s="123" t="s">
        <v>111</v>
      </c>
      <c r="C68" s="47">
        <v>140</v>
      </c>
      <c r="D68" s="47">
        <v>140</v>
      </c>
      <c r="E68" s="53">
        <v>29.63829</v>
      </c>
      <c r="F68" s="108"/>
      <c r="G68" s="53">
        <v>119.36353</v>
      </c>
      <c r="H68" s="97">
        <f t="shared" si="0"/>
        <v>21.170207142857144</v>
      </c>
      <c r="I68" s="98">
        <f t="shared" si="1"/>
        <v>-110.36171</v>
      </c>
    </row>
    <row r="69" spans="1:9" ht="11.25" customHeight="1" thickBot="1">
      <c r="A69" s="118" t="s">
        <v>52</v>
      </c>
      <c r="B69" s="123" t="s">
        <v>53</v>
      </c>
      <c r="C69" s="53"/>
      <c r="D69" s="53"/>
      <c r="E69" s="53"/>
      <c r="F69" s="106"/>
      <c r="G69" s="53"/>
      <c r="H69" s="97"/>
      <c r="I69" s="98">
        <f t="shared" si="1"/>
        <v>0</v>
      </c>
    </row>
    <row r="70" spans="1:9" ht="11.25" customHeight="1" thickBot="1">
      <c r="A70" s="118" t="s">
        <v>54</v>
      </c>
      <c r="B70" s="123" t="s">
        <v>49</v>
      </c>
      <c r="C70" s="55"/>
      <c r="D70" s="55"/>
      <c r="E70" s="55"/>
      <c r="F70" s="112"/>
      <c r="G70" s="55"/>
      <c r="H70" s="97"/>
      <c r="I70" s="98">
        <f t="shared" si="1"/>
        <v>0</v>
      </c>
    </row>
    <row r="71" spans="2:9" ht="11.25" customHeight="1" thickBot="1">
      <c r="B71" s="103" t="s">
        <v>55</v>
      </c>
      <c r="C71" s="55">
        <v>14</v>
      </c>
      <c r="D71" s="55">
        <v>14</v>
      </c>
      <c r="E71" s="55">
        <v>2.51</v>
      </c>
      <c r="F71" s="112"/>
      <c r="G71" s="55">
        <v>0.5</v>
      </c>
      <c r="H71" s="97">
        <f t="shared" si="0"/>
        <v>17.928571428571427</v>
      </c>
      <c r="I71" s="98">
        <f t="shared" si="1"/>
        <v>-11.49</v>
      </c>
    </row>
    <row r="72" spans="1:9" ht="11.25" customHeight="1" thickBot="1">
      <c r="A72" s="118" t="s">
        <v>56</v>
      </c>
      <c r="B72" s="123" t="s">
        <v>57</v>
      </c>
      <c r="C72" s="47"/>
      <c r="D72" s="47"/>
      <c r="E72" s="47"/>
      <c r="F72" s="112"/>
      <c r="G72" s="47"/>
      <c r="H72" s="97"/>
      <c r="I72" s="98">
        <f t="shared" si="1"/>
        <v>0</v>
      </c>
    </row>
    <row r="73" spans="1:9" ht="11.25" customHeight="1" thickBot="1">
      <c r="A73" s="125"/>
      <c r="B73" s="126" t="s">
        <v>58</v>
      </c>
      <c r="C73" s="54">
        <f>C74+C75</f>
        <v>0</v>
      </c>
      <c r="D73" s="54">
        <f>D74+D75</f>
        <v>0</v>
      </c>
      <c r="E73" s="54">
        <f>E74+E75</f>
        <v>0</v>
      </c>
      <c r="F73" s="54">
        <f>F74+F75</f>
        <v>0</v>
      </c>
      <c r="G73" s="54">
        <v>4</v>
      </c>
      <c r="H73" s="97"/>
      <c r="I73" s="98">
        <f aca="true" t="shared" si="2" ref="I73:I137">E73-C73</f>
        <v>0</v>
      </c>
    </row>
    <row r="74" spans="1:9" ht="11.25" customHeight="1" thickBot="1">
      <c r="A74" s="102" t="s">
        <v>144</v>
      </c>
      <c r="B74" s="163" t="s">
        <v>143</v>
      </c>
      <c r="C74" s="55"/>
      <c r="D74" s="55"/>
      <c r="E74" s="55"/>
      <c r="F74" s="112"/>
      <c r="G74" s="53">
        <v>4</v>
      </c>
      <c r="H74" s="97"/>
      <c r="I74" s="98">
        <f t="shared" si="2"/>
        <v>0</v>
      </c>
    </row>
    <row r="75" spans="1:9" ht="11.25" customHeight="1" thickBot="1">
      <c r="A75" s="130" t="s">
        <v>128</v>
      </c>
      <c r="B75" s="164" t="s">
        <v>132</v>
      </c>
      <c r="C75" s="53"/>
      <c r="D75" s="53"/>
      <c r="E75" s="53"/>
      <c r="F75" s="106"/>
      <c r="G75" s="9"/>
      <c r="H75" s="97"/>
      <c r="I75" s="98">
        <f t="shared" si="2"/>
        <v>0</v>
      </c>
    </row>
    <row r="76" spans="1:9" ht="11.25" customHeight="1" thickBot="1">
      <c r="A76" s="130" t="s">
        <v>119</v>
      </c>
      <c r="B76" s="165" t="s">
        <v>145</v>
      </c>
      <c r="C76" s="53"/>
      <c r="D76" s="53"/>
      <c r="E76" s="53"/>
      <c r="F76" s="106"/>
      <c r="G76" s="9"/>
      <c r="H76" s="97"/>
      <c r="I76" s="98">
        <f t="shared" si="2"/>
        <v>0</v>
      </c>
    </row>
    <row r="77" spans="1:9" ht="11.25" customHeight="1" thickBot="1">
      <c r="A77" s="130" t="s">
        <v>152</v>
      </c>
      <c r="B77" s="165" t="s">
        <v>145</v>
      </c>
      <c r="C77" s="53">
        <v>29</v>
      </c>
      <c r="D77" s="53">
        <v>29</v>
      </c>
      <c r="E77" s="53">
        <v>16.78556</v>
      </c>
      <c r="F77" s="106"/>
      <c r="G77" s="9">
        <v>9.2</v>
      </c>
      <c r="H77" s="97">
        <f aca="true" t="shared" si="3" ref="H77:H139">E77/C77*100</f>
        <v>57.881241379310346</v>
      </c>
      <c r="I77" s="98">
        <f t="shared" si="2"/>
        <v>-12.21444</v>
      </c>
    </row>
    <row r="78" spans="1:9" ht="11.25" customHeight="1" thickBot="1">
      <c r="A78" s="130" t="s">
        <v>59</v>
      </c>
      <c r="B78" s="129" t="s">
        <v>60</v>
      </c>
      <c r="C78" s="53">
        <f>C80</f>
        <v>517</v>
      </c>
      <c r="D78" s="53">
        <f>D80</f>
        <v>517</v>
      </c>
      <c r="E78" s="53">
        <f>E80</f>
        <v>206.79137</v>
      </c>
      <c r="F78" s="166">
        <f>F80</f>
        <v>0</v>
      </c>
      <c r="G78" s="9">
        <f>G80</f>
        <v>189.90334</v>
      </c>
      <c r="H78" s="97">
        <f t="shared" si="3"/>
        <v>39.99833075435203</v>
      </c>
      <c r="I78" s="98">
        <f t="shared" si="2"/>
        <v>-310.20862999999997</v>
      </c>
    </row>
    <row r="79" spans="1:9" ht="11.25" customHeight="1" thickBot="1">
      <c r="A79" s="118" t="s">
        <v>61</v>
      </c>
      <c r="B79" s="123" t="s">
        <v>62</v>
      </c>
      <c r="C79" s="47"/>
      <c r="D79" s="47"/>
      <c r="E79" s="47"/>
      <c r="F79" s="124"/>
      <c r="G79" s="11"/>
      <c r="H79" s="97"/>
      <c r="I79" s="98">
        <f t="shared" si="2"/>
        <v>0</v>
      </c>
    </row>
    <row r="80" spans="2:9" ht="11.25" customHeight="1" thickBot="1">
      <c r="B80" s="103" t="s">
        <v>63</v>
      </c>
      <c r="C80" s="55">
        <v>517</v>
      </c>
      <c r="D80" s="55">
        <v>517</v>
      </c>
      <c r="E80" s="47">
        <v>206.79137</v>
      </c>
      <c r="F80" s="112"/>
      <c r="G80" s="11">
        <v>189.90334</v>
      </c>
      <c r="H80" s="97">
        <f t="shared" si="3"/>
        <v>39.99833075435203</v>
      </c>
      <c r="I80" s="98">
        <f t="shared" si="2"/>
        <v>-310.20862999999997</v>
      </c>
    </row>
    <row r="81" spans="1:9" ht="11.25" customHeight="1" thickBot="1">
      <c r="A81" s="113" t="s">
        <v>65</v>
      </c>
      <c r="B81" s="114" t="s">
        <v>66</v>
      </c>
      <c r="C81" s="45">
        <f>C82+C83+C84</f>
        <v>0</v>
      </c>
      <c r="D81" s="45">
        <f>D82+D83+D84</f>
        <v>0</v>
      </c>
      <c r="E81" s="45">
        <f>E82+E83+E84</f>
        <v>426.22592</v>
      </c>
      <c r="F81" s="167">
        <f>F82+F83+F84</f>
        <v>0</v>
      </c>
      <c r="G81" s="18">
        <f>G82+G83+G84</f>
        <v>134.01856</v>
      </c>
      <c r="H81" s="97"/>
      <c r="I81" s="98">
        <f t="shared" si="2"/>
        <v>426.22592</v>
      </c>
    </row>
    <row r="82" spans="1:9" ht="11.25" customHeight="1" thickBot="1">
      <c r="A82" s="102" t="s">
        <v>67</v>
      </c>
      <c r="B82" s="103" t="s">
        <v>68</v>
      </c>
      <c r="C82" s="54"/>
      <c r="D82" s="54"/>
      <c r="E82" s="54">
        <v>155.63768</v>
      </c>
      <c r="F82" s="108"/>
      <c r="G82" s="10">
        <v>7.38456</v>
      </c>
      <c r="H82" s="97"/>
      <c r="I82" s="98">
        <f t="shared" si="2"/>
        <v>155.63768</v>
      </c>
    </row>
    <row r="83" spans="1:9" ht="11.25" customHeight="1" hidden="1">
      <c r="A83" s="118" t="s">
        <v>184</v>
      </c>
      <c r="B83" s="129" t="s">
        <v>68</v>
      </c>
      <c r="C83" s="53"/>
      <c r="D83" s="53"/>
      <c r="E83" s="53"/>
      <c r="F83" s="106"/>
      <c r="G83" s="9"/>
      <c r="H83" s="97"/>
      <c r="I83" s="98">
        <f t="shared" si="2"/>
        <v>0</v>
      </c>
    </row>
    <row r="84" spans="1:9" ht="11.25" customHeight="1" thickBot="1">
      <c r="A84" s="118" t="s">
        <v>69</v>
      </c>
      <c r="B84" s="123" t="s">
        <v>66</v>
      </c>
      <c r="C84" s="47"/>
      <c r="D84" s="47"/>
      <c r="E84" s="47">
        <v>270.58824</v>
      </c>
      <c r="F84" s="124"/>
      <c r="G84" s="11">
        <v>126.634</v>
      </c>
      <c r="H84" s="97"/>
      <c r="I84" s="98">
        <f t="shared" si="2"/>
        <v>270.58824</v>
      </c>
    </row>
    <row r="85" spans="1:9" ht="11.25" customHeight="1" thickBot="1">
      <c r="A85" s="168" t="s">
        <v>72</v>
      </c>
      <c r="B85" s="96" t="s">
        <v>73</v>
      </c>
      <c r="C85" s="208">
        <f>C86+C160+C158+C157</f>
        <v>337835.506</v>
      </c>
      <c r="D85" s="208">
        <f>D86+D160+D158+D157</f>
        <v>342504.746</v>
      </c>
      <c r="E85" s="1">
        <f>E86+E160+E158+E157+E159</f>
        <v>112675.44700000001</v>
      </c>
      <c r="F85" s="225">
        <f>F86+F160+F158+F157+F159</f>
        <v>0</v>
      </c>
      <c r="G85" s="1">
        <f>G86+G160+G158+G157+G159</f>
        <v>103930.16554999999</v>
      </c>
      <c r="H85" s="97">
        <f t="shared" si="3"/>
        <v>33.352162516630216</v>
      </c>
      <c r="I85" s="98">
        <f t="shared" si="2"/>
        <v>-225160.05899999998</v>
      </c>
    </row>
    <row r="86" spans="1:9" ht="11.25" customHeight="1" thickBot="1">
      <c r="A86" s="169" t="s">
        <v>115</v>
      </c>
      <c r="B86" s="170" t="s">
        <v>116</v>
      </c>
      <c r="C86" s="209">
        <f>C87+C90+C108+C139</f>
        <v>337835.506</v>
      </c>
      <c r="D86" s="209">
        <f>D87+D90+D108+D139</f>
        <v>342504.746</v>
      </c>
      <c r="E86" s="3">
        <f>E87+E90+E108+E139</f>
        <v>112667.26562</v>
      </c>
      <c r="F86" s="43">
        <f>F87+F90+F108+F139</f>
        <v>0</v>
      </c>
      <c r="G86" s="3">
        <f>G87+G90+G108+G139</f>
        <v>103930.14938999999</v>
      </c>
      <c r="H86" s="97">
        <f t="shared" si="3"/>
        <v>33.34974081143502</v>
      </c>
      <c r="I86" s="98">
        <f t="shared" si="2"/>
        <v>-225168.24037999997</v>
      </c>
    </row>
    <row r="87" spans="1:9" ht="11.25" customHeight="1" thickBot="1">
      <c r="A87" s="168" t="s">
        <v>234</v>
      </c>
      <c r="B87" s="96" t="s">
        <v>74</v>
      </c>
      <c r="C87" s="208">
        <f>C88+C89</f>
        <v>116714.4</v>
      </c>
      <c r="D87" s="208">
        <f>D88+D89</f>
        <v>116714.4</v>
      </c>
      <c r="E87" s="1">
        <f>E88+E89</f>
        <v>49173</v>
      </c>
      <c r="F87" s="281">
        <f>F88+F89</f>
        <v>0</v>
      </c>
      <c r="G87" s="1">
        <f>G88+G89</f>
        <v>34239</v>
      </c>
      <c r="H87" s="97">
        <f t="shared" si="3"/>
        <v>42.13104809689293</v>
      </c>
      <c r="I87" s="98">
        <f t="shared" si="2"/>
        <v>-67541.4</v>
      </c>
    </row>
    <row r="88" spans="1:9" ht="11.25" customHeight="1" thickBot="1">
      <c r="A88" s="125" t="s">
        <v>232</v>
      </c>
      <c r="B88" s="126" t="s">
        <v>75</v>
      </c>
      <c r="C88" s="210">
        <v>115282</v>
      </c>
      <c r="D88" s="210">
        <v>115282</v>
      </c>
      <c r="E88" s="54">
        <v>49173</v>
      </c>
      <c r="G88" s="54">
        <v>34239</v>
      </c>
      <c r="H88" s="97">
        <f t="shared" si="3"/>
        <v>42.65453409899204</v>
      </c>
      <c r="I88" s="98">
        <f t="shared" si="2"/>
        <v>-66109</v>
      </c>
    </row>
    <row r="89" spans="1:9" ht="11.25" customHeight="1" thickBot="1">
      <c r="A89" s="151" t="s">
        <v>233</v>
      </c>
      <c r="B89" s="163" t="s">
        <v>107</v>
      </c>
      <c r="C89" s="211">
        <v>1432.4</v>
      </c>
      <c r="D89" s="211">
        <v>1432.4</v>
      </c>
      <c r="E89" s="55"/>
      <c r="G89" s="55"/>
      <c r="H89" s="97">
        <f t="shared" si="3"/>
        <v>0</v>
      </c>
      <c r="I89" s="98">
        <f t="shared" si="2"/>
        <v>-1432.4</v>
      </c>
    </row>
    <row r="90" spans="1:10" ht="11.25" customHeight="1" thickBot="1">
      <c r="A90" s="168" t="s">
        <v>76</v>
      </c>
      <c r="B90" s="96" t="s">
        <v>77</v>
      </c>
      <c r="C90" s="208">
        <f>C93+C96+C100+C92</f>
        <v>17111</v>
      </c>
      <c r="D90" s="208">
        <f>D93+D96+D100+D92+D99+D98</f>
        <v>21734.239999999998</v>
      </c>
      <c r="E90" s="1">
        <f>E93+E96+E100+E91+E92+E94+E95+E97+E98</f>
        <v>2334.6565</v>
      </c>
      <c r="F90" s="225">
        <f>F93+F96+F100</f>
        <v>0</v>
      </c>
      <c r="G90" s="1">
        <f>G93+G96+G100+G91+G92+G94+G95</f>
        <v>6612.54478</v>
      </c>
      <c r="H90" s="97">
        <f t="shared" si="3"/>
        <v>13.644185027175501</v>
      </c>
      <c r="I90" s="98">
        <f t="shared" si="2"/>
        <v>-14776.343499999999</v>
      </c>
      <c r="J90" s="86"/>
    </row>
    <row r="91" spans="1:10" ht="11.25" customHeight="1" thickBot="1">
      <c r="A91" s="125" t="s">
        <v>250</v>
      </c>
      <c r="B91" s="126" t="s">
        <v>212</v>
      </c>
      <c r="C91" s="210"/>
      <c r="D91" s="210"/>
      <c r="E91" s="54"/>
      <c r="F91" s="172"/>
      <c r="G91" s="54">
        <v>166.64878</v>
      </c>
      <c r="H91" s="97"/>
      <c r="I91" s="98">
        <f t="shared" si="2"/>
        <v>0</v>
      </c>
      <c r="J91" s="86"/>
    </row>
    <row r="92" spans="1:10" ht="11.25" customHeight="1" thickBot="1">
      <c r="A92" s="125" t="s">
        <v>250</v>
      </c>
      <c r="B92" s="129" t="s">
        <v>78</v>
      </c>
      <c r="C92" s="212">
        <v>5270.3</v>
      </c>
      <c r="D92" s="212">
        <v>5270.3</v>
      </c>
      <c r="E92" s="53"/>
      <c r="F92" s="166"/>
      <c r="G92" s="53"/>
      <c r="H92" s="97">
        <f t="shared" si="3"/>
        <v>0</v>
      </c>
      <c r="I92" s="98">
        <f t="shared" si="2"/>
        <v>-5270.3</v>
      </c>
      <c r="J92" s="86"/>
    </row>
    <row r="93" spans="1:10" s="86" customFormat="1" ht="11.25" customHeight="1" thickBot="1">
      <c r="A93" s="125" t="s">
        <v>228</v>
      </c>
      <c r="B93" s="126" t="s">
        <v>79</v>
      </c>
      <c r="C93" s="210"/>
      <c r="D93" s="210"/>
      <c r="E93" s="54"/>
      <c r="F93" s="148"/>
      <c r="G93" s="54">
        <v>4500</v>
      </c>
      <c r="H93" s="97"/>
      <c r="I93" s="98">
        <f t="shared" si="2"/>
        <v>0</v>
      </c>
      <c r="J93" s="87"/>
    </row>
    <row r="94" spans="1:10" s="86" customFormat="1" ht="11.25" customHeight="1" thickBot="1">
      <c r="A94" s="118" t="s">
        <v>251</v>
      </c>
      <c r="B94" s="129" t="s">
        <v>223</v>
      </c>
      <c r="C94" s="213"/>
      <c r="D94" s="213"/>
      <c r="E94" s="47"/>
      <c r="F94" s="173"/>
      <c r="G94" s="47"/>
      <c r="H94" s="97"/>
      <c r="I94" s="98">
        <f t="shared" si="2"/>
        <v>0</v>
      </c>
      <c r="J94" s="87"/>
    </row>
    <row r="95" spans="1:10" s="86" customFormat="1" ht="11.25" customHeight="1" thickBot="1">
      <c r="A95" s="118" t="s">
        <v>251</v>
      </c>
      <c r="B95" s="129" t="s">
        <v>252</v>
      </c>
      <c r="C95" s="213"/>
      <c r="D95" s="213"/>
      <c r="E95" s="47"/>
      <c r="F95" s="173"/>
      <c r="G95" s="47"/>
      <c r="H95" s="97"/>
      <c r="I95" s="98">
        <f t="shared" si="2"/>
        <v>0</v>
      </c>
      <c r="J95" s="87"/>
    </row>
    <row r="96" spans="1:10" s="86" customFormat="1" ht="11.25" customHeight="1" thickBot="1">
      <c r="A96" s="118" t="s">
        <v>229</v>
      </c>
      <c r="B96" s="194" t="s">
        <v>81</v>
      </c>
      <c r="C96" s="288">
        <v>3287.4</v>
      </c>
      <c r="D96" s="288">
        <v>3287.4</v>
      </c>
      <c r="E96" s="68"/>
      <c r="F96" s="42"/>
      <c r="G96" s="68"/>
      <c r="H96" s="190">
        <f t="shared" si="3"/>
        <v>0</v>
      </c>
      <c r="I96" s="98">
        <f t="shared" si="2"/>
        <v>-3287.4</v>
      </c>
      <c r="J96" s="87"/>
    </row>
    <row r="97" spans="1:10" s="86" customFormat="1" ht="11.25" customHeight="1" thickBot="1">
      <c r="A97" s="118" t="s">
        <v>253</v>
      </c>
      <c r="B97" s="199" t="s">
        <v>254</v>
      </c>
      <c r="C97" s="288"/>
      <c r="D97" s="288"/>
      <c r="E97" s="68"/>
      <c r="F97" s="42"/>
      <c r="G97" s="289"/>
      <c r="H97" s="190"/>
      <c r="I97" s="98">
        <f t="shared" si="2"/>
        <v>0</v>
      </c>
      <c r="J97" s="87"/>
    </row>
    <row r="98" spans="1:10" s="86" customFormat="1" ht="11.25" customHeight="1" thickBot="1">
      <c r="A98" s="118" t="s">
        <v>258</v>
      </c>
      <c r="B98" s="196" t="s">
        <v>259</v>
      </c>
      <c r="C98" s="288"/>
      <c r="D98" s="288">
        <v>138.6</v>
      </c>
      <c r="E98" s="68"/>
      <c r="F98" s="42"/>
      <c r="G98" s="289"/>
      <c r="H98" s="190"/>
      <c r="I98" s="98">
        <f t="shared" si="2"/>
        <v>0</v>
      </c>
      <c r="J98" s="87"/>
    </row>
    <row r="99" spans="1:10" s="86" customFormat="1" ht="11.25" customHeight="1" thickBot="1">
      <c r="A99" s="118" t="s">
        <v>280</v>
      </c>
      <c r="B99" s="181" t="s">
        <v>281</v>
      </c>
      <c r="C99" s="233"/>
      <c r="D99" s="233">
        <v>3514.64</v>
      </c>
      <c r="E99" s="55"/>
      <c r="F99" s="40"/>
      <c r="G99" s="80"/>
      <c r="H99" s="97"/>
      <c r="I99" s="98"/>
      <c r="J99" s="87"/>
    </row>
    <row r="100" spans="1:9" ht="11.25" customHeight="1" thickBot="1">
      <c r="A100" s="174" t="s">
        <v>230</v>
      </c>
      <c r="B100" s="170" t="s">
        <v>80</v>
      </c>
      <c r="C100" s="208">
        <f>C101+C102+C103+C104</f>
        <v>8553.3</v>
      </c>
      <c r="D100" s="208">
        <f>D101+D102+D103+D104</f>
        <v>9523.3</v>
      </c>
      <c r="E100" s="1">
        <f>E101+E102+E103+E104+E106</f>
        <v>2334.6565</v>
      </c>
      <c r="F100" s="225">
        <f>F101+F102+F103+F104</f>
        <v>0</v>
      </c>
      <c r="G100" s="1">
        <f>G101+G102+G103+G104+G105+G107</f>
        <v>1945.896</v>
      </c>
      <c r="H100" s="97">
        <f t="shared" si="3"/>
        <v>27.295388914220247</v>
      </c>
      <c r="I100" s="98">
        <f t="shared" si="2"/>
        <v>-6218.643499999999</v>
      </c>
    </row>
    <row r="101" spans="1:9" ht="11.25" customHeight="1" thickBot="1">
      <c r="A101" s="118" t="s">
        <v>230</v>
      </c>
      <c r="B101" s="126" t="s">
        <v>156</v>
      </c>
      <c r="C101" s="213"/>
      <c r="D101" s="213">
        <v>970</v>
      </c>
      <c r="E101" s="47">
        <v>184.9765</v>
      </c>
      <c r="F101" s="124"/>
      <c r="G101" s="47"/>
      <c r="H101" s="97"/>
      <c r="I101" s="98">
        <f t="shared" si="2"/>
        <v>184.9765</v>
      </c>
    </row>
    <row r="102" spans="1:9" ht="24.75" customHeight="1" thickBot="1">
      <c r="A102" s="118" t="s">
        <v>230</v>
      </c>
      <c r="B102" s="175" t="s">
        <v>195</v>
      </c>
      <c r="C102" s="215">
        <v>2176</v>
      </c>
      <c r="D102" s="215">
        <v>2176</v>
      </c>
      <c r="E102" s="47">
        <v>908.8</v>
      </c>
      <c r="F102" s="176"/>
      <c r="G102" s="47">
        <v>915.896</v>
      </c>
      <c r="H102" s="97">
        <f t="shared" si="3"/>
        <v>41.764705882352935</v>
      </c>
      <c r="I102" s="98">
        <f t="shared" si="2"/>
        <v>-1267.2</v>
      </c>
    </row>
    <row r="103" spans="1:9" ht="11.25" customHeight="1" thickBot="1">
      <c r="A103" s="118" t="s">
        <v>230</v>
      </c>
      <c r="B103" s="175" t="s">
        <v>231</v>
      </c>
      <c r="C103" s="215">
        <v>2654.3</v>
      </c>
      <c r="D103" s="215">
        <v>2654.3</v>
      </c>
      <c r="E103" s="47"/>
      <c r="F103" s="176"/>
      <c r="G103" s="47">
        <v>1030</v>
      </c>
      <c r="H103" s="97">
        <f t="shared" si="3"/>
        <v>0</v>
      </c>
      <c r="I103" s="98">
        <f t="shared" si="2"/>
        <v>-2654.3</v>
      </c>
    </row>
    <row r="104" spans="1:9" ht="13.5" customHeight="1" thickBot="1">
      <c r="A104" s="118" t="s">
        <v>230</v>
      </c>
      <c r="B104" s="175" t="s">
        <v>262</v>
      </c>
      <c r="C104" s="234">
        <v>3723</v>
      </c>
      <c r="D104" s="234">
        <v>3723</v>
      </c>
      <c r="E104" s="47">
        <v>1240.88</v>
      </c>
      <c r="F104" s="282"/>
      <c r="G104" s="245"/>
      <c r="H104" s="97">
        <f t="shared" si="3"/>
        <v>33.33011012624228</v>
      </c>
      <c r="I104" s="98">
        <f t="shared" si="2"/>
        <v>-2482.12</v>
      </c>
    </row>
    <row r="105" spans="1:9" ht="25.5" customHeight="1" thickBot="1">
      <c r="A105" s="118" t="s">
        <v>230</v>
      </c>
      <c r="B105" s="4" t="s">
        <v>179</v>
      </c>
      <c r="C105" s="68"/>
      <c r="D105" s="68"/>
      <c r="E105" s="53"/>
      <c r="F105" s="283"/>
      <c r="G105" s="68"/>
      <c r="H105" s="97"/>
      <c r="I105" s="98">
        <f t="shared" si="2"/>
        <v>0</v>
      </c>
    </row>
    <row r="106" spans="1:9" ht="24" customHeight="1" thickBot="1">
      <c r="A106" s="42" t="s">
        <v>261</v>
      </c>
      <c r="B106" s="246" t="s">
        <v>260</v>
      </c>
      <c r="C106" s="247"/>
      <c r="D106" s="247"/>
      <c r="E106" s="55"/>
      <c r="F106" s="284"/>
      <c r="G106" s="247"/>
      <c r="H106" s="97"/>
      <c r="I106" s="98">
        <f t="shared" si="2"/>
        <v>0</v>
      </c>
    </row>
    <row r="107" spans="1:9" ht="14.25" customHeight="1" thickBot="1">
      <c r="A107" s="42" t="s">
        <v>261</v>
      </c>
      <c r="B107" s="39" t="s">
        <v>204</v>
      </c>
      <c r="C107" s="68"/>
      <c r="D107" s="68"/>
      <c r="E107" s="53"/>
      <c r="F107" s="283"/>
      <c r="G107" s="68"/>
      <c r="H107" s="97"/>
      <c r="I107" s="98">
        <f t="shared" si="2"/>
        <v>0</v>
      </c>
    </row>
    <row r="108" spans="1:9" ht="11.25" customHeight="1" thickBot="1">
      <c r="A108" s="169" t="s">
        <v>236</v>
      </c>
      <c r="B108" s="170" t="s">
        <v>82</v>
      </c>
      <c r="C108" s="209">
        <f>C109+C126+C129+C130+C131+C132+C133+C134+C137+C128+C135</f>
        <v>166399.9</v>
      </c>
      <c r="D108" s="209">
        <f>D109+D126+D129+D130+D131+D132+D133+D134+D137+D128+D135</f>
        <v>166399.9</v>
      </c>
      <c r="E108" s="3">
        <f>E109+E126+E129+E130+E131+E132+E133+E134+E137+E128+E127+E135</f>
        <v>52307.292870000005</v>
      </c>
      <c r="F108" s="43">
        <f>F109+F126+F129+F130+F131+F132+F133+F134+F137+F128+F127</f>
        <v>0</v>
      </c>
      <c r="G108" s="3">
        <f>G109+G126+G129+G130+G131+G132+G133+G134+G137+G128+G127+G136+G135</f>
        <v>56239.789319999996</v>
      </c>
      <c r="H108" s="97">
        <f t="shared" si="3"/>
        <v>31.434690086953182</v>
      </c>
      <c r="I108" s="98">
        <f t="shared" si="2"/>
        <v>-114092.60712999999</v>
      </c>
    </row>
    <row r="109" spans="1:9" ht="11.25" customHeight="1" thickBot="1">
      <c r="A109" s="168" t="s">
        <v>83</v>
      </c>
      <c r="B109" s="290" t="s">
        <v>237</v>
      </c>
      <c r="C109" s="208">
        <f>C112+C113+C118+C121+C120+C111+C110+C119+C114+C122+C123+C116+C117+C124+C125</f>
        <v>124432.5</v>
      </c>
      <c r="D109" s="208">
        <f>D112+D113+D118+D121+D120+D111+D110+D119+D114+D122+D123+D116+D117+D124+D125</f>
        <v>124432.5</v>
      </c>
      <c r="E109" s="1">
        <f>E112+E113+E118+E121+E120+E111+E110+E119+E114+E122+E123+E116+E117+E124+E125</f>
        <v>40058.1238</v>
      </c>
      <c r="F109" s="225">
        <f>F112+F113+F118+F121+F120+F111+F110+F119+F114+F122+F123+F116+F117+F124</f>
        <v>0</v>
      </c>
      <c r="G109" s="1">
        <f>G112+G113+G118+G121+G120+G111+G110+G119+G114+G122+G123+G116+G117+G124+G125</f>
        <v>42635.471159999994</v>
      </c>
      <c r="H109" s="97">
        <f t="shared" si="3"/>
        <v>32.19265368774235</v>
      </c>
      <c r="I109" s="98">
        <f t="shared" si="2"/>
        <v>-84374.3762</v>
      </c>
    </row>
    <row r="110" spans="1:9" ht="25.5" customHeight="1" thickBot="1">
      <c r="A110" s="125" t="s">
        <v>235</v>
      </c>
      <c r="B110" s="192" t="s">
        <v>105</v>
      </c>
      <c r="C110" s="216">
        <v>1411.8</v>
      </c>
      <c r="D110" s="216">
        <v>1411.8</v>
      </c>
      <c r="E110" s="54"/>
      <c r="F110" s="178"/>
      <c r="G110" s="54"/>
      <c r="H110" s="97">
        <f t="shared" si="3"/>
        <v>0</v>
      </c>
      <c r="I110" s="98">
        <f t="shared" si="2"/>
        <v>-1411.8</v>
      </c>
    </row>
    <row r="111" spans="1:9" ht="11.25" customHeight="1" thickBot="1">
      <c r="A111" s="125" t="s">
        <v>235</v>
      </c>
      <c r="B111" s="193" t="s">
        <v>109</v>
      </c>
      <c r="C111" s="216">
        <v>18</v>
      </c>
      <c r="D111" s="216">
        <v>18</v>
      </c>
      <c r="E111" s="54"/>
      <c r="F111" s="178"/>
      <c r="G111" s="54">
        <v>18</v>
      </c>
      <c r="H111" s="97">
        <f t="shared" si="3"/>
        <v>0</v>
      </c>
      <c r="I111" s="98">
        <f t="shared" si="2"/>
        <v>-18</v>
      </c>
    </row>
    <row r="112" spans="1:9" ht="11.25" customHeight="1" thickBot="1">
      <c r="A112" s="125" t="s">
        <v>235</v>
      </c>
      <c r="B112" s="193" t="s">
        <v>169</v>
      </c>
      <c r="C112" s="216"/>
      <c r="D112" s="216"/>
      <c r="E112" s="54"/>
      <c r="F112" s="108"/>
      <c r="G112" s="54">
        <v>1125.12</v>
      </c>
      <c r="H112" s="97"/>
      <c r="I112" s="98">
        <f t="shared" si="2"/>
        <v>0</v>
      </c>
    </row>
    <row r="113" spans="1:9" ht="11.25" customHeight="1" thickBot="1">
      <c r="A113" s="125" t="s">
        <v>235</v>
      </c>
      <c r="B113" s="194" t="s">
        <v>168</v>
      </c>
      <c r="C113" s="212">
        <v>89758.7</v>
      </c>
      <c r="D113" s="212">
        <v>89758.7</v>
      </c>
      <c r="E113" s="53">
        <v>30405</v>
      </c>
      <c r="F113" s="179"/>
      <c r="G113" s="53">
        <v>30318</v>
      </c>
      <c r="H113" s="97">
        <f t="shared" si="3"/>
        <v>33.87415370320649</v>
      </c>
      <c r="I113" s="98">
        <f t="shared" si="2"/>
        <v>-59353.7</v>
      </c>
    </row>
    <row r="114" spans="1:9" ht="11.25" customHeight="1" thickBot="1">
      <c r="A114" s="125" t="s">
        <v>235</v>
      </c>
      <c r="B114" s="194" t="s">
        <v>142</v>
      </c>
      <c r="C114" s="212">
        <v>15412.8</v>
      </c>
      <c r="D114" s="212">
        <v>15412.8</v>
      </c>
      <c r="E114" s="53">
        <v>5060</v>
      </c>
      <c r="F114" s="179"/>
      <c r="G114" s="53">
        <v>5307</v>
      </c>
      <c r="H114" s="97">
        <f t="shared" si="3"/>
        <v>32.82985570434963</v>
      </c>
      <c r="I114" s="98">
        <f t="shared" si="2"/>
        <v>-10352.8</v>
      </c>
    </row>
    <row r="115" spans="3:9" ht="1.5" customHeight="1" hidden="1">
      <c r="C115" s="151"/>
      <c r="D115" s="151"/>
      <c r="E115" s="55"/>
      <c r="H115" s="97" t="e">
        <f t="shared" si="3"/>
        <v>#DIV/0!</v>
      </c>
      <c r="I115" s="98">
        <f t="shared" si="2"/>
        <v>0</v>
      </c>
    </row>
    <row r="116" spans="1:9" ht="12" customHeight="1" thickBot="1">
      <c r="A116" s="125" t="s">
        <v>235</v>
      </c>
      <c r="B116" s="194" t="s">
        <v>220</v>
      </c>
      <c r="C116" s="212">
        <v>416.2</v>
      </c>
      <c r="D116" s="212">
        <v>416.2</v>
      </c>
      <c r="E116" s="53">
        <v>113.4</v>
      </c>
      <c r="F116" s="179"/>
      <c r="G116" s="53">
        <v>200.73936</v>
      </c>
      <c r="H116" s="97">
        <f t="shared" si="3"/>
        <v>27.246516098029794</v>
      </c>
      <c r="I116" s="98">
        <f t="shared" si="2"/>
        <v>-302.79999999999995</v>
      </c>
    </row>
    <row r="117" spans="1:9" ht="9.75" customHeight="1" thickBot="1">
      <c r="A117" s="125" t="s">
        <v>235</v>
      </c>
      <c r="B117" s="121" t="s">
        <v>221</v>
      </c>
      <c r="C117" s="212">
        <v>150.5</v>
      </c>
      <c r="D117" s="212">
        <v>150.5</v>
      </c>
      <c r="E117" s="53"/>
      <c r="F117" s="179"/>
      <c r="G117" s="53"/>
      <c r="H117" s="97">
        <f t="shared" si="3"/>
        <v>0</v>
      </c>
      <c r="I117" s="98">
        <f t="shared" si="2"/>
        <v>-150.5</v>
      </c>
    </row>
    <row r="118" spans="1:9" ht="11.25" customHeight="1" thickBot="1">
      <c r="A118" s="125" t="s">
        <v>235</v>
      </c>
      <c r="B118" s="194" t="s">
        <v>84</v>
      </c>
      <c r="C118" s="212"/>
      <c r="D118" s="212"/>
      <c r="E118" s="53"/>
      <c r="F118" s="179"/>
      <c r="G118" s="81"/>
      <c r="H118" s="97"/>
      <c r="I118" s="98">
        <f t="shared" si="2"/>
        <v>0</v>
      </c>
    </row>
    <row r="119" spans="1:9" ht="11.25" customHeight="1" thickBot="1">
      <c r="A119" s="125" t="s">
        <v>235</v>
      </c>
      <c r="B119" s="194" t="s">
        <v>127</v>
      </c>
      <c r="C119" s="212"/>
      <c r="D119" s="212"/>
      <c r="E119" s="53"/>
      <c r="F119" s="179"/>
      <c r="G119" s="81"/>
      <c r="H119" s="97"/>
      <c r="I119" s="98">
        <f t="shared" si="2"/>
        <v>0</v>
      </c>
    </row>
    <row r="120" spans="1:9" ht="11.25" customHeight="1" thickBot="1">
      <c r="A120" s="125" t="s">
        <v>235</v>
      </c>
      <c r="B120" s="194" t="s">
        <v>85</v>
      </c>
      <c r="C120" s="212">
        <v>1160.9</v>
      </c>
      <c r="D120" s="212">
        <v>1160.9</v>
      </c>
      <c r="E120" s="53"/>
      <c r="F120" s="285"/>
      <c r="G120" s="68"/>
      <c r="H120" s="97">
        <f t="shared" si="3"/>
        <v>0</v>
      </c>
      <c r="I120" s="98">
        <f t="shared" si="2"/>
        <v>-1160.9</v>
      </c>
    </row>
    <row r="121" spans="1:9" ht="11.25" customHeight="1" thickBot="1">
      <c r="A121" s="125" t="s">
        <v>235</v>
      </c>
      <c r="B121" s="194" t="s">
        <v>167</v>
      </c>
      <c r="C121" s="212"/>
      <c r="D121" s="212"/>
      <c r="E121" s="53"/>
      <c r="F121" s="179"/>
      <c r="G121" s="81"/>
      <c r="H121" s="97"/>
      <c r="I121" s="98">
        <f t="shared" si="2"/>
        <v>0</v>
      </c>
    </row>
    <row r="122" spans="1:9" ht="27" customHeight="1" thickBot="1">
      <c r="A122" s="125" t="s">
        <v>235</v>
      </c>
      <c r="B122" s="121" t="s">
        <v>196</v>
      </c>
      <c r="C122" s="210"/>
      <c r="D122" s="210"/>
      <c r="E122" s="47"/>
      <c r="F122" s="173"/>
      <c r="G122" s="83"/>
      <c r="H122" s="97"/>
      <c r="I122" s="98">
        <f t="shared" si="2"/>
        <v>0</v>
      </c>
    </row>
    <row r="123" spans="1:9" ht="24" customHeight="1" thickBot="1">
      <c r="A123" s="125" t="s">
        <v>235</v>
      </c>
      <c r="B123" s="193" t="s">
        <v>150</v>
      </c>
      <c r="C123" s="210"/>
      <c r="D123" s="210"/>
      <c r="E123" s="47"/>
      <c r="F123" s="124"/>
      <c r="G123" s="83"/>
      <c r="H123" s="97"/>
      <c r="I123" s="98">
        <f t="shared" si="2"/>
        <v>0</v>
      </c>
    </row>
    <row r="124" spans="1:9" ht="13.5" customHeight="1" thickBot="1">
      <c r="A124" s="125" t="s">
        <v>235</v>
      </c>
      <c r="B124" s="194" t="s">
        <v>197</v>
      </c>
      <c r="C124" s="210">
        <v>13239.6</v>
      </c>
      <c r="D124" s="210">
        <v>13239.6</v>
      </c>
      <c r="E124" s="47">
        <v>4040.204</v>
      </c>
      <c r="F124" s="124"/>
      <c r="G124" s="57">
        <v>4213.581</v>
      </c>
      <c r="H124" s="97">
        <f t="shared" si="3"/>
        <v>30.516057886945227</v>
      </c>
      <c r="I124" s="98">
        <f t="shared" si="2"/>
        <v>-9199.396</v>
      </c>
    </row>
    <row r="125" spans="1:9" ht="38.25" customHeight="1" thickBot="1">
      <c r="A125" s="42" t="s">
        <v>235</v>
      </c>
      <c r="B125" s="195" t="s">
        <v>108</v>
      </c>
      <c r="C125" s="217">
        <v>2864</v>
      </c>
      <c r="D125" s="217">
        <v>2864</v>
      </c>
      <c r="E125" s="53">
        <v>439.5198</v>
      </c>
      <c r="F125" s="144"/>
      <c r="G125" s="47">
        <v>1453.0308</v>
      </c>
      <c r="H125" s="97">
        <f t="shared" si="3"/>
        <v>15.346361731843574</v>
      </c>
      <c r="I125" s="98">
        <f t="shared" si="2"/>
        <v>-2424.4802</v>
      </c>
    </row>
    <row r="126" spans="1:9" ht="12.75" customHeight="1" thickBot="1">
      <c r="A126" s="130" t="s">
        <v>238</v>
      </c>
      <c r="B126" s="193" t="s">
        <v>201</v>
      </c>
      <c r="C126" s="210">
        <v>1453.2</v>
      </c>
      <c r="D126" s="210">
        <v>1453.2</v>
      </c>
      <c r="E126" s="47">
        <v>300</v>
      </c>
      <c r="F126" s="124"/>
      <c r="G126" s="47">
        <v>400</v>
      </c>
      <c r="H126" s="97">
        <f t="shared" si="3"/>
        <v>20.644095788604456</v>
      </c>
      <c r="I126" s="98">
        <f t="shared" si="2"/>
        <v>-1153.2</v>
      </c>
    </row>
    <row r="127" spans="1:9" ht="36.75" customHeight="1" thickBot="1">
      <c r="A127" s="125" t="s">
        <v>239</v>
      </c>
      <c r="B127" s="193" t="s">
        <v>216</v>
      </c>
      <c r="C127" s="210"/>
      <c r="D127" s="210"/>
      <c r="E127" s="47"/>
      <c r="F127" s="124"/>
      <c r="G127" s="47"/>
      <c r="H127" s="97"/>
      <c r="I127" s="98">
        <f t="shared" si="2"/>
        <v>0</v>
      </c>
    </row>
    <row r="128" spans="1:9" ht="40.5" customHeight="1" thickBot="1">
      <c r="A128" s="42" t="s">
        <v>239</v>
      </c>
      <c r="B128" s="195" t="s">
        <v>108</v>
      </c>
      <c r="C128" s="217">
        <v>1189.9</v>
      </c>
      <c r="D128" s="217">
        <v>1189.9</v>
      </c>
      <c r="E128" s="53"/>
      <c r="F128" s="144"/>
      <c r="G128" s="47"/>
      <c r="H128" s="97">
        <f t="shared" si="3"/>
        <v>0</v>
      </c>
      <c r="I128" s="98">
        <f t="shared" si="2"/>
        <v>-1189.9</v>
      </c>
    </row>
    <row r="129" spans="1:10" ht="11.25" customHeight="1" thickBot="1">
      <c r="A129" s="42" t="s">
        <v>240</v>
      </c>
      <c r="B129" s="196" t="s">
        <v>214</v>
      </c>
      <c r="C129" s="212">
        <v>1263.3</v>
      </c>
      <c r="D129" s="212">
        <v>1263.3</v>
      </c>
      <c r="E129" s="53">
        <v>631.65</v>
      </c>
      <c r="F129" s="285"/>
      <c r="G129" s="53">
        <v>524.05</v>
      </c>
      <c r="H129" s="97">
        <f t="shared" si="3"/>
        <v>50</v>
      </c>
      <c r="I129" s="98">
        <f t="shared" si="2"/>
        <v>-631.65</v>
      </c>
      <c r="J129" s="86"/>
    </row>
    <row r="130" spans="1:10" ht="23.25" customHeight="1" thickBot="1">
      <c r="A130" s="42" t="s">
        <v>241</v>
      </c>
      <c r="B130" s="195" t="s">
        <v>215</v>
      </c>
      <c r="C130" s="218">
        <v>155.7</v>
      </c>
      <c r="D130" s="218">
        <v>155.7</v>
      </c>
      <c r="E130" s="53"/>
      <c r="F130" s="285"/>
      <c r="G130" s="53">
        <v>74.24819</v>
      </c>
      <c r="H130" s="97">
        <f t="shared" si="3"/>
        <v>0</v>
      </c>
      <c r="I130" s="98">
        <f t="shared" si="2"/>
        <v>-155.7</v>
      </c>
      <c r="J130" s="86"/>
    </row>
    <row r="131" spans="1:10" ht="23.25" customHeight="1" thickBot="1">
      <c r="A131" s="42" t="s">
        <v>243</v>
      </c>
      <c r="B131" s="197" t="s">
        <v>242</v>
      </c>
      <c r="C131" s="218"/>
      <c r="D131" s="218"/>
      <c r="E131" s="53"/>
      <c r="F131" s="285"/>
      <c r="G131" s="47">
        <v>2424.23714</v>
      </c>
      <c r="H131" s="97"/>
      <c r="I131" s="98">
        <f t="shared" si="2"/>
        <v>0</v>
      </c>
      <c r="J131" s="86"/>
    </row>
    <row r="132" spans="1:10" ht="45" customHeight="1" thickBot="1">
      <c r="A132" s="42" t="s">
        <v>244</v>
      </c>
      <c r="B132" s="197" t="s">
        <v>245</v>
      </c>
      <c r="C132" s="218"/>
      <c r="D132" s="218"/>
      <c r="E132" s="53"/>
      <c r="F132" s="285"/>
      <c r="G132" s="47"/>
      <c r="H132" s="97"/>
      <c r="I132" s="98">
        <f t="shared" si="2"/>
        <v>0</v>
      </c>
      <c r="J132" s="86"/>
    </row>
    <row r="133" spans="1:9" ht="14.25" customHeight="1" thickBot="1">
      <c r="A133" s="42" t="s">
        <v>246</v>
      </c>
      <c r="B133" s="195" t="s">
        <v>213</v>
      </c>
      <c r="C133" s="218">
        <v>664.7</v>
      </c>
      <c r="D133" s="218">
        <v>664.7</v>
      </c>
      <c r="E133" s="53">
        <v>245.9</v>
      </c>
      <c r="F133" s="179"/>
      <c r="G133" s="68">
        <v>205.92755</v>
      </c>
      <c r="H133" s="190">
        <f t="shared" si="3"/>
        <v>36.994132691439745</v>
      </c>
      <c r="I133" s="98">
        <f t="shared" si="2"/>
        <v>-418.80000000000007</v>
      </c>
    </row>
    <row r="134" spans="1:9" ht="11.25" customHeight="1" thickBot="1">
      <c r="A134" s="42" t="s">
        <v>247</v>
      </c>
      <c r="B134" s="196" t="s">
        <v>210</v>
      </c>
      <c r="C134" s="212">
        <v>1215.6</v>
      </c>
      <c r="D134" s="212">
        <v>1215.6</v>
      </c>
      <c r="E134" s="53">
        <v>377.99407</v>
      </c>
      <c r="F134" s="285"/>
      <c r="G134" s="53">
        <v>368.85528</v>
      </c>
      <c r="H134" s="97">
        <f t="shared" si="3"/>
        <v>31.095267357683454</v>
      </c>
      <c r="I134" s="98">
        <f t="shared" si="2"/>
        <v>-837.60593</v>
      </c>
    </row>
    <row r="135" spans="1:9" ht="24.75" customHeight="1" thickBot="1">
      <c r="A135" s="42" t="s">
        <v>218</v>
      </c>
      <c r="B135" s="195" t="s">
        <v>219</v>
      </c>
      <c r="C135" s="218">
        <v>86</v>
      </c>
      <c r="D135" s="218">
        <v>86</v>
      </c>
      <c r="E135" s="53">
        <v>42.625</v>
      </c>
      <c r="F135" s="285"/>
      <c r="G135" s="68"/>
      <c r="H135" s="97">
        <f t="shared" si="3"/>
        <v>49.56395348837209</v>
      </c>
      <c r="I135" s="98">
        <f t="shared" si="2"/>
        <v>-43.375</v>
      </c>
    </row>
    <row r="136" spans="1:9" ht="12.75" thickBot="1">
      <c r="A136" s="42"/>
      <c r="B136" s="5" t="s">
        <v>222</v>
      </c>
      <c r="C136" s="219"/>
      <c r="D136" s="219"/>
      <c r="E136" s="53"/>
      <c r="F136" s="285"/>
      <c r="G136" s="68"/>
      <c r="H136" s="97"/>
      <c r="I136" s="98">
        <f t="shared" si="2"/>
        <v>0</v>
      </c>
    </row>
    <row r="137" spans="1:9" ht="11.25" customHeight="1" thickBot="1">
      <c r="A137" s="169" t="s">
        <v>248</v>
      </c>
      <c r="B137" s="182" t="s">
        <v>86</v>
      </c>
      <c r="C137" s="209">
        <f>C138</f>
        <v>35939</v>
      </c>
      <c r="D137" s="209">
        <f>D138</f>
        <v>35939</v>
      </c>
      <c r="E137" s="3">
        <f>E138</f>
        <v>10651</v>
      </c>
      <c r="F137" s="43">
        <f>F138</f>
        <v>0</v>
      </c>
      <c r="G137" s="43">
        <f>G138</f>
        <v>9607</v>
      </c>
      <c r="H137" s="97">
        <f t="shared" si="3"/>
        <v>29.636328222822005</v>
      </c>
      <c r="I137" s="98">
        <f t="shared" si="2"/>
        <v>-25288</v>
      </c>
    </row>
    <row r="138" spans="1:9" ht="11.25" customHeight="1" thickBot="1">
      <c r="A138" s="183" t="s">
        <v>249</v>
      </c>
      <c r="B138" s="184" t="s">
        <v>87</v>
      </c>
      <c r="C138" s="220">
        <v>35939</v>
      </c>
      <c r="D138" s="220">
        <v>35939</v>
      </c>
      <c r="E138" s="55">
        <v>10651</v>
      </c>
      <c r="G138" s="55">
        <v>9607</v>
      </c>
      <c r="H138" s="97">
        <f t="shared" si="3"/>
        <v>29.636328222822005</v>
      </c>
      <c r="I138" s="98">
        <f aca="true" t="shared" si="4" ref="I138:I161">E138-C138</f>
        <v>-25288</v>
      </c>
    </row>
    <row r="139" spans="1:9" ht="11.25" customHeight="1" thickBot="1">
      <c r="A139" s="168" t="s">
        <v>88</v>
      </c>
      <c r="B139" s="290" t="s">
        <v>104</v>
      </c>
      <c r="C139" s="208">
        <f>C150+C151+C141+C145+C143</f>
        <v>37610.206</v>
      </c>
      <c r="D139" s="208">
        <f>D150+D151+D141+D145+D143</f>
        <v>37656.206</v>
      </c>
      <c r="E139" s="1">
        <f>E150+E151+E141+E145+E143+E142+E144+E148+E149+E146+E147</f>
        <v>8852.31625</v>
      </c>
      <c r="F139" s="281">
        <f>F150+F151+F141+F145+F143+F142+F144+F148+F149</f>
        <v>0</v>
      </c>
      <c r="G139" s="1">
        <f>G140+G144+G146+G150+G151+G145+G148+G149+G147</f>
        <v>6838.81529</v>
      </c>
      <c r="H139" s="97">
        <f t="shared" si="3"/>
        <v>23.53700548728715</v>
      </c>
      <c r="I139" s="98">
        <f t="shared" si="4"/>
        <v>-28757.88975</v>
      </c>
    </row>
    <row r="140" spans="1:9" ht="11.25" customHeight="1" thickBot="1">
      <c r="A140" s="168" t="s">
        <v>89</v>
      </c>
      <c r="B140" s="290" t="s">
        <v>104</v>
      </c>
      <c r="C140" s="208"/>
      <c r="D140" s="208"/>
      <c r="E140" s="1">
        <f>E141+E142+E144</f>
        <v>0</v>
      </c>
      <c r="F140" s="132"/>
      <c r="G140" s="1">
        <f>G141+G142+G143</f>
        <v>0</v>
      </c>
      <c r="H140" s="97"/>
      <c r="I140" s="98">
        <f t="shared" si="4"/>
        <v>0</v>
      </c>
    </row>
    <row r="141" spans="1:9" ht="11.25" customHeight="1" thickBot="1">
      <c r="A141" s="125" t="s">
        <v>89</v>
      </c>
      <c r="B141" s="198" t="s">
        <v>183</v>
      </c>
      <c r="C141" s="210"/>
      <c r="D141" s="210"/>
      <c r="E141" s="54"/>
      <c r="F141" s="108"/>
      <c r="G141" s="54"/>
      <c r="H141" s="97"/>
      <c r="I141" s="98">
        <f t="shared" si="4"/>
        <v>0</v>
      </c>
    </row>
    <row r="142" spans="1:9" ht="11.25" customHeight="1" thickBot="1">
      <c r="A142" s="125" t="s">
        <v>89</v>
      </c>
      <c r="B142" s="199" t="s">
        <v>180</v>
      </c>
      <c r="C142" s="212"/>
      <c r="D142" s="212"/>
      <c r="E142" s="54"/>
      <c r="F142" s="108"/>
      <c r="G142" s="82"/>
      <c r="H142" s="97"/>
      <c r="I142" s="98">
        <f t="shared" si="4"/>
        <v>0</v>
      </c>
    </row>
    <row r="143" spans="1:9" ht="24" customHeight="1" thickBot="1">
      <c r="A143" s="125" t="s">
        <v>89</v>
      </c>
      <c r="B143" s="121" t="s">
        <v>151</v>
      </c>
      <c r="C143" s="212"/>
      <c r="D143" s="212"/>
      <c r="E143" s="54"/>
      <c r="F143" s="108"/>
      <c r="G143" s="54"/>
      <c r="H143" s="97"/>
      <c r="I143" s="98">
        <f t="shared" si="4"/>
        <v>0</v>
      </c>
    </row>
    <row r="144" spans="1:9" ht="11.25" customHeight="1" thickBot="1">
      <c r="A144" s="125" t="s">
        <v>188</v>
      </c>
      <c r="B144" s="194" t="s">
        <v>189</v>
      </c>
      <c r="C144" s="212"/>
      <c r="D144" s="212"/>
      <c r="E144" s="54"/>
      <c r="F144" s="108"/>
      <c r="G144" s="54"/>
      <c r="H144" s="97"/>
      <c r="I144" s="98">
        <f t="shared" si="4"/>
        <v>0</v>
      </c>
    </row>
    <row r="145" spans="1:9" ht="11.25" customHeight="1" thickBot="1">
      <c r="A145" s="130" t="s">
        <v>202</v>
      </c>
      <c r="B145" s="122" t="s">
        <v>203</v>
      </c>
      <c r="C145" s="218"/>
      <c r="D145" s="218"/>
      <c r="E145" s="54"/>
      <c r="F145" s="108"/>
      <c r="G145" s="82"/>
      <c r="H145" s="97"/>
      <c r="I145" s="98">
        <f t="shared" si="4"/>
        <v>0</v>
      </c>
    </row>
    <row r="146" spans="1:9" ht="24" customHeight="1" thickBot="1">
      <c r="A146" s="130" t="s">
        <v>135</v>
      </c>
      <c r="B146" s="121" t="s">
        <v>136</v>
      </c>
      <c r="C146" s="218"/>
      <c r="D146" s="218"/>
      <c r="E146" s="53"/>
      <c r="F146" s="106"/>
      <c r="G146" s="53"/>
      <c r="H146" s="97"/>
      <c r="I146" s="98">
        <f t="shared" si="4"/>
        <v>0</v>
      </c>
    </row>
    <row r="147" spans="1:9" ht="25.5" customHeight="1" thickBot="1">
      <c r="A147" s="118" t="s">
        <v>137</v>
      </c>
      <c r="B147" s="121" t="s">
        <v>138</v>
      </c>
      <c r="C147" s="221"/>
      <c r="D147" s="221"/>
      <c r="E147" s="47"/>
      <c r="F147" s="124"/>
      <c r="G147" s="47"/>
      <c r="H147" s="97"/>
      <c r="I147" s="98">
        <f t="shared" si="4"/>
        <v>0</v>
      </c>
    </row>
    <row r="148" spans="1:9" ht="11.25" customHeight="1" thickBot="1">
      <c r="A148" s="130" t="s">
        <v>190</v>
      </c>
      <c r="B148" s="200" t="s">
        <v>191</v>
      </c>
      <c r="C148" s="211"/>
      <c r="D148" s="211"/>
      <c r="E148" s="55"/>
      <c r="F148" s="112"/>
      <c r="G148" s="80"/>
      <c r="H148" s="97"/>
      <c r="I148" s="98">
        <f t="shared" si="4"/>
        <v>0</v>
      </c>
    </row>
    <row r="149" spans="1:9" ht="11.25" customHeight="1" thickBot="1">
      <c r="A149" s="130" t="s">
        <v>192</v>
      </c>
      <c r="B149" s="201" t="s">
        <v>193</v>
      </c>
      <c r="C149" s="211"/>
      <c r="D149" s="211"/>
      <c r="E149" s="55"/>
      <c r="F149" s="112"/>
      <c r="G149" s="55"/>
      <c r="H149" s="97"/>
      <c r="I149" s="98">
        <f t="shared" si="4"/>
        <v>0</v>
      </c>
    </row>
    <row r="150" spans="1:9" ht="11.25" customHeight="1" thickBot="1">
      <c r="A150" s="168" t="s">
        <v>274</v>
      </c>
      <c r="B150" s="202" t="s">
        <v>101</v>
      </c>
      <c r="C150" s="208">
        <v>37610.206</v>
      </c>
      <c r="D150" s="208">
        <v>37656.206</v>
      </c>
      <c r="E150" s="1">
        <v>8852.31625</v>
      </c>
      <c r="F150" s="132"/>
      <c r="G150" s="1">
        <v>6838.81529</v>
      </c>
      <c r="H150" s="97">
        <f>E150/C150*100</f>
        <v>23.53700548728715</v>
      </c>
      <c r="I150" s="98">
        <f t="shared" si="4"/>
        <v>-28757.88975</v>
      </c>
    </row>
    <row r="151" spans="1:9" ht="11.25" customHeight="1" thickBot="1">
      <c r="A151" s="113" t="s">
        <v>90</v>
      </c>
      <c r="B151" s="203" t="s">
        <v>177</v>
      </c>
      <c r="C151" s="222">
        <f>C154+C152+C155</f>
        <v>0</v>
      </c>
      <c r="D151" s="222">
        <f>D154+D152+D155</f>
        <v>0</v>
      </c>
      <c r="E151" s="45">
        <f>E154+E152+E155+E153+E156</f>
        <v>0</v>
      </c>
      <c r="F151" s="156"/>
      <c r="G151" s="45">
        <f>G154+G152+G155+G153+G156</f>
        <v>0</v>
      </c>
      <c r="H151" s="97"/>
      <c r="I151" s="98">
        <f t="shared" si="4"/>
        <v>0</v>
      </c>
    </row>
    <row r="152" spans="1:9" ht="24" customHeight="1" thickBot="1">
      <c r="A152" s="125" t="s">
        <v>91</v>
      </c>
      <c r="B152" s="193" t="s">
        <v>198</v>
      </c>
      <c r="C152" s="216"/>
      <c r="D152" s="216"/>
      <c r="E152" s="54"/>
      <c r="F152" s="101"/>
      <c r="G152" s="54"/>
      <c r="H152" s="97"/>
      <c r="I152" s="98">
        <f t="shared" si="4"/>
        <v>0</v>
      </c>
    </row>
    <row r="153" spans="1:9" ht="25.5" customHeight="1" thickBot="1">
      <c r="A153" s="125" t="s">
        <v>91</v>
      </c>
      <c r="B153" s="193" t="s">
        <v>186</v>
      </c>
      <c r="C153" s="216"/>
      <c r="D153" s="216"/>
      <c r="E153" s="54"/>
      <c r="F153" s="101"/>
      <c r="G153" s="54"/>
      <c r="H153" s="97"/>
      <c r="I153" s="98">
        <f t="shared" si="4"/>
        <v>0</v>
      </c>
    </row>
    <row r="154" spans="1:9" ht="11.25" customHeight="1" thickBot="1">
      <c r="A154" s="125" t="s">
        <v>91</v>
      </c>
      <c r="B154" s="204" t="s">
        <v>178</v>
      </c>
      <c r="C154" s="210"/>
      <c r="D154" s="210"/>
      <c r="E154" s="54"/>
      <c r="F154" s="108"/>
      <c r="G154" s="54"/>
      <c r="H154" s="97"/>
      <c r="I154" s="98">
        <f t="shared" si="4"/>
        <v>0</v>
      </c>
    </row>
    <row r="155" spans="1:9" ht="11.25" customHeight="1" thickBot="1">
      <c r="A155" s="125" t="s">
        <v>91</v>
      </c>
      <c r="B155" s="121" t="s">
        <v>185</v>
      </c>
      <c r="C155" s="214"/>
      <c r="D155" s="214"/>
      <c r="E155" s="54"/>
      <c r="F155" s="108"/>
      <c r="G155" s="54"/>
      <c r="H155" s="97"/>
      <c r="I155" s="98">
        <f t="shared" si="4"/>
        <v>0</v>
      </c>
    </row>
    <row r="156" spans="1:9" ht="11.25" customHeight="1" thickBot="1">
      <c r="A156" s="125" t="s">
        <v>91</v>
      </c>
      <c r="B156" s="200" t="s">
        <v>208</v>
      </c>
      <c r="C156" s="214"/>
      <c r="D156" s="214"/>
      <c r="E156" s="54"/>
      <c r="F156" s="108"/>
      <c r="G156" s="54"/>
      <c r="H156" s="97"/>
      <c r="I156" s="98">
        <f t="shared" si="4"/>
        <v>0</v>
      </c>
    </row>
    <row r="157" spans="1:9" ht="11.25" customHeight="1" thickBot="1">
      <c r="A157" s="185" t="s">
        <v>120</v>
      </c>
      <c r="B157" s="205" t="s">
        <v>117</v>
      </c>
      <c r="C157" s="223"/>
      <c r="D157" s="223"/>
      <c r="E157" s="61"/>
      <c r="F157" s="108"/>
      <c r="G157" s="61"/>
      <c r="H157" s="97"/>
      <c r="I157" s="98">
        <f t="shared" si="4"/>
        <v>0</v>
      </c>
    </row>
    <row r="158" spans="1:9" ht="11.25" customHeight="1" thickBot="1">
      <c r="A158" s="185" t="s">
        <v>113</v>
      </c>
      <c r="B158" s="206" t="s">
        <v>70</v>
      </c>
      <c r="C158" s="223"/>
      <c r="D158" s="223"/>
      <c r="E158" s="48">
        <v>8.18266</v>
      </c>
      <c r="F158" s="186"/>
      <c r="G158" s="48">
        <v>4</v>
      </c>
      <c r="H158" s="97"/>
      <c r="I158" s="98">
        <f t="shared" si="4"/>
        <v>8.18266</v>
      </c>
    </row>
    <row r="159" spans="1:9" ht="11.25" customHeight="1" thickBot="1">
      <c r="A159" s="118" t="s">
        <v>139</v>
      </c>
      <c r="B159" s="207" t="s">
        <v>166</v>
      </c>
      <c r="C159" s="215"/>
      <c r="D159" s="215"/>
      <c r="E159" s="53"/>
      <c r="F159" s="106"/>
      <c r="G159" s="53"/>
      <c r="H159" s="97"/>
      <c r="I159" s="98">
        <f t="shared" si="4"/>
        <v>0</v>
      </c>
    </row>
    <row r="160" spans="1:9" ht="11.25" customHeight="1" thickBot="1">
      <c r="A160" s="185" t="s">
        <v>114</v>
      </c>
      <c r="B160" s="206" t="s">
        <v>71</v>
      </c>
      <c r="C160" s="224"/>
      <c r="D160" s="224"/>
      <c r="E160" s="48">
        <v>-0.00128</v>
      </c>
      <c r="F160" s="186"/>
      <c r="G160" s="48">
        <v>-3.98384</v>
      </c>
      <c r="H160" s="97"/>
      <c r="I160" s="98">
        <f t="shared" si="4"/>
        <v>-0.00128</v>
      </c>
    </row>
    <row r="161" spans="1:9" ht="11.25" customHeight="1" thickBot="1">
      <c r="A161" s="168"/>
      <c r="B161" s="290" t="s">
        <v>92</v>
      </c>
      <c r="C161" s="208">
        <f>C8+C85</f>
        <v>407134.506</v>
      </c>
      <c r="D161" s="208">
        <f>D8+D85</f>
        <v>411803.746</v>
      </c>
      <c r="E161" s="1">
        <f>E85+E8</f>
        <v>138547.89672000002</v>
      </c>
      <c r="F161" s="225">
        <f>F85+F8</f>
        <v>0</v>
      </c>
      <c r="G161" s="1">
        <f>G8+G85</f>
        <v>124625.56410999999</v>
      </c>
      <c r="H161" s="97">
        <f>E161/C161*100</f>
        <v>34.03000597546994</v>
      </c>
      <c r="I161" s="98">
        <f t="shared" si="4"/>
        <v>-268586.60928</v>
      </c>
    </row>
    <row r="162" spans="1:9" ht="11.25" customHeight="1">
      <c r="A162" s="40"/>
      <c r="B162" s="49"/>
      <c r="C162" s="49"/>
      <c r="D162" s="49"/>
      <c r="F162" s="84"/>
      <c r="G162" s="84"/>
      <c r="H162" s="187"/>
      <c r="I162" s="188"/>
    </row>
    <row r="163" spans="1:8" ht="11.25" customHeight="1">
      <c r="A163" s="52" t="s">
        <v>199</v>
      </c>
      <c r="B163" s="52"/>
      <c r="C163" s="50"/>
      <c r="D163" s="50"/>
      <c r="E163" s="76"/>
      <c r="F163" s="187"/>
      <c r="G163" s="76"/>
      <c r="H163" s="52"/>
    </row>
    <row r="164" spans="1:8" ht="11.25" customHeight="1">
      <c r="A164" s="52" t="s">
        <v>175</v>
      </c>
      <c r="B164" s="51"/>
      <c r="C164" s="51"/>
      <c r="D164" s="51"/>
      <c r="E164" s="76" t="s">
        <v>200</v>
      </c>
      <c r="F164" s="85"/>
      <c r="G164" s="85"/>
      <c r="H164" s="52"/>
    </row>
    <row r="165" spans="1:8" ht="11.25" customHeight="1">
      <c r="A165" s="52"/>
      <c r="B165" s="51"/>
      <c r="C165" s="51"/>
      <c r="D165" s="51"/>
      <c r="E165" s="76"/>
      <c r="F165" s="85"/>
      <c r="G165" s="85"/>
      <c r="H165" s="52"/>
    </row>
    <row r="166" spans="1:7" ht="11.25" customHeight="1">
      <c r="A166" s="189" t="s">
        <v>264</v>
      </c>
      <c r="B166" s="52"/>
      <c r="C166" s="52"/>
      <c r="D166" s="52"/>
      <c r="E166" s="77"/>
      <c r="F166" s="86"/>
      <c r="G166" s="77"/>
    </row>
    <row r="167" spans="1:7" ht="11.25" customHeight="1">
      <c r="A167" s="189" t="s">
        <v>176</v>
      </c>
      <c r="C167" s="52"/>
      <c r="D167" s="52"/>
      <c r="E167" s="77"/>
      <c r="F167" s="86"/>
      <c r="G167" s="86"/>
    </row>
    <row r="168" spans="1:6" ht="11.25" customHeight="1">
      <c r="A168" s="40"/>
      <c r="F168" s="2"/>
    </row>
    <row r="169" ht="11.25" customHeight="1">
      <c r="A169" s="40"/>
    </row>
    <row r="170" ht="11.25" customHeight="1">
      <c r="A170" s="40"/>
    </row>
    <row r="171" ht="11.25" customHeight="1">
      <c r="A171" s="40"/>
    </row>
    <row r="172" ht="11.25" customHeight="1">
      <c r="A172" s="40"/>
    </row>
    <row r="173" ht="11.25" customHeight="1">
      <c r="A173" s="40"/>
    </row>
    <row r="174" ht="11.25" customHeight="1">
      <c r="A174" s="40"/>
    </row>
  </sheetData>
  <sheetProtection/>
  <mergeCells count="1">
    <mergeCell ref="H5:I5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75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21.25390625" style="102" customWidth="1"/>
    <col min="2" max="2" width="72.75390625" style="40" customWidth="1"/>
    <col min="3" max="4" width="11.125" style="40" customWidth="1"/>
    <col min="5" max="5" width="11.75390625" style="2" customWidth="1"/>
    <col min="6" max="6" width="11.00390625" style="40" hidden="1" customWidth="1"/>
    <col min="7" max="7" width="10.875" style="40" customWidth="1"/>
    <col min="8" max="8" width="8.375" style="40" customWidth="1"/>
    <col min="9" max="9" width="11.625" style="40" customWidth="1"/>
    <col min="10" max="16384" width="9.125" style="87" customWidth="1"/>
  </cols>
  <sheetData>
    <row r="1" spans="1:4" ht="11.25" customHeight="1">
      <c r="A1" s="40"/>
      <c r="B1" s="58" t="s">
        <v>211</v>
      </c>
      <c r="C1" s="58"/>
      <c r="D1" s="58"/>
    </row>
    <row r="2" spans="1:4" ht="11.25" customHeight="1">
      <c r="A2" s="40"/>
      <c r="B2" s="58" t="s">
        <v>0</v>
      </c>
      <c r="C2" s="58"/>
      <c r="D2" s="58"/>
    </row>
    <row r="3" spans="1:7" ht="11.25" customHeight="1">
      <c r="A3" s="40"/>
      <c r="B3" s="58" t="s">
        <v>1</v>
      </c>
      <c r="C3" s="58"/>
      <c r="D3" s="58"/>
      <c r="E3" s="69"/>
      <c r="G3" s="78"/>
    </row>
    <row r="4" spans="1:9" ht="11.25" customHeight="1" thickBot="1">
      <c r="A4" s="40"/>
      <c r="B4" s="58" t="s">
        <v>286</v>
      </c>
      <c r="C4" s="58"/>
      <c r="D4" s="58"/>
      <c r="H4" s="49"/>
      <c r="I4" s="49"/>
    </row>
    <row r="5" spans="1:9" s="86" customFormat="1" ht="11.25" customHeight="1" thickBot="1">
      <c r="A5" s="88" t="s">
        <v>2</v>
      </c>
      <c r="B5" s="89"/>
      <c r="C5" s="59" t="s">
        <v>118</v>
      </c>
      <c r="D5" s="59" t="s">
        <v>217</v>
      </c>
      <c r="E5" s="70" t="s">
        <v>3</v>
      </c>
      <c r="F5" s="90"/>
      <c r="G5" s="59" t="s">
        <v>3</v>
      </c>
      <c r="H5" s="325" t="s">
        <v>97</v>
      </c>
      <c r="I5" s="326"/>
    </row>
    <row r="6" spans="1:9" s="86" customFormat="1" ht="11.25" customHeight="1">
      <c r="A6" s="91" t="s">
        <v>4</v>
      </c>
      <c r="B6" s="60" t="s">
        <v>5</v>
      </c>
      <c r="C6" s="60" t="s">
        <v>96</v>
      </c>
      <c r="D6" s="60" t="s">
        <v>96</v>
      </c>
      <c r="E6" s="71" t="s">
        <v>287</v>
      </c>
      <c r="F6" s="71" t="s">
        <v>257</v>
      </c>
      <c r="G6" s="71" t="s">
        <v>287</v>
      </c>
      <c r="H6" s="59" t="s">
        <v>8</v>
      </c>
      <c r="I6" s="89" t="s">
        <v>9</v>
      </c>
    </row>
    <row r="7" spans="1:9" ht="11.25" customHeight="1" thickBot="1">
      <c r="A7" s="92" t="s">
        <v>7</v>
      </c>
      <c r="B7" s="93"/>
      <c r="C7" s="60" t="s">
        <v>6</v>
      </c>
      <c r="D7" s="60" t="s">
        <v>6</v>
      </c>
      <c r="E7" s="72">
        <v>2018</v>
      </c>
      <c r="G7" s="60">
        <v>2017</v>
      </c>
      <c r="H7" s="94"/>
      <c r="I7" s="94"/>
    </row>
    <row r="8" spans="1:9" s="52" customFormat="1" ht="11.25" customHeight="1" thickBot="1">
      <c r="A8" s="95" t="s">
        <v>10</v>
      </c>
      <c r="B8" s="96" t="s">
        <v>11</v>
      </c>
      <c r="C8" s="1">
        <f>C9+C15+C24+C44+C55+C81+C32+C54+C52</f>
        <v>69299</v>
      </c>
      <c r="D8" s="1">
        <f>D9+D15+D24+D44+D55+D81+D32+D54+D52</f>
        <v>69249</v>
      </c>
      <c r="E8" s="1">
        <f>E9+E15+E24+E44+E55+E81+E32+E54+E52+E30+E51+E53</f>
        <v>31600.086710000003</v>
      </c>
      <c r="F8" s="1">
        <f>F9+F15+F24+F44+F55+F81+F32+F54+F52</f>
        <v>0</v>
      </c>
      <c r="G8" s="1">
        <f>G9+G15+G24+G44+G55+G81+G32+G54+G52+G14+G30</f>
        <v>25692.461579999992</v>
      </c>
      <c r="H8" s="97">
        <f>E8/C8*100</f>
        <v>45.59962872480123</v>
      </c>
      <c r="I8" s="98">
        <f>E8-C8</f>
        <v>-37698.91329</v>
      </c>
    </row>
    <row r="9" spans="1:9" s="51" customFormat="1" ht="15" customHeight="1" thickBot="1">
      <c r="A9" s="99" t="s">
        <v>12</v>
      </c>
      <c r="B9" s="100" t="s">
        <v>13</v>
      </c>
      <c r="C9" s="61">
        <f>C10</f>
        <v>44856</v>
      </c>
      <c r="D9" s="61">
        <f>D10</f>
        <v>44856</v>
      </c>
      <c r="E9" s="61">
        <f>E10</f>
        <v>21610.4705</v>
      </c>
      <c r="F9" s="101">
        <f>F10</f>
        <v>0</v>
      </c>
      <c r="G9" s="61">
        <f>G10</f>
        <v>15907.01233</v>
      </c>
      <c r="H9" s="97">
        <f aca="true" t="shared" si="0" ref="H9:H71">E9/C9*100</f>
        <v>48.17743557160692</v>
      </c>
      <c r="I9" s="98">
        <f aca="true" t="shared" si="1" ref="I9:I72">E9-C9</f>
        <v>-23245.5295</v>
      </c>
    </row>
    <row r="10" spans="1:9" ht="11.25" customHeight="1" thickBot="1">
      <c r="A10" s="102" t="s">
        <v>14</v>
      </c>
      <c r="B10" s="103" t="s">
        <v>15</v>
      </c>
      <c r="C10" s="55">
        <f>C11+C12+C13</f>
        <v>44856</v>
      </c>
      <c r="D10" s="55">
        <f>D11+D12+D13</f>
        <v>44856</v>
      </c>
      <c r="E10" s="55">
        <f>E11+E12+E13</f>
        <v>21610.4705</v>
      </c>
      <c r="F10" s="55">
        <f>F11+F12+F13</f>
        <v>0</v>
      </c>
      <c r="G10" s="55">
        <f>G11+G12+G13</f>
        <v>15907.01233</v>
      </c>
      <c r="H10" s="97">
        <f t="shared" si="0"/>
        <v>48.17743557160692</v>
      </c>
      <c r="I10" s="98">
        <f t="shared" si="1"/>
        <v>-23245.5295</v>
      </c>
    </row>
    <row r="11" spans="1:9" ht="26.25" customHeight="1" thickBot="1">
      <c r="A11" s="104" t="s">
        <v>121</v>
      </c>
      <c r="B11" s="105" t="s">
        <v>130</v>
      </c>
      <c r="C11" s="53">
        <v>44575</v>
      </c>
      <c r="D11" s="53">
        <v>44575</v>
      </c>
      <c r="E11" s="53">
        <v>21498.29826</v>
      </c>
      <c r="F11" s="106"/>
      <c r="G11" s="53">
        <v>15757.49775</v>
      </c>
      <c r="H11" s="97">
        <f t="shared" si="0"/>
        <v>48.22949693774537</v>
      </c>
      <c r="I11" s="98">
        <f t="shared" si="1"/>
        <v>-23076.70174</v>
      </c>
    </row>
    <row r="12" spans="1:9" ht="62.25" customHeight="1" thickBot="1">
      <c r="A12" s="104" t="s">
        <v>122</v>
      </c>
      <c r="B12" s="107" t="s">
        <v>131</v>
      </c>
      <c r="C12" s="54">
        <v>113</v>
      </c>
      <c r="D12" s="54">
        <v>113</v>
      </c>
      <c r="E12" s="54">
        <v>79.05185</v>
      </c>
      <c r="F12" s="108"/>
      <c r="G12" s="54">
        <v>6.51385</v>
      </c>
      <c r="H12" s="97">
        <f t="shared" si="0"/>
        <v>69.95738938053097</v>
      </c>
      <c r="I12" s="98">
        <f t="shared" si="1"/>
        <v>-33.94815</v>
      </c>
    </row>
    <row r="13" spans="1:9" ht="24" customHeight="1" thickBot="1">
      <c r="A13" s="104" t="s">
        <v>123</v>
      </c>
      <c r="B13" s="109" t="s">
        <v>124</v>
      </c>
      <c r="C13" s="53">
        <v>168</v>
      </c>
      <c r="D13" s="53">
        <v>168</v>
      </c>
      <c r="E13" s="53">
        <v>33.12039</v>
      </c>
      <c r="F13" s="106"/>
      <c r="G13" s="53">
        <v>143.00073</v>
      </c>
      <c r="H13" s="97">
        <f t="shared" si="0"/>
        <v>19.71451785714286</v>
      </c>
      <c r="I13" s="98">
        <f t="shared" si="1"/>
        <v>-134.87961</v>
      </c>
    </row>
    <row r="14" spans="1:9" ht="15" customHeight="1" thickBot="1">
      <c r="A14" s="110" t="s">
        <v>141</v>
      </c>
      <c r="B14" s="111" t="s">
        <v>140</v>
      </c>
      <c r="C14" s="55"/>
      <c r="D14" s="55"/>
      <c r="E14" s="55"/>
      <c r="F14" s="112"/>
      <c r="G14" s="56"/>
      <c r="H14" s="97"/>
      <c r="I14" s="98">
        <f t="shared" si="1"/>
        <v>0</v>
      </c>
    </row>
    <row r="15" spans="1:9" s="116" customFormat="1" ht="11.25" customHeight="1" thickBot="1">
      <c r="A15" s="113" t="s">
        <v>16</v>
      </c>
      <c r="B15" s="114" t="s">
        <v>17</v>
      </c>
      <c r="C15" s="1">
        <f>C16+C21+C22+C23</f>
        <v>14459</v>
      </c>
      <c r="D15" s="1">
        <f>D16+D21+D22+D23</f>
        <v>14459</v>
      </c>
      <c r="E15" s="1">
        <f>E16+E21+E22+E23</f>
        <v>6428.9204500000005</v>
      </c>
      <c r="F15" s="168">
        <f>F16+F21+F22+F23</f>
        <v>0</v>
      </c>
      <c r="G15" s="1">
        <f>G16+G21+G22+G23</f>
        <v>6586.2491</v>
      </c>
      <c r="H15" s="97">
        <f t="shared" si="0"/>
        <v>44.46310567812436</v>
      </c>
      <c r="I15" s="98">
        <f t="shared" si="1"/>
        <v>-8030.0795499999995</v>
      </c>
    </row>
    <row r="16" spans="1:9" s="116" customFormat="1" ht="11.25" customHeight="1" thickBot="1">
      <c r="A16" s="102" t="s">
        <v>93</v>
      </c>
      <c r="B16" s="117" t="s">
        <v>102</v>
      </c>
      <c r="C16" s="54">
        <f>C17+C18+C19</f>
        <v>10775</v>
      </c>
      <c r="D16" s="54">
        <f>D17+D18+D19</f>
        <v>10775</v>
      </c>
      <c r="E16" s="54">
        <f>E17+E18+E19</f>
        <v>4249.49903</v>
      </c>
      <c r="F16" s="191">
        <f>F17+F18</f>
        <v>0</v>
      </c>
      <c r="G16" s="54">
        <f>G17+G18+G19</f>
        <v>4018.2952</v>
      </c>
      <c r="H16" s="97">
        <f t="shared" si="0"/>
        <v>39.43850607888631</v>
      </c>
      <c r="I16" s="98">
        <f t="shared" si="1"/>
        <v>-6525.50097</v>
      </c>
    </row>
    <row r="17" spans="1:9" s="116" customFormat="1" ht="15.75" customHeight="1" thickBot="1">
      <c r="A17" s="118" t="s">
        <v>94</v>
      </c>
      <c r="B17" s="119" t="s">
        <v>103</v>
      </c>
      <c r="C17" s="62">
        <v>6267</v>
      </c>
      <c r="D17" s="62">
        <v>6267</v>
      </c>
      <c r="E17" s="53">
        <v>1789.19723</v>
      </c>
      <c r="F17" s="120"/>
      <c r="G17" s="53">
        <v>2297.02657</v>
      </c>
      <c r="H17" s="97">
        <f t="shared" si="0"/>
        <v>28.549501037178874</v>
      </c>
      <c r="I17" s="98">
        <f t="shared" si="1"/>
        <v>-4477.80277</v>
      </c>
    </row>
    <row r="18" spans="1:9" ht="26.25" customHeight="1" thickBot="1">
      <c r="A18" s="118" t="s">
        <v>95</v>
      </c>
      <c r="B18" s="121" t="s">
        <v>255</v>
      </c>
      <c r="C18" s="41">
        <v>4508</v>
      </c>
      <c r="D18" s="41">
        <v>4508</v>
      </c>
      <c r="E18" s="68">
        <v>2460.3018</v>
      </c>
      <c r="F18" s="130"/>
      <c r="G18" s="55">
        <v>1696.35136</v>
      </c>
      <c r="H18" s="97">
        <f t="shared" si="0"/>
        <v>54.5763487133984</v>
      </c>
      <c r="I18" s="98">
        <f t="shared" si="1"/>
        <v>-2047.6981999999998</v>
      </c>
    </row>
    <row r="19" spans="1:9" ht="12.75" customHeight="1" thickBot="1">
      <c r="A19" s="118" t="s">
        <v>227</v>
      </c>
      <c r="B19" s="122" t="s">
        <v>256</v>
      </c>
      <c r="C19" s="41"/>
      <c r="D19" s="41"/>
      <c r="E19" s="68"/>
      <c r="F19" s="130"/>
      <c r="G19" s="53">
        <v>24.91727</v>
      </c>
      <c r="H19" s="97"/>
      <c r="I19" s="98">
        <f t="shared" si="1"/>
        <v>0</v>
      </c>
    </row>
    <row r="20" spans="1:9" ht="11.25" customHeight="1" thickBot="1">
      <c r="A20" s="118" t="s">
        <v>18</v>
      </c>
      <c r="B20" s="123" t="s">
        <v>19</v>
      </c>
      <c r="C20" s="47"/>
      <c r="D20" s="47"/>
      <c r="E20" s="47"/>
      <c r="F20" s="124"/>
      <c r="G20" s="54"/>
      <c r="H20" s="97"/>
      <c r="I20" s="98">
        <f t="shared" si="1"/>
        <v>0</v>
      </c>
    </row>
    <row r="21" spans="1:9" ht="11.25" customHeight="1" thickBot="1">
      <c r="A21" s="125"/>
      <c r="B21" s="126" t="s">
        <v>20</v>
      </c>
      <c r="C21" s="54">
        <v>1209</v>
      </c>
      <c r="D21" s="54">
        <v>1209</v>
      </c>
      <c r="E21" s="54">
        <v>486.20948</v>
      </c>
      <c r="F21" s="108"/>
      <c r="G21" s="54">
        <v>744.09564</v>
      </c>
      <c r="H21" s="97">
        <f t="shared" si="0"/>
        <v>40.215837882547554</v>
      </c>
      <c r="I21" s="98">
        <f t="shared" si="1"/>
        <v>-722.79052</v>
      </c>
    </row>
    <row r="22" spans="1:9" ht="11.25" customHeight="1" thickBot="1">
      <c r="A22" s="127" t="s">
        <v>21</v>
      </c>
      <c r="B22" s="128" t="s">
        <v>170</v>
      </c>
      <c r="C22" s="54">
        <v>1761</v>
      </c>
      <c r="D22" s="54">
        <v>1761</v>
      </c>
      <c r="E22" s="53">
        <v>1269.05853</v>
      </c>
      <c r="F22" s="108"/>
      <c r="G22" s="53">
        <v>1470.65644</v>
      </c>
      <c r="H22" s="97">
        <f t="shared" si="0"/>
        <v>72.0646524701874</v>
      </c>
      <c r="I22" s="98">
        <f t="shared" si="1"/>
        <v>-491.94147</v>
      </c>
    </row>
    <row r="23" spans="1:9" ht="11.25" customHeight="1" thickBot="1">
      <c r="A23" s="102" t="s">
        <v>129</v>
      </c>
      <c r="B23" s="103" t="s">
        <v>157</v>
      </c>
      <c r="C23" s="55">
        <v>714</v>
      </c>
      <c r="D23" s="55">
        <v>714</v>
      </c>
      <c r="E23" s="47">
        <v>424.15341</v>
      </c>
      <c r="F23" s="112"/>
      <c r="G23" s="47">
        <v>353.20182</v>
      </c>
      <c r="H23" s="97">
        <f t="shared" si="0"/>
        <v>59.40523949579833</v>
      </c>
      <c r="I23" s="98">
        <f t="shared" si="1"/>
        <v>-289.84659</v>
      </c>
    </row>
    <row r="24" spans="1:9" ht="11.25" customHeight="1" thickBot="1">
      <c r="A24" s="113" t="s">
        <v>22</v>
      </c>
      <c r="B24" s="114" t="s">
        <v>23</v>
      </c>
      <c r="C24" s="1">
        <f>C26+C28+C29</f>
        <v>1509</v>
      </c>
      <c r="D24" s="1">
        <f>D26+D28+D29</f>
        <v>1509</v>
      </c>
      <c r="E24" s="1">
        <f>E26+E28+E29</f>
        <v>1339.5095900000001</v>
      </c>
      <c r="F24" s="115">
        <f>F26+F28+F29</f>
        <v>0</v>
      </c>
      <c r="G24" s="1">
        <f>G26+G28+G29</f>
        <v>524.54428</v>
      </c>
      <c r="H24" s="97">
        <f t="shared" si="0"/>
        <v>88.76803114645462</v>
      </c>
      <c r="I24" s="98">
        <f t="shared" si="1"/>
        <v>-169.49040999999988</v>
      </c>
    </row>
    <row r="25" spans="1:9" ht="11.25" customHeight="1" thickBot="1">
      <c r="A25" s="102" t="s">
        <v>24</v>
      </c>
      <c r="B25" s="103" t="s">
        <v>25</v>
      </c>
      <c r="C25" s="55"/>
      <c r="D25" s="55"/>
      <c r="E25" s="55"/>
      <c r="F25" s="112"/>
      <c r="G25" s="55"/>
      <c r="H25" s="97"/>
      <c r="I25" s="98">
        <f t="shared" si="1"/>
        <v>0</v>
      </c>
    </row>
    <row r="26" spans="2:9" ht="11.25" customHeight="1" thickBot="1">
      <c r="B26" s="103" t="s">
        <v>26</v>
      </c>
      <c r="C26" s="55">
        <f>C27</f>
        <v>1209</v>
      </c>
      <c r="D26" s="55">
        <f>D27</f>
        <v>1209</v>
      </c>
      <c r="E26" s="68">
        <f>E27</f>
        <v>519.41089</v>
      </c>
      <c r="F26" s="40">
        <f>F27</f>
        <v>0</v>
      </c>
      <c r="G26" s="68">
        <v>524.54428</v>
      </c>
      <c r="H26" s="97">
        <f t="shared" si="0"/>
        <v>42.96202564102564</v>
      </c>
      <c r="I26" s="98">
        <f t="shared" si="1"/>
        <v>-689.58911</v>
      </c>
    </row>
    <row r="27" spans="1:9" ht="11.25" customHeight="1" thickBot="1">
      <c r="A27" s="118" t="s">
        <v>27</v>
      </c>
      <c r="B27" s="129" t="s">
        <v>153</v>
      </c>
      <c r="C27" s="53">
        <v>1209</v>
      </c>
      <c r="D27" s="53">
        <v>1209</v>
      </c>
      <c r="E27" s="47">
        <v>519.41089</v>
      </c>
      <c r="F27" s="112"/>
      <c r="G27" s="47">
        <v>445.24137</v>
      </c>
      <c r="H27" s="97">
        <f t="shared" si="0"/>
        <v>42.96202564102564</v>
      </c>
      <c r="I27" s="98">
        <f t="shared" si="1"/>
        <v>-689.58911</v>
      </c>
    </row>
    <row r="28" spans="1:9" ht="11.25" customHeight="1" thickBot="1">
      <c r="A28" s="130" t="s">
        <v>275</v>
      </c>
      <c r="B28" s="129" t="s">
        <v>276</v>
      </c>
      <c r="C28" s="47"/>
      <c r="D28" s="47"/>
      <c r="E28" s="53">
        <v>28</v>
      </c>
      <c r="F28" s="124"/>
      <c r="G28" s="53"/>
      <c r="H28" s="97"/>
      <c r="I28" s="98">
        <f t="shared" si="1"/>
        <v>28</v>
      </c>
    </row>
    <row r="29" spans="1:9" ht="11.25" customHeight="1" thickBot="1">
      <c r="A29" s="118" t="s">
        <v>284</v>
      </c>
      <c r="B29" s="123" t="s">
        <v>272</v>
      </c>
      <c r="C29" s="47">
        <v>300</v>
      </c>
      <c r="D29" s="47">
        <v>300</v>
      </c>
      <c r="E29" s="47">
        <v>792.0987</v>
      </c>
      <c r="F29" s="124"/>
      <c r="G29" s="47"/>
      <c r="H29" s="97">
        <f t="shared" si="0"/>
        <v>264.0329</v>
      </c>
      <c r="I29" s="98">
        <f t="shared" si="1"/>
        <v>492.0987</v>
      </c>
    </row>
    <row r="30" spans="1:9" s="86" customFormat="1" ht="11.25" customHeight="1" thickBot="1">
      <c r="A30" s="115" t="s">
        <v>206</v>
      </c>
      <c r="B30" s="131" t="s">
        <v>207</v>
      </c>
      <c r="C30" s="1"/>
      <c r="D30" s="1"/>
      <c r="E30" s="1"/>
      <c r="F30" s="132"/>
      <c r="G30" s="79"/>
      <c r="H30" s="97"/>
      <c r="I30" s="98">
        <f t="shared" si="1"/>
        <v>0</v>
      </c>
    </row>
    <row r="31" spans="1:9" ht="11.25" customHeight="1" thickBot="1">
      <c r="A31" s="133" t="s">
        <v>29</v>
      </c>
      <c r="B31" s="134" t="s">
        <v>98</v>
      </c>
      <c r="C31" s="63"/>
      <c r="D31" s="63"/>
      <c r="E31" s="64"/>
      <c r="F31" s="135"/>
      <c r="G31" s="64"/>
      <c r="H31" s="97"/>
      <c r="I31" s="98">
        <f t="shared" si="1"/>
        <v>0</v>
      </c>
    </row>
    <row r="32" spans="1:9" ht="11.25" customHeight="1" thickBot="1">
      <c r="A32" s="136"/>
      <c r="B32" s="137" t="s">
        <v>99</v>
      </c>
      <c r="C32" s="3">
        <f>C34+C35+C39+C42</f>
        <v>4880</v>
      </c>
      <c r="D32" s="3">
        <f>D34+D35+D39+D42</f>
        <v>4830</v>
      </c>
      <c r="E32" s="3">
        <f>E34+E35+E39+E42</f>
        <v>1218.02001</v>
      </c>
      <c r="F32" s="138">
        <f>F34+F35+F39</f>
        <v>0</v>
      </c>
      <c r="G32" s="3">
        <f>G34+G35+G39+G42</f>
        <v>994.7243900000001</v>
      </c>
      <c r="H32" s="97">
        <f t="shared" si="0"/>
        <v>24.95942643442623</v>
      </c>
      <c r="I32" s="98">
        <f t="shared" si="1"/>
        <v>-3661.97999</v>
      </c>
    </row>
    <row r="33" spans="1:9" ht="11.25" customHeight="1" thickBot="1">
      <c r="A33" s="93" t="s">
        <v>263</v>
      </c>
      <c r="B33" s="49" t="s">
        <v>30</v>
      </c>
      <c r="C33" s="64"/>
      <c r="D33" s="64"/>
      <c r="E33" s="64"/>
      <c r="F33" s="112"/>
      <c r="G33" s="55"/>
      <c r="H33" s="97"/>
      <c r="I33" s="98">
        <f t="shared" si="1"/>
        <v>0</v>
      </c>
    </row>
    <row r="34" spans="1:9" ht="11.25" customHeight="1" thickBot="1">
      <c r="A34" s="93"/>
      <c r="B34" s="139" t="s">
        <v>158</v>
      </c>
      <c r="C34" s="54">
        <v>4140</v>
      </c>
      <c r="D34" s="54">
        <v>4140</v>
      </c>
      <c r="E34" s="54">
        <v>1102.95617</v>
      </c>
      <c r="F34" s="112"/>
      <c r="G34" s="10">
        <v>842.70959</v>
      </c>
      <c r="H34" s="97">
        <f t="shared" si="0"/>
        <v>26.64145338164251</v>
      </c>
      <c r="I34" s="98">
        <f t="shared" si="1"/>
        <v>-3037.04383</v>
      </c>
    </row>
    <row r="35" spans="1:9" ht="27.75" customHeight="1" thickBot="1">
      <c r="A35" s="140" t="s">
        <v>160</v>
      </c>
      <c r="B35" s="141" t="s">
        <v>159</v>
      </c>
      <c r="C35" s="55">
        <f>C36</f>
        <v>532</v>
      </c>
      <c r="D35" s="55">
        <f>D36</f>
        <v>532</v>
      </c>
      <c r="E35" s="55">
        <f>E36</f>
        <v>0</v>
      </c>
      <c r="F35" s="40">
        <f>F36</f>
        <v>0</v>
      </c>
      <c r="G35" s="8">
        <f>G36</f>
        <v>0</v>
      </c>
      <c r="H35" s="97">
        <f t="shared" si="0"/>
        <v>0</v>
      </c>
      <c r="I35" s="98">
        <f t="shared" si="1"/>
        <v>-532</v>
      </c>
    </row>
    <row r="36" spans="1:9" ht="22.5" customHeight="1" thickBot="1">
      <c r="A36" s="142" t="s">
        <v>161</v>
      </c>
      <c r="B36" s="143" t="s">
        <v>159</v>
      </c>
      <c r="C36" s="53">
        <v>532</v>
      </c>
      <c r="D36" s="53">
        <v>532</v>
      </c>
      <c r="E36" s="53"/>
      <c r="F36" s="144"/>
      <c r="G36" s="9"/>
      <c r="H36" s="97">
        <f t="shared" si="0"/>
        <v>0</v>
      </c>
      <c r="I36" s="98">
        <f t="shared" si="1"/>
        <v>-532</v>
      </c>
    </row>
    <row r="37" spans="1:10" ht="11.25" customHeight="1" thickBot="1">
      <c r="A37" s="93" t="s">
        <v>31</v>
      </c>
      <c r="B37" s="49" t="s">
        <v>32</v>
      </c>
      <c r="C37" s="55"/>
      <c r="D37" s="55"/>
      <c r="E37" s="73"/>
      <c r="F37" s="145"/>
      <c r="G37" s="292"/>
      <c r="H37" s="97"/>
      <c r="I37" s="98">
        <f t="shared" si="1"/>
        <v>0</v>
      </c>
      <c r="J37" s="116"/>
    </row>
    <row r="38" spans="1:10" ht="11.25" customHeight="1" thickBot="1">
      <c r="A38" s="103"/>
      <c r="B38" s="49" t="s">
        <v>33</v>
      </c>
      <c r="C38" s="55"/>
      <c r="D38" s="55"/>
      <c r="E38" s="46"/>
      <c r="F38" s="146"/>
      <c r="G38" s="15"/>
      <c r="H38" s="97"/>
      <c r="I38" s="98">
        <f t="shared" si="1"/>
        <v>0</v>
      </c>
      <c r="J38" s="147"/>
    </row>
    <row r="39" spans="1:10" s="116" customFormat="1" ht="11.25" customHeight="1" thickBot="1">
      <c r="A39" s="103"/>
      <c r="B39" s="49" t="s">
        <v>34</v>
      </c>
      <c r="C39" s="54">
        <f>C41</f>
        <v>158</v>
      </c>
      <c r="D39" s="54">
        <f>D41</f>
        <v>158</v>
      </c>
      <c r="E39" s="54">
        <f>E41</f>
        <v>61.6736</v>
      </c>
      <c r="F39" s="148">
        <f>F41</f>
        <v>0</v>
      </c>
      <c r="G39" s="10">
        <v>141.5148</v>
      </c>
      <c r="H39" s="97">
        <f t="shared" si="0"/>
        <v>39.03392405063291</v>
      </c>
      <c r="I39" s="98">
        <f t="shared" si="1"/>
        <v>-96.3264</v>
      </c>
      <c r="J39" s="147"/>
    </row>
    <row r="40" spans="1:9" s="147" customFormat="1" ht="11.25" customHeight="1" thickBot="1">
      <c r="A40" s="140" t="s">
        <v>35</v>
      </c>
      <c r="B40" s="149" t="s">
        <v>36</v>
      </c>
      <c r="C40" s="47"/>
      <c r="D40" s="47"/>
      <c r="E40" s="67"/>
      <c r="F40" s="146"/>
      <c r="G40" s="16"/>
      <c r="H40" s="97"/>
      <c r="I40" s="98">
        <f t="shared" si="1"/>
        <v>0</v>
      </c>
    </row>
    <row r="41" spans="1:9" s="147" customFormat="1" ht="11.25" customHeight="1" thickBot="1">
      <c r="A41" s="103"/>
      <c r="B41" s="49" t="s">
        <v>37</v>
      </c>
      <c r="C41" s="55">
        <v>158</v>
      </c>
      <c r="D41" s="55">
        <v>158</v>
      </c>
      <c r="E41" s="55">
        <v>61.6736</v>
      </c>
      <c r="F41" s="146"/>
      <c r="G41" s="8">
        <v>141.5148</v>
      </c>
      <c r="H41" s="97">
        <f t="shared" si="0"/>
        <v>39.03392405063291</v>
      </c>
      <c r="I41" s="98">
        <f t="shared" si="1"/>
        <v>-96.3264</v>
      </c>
    </row>
    <row r="42" spans="1:9" s="147" customFormat="1" ht="11.25" customHeight="1" thickBot="1">
      <c r="A42" s="127" t="s">
        <v>225</v>
      </c>
      <c r="B42" s="150" t="s">
        <v>226</v>
      </c>
      <c r="C42" s="65">
        <f>C43</f>
        <v>50</v>
      </c>
      <c r="D42" s="65">
        <f>D43</f>
        <v>0</v>
      </c>
      <c r="E42" s="74">
        <f>E43</f>
        <v>53.39024</v>
      </c>
      <c r="F42" s="74">
        <f>F43</f>
        <v>0</v>
      </c>
      <c r="G42" s="74">
        <f>G43</f>
        <v>10.5</v>
      </c>
      <c r="H42" s="97">
        <f t="shared" si="0"/>
        <v>106.78048</v>
      </c>
      <c r="I42" s="98">
        <f t="shared" si="1"/>
        <v>3.3902399999999986</v>
      </c>
    </row>
    <row r="43" spans="1:9" s="147" customFormat="1" ht="11.25" customHeight="1" thickBot="1">
      <c r="A43" s="151" t="s">
        <v>224</v>
      </c>
      <c r="B43" s="152" t="s">
        <v>226</v>
      </c>
      <c r="C43" s="66">
        <v>50</v>
      </c>
      <c r="D43" s="66">
        <v>0</v>
      </c>
      <c r="E43" s="66">
        <v>53.39024</v>
      </c>
      <c r="F43" s="153"/>
      <c r="G43" s="66">
        <v>10.5</v>
      </c>
      <c r="H43" s="97">
        <f t="shared" si="0"/>
        <v>106.78048</v>
      </c>
      <c r="I43" s="98">
        <f t="shared" si="1"/>
        <v>3.3902399999999986</v>
      </c>
    </row>
    <row r="44" spans="1:9" s="147" customFormat="1" ht="11.25" customHeight="1" thickBot="1">
      <c r="A44" s="154" t="s">
        <v>38</v>
      </c>
      <c r="B44" s="155" t="s">
        <v>39</v>
      </c>
      <c r="C44" s="3">
        <f>C45+C46+C47+C48+C50+C49</f>
        <v>2391</v>
      </c>
      <c r="D44" s="3">
        <f>D45+D46+D47+D48+D50+D49</f>
        <v>2391</v>
      </c>
      <c r="E44" s="3">
        <f>E45+E46+E47+E48+E50+E49</f>
        <v>-389.67212</v>
      </c>
      <c r="F44" s="156"/>
      <c r="G44" s="3">
        <f>G45+G46+G48+G47+G50+G49</f>
        <v>825.56296</v>
      </c>
      <c r="H44" s="97">
        <f t="shared" si="0"/>
        <v>-16.297453785027187</v>
      </c>
      <c r="I44" s="98">
        <f t="shared" si="1"/>
        <v>-2780.67212</v>
      </c>
    </row>
    <row r="45" spans="1:9" s="147" customFormat="1" ht="11.25" customHeight="1" thickBot="1">
      <c r="A45" s="118" t="s">
        <v>162</v>
      </c>
      <c r="B45" s="140" t="s">
        <v>133</v>
      </c>
      <c r="C45" s="55"/>
      <c r="D45" s="55"/>
      <c r="E45" s="55">
        <v>39.08308</v>
      </c>
      <c r="F45" s="146"/>
      <c r="G45" s="55">
        <v>6.7715</v>
      </c>
      <c r="H45" s="97"/>
      <c r="I45" s="98">
        <f t="shared" si="1"/>
        <v>39.08308</v>
      </c>
    </row>
    <row r="46" spans="1:9" s="147" customFormat="1" ht="11.25" customHeight="1" thickBot="1">
      <c r="A46" s="118" t="s">
        <v>146</v>
      </c>
      <c r="B46" s="157" t="s">
        <v>148</v>
      </c>
      <c r="C46" s="53">
        <v>1</v>
      </c>
      <c r="D46" s="53">
        <v>1</v>
      </c>
      <c r="E46" s="53"/>
      <c r="F46" s="158"/>
      <c r="G46" s="53">
        <v>0.08412</v>
      </c>
      <c r="H46" s="97">
        <f t="shared" si="0"/>
        <v>0</v>
      </c>
      <c r="I46" s="98">
        <f t="shared" si="1"/>
        <v>-1</v>
      </c>
    </row>
    <row r="47" spans="1:9" s="147" customFormat="1" ht="11.25" customHeight="1" thickBot="1">
      <c r="A47" s="118" t="s">
        <v>285</v>
      </c>
      <c r="B47" s="157" t="s">
        <v>182</v>
      </c>
      <c r="C47" s="53">
        <v>220</v>
      </c>
      <c r="D47" s="53">
        <v>220</v>
      </c>
      <c r="E47" s="53"/>
      <c r="F47" s="158"/>
      <c r="G47" s="53"/>
      <c r="H47" s="97">
        <f t="shared" si="0"/>
        <v>0</v>
      </c>
      <c r="I47" s="98">
        <f t="shared" si="1"/>
        <v>-220</v>
      </c>
    </row>
    <row r="48" spans="1:9" s="147" customFormat="1" ht="11.25" customHeight="1" thickBot="1">
      <c r="A48" s="118" t="s">
        <v>147</v>
      </c>
      <c r="B48" s="142" t="s">
        <v>149</v>
      </c>
      <c r="C48" s="53"/>
      <c r="D48" s="53"/>
      <c r="E48" s="53">
        <v>21.13077</v>
      </c>
      <c r="F48" s="158"/>
      <c r="G48" s="53">
        <v>132.35864</v>
      </c>
      <c r="H48" s="97"/>
      <c r="I48" s="98">
        <f t="shared" si="1"/>
        <v>21.13077</v>
      </c>
    </row>
    <row r="49" spans="1:9" s="147" customFormat="1" ht="11.25" customHeight="1" thickBot="1">
      <c r="A49" s="118" t="s">
        <v>171</v>
      </c>
      <c r="B49" s="140" t="s">
        <v>172</v>
      </c>
      <c r="C49" s="47"/>
      <c r="D49" s="47"/>
      <c r="E49" s="47"/>
      <c r="F49" s="159"/>
      <c r="G49" s="47"/>
      <c r="H49" s="97"/>
      <c r="I49" s="98">
        <f t="shared" si="1"/>
        <v>0</v>
      </c>
    </row>
    <row r="50" spans="1:9" s="147" customFormat="1" ht="23.25" customHeight="1" thickBot="1">
      <c r="A50" s="118" t="s">
        <v>173</v>
      </c>
      <c r="B50" s="160" t="s">
        <v>174</v>
      </c>
      <c r="C50" s="47">
        <v>2170</v>
      </c>
      <c r="D50" s="47">
        <v>2170</v>
      </c>
      <c r="E50" s="47">
        <v>-449.88597</v>
      </c>
      <c r="F50" s="159"/>
      <c r="G50" s="47">
        <v>686.3487</v>
      </c>
      <c r="H50" s="97">
        <f t="shared" si="0"/>
        <v>-20.732072350230414</v>
      </c>
      <c r="I50" s="98">
        <f t="shared" si="1"/>
        <v>-2619.88597</v>
      </c>
    </row>
    <row r="51" spans="1:9" s="147" customFormat="1" ht="13.5" customHeight="1" thickBot="1">
      <c r="A51" s="42" t="s">
        <v>267</v>
      </c>
      <c r="B51" s="258" t="s">
        <v>266</v>
      </c>
      <c r="C51" s="68"/>
      <c r="D51" s="68"/>
      <c r="E51" s="68"/>
      <c r="F51" s="259"/>
      <c r="G51" s="68"/>
      <c r="H51" s="97"/>
      <c r="I51" s="98">
        <f t="shared" si="1"/>
        <v>0</v>
      </c>
    </row>
    <row r="52" spans="1:10" s="147" customFormat="1" ht="34.5" customHeight="1" thickBot="1">
      <c r="A52" s="253" t="s">
        <v>194</v>
      </c>
      <c r="B52" s="254" t="s">
        <v>106</v>
      </c>
      <c r="C52" s="255"/>
      <c r="D52" s="255"/>
      <c r="E52" s="3"/>
      <c r="F52" s="257"/>
      <c r="G52" s="3"/>
      <c r="H52" s="97"/>
      <c r="I52" s="98">
        <f t="shared" si="1"/>
        <v>0</v>
      </c>
      <c r="J52" s="87"/>
    </row>
    <row r="53" spans="1:9" s="86" customFormat="1" ht="11.25" customHeight="1" thickBot="1">
      <c r="A53" s="113" t="s">
        <v>268</v>
      </c>
      <c r="B53" s="114" t="s">
        <v>269</v>
      </c>
      <c r="C53" s="45"/>
      <c r="D53" s="45"/>
      <c r="E53" s="45">
        <v>21.07</v>
      </c>
      <c r="F53" s="161"/>
      <c r="G53" s="45"/>
      <c r="H53" s="97"/>
      <c r="I53" s="98">
        <f t="shared" si="1"/>
        <v>21.07</v>
      </c>
    </row>
    <row r="54" spans="1:9" s="86" customFormat="1" ht="11.25" customHeight="1" thickBot="1">
      <c r="A54" s="113" t="s">
        <v>125</v>
      </c>
      <c r="B54" s="114" t="s">
        <v>40</v>
      </c>
      <c r="C54" s="45">
        <v>239</v>
      </c>
      <c r="D54" s="45">
        <v>239</v>
      </c>
      <c r="E54" s="45">
        <v>317.41865</v>
      </c>
      <c r="F54" s="161"/>
      <c r="G54" s="45">
        <v>108.53204</v>
      </c>
      <c r="H54" s="97">
        <f t="shared" si="0"/>
        <v>132.81115062761506</v>
      </c>
      <c r="I54" s="98">
        <f t="shared" si="1"/>
        <v>78.41865000000001</v>
      </c>
    </row>
    <row r="55" spans="1:9" ht="11.25" customHeight="1" thickBot="1">
      <c r="A55" s="113" t="s">
        <v>41</v>
      </c>
      <c r="B55" s="114" t="s">
        <v>42</v>
      </c>
      <c r="C55" s="45">
        <f>C58+C60+C62+C64+C65+C67+C68+C69+C71+C73+C80+C56+C76+C77</f>
        <v>965</v>
      </c>
      <c r="D55" s="45">
        <f>D58+D60+D62+D64+D65+D67+D68+D69+D71+D73+D80+D56+D76+D77</f>
        <v>965</v>
      </c>
      <c r="E55" s="45">
        <f>E58+E60+E62+E64+E65+E67+E68+E69+E71+E73+E56+E76+E77+E78</f>
        <v>339.83858</v>
      </c>
      <c r="F55" s="45">
        <f>F58+F60+F62+F64+F65+F67+F68+F69+F71+F73+F56+F76+F77+F78</f>
        <v>0</v>
      </c>
      <c r="G55" s="45">
        <f>G58+G60+G62+G64+G65+G67+G68+G69+G71+G73+G56+G76+G77+G78+G70</f>
        <v>442.42082000000005</v>
      </c>
      <c r="H55" s="97">
        <f t="shared" si="0"/>
        <v>35.216433160621754</v>
      </c>
      <c r="I55" s="98">
        <f t="shared" si="1"/>
        <v>-625.16142</v>
      </c>
    </row>
    <row r="56" spans="1:9" ht="11.25" customHeight="1" thickBot="1">
      <c r="A56" s="125" t="s">
        <v>126</v>
      </c>
      <c r="B56" s="126" t="s">
        <v>163</v>
      </c>
      <c r="C56" s="54">
        <v>45</v>
      </c>
      <c r="D56" s="54">
        <v>45</v>
      </c>
      <c r="E56" s="54">
        <v>14.795</v>
      </c>
      <c r="F56" s="108"/>
      <c r="G56" s="54">
        <v>12.89876</v>
      </c>
      <c r="H56" s="97">
        <f t="shared" si="0"/>
        <v>32.87777777777778</v>
      </c>
      <c r="I56" s="98">
        <f t="shared" si="1"/>
        <v>-30.205</v>
      </c>
    </row>
    <row r="57" spans="1:10" s="86" customFormat="1" ht="11.25" customHeight="1" thickBot="1">
      <c r="A57" s="102" t="s">
        <v>43</v>
      </c>
      <c r="B57" s="103" t="s">
        <v>44</v>
      </c>
      <c r="C57" s="47"/>
      <c r="D57" s="47"/>
      <c r="E57" s="75"/>
      <c r="F57" s="162"/>
      <c r="G57" s="75"/>
      <c r="H57" s="97"/>
      <c r="I57" s="98">
        <f t="shared" si="1"/>
        <v>0</v>
      </c>
      <c r="J57" s="87"/>
    </row>
    <row r="58" spans="2:9" ht="11.25" customHeight="1" thickBot="1">
      <c r="B58" s="103" t="s">
        <v>45</v>
      </c>
      <c r="C58" s="54">
        <v>1</v>
      </c>
      <c r="D58" s="54">
        <v>1</v>
      </c>
      <c r="E58" s="55"/>
      <c r="F58" s="112"/>
      <c r="G58" s="55">
        <v>0.15</v>
      </c>
      <c r="H58" s="97">
        <f t="shared" si="0"/>
        <v>0</v>
      </c>
      <c r="I58" s="98">
        <f t="shared" si="1"/>
        <v>-1</v>
      </c>
    </row>
    <row r="59" spans="1:9" ht="11.25" customHeight="1" thickBot="1">
      <c r="A59" s="118" t="s">
        <v>46</v>
      </c>
      <c r="B59" s="123" t="s">
        <v>164</v>
      </c>
      <c r="C59" s="47"/>
      <c r="D59" s="47"/>
      <c r="E59" s="47"/>
      <c r="F59" s="124"/>
      <c r="G59" s="47"/>
      <c r="H59" s="97"/>
      <c r="I59" s="98">
        <f t="shared" si="1"/>
        <v>0</v>
      </c>
    </row>
    <row r="60" spans="1:9" ht="11.25" customHeight="1" thickBot="1">
      <c r="A60" s="125"/>
      <c r="B60" s="126" t="s">
        <v>47</v>
      </c>
      <c r="C60" s="54">
        <v>38</v>
      </c>
      <c r="D60" s="54">
        <v>38</v>
      </c>
      <c r="E60" s="54"/>
      <c r="F60" s="112"/>
      <c r="G60" s="54">
        <v>10</v>
      </c>
      <c r="H60" s="97">
        <f t="shared" si="0"/>
        <v>0</v>
      </c>
      <c r="I60" s="98">
        <f t="shared" si="1"/>
        <v>-38</v>
      </c>
    </row>
    <row r="61" spans="1:9" ht="11.25" customHeight="1" thickBot="1">
      <c r="A61" s="118" t="s">
        <v>64</v>
      </c>
      <c r="B61" s="123" t="s">
        <v>44</v>
      </c>
      <c r="C61" s="55"/>
      <c r="D61" s="55"/>
      <c r="E61" s="55"/>
      <c r="F61" s="112"/>
      <c r="G61" s="55"/>
      <c r="H61" s="97"/>
      <c r="I61" s="98">
        <f t="shared" si="1"/>
        <v>0</v>
      </c>
    </row>
    <row r="62" spans="1:9" ht="11.25" customHeight="1" thickBot="1">
      <c r="A62" s="125"/>
      <c r="B62" s="126" t="s">
        <v>165</v>
      </c>
      <c r="C62" s="55"/>
      <c r="D62" s="55"/>
      <c r="E62" s="55"/>
      <c r="F62" s="112"/>
      <c r="G62" s="55"/>
      <c r="H62" s="97"/>
      <c r="I62" s="98">
        <f t="shared" si="1"/>
        <v>0</v>
      </c>
    </row>
    <row r="63" spans="1:9" ht="11.25" customHeight="1" thickBot="1">
      <c r="A63" s="102" t="s">
        <v>205</v>
      </c>
      <c r="B63" s="103" t="s">
        <v>187</v>
      </c>
      <c r="C63" s="47"/>
      <c r="D63" s="47"/>
      <c r="E63" s="47"/>
      <c r="F63" s="112"/>
      <c r="G63" s="47"/>
      <c r="H63" s="97"/>
      <c r="I63" s="98">
        <f t="shared" si="1"/>
        <v>0</v>
      </c>
    </row>
    <row r="64" spans="2:9" ht="3" customHeight="1" thickBot="1">
      <c r="B64" s="126"/>
      <c r="C64" s="54"/>
      <c r="D64" s="54"/>
      <c r="E64" s="54"/>
      <c r="F64" s="112"/>
      <c r="G64" s="54"/>
      <c r="H64" s="97"/>
      <c r="I64" s="98"/>
    </row>
    <row r="65" spans="1:9" ht="11.25" customHeight="1" thickBot="1">
      <c r="A65" s="118" t="s">
        <v>110</v>
      </c>
      <c r="B65" s="123" t="s">
        <v>112</v>
      </c>
      <c r="C65" s="47"/>
      <c r="D65" s="47"/>
      <c r="E65" s="53"/>
      <c r="F65" s="112"/>
      <c r="G65" s="53">
        <v>30</v>
      </c>
      <c r="H65" s="97"/>
      <c r="I65" s="98">
        <f t="shared" si="1"/>
        <v>0</v>
      </c>
    </row>
    <row r="66" spans="1:9" ht="11.25" customHeight="1" thickBot="1">
      <c r="A66" s="118" t="s">
        <v>48</v>
      </c>
      <c r="B66" s="123" t="s">
        <v>49</v>
      </c>
      <c r="C66" s="47"/>
      <c r="D66" s="47"/>
      <c r="E66" s="47"/>
      <c r="F66" s="124"/>
      <c r="G66" s="83"/>
      <c r="H66" s="97"/>
      <c r="I66" s="98">
        <f t="shared" si="1"/>
        <v>0</v>
      </c>
    </row>
    <row r="67" spans="1:9" ht="11.25" customHeight="1" thickBot="1">
      <c r="A67" s="125"/>
      <c r="B67" s="126" t="s">
        <v>50</v>
      </c>
      <c r="C67" s="54">
        <v>181</v>
      </c>
      <c r="D67" s="54">
        <v>181</v>
      </c>
      <c r="E67" s="54">
        <v>6.53159</v>
      </c>
      <c r="F67" s="108"/>
      <c r="G67" s="54"/>
      <c r="H67" s="97">
        <f t="shared" si="0"/>
        <v>3.608613259668508</v>
      </c>
      <c r="I67" s="98">
        <f t="shared" si="1"/>
        <v>-174.46841</v>
      </c>
    </row>
    <row r="68" spans="1:9" ht="11.25" customHeight="1" thickBot="1">
      <c r="A68" s="118" t="s">
        <v>51</v>
      </c>
      <c r="B68" s="123" t="s">
        <v>111</v>
      </c>
      <c r="C68" s="47">
        <v>140</v>
      </c>
      <c r="D68" s="47">
        <v>140</v>
      </c>
      <c r="E68" s="53">
        <v>41.07136</v>
      </c>
      <c r="F68" s="108"/>
      <c r="G68" s="53">
        <v>133.58852</v>
      </c>
      <c r="H68" s="97">
        <f t="shared" si="0"/>
        <v>29.336685714285714</v>
      </c>
      <c r="I68" s="98">
        <f t="shared" si="1"/>
        <v>-98.92864</v>
      </c>
    </row>
    <row r="69" spans="1:9" ht="11.25" customHeight="1" thickBot="1">
      <c r="A69" s="118" t="s">
        <v>52</v>
      </c>
      <c r="B69" s="123" t="s">
        <v>53</v>
      </c>
      <c r="C69" s="53"/>
      <c r="D69" s="53"/>
      <c r="E69" s="53"/>
      <c r="F69" s="106"/>
      <c r="G69" s="53"/>
      <c r="H69" s="97"/>
      <c r="I69" s="98">
        <f t="shared" si="1"/>
        <v>0</v>
      </c>
    </row>
    <row r="70" spans="1:9" ht="11.25" customHeight="1" thickBot="1">
      <c r="A70" s="118" t="s">
        <v>54</v>
      </c>
      <c r="B70" s="123" t="s">
        <v>49</v>
      </c>
      <c r="C70" s="55"/>
      <c r="D70" s="55"/>
      <c r="E70" s="55"/>
      <c r="F70" s="112"/>
      <c r="G70" s="55"/>
      <c r="H70" s="97"/>
      <c r="I70" s="98">
        <f t="shared" si="1"/>
        <v>0</v>
      </c>
    </row>
    <row r="71" spans="2:9" ht="11.25" customHeight="1" thickBot="1">
      <c r="B71" s="103" t="s">
        <v>55</v>
      </c>
      <c r="C71" s="55">
        <v>14</v>
      </c>
      <c r="D71" s="55">
        <v>14</v>
      </c>
      <c r="E71" s="55">
        <v>5.26</v>
      </c>
      <c r="F71" s="112"/>
      <c r="G71" s="55">
        <v>1</v>
      </c>
      <c r="H71" s="97">
        <f t="shared" si="0"/>
        <v>37.57142857142857</v>
      </c>
      <c r="I71" s="98">
        <f t="shared" si="1"/>
        <v>-8.74</v>
      </c>
    </row>
    <row r="72" spans="1:9" ht="11.25" customHeight="1" thickBot="1">
      <c r="A72" s="118" t="s">
        <v>56</v>
      </c>
      <c r="B72" s="123" t="s">
        <v>57</v>
      </c>
      <c r="C72" s="47"/>
      <c r="D72" s="47"/>
      <c r="E72" s="47"/>
      <c r="F72" s="112"/>
      <c r="G72" s="47"/>
      <c r="H72" s="97"/>
      <c r="I72" s="98">
        <f t="shared" si="1"/>
        <v>0</v>
      </c>
    </row>
    <row r="73" spans="1:9" ht="11.25" customHeight="1" thickBot="1">
      <c r="A73" s="125"/>
      <c r="B73" s="126" t="s">
        <v>58</v>
      </c>
      <c r="C73" s="54">
        <f>C74+C75</f>
        <v>0</v>
      </c>
      <c r="D73" s="54">
        <f>D74+D75</f>
        <v>0</v>
      </c>
      <c r="E73" s="54">
        <f>E74+E75</f>
        <v>0</v>
      </c>
      <c r="F73" s="54">
        <f>F74+F75</f>
        <v>0</v>
      </c>
      <c r="G73" s="54">
        <v>4.5</v>
      </c>
      <c r="H73" s="97"/>
      <c r="I73" s="98">
        <f aca="true" t="shared" si="2" ref="I73:I138">E73-C73</f>
        <v>0</v>
      </c>
    </row>
    <row r="74" spans="1:9" ht="11.25" customHeight="1" thickBot="1">
      <c r="A74" s="102" t="s">
        <v>144</v>
      </c>
      <c r="B74" s="163" t="s">
        <v>143</v>
      </c>
      <c r="C74" s="55"/>
      <c r="D74" s="55"/>
      <c r="E74" s="55"/>
      <c r="F74" s="112"/>
      <c r="G74" s="53">
        <v>4.5</v>
      </c>
      <c r="H74" s="97"/>
      <c r="I74" s="98">
        <f t="shared" si="2"/>
        <v>0</v>
      </c>
    </row>
    <row r="75" spans="1:9" ht="11.25" customHeight="1" thickBot="1">
      <c r="A75" s="130" t="s">
        <v>128</v>
      </c>
      <c r="B75" s="164" t="s">
        <v>132</v>
      </c>
      <c r="C75" s="53"/>
      <c r="D75" s="53"/>
      <c r="E75" s="53"/>
      <c r="F75" s="106"/>
      <c r="G75" s="9"/>
      <c r="H75" s="97"/>
      <c r="I75" s="98">
        <f t="shared" si="2"/>
        <v>0</v>
      </c>
    </row>
    <row r="76" spans="1:9" ht="11.25" customHeight="1" thickBot="1">
      <c r="A76" s="130" t="s">
        <v>119</v>
      </c>
      <c r="B76" s="165" t="s">
        <v>145</v>
      </c>
      <c r="C76" s="53"/>
      <c r="D76" s="53"/>
      <c r="E76" s="53"/>
      <c r="F76" s="106"/>
      <c r="G76" s="9"/>
      <c r="H76" s="97"/>
      <c r="I76" s="98">
        <f t="shared" si="2"/>
        <v>0</v>
      </c>
    </row>
    <row r="77" spans="1:9" ht="11.25" customHeight="1" thickBot="1">
      <c r="A77" s="130" t="s">
        <v>152</v>
      </c>
      <c r="B77" s="165" t="s">
        <v>145</v>
      </c>
      <c r="C77" s="53">
        <v>29</v>
      </c>
      <c r="D77" s="53">
        <v>29</v>
      </c>
      <c r="E77" s="53">
        <v>18.6</v>
      </c>
      <c r="F77" s="106"/>
      <c r="G77" s="9">
        <v>14.8</v>
      </c>
      <c r="H77" s="97">
        <f aca="true" t="shared" si="3" ref="H77:H140">E77/C77*100</f>
        <v>64.13793103448276</v>
      </c>
      <c r="I77" s="98">
        <f t="shared" si="2"/>
        <v>-10.399999999999999</v>
      </c>
    </row>
    <row r="78" spans="1:9" ht="11.25" customHeight="1" thickBot="1">
      <c r="A78" s="130" t="s">
        <v>59</v>
      </c>
      <c r="B78" s="129" t="s">
        <v>60</v>
      </c>
      <c r="C78" s="53">
        <f>C80</f>
        <v>517</v>
      </c>
      <c r="D78" s="53">
        <f>D80</f>
        <v>517</v>
      </c>
      <c r="E78" s="53">
        <f>E80</f>
        <v>253.58063</v>
      </c>
      <c r="F78" s="166">
        <f>F80</f>
        <v>0</v>
      </c>
      <c r="G78" s="9">
        <f>G80</f>
        <v>235.48354</v>
      </c>
      <c r="H78" s="97">
        <f t="shared" si="3"/>
        <v>49.04847775628627</v>
      </c>
      <c r="I78" s="98">
        <f t="shared" si="2"/>
        <v>-263.41936999999996</v>
      </c>
    </row>
    <row r="79" spans="1:9" ht="11.25" customHeight="1" thickBot="1">
      <c r="A79" s="118" t="s">
        <v>61</v>
      </c>
      <c r="B79" s="123" t="s">
        <v>62</v>
      </c>
      <c r="C79" s="47"/>
      <c r="D79" s="47"/>
      <c r="E79" s="47"/>
      <c r="F79" s="124"/>
      <c r="G79" s="11"/>
      <c r="H79" s="97"/>
      <c r="I79" s="98">
        <f t="shared" si="2"/>
        <v>0</v>
      </c>
    </row>
    <row r="80" spans="2:9" ht="11.25" customHeight="1" thickBot="1">
      <c r="B80" s="103" t="s">
        <v>63</v>
      </c>
      <c r="C80" s="55">
        <v>517</v>
      </c>
      <c r="D80" s="55">
        <v>517</v>
      </c>
      <c r="E80" s="47">
        <v>253.58063</v>
      </c>
      <c r="F80" s="112"/>
      <c r="G80" s="11">
        <v>235.48354</v>
      </c>
      <c r="H80" s="97">
        <f t="shared" si="3"/>
        <v>49.04847775628627</v>
      </c>
      <c r="I80" s="98">
        <f t="shared" si="2"/>
        <v>-263.41936999999996</v>
      </c>
    </row>
    <row r="81" spans="1:9" ht="11.25" customHeight="1" thickBot="1">
      <c r="A81" s="113" t="s">
        <v>65</v>
      </c>
      <c r="B81" s="114" t="s">
        <v>66</v>
      </c>
      <c r="C81" s="45">
        <f>C82+C83+C84</f>
        <v>0</v>
      </c>
      <c r="D81" s="45">
        <f>D82+D83+D84</f>
        <v>0</v>
      </c>
      <c r="E81" s="45">
        <f>E82+E83+E84</f>
        <v>714.5110500000001</v>
      </c>
      <c r="F81" s="167">
        <f>F82+F83+F84</f>
        <v>0</v>
      </c>
      <c r="G81" s="18">
        <f>G82+G83+G84</f>
        <v>303.41566</v>
      </c>
      <c r="H81" s="97"/>
      <c r="I81" s="98">
        <f t="shared" si="2"/>
        <v>714.5110500000001</v>
      </c>
    </row>
    <row r="82" spans="1:9" ht="11.25" customHeight="1" thickBot="1">
      <c r="A82" s="102" t="s">
        <v>67</v>
      </c>
      <c r="B82" s="103" t="s">
        <v>68</v>
      </c>
      <c r="C82" s="54"/>
      <c r="D82" s="54"/>
      <c r="E82" s="54">
        <v>-105.69787</v>
      </c>
      <c r="F82" s="108"/>
      <c r="G82" s="10">
        <v>16.78166</v>
      </c>
      <c r="H82" s="97"/>
      <c r="I82" s="98">
        <f t="shared" si="2"/>
        <v>-105.69787</v>
      </c>
    </row>
    <row r="83" spans="1:9" ht="11.25" customHeight="1" hidden="1">
      <c r="A83" s="118" t="s">
        <v>184</v>
      </c>
      <c r="B83" s="129" t="s">
        <v>68</v>
      </c>
      <c r="C83" s="53"/>
      <c r="D83" s="53"/>
      <c r="E83" s="53"/>
      <c r="F83" s="106"/>
      <c r="G83" s="9"/>
      <c r="H83" s="97"/>
      <c r="I83" s="98">
        <f t="shared" si="2"/>
        <v>0</v>
      </c>
    </row>
    <row r="84" spans="1:9" ht="11.25" customHeight="1" thickBot="1">
      <c r="A84" s="118" t="s">
        <v>69</v>
      </c>
      <c r="B84" s="123" t="s">
        <v>66</v>
      </c>
      <c r="C84" s="47"/>
      <c r="D84" s="47"/>
      <c r="E84" s="47">
        <v>820.20892</v>
      </c>
      <c r="F84" s="124"/>
      <c r="G84" s="11">
        <v>286.634</v>
      </c>
      <c r="H84" s="97"/>
      <c r="I84" s="98">
        <f t="shared" si="2"/>
        <v>820.20892</v>
      </c>
    </row>
    <row r="85" spans="1:9" ht="11.25" customHeight="1" thickBot="1">
      <c r="A85" s="168" t="s">
        <v>72</v>
      </c>
      <c r="B85" s="96" t="s">
        <v>73</v>
      </c>
      <c r="C85" s="208">
        <f>C86+C161+C159+C158</f>
        <v>337835.506</v>
      </c>
      <c r="D85" s="208">
        <f>D86+D161+D159+D158</f>
        <v>347504.746</v>
      </c>
      <c r="E85" s="1">
        <f>E86+E161+E159+E158+E160</f>
        <v>162413.31655999998</v>
      </c>
      <c r="F85" s="225">
        <f>F86+F161+F159+F158+F160</f>
        <v>0</v>
      </c>
      <c r="G85" s="1">
        <f>G86+G161+G159+G158+G160</f>
        <v>137911.00937</v>
      </c>
      <c r="H85" s="97">
        <f t="shared" si="3"/>
        <v>48.07467352469458</v>
      </c>
      <c r="I85" s="98">
        <f t="shared" si="2"/>
        <v>-175422.18944000002</v>
      </c>
    </row>
    <row r="86" spans="1:9" ht="11.25" customHeight="1" thickBot="1">
      <c r="A86" s="169" t="s">
        <v>115</v>
      </c>
      <c r="B86" s="170" t="s">
        <v>116</v>
      </c>
      <c r="C86" s="209">
        <f>C87+C90+C109+C140</f>
        <v>337835.506</v>
      </c>
      <c r="D86" s="209">
        <f>D87+D90+D109+D140</f>
        <v>347504.746</v>
      </c>
      <c r="E86" s="3">
        <f>E87+E90+E109+E140</f>
        <v>162405.13517999998</v>
      </c>
      <c r="F86" s="43">
        <f>F87+F90+F109+F140</f>
        <v>0</v>
      </c>
      <c r="G86" s="3">
        <f>G87+G90+G109+G140</f>
        <v>137910.99321000002</v>
      </c>
      <c r="H86" s="97">
        <f t="shared" si="3"/>
        <v>48.07225181949939</v>
      </c>
      <c r="I86" s="98">
        <f t="shared" si="2"/>
        <v>-175430.37082</v>
      </c>
    </row>
    <row r="87" spans="1:9" ht="11.25" customHeight="1" thickBot="1">
      <c r="A87" s="168" t="s">
        <v>234</v>
      </c>
      <c r="B87" s="96" t="s">
        <v>74</v>
      </c>
      <c r="C87" s="208">
        <f>C88+C89</f>
        <v>116714.4</v>
      </c>
      <c r="D87" s="208">
        <f>D88+D89</f>
        <v>116714.4</v>
      </c>
      <c r="E87" s="1">
        <f>E88+E89</f>
        <v>67106</v>
      </c>
      <c r="F87" s="281">
        <f>F88+F89</f>
        <v>0</v>
      </c>
      <c r="G87" s="1">
        <f>G88+G89</f>
        <v>42539</v>
      </c>
      <c r="H87" s="97">
        <f t="shared" si="3"/>
        <v>57.49590453277402</v>
      </c>
      <c r="I87" s="98">
        <f t="shared" si="2"/>
        <v>-49608.399999999994</v>
      </c>
    </row>
    <row r="88" spans="1:9" ht="11.25" customHeight="1" thickBot="1">
      <c r="A88" s="125" t="s">
        <v>232</v>
      </c>
      <c r="B88" s="126" t="s">
        <v>75</v>
      </c>
      <c r="C88" s="210">
        <v>115282</v>
      </c>
      <c r="D88" s="210">
        <v>115282</v>
      </c>
      <c r="E88" s="54">
        <v>67106</v>
      </c>
      <c r="G88" s="54">
        <v>42539</v>
      </c>
      <c r="H88" s="97">
        <f t="shared" si="3"/>
        <v>58.21030169497406</v>
      </c>
      <c r="I88" s="98">
        <f t="shared" si="2"/>
        <v>-48176</v>
      </c>
    </row>
    <row r="89" spans="1:9" ht="11.25" customHeight="1" thickBot="1">
      <c r="A89" s="151" t="s">
        <v>233</v>
      </c>
      <c r="B89" s="163" t="s">
        <v>107</v>
      </c>
      <c r="C89" s="211">
        <v>1432.4</v>
      </c>
      <c r="D89" s="211">
        <v>1432.4</v>
      </c>
      <c r="E89" s="55"/>
      <c r="G89" s="55"/>
      <c r="H89" s="97">
        <f t="shared" si="3"/>
        <v>0</v>
      </c>
      <c r="I89" s="98">
        <f t="shared" si="2"/>
        <v>-1432.4</v>
      </c>
    </row>
    <row r="90" spans="1:10" ht="11.25" customHeight="1" thickBot="1">
      <c r="A90" s="168" t="s">
        <v>76</v>
      </c>
      <c r="B90" s="96" t="s">
        <v>77</v>
      </c>
      <c r="C90" s="208">
        <f>C93+C96+C101+C92</f>
        <v>17111</v>
      </c>
      <c r="D90" s="208">
        <f>D93+D96+D101+D92+D99+D98+D100</f>
        <v>26734.239999999998</v>
      </c>
      <c r="E90" s="1">
        <f>E93+E96+E101+E91+E92+E94+E95+E97+E98</f>
        <v>5958.08375</v>
      </c>
      <c r="F90" s="225">
        <f>F93+F96+F101</f>
        <v>0</v>
      </c>
      <c r="G90" s="1">
        <f>G93+G96+G101+G91+G92+G94+G95</f>
        <v>9460.216</v>
      </c>
      <c r="H90" s="97">
        <f t="shared" si="3"/>
        <v>34.82019607270177</v>
      </c>
      <c r="I90" s="98">
        <f t="shared" si="2"/>
        <v>-11152.91625</v>
      </c>
      <c r="J90" s="86"/>
    </row>
    <row r="91" spans="1:10" ht="11.25" customHeight="1" thickBot="1">
      <c r="A91" s="125" t="s">
        <v>250</v>
      </c>
      <c r="B91" s="126" t="s">
        <v>212</v>
      </c>
      <c r="C91" s="210"/>
      <c r="D91" s="210"/>
      <c r="E91" s="54"/>
      <c r="F91" s="172"/>
      <c r="G91" s="54">
        <v>166.64878</v>
      </c>
      <c r="H91" s="97"/>
      <c r="I91" s="98">
        <f t="shared" si="2"/>
        <v>0</v>
      </c>
      <c r="J91" s="86"/>
    </row>
    <row r="92" spans="1:10" ht="11.25" customHeight="1" thickBot="1">
      <c r="A92" s="125" t="s">
        <v>250</v>
      </c>
      <c r="B92" s="129" t="s">
        <v>78</v>
      </c>
      <c r="C92" s="212">
        <v>5270.3</v>
      </c>
      <c r="D92" s="212">
        <v>5270.3</v>
      </c>
      <c r="E92" s="53"/>
      <c r="F92" s="166"/>
      <c r="G92" s="53">
        <v>2073.15122</v>
      </c>
      <c r="H92" s="97">
        <f t="shared" si="3"/>
        <v>0</v>
      </c>
      <c r="I92" s="98">
        <f t="shared" si="2"/>
        <v>-5270.3</v>
      </c>
      <c r="J92" s="86"/>
    </row>
    <row r="93" spans="1:10" s="86" customFormat="1" ht="11.25" customHeight="1" thickBot="1">
      <c r="A93" s="125" t="s">
        <v>228</v>
      </c>
      <c r="B93" s="126" t="s">
        <v>79</v>
      </c>
      <c r="C93" s="210"/>
      <c r="D93" s="210"/>
      <c r="E93" s="54"/>
      <c r="F93" s="148"/>
      <c r="G93" s="54">
        <v>4500</v>
      </c>
      <c r="H93" s="97"/>
      <c r="I93" s="98">
        <f t="shared" si="2"/>
        <v>0</v>
      </c>
      <c r="J93" s="87"/>
    </row>
    <row r="94" spans="1:10" s="86" customFormat="1" ht="11.25" customHeight="1" thickBot="1">
      <c r="A94" s="118" t="s">
        <v>251</v>
      </c>
      <c r="B94" s="129" t="s">
        <v>223</v>
      </c>
      <c r="C94" s="213"/>
      <c r="D94" s="213"/>
      <c r="E94" s="47"/>
      <c r="F94" s="173"/>
      <c r="G94" s="47"/>
      <c r="H94" s="97"/>
      <c r="I94" s="98">
        <f t="shared" si="2"/>
        <v>0</v>
      </c>
      <c r="J94" s="87"/>
    </row>
    <row r="95" spans="1:10" s="86" customFormat="1" ht="11.25" customHeight="1" thickBot="1">
      <c r="A95" s="118" t="s">
        <v>251</v>
      </c>
      <c r="B95" s="129" t="s">
        <v>252</v>
      </c>
      <c r="C95" s="213"/>
      <c r="D95" s="213"/>
      <c r="E95" s="47"/>
      <c r="F95" s="173"/>
      <c r="G95" s="47"/>
      <c r="H95" s="97"/>
      <c r="I95" s="98">
        <f t="shared" si="2"/>
        <v>0</v>
      </c>
      <c r="J95" s="87"/>
    </row>
    <row r="96" spans="1:10" s="86" customFormat="1" ht="11.25" customHeight="1" thickBot="1">
      <c r="A96" s="118" t="s">
        <v>229</v>
      </c>
      <c r="B96" s="194" t="s">
        <v>81</v>
      </c>
      <c r="C96" s="288">
        <v>3287.4</v>
      </c>
      <c r="D96" s="288">
        <v>3287.4</v>
      </c>
      <c r="E96" s="68"/>
      <c r="F96" s="42"/>
      <c r="G96" s="68"/>
      <c r="H96" s="190">
        <f t="shared" si="3"/>
        <v>0</v>
      </c>
      <c r="I96" s="98">
        <f t="shared" si="2"/>
        <v>-3287.4</v>
      </c>
      <c r="J96" s="87"/>
    </row>
    <row r="97" spans="1:10" s="86" customFormat="1" ht="11.25" customHeight="1" thickBot="1">
      <c r="A97" s="118" t="s">
        <v>253</v>
      </c>
      <c r="B97" s="199" t="s">
        <v>254</v>
      </c>
      <c r="C97" s="288"/>
      <c r="D97" s="288"/>
      <c r="E97" s="68"/>
      <c r="F97" s="42"/>
      <c r="G97" s="289"/>
      <c r="H97" s="190"/>
      <c r="I97" s="98">
        <f t="shared" si="2"/>
        <v>0</v>
      </c>
      <c r="J97" s="87"/>
    </row>
    <row r="98" spans="1:10" s="86" customFormat="1" ht="11.25" customHeight="1">
      <c r="A98" s="118" t="s">
        <v>258</v>
      </c>
      <c r="B98" s="293" t="s">
        <v>259</v>
      </c>
      <c r="C98" s="294"/>
      <c r="D98" s="294">
        <v>138.6</v>
      </c>
      <c r="E98" s="245"/>
      <c r="F98" s="295"/>
      <c r="G98" s="296"/>
      <c r="H98" s="297"/>
      <c r="I98" s="238">
        <f t="shared" si="2"/>
        <v>0</v>
      </c>
      <c r="J98" s="87"/>
    </row>
    <row r="99" spans="1:10" s="86" customFormat="1" ht="11.25" customHeight="1">
      <c r="A99" s="42" t="s">
        <v>280</v>
      </c>
      <c r="B99" s="181" t="s">
        <v>281</v>
      </c>
      <c r="C99" s="288"/>
      <c r="D99" s="288">
        <v>3514.64</v>
      </c>
      <c r="E99" s="68"/>
      <c r="F99" s="42"/>
      <c r="G99" s="289"/>
      <c r="H99" s="241"/>
      <c r="I99" s="242"/>
      <c r="J99" s="87"/>
    </row>
    <row r="100" spans="1:10" s="86" customFormat="1" ht="24" customHeight="1">
      <c r="A100" s="42" t="s">
        <v>288</v>
      </c>
      <c r="B100" s="299" t="s">
        <v>289</v>
      </c>
      <c r="C100" s="288"/>
      <c r="D100" s="288">
        <v>5000</v>
      </c>
      <c r="E100" s="68"/>
      <c r="F100" s="42"/>
      <c r="G100" s="289"/>
      <c r="H100" s="241"/>
      <c r="I100" s="242"/>
      <c r="J100" s="87"/>
    </row>
    <row r="101" spans="1:9" ht="11.25" customHeight="1" thickBot="1">
      <c r="A101" s="298" t="s">
        <v>230</v>
      </c>
      <c r="B101" s="170" t="s">
        <v>80</v>
      </c>
      <c r="C101" s="209">
        <f>C102+C103+C104+C105</f>
        <v>8553.3</v>
      </c>
      <c r="D101" s="209">
        <f>D102+D103+D104+D105</f>
        <v>9523.3</v>
      </c>
      <c r="E101" s="3">
        <f>E102+E103+E104+E105+E107</f>
        <v>5958.08375</v>
      </c>
      <c r="F101" s="43">
        <f>F102+F103+F104+F105</f>
        <v>0</v>
      </c>
      <c r="G101" s="3">
        <f>G102+G103+G104+G105+G106+G108</f>
        <v>2720.416</v>
      </c>
      <c r="H101" s="239">
        <f t="shared" si="3"/>
        <v>69.65830439713328</v>
      </c>
      <c r="I101" s="240">
        <f t="shared" si="2"/>
        <v>-2595.2162499999995</v>
      </c>
    </row>
    <row r="102" spans="1:9" ht="11.25" customHeight="1" thickBot="1">
      <c r="A102" s="118" t="s">
        <v>230</v>
      </c>
      <c r="B102" s="126" t="s">
        <v>156</v>
      </c>
      <c r="C102" s="213"/>
      <c r="D102" s="213">
        <v>970</v>
      </c>
      <c r="E102" s="47">
        <v>5958.08375</v>
      </c>
      <c r="F102" s="124"/>
      <c r="G102" s="47"/>
      <c r="H102" s="97"/>
      <c r="I102" s="98">
        <f t="shared" si="2"/>
        <v>5958.08375</v>
      </c>
    </row>
    <row r="103" spans="1:9" ht="24.75" customHeight="1" thickBot="1">
      <c r="A103" s="118" t="s">
        <v>230</v>
      </c>
      <c r="B103" s="175" t="s">
        <v>195</v>
      </c>
      <c r="C103" s="215">
        <v>2176</v>
      </c>
      <c r="D103" s="215">
        <v>2176</v>
      </c>
      <c r="E103" s="47"/>
      <c r="F103" s="176"/>
      <c r="G103" s="47">
        <v>1175.416</v>
      </c>
      <c r="H103" s="97">
        <f t="shared" si="3"/>
        <v>0</v>
      </c>
      <c r="I103" s="98">
        <f t="shared" si="2"/>
        <v>-2176</v>
      </c>
    </row>
    <row r="104" spans="1:9" ht="11.25" customHeight="1" thickBot="1">
      <c r="A104" s="118" t="s">
        <v>230</v>
      </c>
      <c r="B104" s="175" t="s">
        <v>231</v>
      </c>
      <c r="C104" s="215">
        <v>2654.3</v>
      </c>
      <c r="D104" s="215">
        <v>2654.3</v>
      </c>
      <c r="E104" s="47"/>
      <c r="F104" s="176"/>
      <c r="G104" s="47">
        <v>1545</v>
      </c>
      <c r="H104" s="97">
        <f t="shared" si="3"/>
        <v>0</v>
      </c>
      <c r="I104" s="98">
        <f t="shared" si="2"/>
        <v>-2654.3</v>
      </c>
    </row>
    <row r="105" spans="1:9" ht="13.5" customHeight="1" thickBot="1">
      <c r="A105" s="118" t="s">
        <v>230</v>
      </c>
      <c r="B105" s="175" t="s">
        <v>262</v>
      </c>
      <c r="C105" s="234">
        <v>3723</v>
      </c>
      <c r="D105" s="234">
        <v>3723</v>
      </c>
      <c r="E105" s="47"/>
      <c r="F105" s="282"/>
      <c r="G105" s="245"/>
      <c r="H105" s="97">
        <f t="shared" si="3"/>
        <v>0</v>
      </c>
      <c r="I105" s="98">
        <f t="shared" si="2"/>
        <v>-3723</v>
      </c>
    </row>
    <row r="106" spans="1:9" ht="25.5" customHeight="1" thickBot="1">
      <c r="A106" s="118" t="s">
        <v>230</v>
      </c>
      <c r="B106" s="4" t="s">
        <v>179</v>
      </c>
      <c r="C106" s="68"/>
      <c r="D106" s="68"/>
      <c r="E106" s="53"/>
      <c r="F106" s="283"/>
      <c r="G106" s="68"/>
      <c r="H106" s="97"/>
      <c r="I106" s="98">
        <f t="shared" si="2"/>
        <v>0</v>
      </c>
    </row>
    <row r="107" spans="1:9" ht="24" customHeight="1" thickBot="1">
      <c r="A107" s="42" t="s">
        <v>261</v>
      </c>
      <c r="B107" s="246" t="s">
        <v>260</v>
      </c>
      <c r="C107" s="247"/>
      <c r="D107" s="247"/>
      <c r="E107" s="55"/>
      <c r="F107" s="284"/>
      <c r="G107" s="247"/>
      <c r="H107" s="97"/>
      <c r="I107" s="98">
        <f t="shared" si="2"/>
        <v>0</v>
      </c>
    </row>
    <row r="108" spans="1:9" ht="14.25" customHeight="1" thickBot="1">
      <c r="A108" s="42" t="s">
        <v>261</v>
      </c>
      <c r="B108" s="39" t="s">
        <v>204</v>
      </c>
      <c r="C108" s="68"/>
      <c r="D108" s="68"/>
      <c r="E108" s="53"/>
      <c r="F108" s="283"/>
      <c r="G108" s="68"/>
      <c r="H108" s="97"/>
      <c r="I108" s="98">
        <f t="shared" si="2"/>
        <v>0</v>
      </c>
    </row>
    <row r="109" spans="1:9" ht="11.25" customHeight="1" thickBot="1">
      <c r="A109" s="169" t="s">
        <v>236</v>
      </c>
      <c r="B109" s="170" t="s">
        <v>82</v>
      </c>
      <c r="C109" s="209">
        <f>C110+C127+C130+C131+C132+C133+C134+C135+C138+C129+C136</f>
        <v>166399.9</v>
      </c>
      <c r="D109" s="209">
        <f>D110+D127+D130+D131+D132+D133+D134+D135+D138+D129+D136</f>
        <v>166399.9</v>
      </c>
      <c r="E109" s="3">
        <f>E110+E127+E130+E131+E132+E133+E134+E135+E138+E129+E128+E136</f>
        <v>76887.06397999999</v>
      </c>
      <c r="F109" s="43">
        <f>F110+F127+F130+F131+F132+F133+F134+F135+F138+F129+F128</f>
        <v>0</v>
      </c>
      <c r="G109" s="3">
        <f>G110+G127+G130+G131+G132+G133+G134+G135+G138+G129+G128+G137+G136</f>
        <v>76546.45045</v>
      </c>
      <c r="H109" s="97">
        <f t="shared" si="3"/>
        <v>46.20619602535819</v>
      </c>
      <c r="I109" s="98">
        <f t="shared" si="2"/>
        <v>-89512.83602</v>
      </c>
    </row>
    <row r="110" spans="1:9" ht="11.25" customHeight="1" thickBot="1">
      <c r="A110" s="168" t="s">
        <v>83</v>
      </c>
      <c r="B110" s="291" t="s">
        <v>237</v>
      </c>
      <c r="C110" s="208">
        <f>C113+C114+C119+C122+C121+C112+C111+C120+C115+C123+C124+C117+C118+C125+C126</f>
        <v>124432.5</v>
      </c>
      <c r="D110" s="208">
        <f>D113+D114+D119+D122+D121+D112+D111+D120+D115+D123+D124+D117+D118+D125+D126</f>
        <v>124432.5</v>
      </c>
      <c r="E110" s="1">
        <f>E113+E114+E119+E122+E121+E112+E111+E120+E115+E123+E124+E117+E118+E125+E126</f>
        <v>58104.6628</v>
      </c>
      <c r="F110" s="225">
        <f>F113+F114+F119+F122+F121+F112+F111+F120+F115+F123+F124+F117+F118+F125</f>
        <v>0</v>
      </c>
      <c r="G110" s="1">
        <f>G113+G114+G119+G122+G121+G112+G111+G120+G115+G123+G124+G117+G118+G125+G126</f>
        <v>59731.35633</v>
      </c>
      <c r="H110" s="97">
        <f t="shared" si="3"/>
        <v>46.69572884897434</v>
      </c>
      <c r="I110" s="98">
        <f t="shared" si="2"/>
        <v>-66327.83720000001</v>
      </c>
    </row>
    <row r="111" spans="1:9" ht="25.5" customHeight="1" thickBot="1">
      <c r="A111" s="125" t="s">
        <v>235</v>
      </c>
      <c r="B111" s="192" t="s">
        <v>105</v>
      </c>
      <c r="C111" s="216">
        <v>1411.8</v>
      </c>
      <c r="D111" s="216">
        <v>1411.8</v>
      </c>
      <c r="E111" s="54">
        <v>58104.6628</v>
      </c>
      <c r="F111" s="178"/>
      <c r="G111" s="54"/>
      <c r="H111" s="97">
        <f t="shared" si="3"/>
        <v>4115.6440572319025</v>
      </c>
      <c r="I111" s="98">
        <f t="shared" si="2"/>
        <v>56692.862799999995</v>
      </c>
    </row>
    <row r="112" spans="1:9" ht="11.25" customHeight="1" thickBot="1">
      <c r="A112" s="125" t="s">
        <v>235</v>
      </c>
      <c r="B112" s="193" t="s">
        <v>109</v>
      </c>
      <c r="C112" s="216">
        <v>18</v>
      </c>
      <c r="D112" s="216">
        <v>18</v>
      </c>
      <c r="E112" s="54"/>
      <c r="F112" s="178"/>
      <c r="G112" s="54">
        <v>18</v>
      </c>
      <c r="H112" s="97">
        <f t="shared" si="3"/>
        <v>0</v>
      </c>
      <c r="I112" s="98">
        <f t="shared" si="2"/>
        <v>-18</v>
      </c>
    </row>
    <row r="113" spans="1:9" ht="11.25" customHeight="1" thickBot="1">
      <c r="A113" s="125" t="s">
        <v>235</v>
      </c>
      <c r="B113" s="193" t="s">
        <v>169</v>
      </c>
      <c r="C113" s="216"/>
      <c r="D113" s="216"/>
      <c r="E113" s="54"/>
      <c r="F113" s="108"/>
      <c r="G113" s="54">
        <v>1406.4</v>
      </c>
      <c r="H113" s="97"/>
      <c r="I113" s="98">
        <f t="shared" si="2"/>
        <v>0</v>
      </c>
    </row>
    <row r="114" spans="1:9" ht="11.25" customHeight="1" thickBot="1">
      <c r="A114" s="125" t="s">
        <v>235</v>
      </c>
      <c r="B114" s="194" t="s">
        <v>168</v>
      </c>
      <c r="C114" s="212">
        <v>89758.7</v>
      </c>
      <c r="D114" s="212">
        <v>89758.7</v>
      </c>
      <c r="E114" s="53"/>
      <c r="F114" s="179"/>
      <c r="G114" s="53">
        <v>43921</v>
      </c>
      <c r="H114" s="97">
        <f t="shared" si="3"/>
        <v>0</v>
      </c>
      <c r="I114" s="98">
        <f t="shared" si="2"/>
        <v>-89758.7</v>
      </c>
    </row>
    <row r="115" spans="1:9" ht="11.25" customHeight="1" thickBot="1">
      <c r="A115" s="125" t="s">
        <v>235</v>
      </c>
      <c r="B115" s="194" t="s">
        <v>142</v>
      </c>
      <c r="C115" s="212">
        <v>15412.8</v>
      </c>
      <c r="D115" s="212">
        <v>15412.8</v>
      </c>
      <c r="E115" s="53"/>
      <c r="F115" s="179"/>
      <c r="G115" s="53">
        <v>7475</v>
      </c>
      <c r="H115" s="97">
        <f t="shared" si="3"/>
        <v>0</v>
      </c>
      <c r="I115" s="98">
        <f t="shared" si="2"/>
        <v>-15412.8</v>
      </c>
    </row>
    <row r="116" spans="3:9" ht="1.5" customHeight="1" hidden="1">
      <c r="C116" s="151"/>
      <c r="D116" s="151"/>
      <c r="E116" s="55"/>
      <c r="H116" s="97" t="e">
        <f t="shared" si="3"/>
        <v>#DIV/0!</v>
      </c>
      <c r="I116" s="98">
        <f t="shared" si="2"/>
        <v>0</v>
      </c>
    </row>
    <row r="117" spans="1:9" ht="12" customHeight="1" thickBot="1">
      <c r="A117" s="125" t="s">
        <v>235</v>
      </c>
      <c r="B117" s="194" t="s">
        <v>220</v>
      </c>
      <c r="C117" s="212">
        <v>416.2</v>
      </c>
      <c r="D117" s="212">
        <v>416.2</v>
      </c>
      <c r="E117" s="53"/>
      <c r="F117" s="179"/>
      <c r="G117" s="53">
        <v>233.68853</v>
      </c>
      <c r="H117" s="97">
        <f t="shared" si="3"/>
        <v>0</v>
      </c>
      <c r="I117" s="98">
        <f t="shared" si="2"/>
        <v>-416.2</v>
      </c>
    </row>
    <row r="118" spans="1:9" ht="9.75" customHeight="1" thickBot="1">
      <c r="A118" s="125" t="s">
        <v>235</v>
      </c>
      <c r="B118" s="121" t="s">
        <v>221</v>
      </c>
      <c r="C118" s="212">
        <v>150.5</v>
      </c>
      <c r="D118" s="212">
        <v>150.5</v>
      </c>
      <c r="E118" s="53"/>
      <c r="F118" s="179"/>
      <c r="G118" s="53"/>
      <c r="H118" s="97">
        <f t="shared" si="3"/>
        <v>0</v>
      </c>
      <c r="I118" s="98">
        <f t="shared" si="2"/>
        <v>-150.5</v>
      </c>
    </row>
    <row r="119" spans="1:9" ht="11.25" customHeight="1" thickBot="1">
      <c r="A119" s="125" t="s">
        <v>235</v>
      </c>
      <c r="B119" s="194" t="s">
        <v>84</v>
      </c>
      <c r="C119" s="212"/>
      <c r="D119" s="212"/>
      <c r="E119" s="53"/>
      <c r="F119" s="179"/>
      <c r="G119" s="81"/>
      <c r="H119" s="97"/>
      <c r="I119" s="98">
        <f t="shared" si="2"/>
        <v>0</v>
      </c>
    </row>
    <row r="120" spans="1:9" ht="11.25" customHeight="1" thickBot="1">
      <c r="A120" s="125" t="s">
        <v>235</v>
      </c>
      <c r="B120" s="194" t="s">
        <v>127</v>
      </c>
      <c r="C120" s="212"/>
      <c r="D120" s="212"/>
      <c r="E120" s="53"/>
      <c r="F120" s="179"/>
      <c r="G120" s="81"/>
      <c r="H120" s="97"/>
      <c r="I120" s="98">
        <f t="shared" si="2"/>
        <v>0</v>
      </c>
    </row>
    <row r="121" spans="1:9" ht="11.25" customHeight="1" thickBot="1">
      <c r="A121" s="125" t="s">
        <v>235</v>
      </c>
      <c r="B121" s="194" t="s">
        <v>85</v>
      </c>
      <c r="C121" s="212">
        <v>1160.9</v>
      </c>
      <c r="D121" s="212">
        <v>1160.9</v>
      </c>
      <c r="E121" s="53"/>
      <c r="F121" s="285"/>
      <c r="G121" s="68"/>
      <c r="H121" s="97">
        <f t="shared" si="3"/>
        <v>0</v>
      </c>
      <c r="I121" s="98">
        <f t="shared" si="2"/>
        <v>-1160.9</v>
      </c>
    </row>
    <row r="122" spans="1:9" ht="11.25" customHeight="1" thickBot="1">
      <c r="A122" s="125" t="s">
        <v>235</v>
      </c>
      <c r="B122" s="194" t="s">
        <v>167</v>
      </c>
      <c r="C122" s="212"/>
      <c r="D122" s="212"/>
      <c r="E122" s="53"/>
      <c r="F122" s="179"/>
      <c r="G122" s="81"/>
      <c r="H122" s="97"/>
      <c r="I122" s="98">
        <f t="shared" si="2"/>
        <v>0</v>
      </c>
    </row>
    <row r="123" spans="1:9" ht="27" customHeight="1" thickBot="1">
      <c r="A123" s="125" t="s">
        <v>235</v>
      </c>
      <c r="B123" s="121" t="s">
        <v>196</v>
      </c>
      <c r="C123" s="210"/>
      <c r="D123" s="210"/>
      <c r="E123" s="47"/>
      <c r="F123" s="173"/>
      <c r="G123" s="83"/>
      <c r="H123" s="97"/>
      <c r="I123" s="98">
        <f t="shared" si="2"/>
        <v>0</v>
      </c>
    </row>
    <row r="124" spans="1:9" ht="24" customHeight="1" thickBot="1">
      <c r="A124" s="125" t="s">
        <v>235</v>
      </c>
      <c r="B124" s="193" t="s">
        <v>150</v>
      </c>
      <c r="C124" s="210"/>
      <c r="D124" s="210"/>
      <c r="E124" s="47"/>
      <c r="F124" s="124"/>
      <c r="G124" s="83"/>
      <c r="H124" s="97"/>
      <c r="I124" s="98">
        <f t="shared" si="2"/>
        <v>0</v>
      </c>
    </row>
    <row r="125" spans="1:9" ht="13.5" customHeight="1" thickBot="1">
      <c r="A125" s="125" t="s">
        <v>235</v>
      </c>
      <c r="B125" s="194" t="s">
        <v>197</v>
      </c>
      <c r="C125" s="210">
        <v>13239.6</v>
      </c>
      <c r="D125" s="210">
        <v>13239.6</v>
      </c>
      <c r="E125" s="47"/>
      <c r="F125" s="124"/>
      <c r="G125" s="57">
        <v>5224.237</v>
      </c>
      <c r="H125" s="97">
        <f t="shared" si="3"/>
        <v>0</v>
      </c>
      <c r="I125" s="98">
        <f t="shared" si="2"/>
        <v>-13239.6</v>
      </c>
    </row>
    <row r="126" spans="1:9" ht="38.25" customHeight="1" thickBot="1">
      <c r="A126" s="42" t="s">
        <v>235</v>
      </c>
      <c r="B126" s="195" t="s">
        <v>108</v>
      </c>
      <c r="C126" s="217">
        <v>2864</v>
      </c>
      <c r="D126" s="217">
        <v>2864</v>
      </c>
      <c r="E126" s="53"/>
      <c r="F126" s="144"/>
      <c r="G126" s="47">
        <v>1453.0308</v>
      </c>
      <c r="H126" s="97">
        <f t="shared" si="3"/>
        <v>0</v>
      </c>
      <c r="I126" s="98">
        <f t="shared" si="2"/>
        <v>-2864</v>
      </c>
    </row>
    <row r="127" spans="1:9" ht="12.75" customHeight="1" thickBot="1">
      <c r="A127" s="130" t="s">
        <v>238</v>
      </c>
      <c r="B127" s="193" t="s">
        <v>201</v>
      </c>
      <c r="C127" s="210">
        <v>1453.2</v>
      </c>
      <c r="D127" s="210">
        <v>1453.2</v>
      </c>
      <c r="E127" s="47">
        <v>300</v>
      </c>
      <c r="F127" s="124"/>
      <c r="G127" s="47">
        <v>400</v>
      </c>
      <c r="H127" s="97">
        <f t="shared" si="3"/>
        <v>20.644095788604456</v>
      </c>
      <c r="I127" s="98">
        <f t="shared" si="2"/>
        <v>-1153.2</v>
      </c>
    </row>
    <row r="128" spans="1:9" ht="36.75" customHeight="1" thickBot="1">
      <c r="A128" s="125" t="s">
        <v>239</v>
      </c>
      <c r="B128" s="193" t="s">
        <v>216</v>
      </c>
      <c r="C128" s="210"/>
      <c r="D128" s="210"/>
      <c r="E128" s="47"/>
      <c r="F128" s="124"/>
      <c r="G128" s="47"/>
      <c r="H128" s="97"/>
      <c r="I128" s="98">
        <f t="shared" si="2"/>
        <v>0</v>
      </c>
    </row>
    <row r="129" spans="1:9" ht="40.5" customHeight="1" thickBot="1">
      <c r="A129" s="42" t="s">
        <v>239</v>
      </c>
      <c r="B129" s="195" t="s">
        <v>108</v>
      </c>
      <c r="C129" s="217">
        <v>1189.9</v>
      </c>
      <c r="D129" s="217">
        <v>1189.9</v>
      </c>
      <c r="E129" s="53"/>
      <c r="F129" s="144"/>
      <c r="G129" s="47"/>
      <c r="H129" s="97">
        <f t="shared" si="3"/>
        <v>0</v>
      </c>
      <c r="I129" s="98">
        <f t="shared" si="2"/>
        <v>-1189.9</v>
      </c>
    </row>
    <row r="130" spans="1:10" ht="11.25" customHeight="1" thickBot="1">
      <c r="A130" s="42" t="s">
        <v>240</v>
      </c>
      <c r="B130" s="196" t="s">
        <v>214</v>
      </c>
      <c r="C130" s="212">
        <v>1263.3</v>
      </c>
      <c r="D130" s="212">
        <v>1263.3</v>
      </c>
      <c r="E130" s="53">
        <v>631.65</v>
      </c>
      <c r="F130" s="285"/>
      <c r="G130" s="53">
        <v>524.05</v>
      </c>
      <c r="H130" s="97">
        <f t="shared" si="3"/>
        <v>50</v>
      </c>
      <c r="I130" s="98">
        <f t="shared" si="2"/>
        <v>-631.65</v>
      </c>
      <c r="J130" s="86"/>
    </row>
    <row r="131" spans="1:10" ht="23.25" customHeight="1" thickBot="1">
      <c r="A131" s="42" t="s">
        <v>241</v>
      </c>
      <c r="B131" s="195" t="s">
        <v>215</v>
      </c>
      <c r="C131" s="218">
        <v>155.7</v>
      </c>
      <c r="D131" s="218">
        <v>155.7</v>
      </c>
      <c r="E131" s="53">
        <v>37.60576</v>
      </c>
      <c r="F131" s="285"/>
      <c r="G131" s="53">
        <v>93.05107</v>
      </c>
      <c r="H131" s="97">
        <f t="shared" si="3"/>
        <v>24.15270391779062</v>
      </c>
      <c r="I131" s="98">
        <f t="shared" si="2"/>
        <v>-118.09423999999999</v>
      </c>
      <c r="J131" s="86"/>
    </row>
    <row r="132" spans="1:10" ht="23.25" customHeight="1" thickBot="1">
      <c r="A132" s="42" t="s">
        <v>243</v>
      </c>
      <c r="B132" s="197" t="s">
        <v>242</v>
      </c>
      <c r="C132" s="218"/>
      <c r="D132" s="218"/>
      <c r="E132" s="53"/>
      <c r="F132" s="285"/>
      <c r="G132" s="47">
        <v>2552.90684</v>
      </c>
      <c r="H132" s="97"/>
      <c r="I132" s="98">
        <f t="shared" si="2"/>
        <v>0</v>
      </c>
      <c r="J132" s="86"/>
    </row>
    <row r="133" spans="1:10" ht="45" customHeight="1" thickBot="1">
      <c r="A133" s="42" t="s">
        <v>244</v>
      </c>
      <c r="B133" s="197" t="s">
        <v>245</v>
      </c>
      <c r="C133" s="218"/>
      <c r="D133" s="218"/>
      <c r="E133" s="53"/>
      <c r="F133" s="285"/>
      <c r="G133" s="47">
        <v>534.88801</v>
      </c>
      <c r="H133" s="97"/>
      <c r="I133" s="98">
        <f t="shared" si="2"/>
        <v>0</v>
      </c>
      <c r="J133" s="86"/>
    </row>
    <row r="134" spans="1:9" ht="14.25" customHeight="1" thickBot="1">
      <c r="A134" s="42" t="s">
        <v>246</v>
      </c>
      <c r="B134" s="195" t="s">
        <v>213</v>
      </c>
      <c r="C134" s="218">
        <v>664.7</v>
      </c>
      <c r="D134" s="218">
        <v>664.7</v>
      </c>
      <c r="E134" s="53">
        <v>298.2</v>
      </c>
      <c r="F134" s="179"/>
      <c r="G134" s="68">
        <v>255.22779</v>
      </c>
      <c r="H134" s="190">
        <f t="shared" si="3"/>
        <v>44.862343914547914</v>
      </c>
      <c r="I134" s="98">
        <f t="shared" si="2"/>
        <v>-366.50000000000006</v>
      </c>
    </row>
    <row r="135" spans="1:9" ht="11.25" customHeight="1" thickBot="1">
      <c r="A135" s="42" t="s">
        <v>247</v>
      </c>
      <c r="B135" s="196" t="s">
        <v>210</v>
      </c>
      <c r="C135" s="212">
        <v>1215.6</v>
      </c>
      <c r="D135" s="212">
        <v>1215.6</v>
      </c>
      <c r="E135" s="53">
        <v>478.38474</v>
      </c>
      <c r="F135" s="285"/>
      <c r="G135" s="53">
        <v>445.97041</v>
      </c>
      <c r="H135" s="97">
        <f t="shared" si="3"/>
        <v>39.35379565646595</v>
      </c>
      <c r="I135" s="98">
        <f t="shared" si="2"/>
        <v>-737.21526</v>
      </c>
    </row>
    <row r="136" spans="1:9" ht="24.75" customHeight="1" thickBot="1">
      <c r="A136" s="42" t="s">
        <v>218</v>
      </c>
      <c r="B136" s="195" t="s">
        <v>219</v>
      </c>
      <c r="C136" s="218">
        <v>86</v>
      </c>
      <c r="D136" s="218">
        <v>86</v>
      </c>
      <c r="E136" s="53">
        <v>63.56068</v>
      </c>
      <c r="F136" s="285"/>
      <c r="G136" s="68"/>
      <c r="H136" s="97">
        <f t="shared" si="3"/>
        <v>73.90776744186046</v>
      </c>
      <c r="I136" s="98">
        <f t="shared" si="2"/>
        <v>-22.439320000000002</v>
      </c>
    </row>
    <row r="137" spans="1:9" ht="12.75" thickBot="1">
      <c r="A137" s="42"/>
      <c r="B137" s="5" t="s">
        <v>222</v>
      </c>
      <c r="C137" s="219"/>
      <c r="D137" s="219"/>
      <c r="E137" s="53"/>
      <c r="F137" s="285"/>
      <c r="G137" s="68"/>
      <c r="H137" s="97"/>
      <c r="I137" s="98">
        <f t="shared" si="2"/>
        <v>0</v>
      </c>
    </row>
    <row r="138" spans="1:9" ht="11.25" customHeight="1" thickBot="1">
      <c r="A138" s="169" t="s">
        <v>248</v>
      </c>
      <c r="B138" s="182" t="s">
        <v>86</v>
      </c>
      <c r="C138" s="209">
        <f>C139</f>
        <v>35939</v>
      </c>
      <c r="D138" s="209">
        <f>D139</f>
        <v>35939</v>
      </c>
      <c r="E138" s="3">
        <f>E139</f>
        <v>16973</v>
      </c>
      <c r="F138" s="43">
        <f>F139</f>
        <v>0</v>
      </c>
      <c r="G138" s="43">
        <f>G139</f>
        <v>12009</v>
      </c>
      <c r="H138" s="97">
        <f t="shared" si="3"/>
        <v>47.227246167116505</v>
      </c>
      <c r="I138" s="98">
        <f t="shared" si="2"/>
        <v>-18966</v>
      </c>
    </row>
    <row r="139" spans="1:9" ht="11.25" customHeight="1" thickBot="1">
      <c r="A139" s="183" t="s">
        <v>249</v>
      </c>
      <c r="B139" s="184" t="s">
        <v>87</v>
      </c>
      <c r="C139" s="220">
        <v>35939</v>
      </c>
      <c r="D139" s="220">
        <v>35939</v>
      </c>
      <c r="E139" s="55">
        <v>16973</v>
      </c>
      <c r="G139" s="55">
        <v>12009</v>
      </c>
      <c r="H139" s="97">
        <f t="shared" si="3"/>
        <v>47.227246167116505</v>
      </c>
      <c r="I139" s="98">
        <f aca="true" t="shared" si="4" ref="I139:I162">E139-C139</f>
        <v>-18966</v>
      </c>
    </row>
    <row r="140" spans="1:9" ht="11.25" customHeight="1" thickBot="1">
      <c r="A140" s="168" t="s">
        <v>88</v>
      </c>
      <c r="B140" s="291" t="s">
        <v>104</v>
      </c>
      <c r="C140" s="208">
        <f>C151+C152+C142+C146+C144</f>
        <v>37610.206</v>
      </c>
      <c r="D140" s="208">
        <f>D151+D152+D142+D146+D144</f>
        <v>37656.206</v>
      </c>
      <c r="E140" s="1">
        <f>E151+E152+E142+E146+E144+E143+E145+E149+E150+E147+E148</f>
        <v>12453.98745</v>
      </c>
      <c r="F140" s="281">
        <f>F151+F152+F142+F146+F144+F143+F145+F149+F150</f>
        <v>0</v>
      </c>
      <c r="G140" s="1">
        <f>G141+G145+G147+G151+G152+G146+G149+G150+G148</f>
        <v>9365.32676</v>
      </c>
      <c r="H140" s="97">
        <f t="shared" si="3"/>
        <v>33.11331889540834</v>
      </c>
      <c r="I140" s="98">
        <f t="shared" si="4"/>
        <v>-25156.218549999998</v>
      </c>
    </row>
    <row r="141" spans="1:9" ht="11.25" customHeight="1" thickBot="1">
      <c r="A141" s="168" t="s">
        <v>89</v>
      </c>
      <c r="B141" s="291" t="s">
        <v>104</v>
      </c>
      <c r="C141" s="208"/>
      <c r="D141" s="208"/>
      <c r="E141" s="1">
        <f>E142+E143+E145</f>
        <v>0</v>
      </c>
      <c r="F141" s="132"/>
      <c r="G141" s="1">
        <f>G142+G143+G144</f>
        <v>0</v>
      </c>
      <c r="H141" s="97"/>
      <c r="I141" s="98">
        <f t="shared" si="4"/>
        <v>0</v>
      </c>
    </row>
    <row r="142" spans="1:9" ht="11.25" customHeight="1" thickBot="1">
      <c r="A142" s="125" t="s">
        <v>89</v>
      </c>
      <c r="B142" s="198" t="s">
        <v>183</v>
      </c>
      <c r="C142" s="210"/>
      <c r="D142" s="210"/>
      <c r="E142" s="54"/>
      <c r="F142" s="108"/>
      <c r="G142" s="54"/>
      <c r="H142" s="97"/>
      <c r="I142" s="98">
        <f t="shared" si="4"/>
        <v>0</v>
      </c>
    </row>
    <row r="143" spans="1:9" ht="11.25" customHeight="1" thickBot="1">
      <c r="A143" s="125" t="s">
        <v>89</v>
      </c>
      <c r="B143" s="199" t="s">
        <v>180</v>
      </c>
      <c r="C143" s="212"/>
      <c r="D143" s="212"/>
      <c r="E143" s="54"/>
      <c r="F143" s="108"/>
      <c r="G143" s="82"/>
      <c r="H143" s="97"/>
      <c r="I143" s="98">
        <f t="shared" si="4"/>
        <v>0</v>
      </c>
    </row>
    <row r="144" spans="1:9" ht="24" customHeight="1" thickBot="1">
      <c r="A144" s="125" t="s">
        <v>89</v>
      </c>
      <c r="B144" s="121" t="s">
        <v>151</v>
      </c>
      <c r="C144" s="212"/>
      <c r="D144" s="212"/>
      <c r="E144" s="54"/>
      <c r="F144" s="108"/>
      <c r="G144" s="54"/>
      <c r="H144" s="97"/>
      <c r="I144" s="98">
        <f t="shared" si="4"/>
        <v>0</v>
      </c>
    </row>
    <row r="145" spans="1:9" ht="11.25" customHeight="1" thickBot="1">
      <c r="A145" s="125" t="s">
        <v>188</v>
      </c>
      <c r="B145" s="194" t="s">
        <v>189</v>
      </c>
      <c r="C145" s="212"/>
      <c r="D145" s="212"/>
      <c r="E145" s="54"/>
      <c r="F145" s="108"/>
      <c r="G145" s="54"/>
      <c r="H145" s="97"/>
      <c r="I145" s="98">
        <f t="shared" si="4"/>
        <v>0</v>
      </c>
    </row>
    <row r="146" spans="1:9" ht="11.25" customHeight="1" thickBot="1">
      <c r="A146" s="130" t="s">
        <v>202</v>
      </c>
      <c r="B146" s="122" t="s">
        <v>203</v>
      </c>
      <c r="C146" s="218"/>
      <c r="D146" s="218"/>
      <c r="E146" s="54"/>
      <c r="F146" s="108"/>
      <c r="G146" s="82"/>
      <c r="H146" s="97"/>
      <c r="I146" s="98">
        <f t="shared" si="4"/>
        <v>0</v>
      </c>
    </row>
    <row r="147" spans="1:9" ht="24" customHeight="1" thickBot="1">
      <c r="A147" s="130" t="s">
        <v>135</v>
      </c>
      <c r="B147" s="121" t="s">
        <v>136</v>
      </c>
      <c r="C147" s="218"/>
      <c r="D147" s="218"/>
      <c r="E147" s="53"/>
      <c r="F147" s="106"/>
      <c r="G147" s="53"/>
      <c r="H147" s="97"/>
      <c r="I147" s="98">
        <f t="shared" si="4"/>
        <v>0</v>
      </c>
    </row>
    <row r="148" spans="1:9" ht="25.5" customHeight="1" thickBot="1">
      <c r="A148" s="118" t="s">
        <v>137</v>
      </c>
      <c r="B148" s="121" t="s">
        <v>138</v>
      </c>
      <c r="C148" s="221"/>
      <c r="D148" s="221"/>
      <c r="E148" s="47"/>
      <c r="F148" s="124"/>
      <c r="G148" s="47"/>
      <c r="H148" s="97"/>
      <c r="I148" s="98">
        <f t="shared" si="4"/>
        <v>0</v>
      </c>
    </row>
    <row r="149" spans="1:9" ht="11.25" customHeight="1" thickBot="1">
      <c r="A149" s="130" t="s">
        <v>190</v>
      </c>
      <c r="B149" s="200" t="s">
        <v>191</v>
      </c>
      <c r="C149" s="211"/>
      <c r="D149" s="211"/>
      <c r="E149" s="55"/>
      <c r="F149" s="112"/>
      <c r="G149" s="80"/>
      <c r="H149" s="97"/>
      <c r="I149" s="98">
        <f t="shared" si="4"/>
        <v>0</v>
      </c>
    </row>
    <row r="150" spans="1:9" ht="11.25" customHeight="1" thickBot="1">
      <c r="A150" s="130" t="s">
        <v>192</v>
      </c>
      <c r="B150" s="201" t="s">
        <v>193</v>
      </c>
      <c r="C150" s="211"/>
      <c r="D150" s="211"/>
      <c r="E150" s="55"/>
      <c r="F150" s="112"/>
      <c r="G150" s="55"/>
      <c r="H150" s="97"/>
      <c r="I150" s="98">
        <f t="shared" si="4"/>
        <v>0</v>
      </c>
    </row>
    <row r="151" spans="1:9" ht="11.25" customHeight="1" thickBot="1">
      <c r="A151" s="168" t="s">
        <v>274</v>
      </c>
      <c r="B151" s="202" t="s">
        <v>101</v>
      </c>
      <c r="C151" s="208">
        <v>37610.206</v>
      </c>
      <c r="D151" s="208">
        <v>37656.206</v>
      </c>
      <c r="E151" s="1">
        <v>12453.98745</v>
      </c>
      <c r="F151" s="132"/>
      <c r="G151" s="1">
        <v>9365.32676</v>
      </c>
      <c r="H151" s="97">
        <f>E151/C151*100</f>
        <v>33.11331889540834</v>
      </c>
      <c r="I151" s="98">
        <f t="shared" si="4"/>
        <v>-25156.218549999998</v>
      </c>
    </row>
    <row r="152" spans="1:9" ht="11.25" customHeight="1" thickBot="1">
      <c r="A152" s="113" t="s">
        <v>90</v>
      </c>
      <c r="B152" s="203" t="s">
        <v>177</v>
      </c>
      <c r="C152" s="222">
        <f>C155+C153+C156</f>
        <v>0</v>
      </c>
      <c r="D152" s="222">
        <f>D155+D153+D156</f>
        <v>0</v>
      </c>
      <c r="E152" s="45">
        <f>E155+E153+E156+E154+E157</f>
        <v>0</v>
      </c>
      <c r="F152" s="156"/>
      <c r="G152" s="45">
        <f>G155+G153+G156+G154+G157</f>
        <v>0</v>
      </c>
      <c r="H152" s="97"/>
      <c r="I152" s="98">
        <f t="shared" si="4"/>
        <v>0</v>
      </c>
    </row>
    <row r="153" spans="1:9" ht="24" customHeight="1" thickBot="1">
      <c r="A153" s="125" t="s">
        <v>91</v>
      </c>
      <c r="B153" s="193" t="s">
        <v>198</v>
      </c>
      <c r="C153" s="216"/>
      <c r="D153" s="216"/>
      <c r="E153" s="54"/>
      <c r="F153" s="101"/>
      <c r="G153" s="54"/>
      <c r="H153" s="97"/>
      <c r="I153" s="98">
        <f t="shared" si="4"/>
        <v>0</v>
      </c>
    </row>
    <row r="154" spans="1:9" ht="25.5" customHeight="1" thickBot="1">
      <c r="A154" s="125" t="s">
        <v>91</v>
      </c>
      <c r="B154" s="193" t="s">
        <v>186</v>
      </c>
      <c r="C154" s="216"/>
      <c r="D154" s="216"/>
      <c r="E154" s="54"/>
      <c r="F154" s="101"/>
      <c r="G154" s="54"/>
      <c r="H154" s="97"/>
      <c r="I154" s="98">
        <f t="shared" si="4"/>
        <v>0</v>
      </c>
    </row>
    <row r="155" spans="1:9" ht="11.25" customHeight="1" thickBot="1">
      <c r="A155" s="125" t="s">
        <v>91</v>
      </c>
      <c r="B155" s="204" t="s">
        <v>178</v>
      </c>
      <c r="C155" s="210"/>
      <c r="D155" s="210"/>
      <c r="E155" s="54"/>
      <c r="F155" s="108"/>
      <c r="G155" s="54"/>
      <c r="H155" s="97"/>
      <c r="I155" s="98">
        <f t="shared" si="4"/>
        <v>0</v>
      </c>
    </row>
    <row r="156" spans="1:9" ht="11.25" customHeight="1" thickBot="1">
      <c r="A156" s="125" t="s">
        <v>91</v>
      </c>
      <c r="B156" s="121" t="s">
        <v>185</v>
      </c>
      <c r="C156" s="214"/>
      <c r="D156" s="214"/>
      <c r="E156" s="54"/>
      <c r="F156" s="108"/>
      <c r="G156" s="54"/>
      <c r="H156" s="97"/>
      <c r="I156" s="98">
        <f t="shared" si="4"/>
        <v>0</v>
      </c>
    </row>
    <row r="157" spans="1:9" ht="11.25" customHeight="1" thickBot="1">
      <c r="A157" s="125" t="s">
        <v>91</v>
      </c>
      <c r="B157" s="200" t="s">
        <v>208</v>
      </c>
      <c r="C157" s="214"/>
      <c r="D157" s="214"/>
      <c r="E157" s="54"/>
      <c r="F157" s="108"/>
      <c r="G157" s="54"/>
      <c r="H157" s="97"/>
      <c r="I157" s="98">
        <f t="shared" si="4"/>
        <v>0</v>
      </c>
    </row>
    <row r="158" spans="1:9" ht="11.25" customHeight="1" thickBot="1">
      <c r="A158" s="185" t="s">
        <v>120</v>
      </c>
      <c r="B158" s="205" t="s">
        <v>117</v>
      </c>
      <c r="C158" s="223"/>
      <c r="D158" s="223"/>
      <c r="E158" s="61"/>
      <c r="F158" s="108"/>
      <c r="G158" s="61"/>
      <c r="H158" s="97"/>
      <c r="I158" s="98">
        <f t="shared" si="4"/>
        <v>0</v>
      </c>
    </row>
    <row r="159" spans="1:9" ht="11.25" customHeight="1" thickBot="1">
      <c r="A159" s="185" t="s">
        <v>113</v>
      </c>
      <c r="B159" s="206" t="s">
        <v>70</v>
      </c>
      <c r="C159" s="223"/>
      <c r="D159" s="223"/>
      <c r="E159" s="48">
        <v>2.5085</v>
      </c>
      <c r="F159" s="186"/>
      <c r="G159" s="48">
        <v>4</v>
      </c>
      <c r="H159" s="97"/>
      <c r="I159" s="98">
        <f t="shared" si="4"/>
        <v>2.5085</v>
      </c>
    </row>
    <row r="160" spans="1:9" ht="11.25" customHeight="1" thickBot="1">
      <c r="A160" s="118" t="s">
        <v>139</v>
      </c>
      <c r="B160" s="207" t="s">
        <v>166</v>
      </c>
      <c r="C160" s="215"/>
      <c r="D160" s="215"/>
      <c r="E160" s="53">
        <v>5.67416</v>
      </c>
      <c r="F160" s="106"/>
      <c r="G160" s="53"/>
      <c r="H160" s="97"/>
      <c r="I160" s="98">
        <f t="shared" si="4"/>
        <v>5.67416</v>
      </c>
    </row>
    <row r="161" spans="1:9" ht="11.25" customHeight="1" thickBot="1">
      <c r="A161" s="185" t="s">
        <v>114</v>
      </c>
      <c r="B161" s="206" t="s">
        <v>71</v>
      </c>
      <c r="C161" s="224"/>
      <c r="D161" s="224"/>
      <c r="E161" s="48">
        <v>-0.00128</v>
      </c>
      <c r="F161" s="186"/>
      <c r="G161" s="48">
        <v>-3.98384</v>
      </c>
      <c r="H161" s="97"/>
      <c r="I161" s="98">
        <f t="shared" si="4"/>
        <v>-0.00128</v>
      </c>
    </row>
    <row r="162" spans="1:9" ht="11.25" customHeight="1" thickBot="1">
      <c r="A162" s="168"/>
      <c r="B162" s="291" t="s">
        <v>92</v>
      </c>
      <c r="C162" s="208">
        <f>C8+C85</f>
        <v>407134.506</v>
      </c>
      <c r="D162" s="208">
        <f>D8+D85</f>
        <v>416753.746</v>
      </c>
      <c r="E162" s="1">
        <f>E85+E8</f>
        <v>194013.40326999998</v>
      </c>
      <c r="F162" s="225">
        <f>F85+F8</f>
        <v>0</v>
      </c>
      <c r="G162" s="1">
        <f>G8+G85</f>
        <v>163603.47095000002</v>
      </c>
      <c r="H162" s="97">
        <f>E162/C162*100</f>
        <v>47.653392284563566</v>
      </c>
      <c r="I162" s="98">
        <f t="shared" si="4"/>
        <v>-213121.10273</v>
      </c>
    </row>
    <row r="163" spans="1:9" ht="11.25" customHeight="1">
      <c r="A163" s="40"/>
      <c r="B163" s="49"/>
      <c r="C163" s="49"/>
      <c r="D163" s="49"/>
      <c r="F163" s="84"/>
      <c r="G163" s="84"/>
      <c r="H163" s="187"/>
      <c r="I163" s="188"/>
    </row>
    <row r="164" spans="1:8" ht="11.25" customHeight="1">
      <c r="A164" s="52" t="s">
        <v>199</v>
      </c>
      <c r="B164" s="52"/>
      <c r="C164" s="50"/>
      <c r="D164" s="50"/>
      <c r="E164" s="76"/>
      <c r="F164" s="187"/>
      <c r="G164" s="76"/>
      <c r="H164" s="52"/>
    </row>
    <row r="165" spans="1:8" ht="11.25" customHeight="1">
      <c r="A165" s="52" t="s">
        <v>175</v>
      </c>
      <c r="B165" s="51"/>
      <c r="C165" s="51"/>
      <c r="D165" s="51"/>
      <c r="E165" s="76" t="s">
        <v>200</v>
      </c>
      <c r="F165" s="85"/>
      <c r="G165" s="85"/>
      <c r="H165" s="52"/>
    </row>
    <row r="166" spans="1:8" ht="11.25" customHeight="1">
      <c r="A166" s="52"/>
      <c r="B166" s="51"/>
      <c r="C166" s="51"/>
      <c r="D166" s="51"/>
      <c r="E166" s="76"/>
      <c r="F166" s="85"/>
      <c r="G166" s="85"/>
      <c r="H166" s="52"/>
    </row>
    <row r="167" spans="1:7" ht="11.25" customHeight="1">
      <c r="A167" s="189" t="s">
        <v>264</v>
      </c>
      <c r="B167" s="52"/>
      <c r="C167" s="52"/>
      <c r="D167" s="52"/>
      <c r="E167" s="77"/>
      <c r="F167" s="86"/>
      <c r="G167" s="77"/>
    </row>
    <row r="168" spans="1:7" ht="11.25" customHeight="1">
      <c r="A168" s="189" t="s">
        <v>176</v>
      </c>
      <c r="C168" s="52"/>
      <c r="D168" s="52"/>
      <c r="E168" s="77"/>
      <c r="F168" s="86"/>
      <c r="G168" s="86"/>
    </row>
    <row r="169" spans="1:6" ht="11.25" customHeight="1">
      <c r="A169" s="40"/>
      <c r="F169" s="2"/>
    </row>
    <row r="170" ht="11.25" customHeight="1">
      <c r="A170" s="40"/>
    </row>
    <row r="171" ht="11.25" customHeight="1">
      <c r="A171" s="40"/>
    </row>
    <row r="172" ht="11.25" customHeight="1">
      <c r="A172" s="40"/>
    </row>
    <row r="173" ht="11.25" customHeight="1">
      <c r="A173" s="40"/>
    </row>
    <row r="174" ht="11.25" customHeight="1">
      <c r="A174" s="40"/>
    </row>
    <row r="175" ht="11.25" customHeight="1">
      <c r="A175" s="40"/>
    </row>
  </sheetData>
  <sheetProtection/>
  <mergeCells count="1">
    <mergeCell ref="H5:I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81"/>
  <sheetViews>
    <sheetView tabSelected="1" zoomScale="120" zoomScaleNormal="120" zoomScalePageLayoutView="0" workbookViewId="0" topLeftCell="A144">
      <selection activeCell="D162" sqref="D162"/>
    </sheetView>
  </sheetViews>
  <sheetFormatPr defaultColWidth="9.00390625" defaultRowHeight="12.75"/>
  <cols>
    <col min="1" max="1" width="21.25390625" style="102" customWidth="1"/>
    <col min="2" max="2" width="74.125" style="40" customWidth="1"/>
    <col min="3" max="3" width="11.125" style="40" customWidth="1"/>
    <col min="4" max="4" width="11.125" style="38" customWidth="1"/>
    <col min="5" max="5" width="11.75390625" style="327" customWidth="1"/>
    <col min="6" max="6" width="11.00390625" style="40" hidden="1" customWidth="1"/>
    <col min="7" max="7" width="10.875" style="38" customWidth="1"/>
    <col min="8" max="8" width="8.375" style="40" customWidth="1"/>
    <col min="9" max="9" width="11.625" style="40" customWidth="1"/>
    <col min="10" max="16384" width="9.125" style="87" customWidth="1"/>
  </cols>
  <sheetData>
    <row r="1" spans="1:4" ht="11.25" customHeight="1">
      <c r="A1" s="40"/>
      <c r="B1" s="58" t="s">
        <v>211</v>
      </c>
      <c r="C1" s="58"/>
      <c r="D1" s="20"/>
    </row>
    <row r="2" spans="1:4" ht="11.25" customHeight="1">
      <c r="A2" s="40"/>
      <c r="B2" s="58" t="s">
        <v>0</v>
      </c>
      <c r="C2" s="58"/>
      <c r="D2" s="20"/>
    </row>
    <row r="3" spans="1:7" ht="11.25" customHeight="1">
      <c r="A3" s="40"/>
      <c r="B3" s="58" t="s">
        <v>1</v>
      </c>
      <c r="C3" s="58"/>
      <c r="D3" s="20"/>
      <c r="E3" s="328"/>
      <c r="G3" s="308"/>
    </row>
    <row r="4" spans="1:9" ht="11.25" customHeight="1" thickBot="1">
      <c r="A4" s="40"/>
      <c r="B4" s="58" t="s">
        <v>290</v>
      </c>
      <c r="C4" s="58"/>
      <c r="D4" s="20"/>
      <c r="H4" s="49"/>
      <c r="I4" s="49"/>
    </row>
    <row r="5" spans="1:9" s="86" customFormat="1" ht="11.25" customHeight="1" thickBot="1">
      <c r="A5" s="88" t="s">
        <v>2</v>
      </c>
      <c r="B5" s="89"/>
      <c r="C5" s="59" t="s">
        <v>118</v>
      </c>
      <c r="D5" s="21" t="s">
        <v>217</v>
      </c>
      <c r="E5" s="329" t="s">
        <v>3</v>
      </c>
      <c r="F5" s="90"/>
      <c r="G5" s="21" t="s">
        <v>3</v>
      </c>
      <c r="H5" s="325" t="s">
        <v>97</v>
      </c>
      <c r="I5" s="326"/>
    </row>
    <row r="6" spans="1:9" s="86" customFormat="1" ht="11.25" customHeight="1">
      <c r="A6" s="91" t="s">
        <v>4</v>
      </c>
      <c r="B6" s="60" t="s">
        <v>5</v>
      </c>
      <c r="C6" s="60" t="s">
        <v>96</v>
      </c>
      <c r="D6" s="22" t="s">
        <v>96</v>
      </c>
      <c r="E6" s="302" t="s">
        <v>291</v>
      </c>
      <c r="F6" s="71" t="s">
        <v>257</v>
      </c>
      <c r="G6" s="302" t="s">
        <v>291</v>
      </c>
      <c r="H6" s="59" t="s">
        <v>8</v>
      </c>
      <c r="I6" s="89" t="s">
        <v>9</v>
      </c>
    </row>
    <row r="7" spans="1:9" ht="11.25" customHeight="1" thickBot="1">
      <c r="A7" s="92" t="s">
        <v>7</v>
      </c>
      <c r="B7" s="93"/>
      <c r="C7" s="60" t="s">
        <v>6</v>
      </c>
      <c r="D7" s="22" t="s">
        <v>6</v>
      </c>
      <c r="E7" s="330">
        <v>2018</v>
      </c>
      <c r="G7" s="22">
        <v>2017</v>
      </c>
      <c r="H7" s="94"/>
      <c r="I7" s="94"/>
    </row>
    <row r="8" spans="1:9" s="52" customFormat="1" ht="11.25" customHeight="1" thickBot="1">
      <c r="A8" s="95" t="s">
        <v>10</v>
      </c>
      <c r="B8" s="96" t="s">
        <v>11</v>
      </c>
      <c r="C8" s="1">
        <f>C9+C15+C24+C48+C60+C86+C36+C58+C56</f>
        <v>69299</v>
      </c>
      <c r="D8" s="6">
        <f>D9+D15+D24+D48+D60+D86+D36+D58+D56</f>
        <v>71183</v>
      </c>
      <c r="E8" s="6">
        <f>E9+E15+E24+E48+E60+E86+E36+E58+E56+E34+E55+E57</f>
        <v>38381.136300000006</v>
      </c>
      <c r="F8" s="1">
        <f>F9+F15+F24+F48+F60+F86+F36+F58+F56</f>
        <v>0</v>
      </c>
      <c r="G8" s="6">
        <f>G9+G15+G24+G48+G60+G86+G36+G58+G56+G14+G34</f>
        <v>30487.43213</v>
      </c>
      <c r="H8" s="97">
        <f>E8/C8*100</f>
        <v>55.38483426889278</v>
      </c>
      <c r="I8" s="98">
        <f>E8-C8</f>
        <v>-30917.863699999994</v>
      </c>
    </row>
    <row r="9" spans="1:9" s="51" customFormat="1" ht="15" customHeight="1" thickBot="1">
      <c r="A9" s="99" t="s">
        <v>12</v>
      </c>
      <c r="B9" s="100" t="s">
        <v>13</v>
      </c>
      <c r="C9" s="61">
        <f>C10</f>
        <v>44856</v>
      </c>
      <c r="D9" s="7">
        <f>D10</f>
        <v>44856</v>
      </c>
      <c r="E9" s="7">
        <f>E10</f>
        <v>26150.33926</v>
      </c>
      <c r="F9" s="101">
        <f>F10</f>
        <v>0</v>
      </c>
      <c r="G9" s="7">
        <f>G10</f>
        <v>18940.70006</v>
      </c>
      <c r="H9" s="97">
        <f aca="true" t="shared" si="0" ref="H9:H76">E9/C9*100</f>
        <v>58.29841996611379</v>
      </c>
      <c r="I9" s="98">
        <f aca="true" t="shared" si="1" ref="I9:I77">E9-C9</f>
        <v>-18705.66074</v>
      </c>
    </row>
    <row r="10" spans="1:9" ht="11.25" customHeight="1" thickBot="1">
      <c r="A10" s="102" t="s">
        <v>14</v>
      </c>
      <c r="B10" s="103" t="s">
        <v>15</v>
      </c>
      <c r="C10" s="55">
        <f>C11+C12+C13</f>
        <v>44856</v>
      </c>
      <c r="D10" s="8">
        <f>D11+D12+D13</f>
        <v>44856</v>
      </c>
      <c r="E10" s="8">
        <f>E11+E12+E13</f>
        <v>26150.33926</v>
      </c>
      <c r="F10" s="55">
        <f>F11+F12+F13</f>
        <v>0</v>
      </c>
      <c r="G10" s="8">
        <v>18940.70006</v>
      </c>
      <c r="H10" s="97">
        <f t="shared" si="0"/>
        <v>58.29841996611379</v>
      </c>
      <c r="I10" s="98">
        <f t="shared" si="1"/>
        <v>-18705.66074</v>
      </c>
    </row>
    <row r="11" spans="1:9" ht="26.25" customHeight="1" thickBot="1">
      <c r="A11" s="104" t="s">
        <v>121</v>
      </c>
      <c r="B11" s="105" t="s">
        <v>130</v>
      </c>
      <c r="C11" s="53">
        <v>44575</v>
      </c>
      <c r="D11" s="9">
        <v>44575</v>
      </c>
      <c r="E11" s="9">
        <v>26001.14548</v>
      </c>
      <c r="F11" s="106"/>
      <c r="G11" s="9">
        <v>18755.59937</v>
      </c>
      <c r="H11" s="97">
        <f t="shared" si="0"/>
        <v>58.33122934380258</v>
      </c>
      <c r="I11" s="98">
        <f t="shared" si="1"/>
        <v>-18573.85452</v>
      </c>
    </row>
    <row r="12" spans="1:9" ht="48" customHeight="1" thickBot="1">
      <c r="A12" s="104" t="s">
        <v>122</v>
      </c>
      <c r="B12" s="107" t="s">
        <v>131</v>
      </c>
      <c r="C12" s="54">
        <v>113</v>
      </c>
      <c r="D12" s="10">
        <v>113</v>
      </c>
      <c r="E12" s="10">
        <v>91.93185</v>
      </c>
      <c r="F12" s="108"/>
      <c r="G12" s="10">
        <v>40.84814</v>
      </c>
      <c r="H12" s="97">
        <f t="shared" si="0"/>
        <v>81.35561946902654</v>
      </c>
      <c r="I12" s="98">
        <f t="shared" si="1"/>
        <v>-21.068150000000003</v>
      </c>
    </row>
    <row r="13" spans="1:9" ht="24" customHeight="1" thickBot="1">
      <c r="A13" s="104" t="s">
        <v>123</v>
      </c>
      <c r="B13" s="109" t="s">
        <v>124</v>
      </c>
      <c r="C13" s="53">
        <v>168</v>
      </c>
      <c r="D13" s="9">
        <v>168</v>
      </c>
      <c r="E13" s="9">
        <v>57.26193</v>
      </c>
      <c r="F13" s="106"/>
      <c r="G13" s="9">
        <v>144.25255</v>
      </c>
      <c r="H13" s="97">
        <f t="shared" si="0"/>
        <v>34.08448214285714</v>
      </c>
      <c r="I13" s="98">
        <f t="shared" si="1"/>
        <v>-110.73807</v>
      </c>
    </row>
    <row r="14" spans="1:9" ht="15" customHeight="1" thickBot="1">
      <c r="A14" s="110" t="s">
        <v>141</v>
      </c>
      <c r="B14" s="111" t="s">
        <v>140</v>
      </c>
      <c r="C14" s="55"/>
      <c r="D14" s="8"/>
      <c r="E14" s="8"/>
      <c r="F14" s="112"/>
      <c r="G14" s="309"/>
      <c r="H14" s="97"/>
      <c r="I14" s="98">
        <f t="shared" si="1"/>
        <v>0</v>
      </c>
    </row>
    <row r="15" spans="1:9" s="116" customFormat="1" ht="11.25" customHeight="1" thickBot="1">
      <c r="A15" s="113" t="s">
        <v>16</v>
      </c>
      <c r="B15" s="114" t="s">
        <v>17</v>
      </c>
      <c r="C15" s="1">
        <f>C16+C21+C22+C23</f>
        <v>14459</v>
      </c>
      <c r="D15" s="6">
        <f>D16+D21+D22+D23</f>
        <v>14459</v>
      </c>
      <c r="E15" s="6">
        <f>E16+E21+E22+E23</f>
        <v>7305.04278</v>
      </c>
      <c r="F15" s="168">
        <f>F16+F21+F22+F23</f>
        <v>0</v>
      </c>
      <c r="G15" s="6">
        <f>G16+G21+G22+G23</f>
        <v>7482.640009999999</v>
      </c>
      <c r="H15" s="97">
        <f t="shared" si="0"/>
        <v>50.52246199598866</v>
      </c>
      <c r="I15" s="98">
        <f t="shared" si="1"/>
        <v>-7153.95722</v>
      </c>
    </row>
    <row r="16" spans="1:9" s="116" customFormat="1" ht="11.25" customHeight="1" thickBot="1">
      <c r="A16" s="102" t="s">
        <v>93</v>
      </c>
      <c r="B16" s="117" t="s">
        <v>102</v>
      </c>
      <c r="C16" s="54">
        <f>C17+C18+C19</f>
        <v>10775</v>
      </c>
      <c r="D16" s="10">
        <f>D17+D18+D19</f>
        <v>10775</v>
      </c>
      <c r="E16" s="10">
        <f>E17+E18+E19</f>
        <v>4883.45789</v>
      </c>
      <c r="F16" s="191">
        <f>F17+F18</f>
        <v>0</v>
      </c>
      <c r="G16" s="10">
        <f>G17+G18+G19</f>
        <v>4716.71076</v>
      </c>
      <c r="H16" s="97">
        <f t="shared" si="0"/>
        <v>45.32211498839907</v>
      </c>
      <c r="I16" s="98">
        <f t="shared" si="1"/>
        <v>-5891.54211</v>
      </c>
    </row>
    <row r="17" spans="1:9" s="116" customFormat="1" ht="15.75" customHeight="1" thickBot="1">
      <c r="A17" s="118" t="s">
        <v>94</v>
      </c>
      <c r="B17" s="119" t="s">
        <v>103</v>
      </c>
      <c r="C17" s="62">
        <v>6267</v>
      </c>
      <c r="D17" s="23">
        <v>6267</v>
      </c>
      <c r="E17" s="9">
        <v>1926.82558</v>
      </c>
      <c r="F17" s="120"/>
      <c r="G17" s="9">
        <v>2375.56085</v>
      </c>
      <c r="H17" s="97">
        <f t="shared" si="0"/>
        <v>30.74558129886708</v>
      </c>
      <c r="I17" s="98">
        <f t="shared" si="1"/>
        <v>-4340.17442</v>
      </c>
    </row>
    <row r="18" spans="1:9" ht="26.25" customHeight="1" thickBot="1">
      <c r="A18" s="118" t="s">
        <v>95</v>
      </c>
      <c r="B18" s="121" t="s">
        <v>255</v>
      </c>
      <c r="C18" s="41">
        <v>4508</v>
      </c>
      <c r="D18" s="30">
        <v>4508</v>
      </c>
      <c r="E18" s="12">
        <v>2951.23431</v>
      </c>
      <c r="F18" s="130"/>
      <c r="G18" s="8">
        <v>2323.54751</v>
      </c>
      <c r="H18" s="97">
        <f t="shared" si="0"/>
        <v>65.46659960070984</v>
      </c>
      <c r="I18" s="98">
        <f t="shared" si="1"/>
        <v>-1556.7656900000002</v>
      </c>
    </row>
    <row r="19" spans="1:9" ht="12.75" customHeight="1" thickBot="1">
      <c r="A19" s="118" t="s">
        <v>227</v>
      </c>
      <c r="B19" s="122" t="s">
        <v>256</v>
      </c>
      <c r="C19" s="41"/>
      <c r="D19" s="30"/>
      <c r="E19" s="12">
        <v>5.398</v>
      </c>
      <c r="F19" s="130"/>
      <c r="G19" s="9">
        <v>17.6024</v>
      </c>
      <c r="H19" s="97"/>
      <c r="I19" s="98">
        <f t="shared" si="1"/>
        <v>5.398</v>
      </c>
    </row>
    <row r="20" spans="1:9" ht="11.25" customHeight="1" thickBot="1">
      <c r="A20" s="118" t="s">
        <v>18</v>
      </c>
      <c r="B20" s="123" t="s">
        <v>19</v>
      </c>
      <c r="C20" s="47"/>
      <c r="D20" s="11"/>
      <c r="E20" s="11"/>
      <c r="F20" s="124"/>
      <c r="G20" s="10"/>
      <c r="H20" s="97"/>
      <c r="I20" s="98">
        <f t="shared" si="1"/>
        <v>0</v>
      </c>
    </row>
    <row r="21" spans="1:9" ht="11.25" customHeight="1" thickBot="1">
      <c r="A21" s="125"/>
      <c r="B21" s="126" t="s">
        <v>20</v>
      </c>
      <c r="C21" s="54">
        <v>1209</v>
      </c>
      <c r="D21" s="10">
        <v>1209</v>
      </c>
      <c r="E21" s="10">
        <v>527.58752</v>
      </c>
      <c r="F21" s="108"/>
      <c r="G21" s="10">
        <v>811.07863</v>
      </c>
      <c r="H21" s="97">
        <f t="shared" si="0"/>
        <v>43.63833912324235</v>
      </c>
      <c r="I21" s="98">
        <f t="shared" si="1"/>
        <v>-681.41248</v>
      </c>
    </row>
    <row r="22" spans="1:9" ht="11.25" customHeight="1" thickBot="1">
      <c r="A22" s="127" t="s">
        <v>21</v>
      </c>
      <c r="B22" s="128" t="s">
        <v>170</v>
      </c>
      <c r="C22" s="54">
        <v>1761</v>
      </c>
      <c r="D22" s="10">
        <v>1761</v>
      </c>
      <c r="E22" s="9">
        <v>1429.79554</v>
      </c>
      <c r="F22" s="108"/>
      <c r="G22" s="9">
        <v>1584.50966</v>
      </c>
      <c r="H22" s="97">
        <f t="shared" si="0"/>
        <v>81.19225099375356</v>
      </c>
      <c r="I22" s="98">
        <f t="shared" si="1"/>
        <v>-331.2044599999999</v>
      </c>
    </row>
    <row r="23" spans="1:9" ht="11.25" customHeight="1" thickBot="1">
      <c r="A23" s="102" t="s">
        <v>129</v>
      </c>
      <c r="B23" s="103" t="s">
        <v>157</v>
      </c>
      <c r="C23" s="55">
        <v>714</v>
      </c>
      <c r="D23" s="8">
        <v>714</v>
      </c>
      <c r="E23" s="11">
        <v>464.20183</v>
      </c>
      <c r="F23" s="112"/>
      <c r="G23" s="11">
        <v>370.34096</v>
      </c>
      <c r="H23" s="97">
        <f t="shared" si="0"/>
        <v>65.01426190476191</v>
      </c>
      <c r="I23" s="98">
        <f t="shared" si="1"/>
        <v>-249.79817000000003</v>
      </c>
    </row>
    <row r="24" spans="1:9" ht="11.25" customHeight="1" thickBot="1">
      <c r="A24" s="113" t="s">
        <v>22</v>
      </c>
      <c r="B24" s="114" t="s">
        <v>23</v>
      </c>
      <c r="C24" s="1">
        <f>C26+C28+C33</f>
        <v>1509</v>
      </c>
      <c r="D24" s="6">
        <f>D26+D28+D33+D29+D30+D31+D32</f>
        <v>2593</v>
      </c>
      <c r="E24" s="6">
        <f>E26+E28+E33+E29+E30+E31+E32</f>
        <v>1514.85796</v>
      </c>
      <c r="F24" s="115">
        <f>F26+F28+F33</f>
        <v>0</v>
      </c>
      <c r="G24" s="6">
        <f>G26+G28+G33</f>
        <v>594.54151</v>
      </c>
      <c r="H24" s="97">
        <f t="shared" si="0"/>
        <v>100.38820145791915</v>
      </c>
      <c r="I24" s="98">
        <f t="shared" si="1"/>
        <v>5.857960000000048</v>
      </c>
    </row>
    <row r="25" spans="1:9" ht="11.25" customHeight="1" thickBot="1">
      <c r="A25" s="102" t="s">
        <v>24</v>
      </c>
      <c r="B25" s="103" t="s">
        <v>25</v>
      </c>
      <c r="C25" s="55"/>
      <c r="D25" s="8"/>
      <c r="E25" s="8"/>
      <c r="F25" s="112"/>
      <c r="G25" s="8"/>
      <c r="H25" s="97"/>
      <c r="I25" s="98">
        <f t="shared" si="1"/>
        <v>0</v>
      </c>
    </row>
    <row r="26" spans="2:9" ht="11.25" customHeight="1" thickBot="1">
      <c r="B26" s="103" t="s">
        <v>26</v>
      </c>
      <c r="C26" s="55">
        <f>C27</f>
        <v>1209</v>
      </c>
      <c r="D26" s="8">
        <f>D27</f>
        <v>1209</v>
      </c>
      <c r="E26" s="12">
        <f>E27</f>
        <v>611.70781</v>
      </c>
      <c r="F26" s="40">
        <f>F27</f>
        <v>0</v>
      </c>
      <c r="G26" s="12">
        <v>594.54151</v>
      </c>
      <c r="H26" s="97">
        <f t="shared" si="0"/>
        <v>50.596179487179484</v>
      </c>
      <c r="I26" s="98">
        <f t="shared" si="1"/>
        <v>-597.29219</v>
      </c>
    </row>
    <row r="27" spans="1:9" ht="11.25" customHeight="1" thickBot="1">
      <c r="A27" s="118" t="s">
        <v>27</v>
      </c>
      <c r="B27" s="129" t="s">
        <v>153</v>
      </c>
      <c r="C27" s="53">
        <v>1209</v>
      </c>
      <c r="D27" s="9">
        <v>1209</v>
      </c>
      <c r="E27" s="11">
        <v>611.70781</v>
      </c>
      <c r="F27" s="112"/>
      <c r="G27" s="11">
        <v>594.54151</v>
      </c>
      <c r="H27" s="97">
        <f t="shared" si="0"/>
        <v>50.596179487179484</v>
      </c>
      <c r="I27" s="98">
        <f t="shared" si="1"/>
        <v>-597.29219</v>
      </c>
    </row>
    <row r="28" spans="1:9" ht="11.25" customHeight="1" thickBot="1">
      <c r="A28" s="130" t="s">
        <v>275</v>
      </c>
      <c r="B28" s="129" t="s">
        <v>276</v>
      </c>
      <c r="C28" s="47"/>
      <c r="D28" s="11"/>
      <c r="E28" s="9">
        <v>33</v>
      </c>
      <c r="F28" s="124"/>
      <c r="G28" s="9"/>
      <c r="H28" s="97"/>
      <c r="I28" s="98">
        <f t="shared" si="1"/>
        <v>33</v>
      </c>
    </row>
    <row r="29" spans="1:9" ht="11.25" customHeight="1" thickBot="1">
      <c r="A29" s="118" t="s">
        <v>292</v>
      </c>
      <c r="B29" s="123" t="s">
        <v>293</v>
      </c>
      <c r="C29" s="47"/>
      <c r="D29" s="11">
        <v>28</v>
      </c>
      <c r="E29" s="11">
        <v>7.2</v>
      </c>
      <c r="F29" s="124"/>
      <c r="G29" s="11"/>
      <c r="H29" s="97"/>
      <c r="I29" s="98"/>
    </row>
    <row r="30" spans="1:9" ht="11.25" customHeight="1" thickBot="1">
      <c r="A30" s="118" t="s">
        <v>294</v>
      </c>
      <c r="B30" s="123" t="s">
        <v>295</v>
      </c>
      <c r="C30" s="47"/>
      <c r="D30" s="11">
        <v>726</v>
      </c>
      <c r="E30" s="11">
        <v>625.95015</v>
      </c>
      <c r="F30" s="124"/>
      <c r="G30" s="11"/>
      <c r="H30" s="97"/>
      <c r="I30" s="98"/>
    </row>
    <row r="31" spans="1:9" ht="11.25" customHeight="1" thickBot="1">
      <c r="A31" s="118" t="s">
        <v>296</v>
      </c>
      <c r="B31" s="123" t="s">
        <v>272</v>
      </c>
      <c r="C31" s="47"/>
      <c r="D31" s="11">
        <v>300</v>
      </c>
      <c r="E31" s="11">
        <v>78</v>
      </c>
      <c r="F31" s="124"/>
      <c r="G31" s="11"/>
      <c r="H31" s="97"/>
      <c r="I31" s="98"/>
    </row>
    <row r="32" spans="1:9" ht="48.75" customHeight="1" thickBot="1">
      <c r="A32" s="118" t="s">
        <v>297</v>
      </c>
      <c r="B32" s="175" t="s">
        <v>298</v>
      </c>
      <c r="C32" s="47"/>
      <c r="D32" s="11">
        <v>330</v>
      </c>
      <c r="E32" s="11">
        <v>159</v>
      </c>
      <c r="F32" s="124"/>
      <c r="G32" s="11"/>
      <c r="H32" s="97"/>
      <c r="I32" s="98"/>
    </row>
    <row r="33" spans="1:9" ht="11.25" customHeight="1" thickBot="1">
      <c r="A33" s="118" t="s">
        <v>284</v>
      </c>
      <c r="B33" s="123" t="s">
        <v>272</v>
      </c>
      <c r="C33" s="47">
        <v>300</v>
      </c>
      <c r="D33" s="11"/>
      <c r="E33" s="11"/>
      <c r="F33" s="124"/>
      <c r="G33" s="11"/>
      <c r="H33" s="97">
        <f t="shared" si="0"/>
        <v>0</v>
      </c>
      <c r="I33" s="98">
        <f t="shared" si="1"/>
        <v>-300</v>
      </c>
    </row>
    <row r="34" spans="1:9" s="86" customFormat="1" ht="11.25" customHeight="1" thickBot="1">
      <c r="A34" s="115" t="s">
        <v>206</v>
      </c>
      <c r="B34" s="131" t="s">
        <v>207</v>
      </c>
      <c r="C34" s="1"/>
      <c r="D34" s="6"/>
      <c r="E34" s="6"/>
      <c r="F34" s="132"/>
      <c r="G34" s="310"/>
      <c r="H34" s="97"/>
      <c r="I34" s="98">
        <f t="shared" si="1"/>
        <v>0</v>
      </c>
    </row>
    <row r="35" spans="1:9" ht="11.25" customHeight="1" thickBot="1">
      <c r="A35" s="133" t="s">
        <v>29</v>
      </c>
      <c r="B35" s="134" t="s">
        <v>98</v>
      </c>
      <c r="C35" s="63"/>
      <c r="D35" s="24"/>
      <c r="E35" s="13"/>
      <c r="F35" s="135"/>
      <c r="G35" s="13"/>
      <c r="H35" s="97"/>
      <c r="I35" s="98">
        <f t="shared" si="1"/>
        <v>0</v>
      </c>
    </row>
    <row r="36" spans="1:9" ht="11.25" customHeight="1" thickBot="1">
      <c r="A36" s="136"/>
      <c r="B36" s="137" t="s">
        <v>99</v>
      </c>
      <c r="C36" s="3">
        <f>C38+C39+C43+C46</f>
        <v>4880</v>
      </c>
      <c r="D36" s="14">
        <f>D38+D39+D43+D46</f>
        <v>4880</v>
      </c>
      <c r="E36" s="14">
        <f>E38+E39+E43+E46</f>
        <v>2047.96416</v>
      </c>
      <c r="F36" s="138">
        <f>F38+F39+F43</f>
        <v>0</v>
      </c>
      <c r="G36" s="14">
        <f>G38+G39+G43+G46</f>
        <v>1662.76958</v>
      </c>
      <c r="H36" s="97">
        <f t="shared" si="0"/>
        <v>41.96647868852459</v>
      </c>
      <c r="I36" s="98">
        <f t="shared" si="1"/>
        <v>-2832.03584</v>
      </c>
    </row>
    <row r="37" spans="1:9" ht="11.25" customHeight="1" thickBot="1">
      <c r="A37" s="93" t="s">
        <v>263</v>
      </c>
      <c r="B37" s="49" t="s">
        <v>30</v>
      </c>
      <c r="C37" s="64"/>
      <c r="D37" s="13"/>
      <c r="E37" s="13"/>
      <c r="F37" s="112"/>
      <c r="G37" s="8"/>
      <c r="H37" s="97"/>
      <c r="I37" s="98">
        <f t="shared" si="1"/>
        <v>0</v>
      </c>
    </row>
    <row r="38" spans="1:9" ht="11.25" customHeight="1" thickBot="1">
      <c r="A38" s="93"/>
      <c r="B38" s="139" t="s">
        <v>158</v>
      </c>
      <c r="C38" s="54">
        <v>4140</v>
      </c>
      <c r="D38" s="10">
        <v>4140</v>
      </c>
      <c r="E38" s="10">
        <v>1916.36532</v>
      </c>
      <c r="F38" s="112"/>
      <c r="G38" s="10">
        <v>1487.21108</v>
      </c>
      <c r="H38" s="97">
        <f t="shared" si="0"/>
        <v>46.28901739130435</v>
      </c>
      <c r="I38" s="98">
        <f t="shared" si="1"/>
        <v>-2223.63468</v>
      </c>
    </row>
    <row r="39" spans="1:9" ht="27.75" customHeight="1" thickBot="1">
      <c r="A39" s="140" t="s">
        <v>160</v>
      </c>
      <c r="B39" s="141" t="s">
        <v>159</v>
      </c>
      <c r="C39" s="55">
        <f>C40</f>
        <v>532</v>
      </c>
      <c r="D39" s="8">
        <f>D40</f>
        <v>532</v>
      </c>
      <c r="E39" s="8">
        <f>E40</f>
        <v>0</v>
      </c>
      <c r="F39" s="40">
        <f>F40</f>
        <v>0</v>
      </c>
      <c r="G39" s="8">
        <f>G40</f>
        <v>0</v>
      </c>
      <c r="H39" s="97">
        <f t="shared" si="0"/>
        <v>0</v>
      </c>
      <c r="I39" s="98">
        <f t="shared" si="1"/>
        <v>-532</v>
      </c>
    </row>
    <row r="40" spans="1:9" ht="22.5" customHeight="1" thickBot="1">
      <c r="A40" s="142" t="s">
        <v>161</v>
      </c>
      <c r="B40" s="143" t="s">
        <v>159</v>
      </c>
      <c r="C40" s="53">
        <v>532</v>
      </c>
      <c r="D40" s="9">
        <v>532</v>
      </c>
      <c r="E40" s="9"/>
      <c r="F40" s="144"/>
      <c r="G40" s="9"/>
      <c r="H40" s="97">
        <f t="shared" si="0"/>
        <v>0</v>
      </c>
      <c r="I40" s="98">
        <f t="shared" si="1"/>
        <v>-532</v>
      </c>
    </row>
    <row r="41" spans="1:10" ht="11.25" customHeight="1" thickBot="1">
      <c r="A41" s="93" t="s">
        <v>31</v>
      </c>
      <c r="B41" s="49" t="s">
        <v>32</v>
      </c>
      <c r="C41" s="55"/>
      <c r="D41" s="8"/>
      <c r="E41" s="292"/>
      <c r="F41" s="145"/>
      <c r="G41" s="292"/>
      <c r="H41" s="97"/>
      <c r="I41" s="98">
        <f t="shared" si="1"/>
        <v>0</v>
      </c>
      <c r="J41" s="116"/>
    </row>
    <row r="42" spans="1:10" ht="11.25" customHeight="1" thickBot="1">
      <c r="A42" s="103"/>
      <c r="B42" s="49" t="s">
        <v>33</v>
      </c>
      <c r="C42" s="55"/>
      <c r="D42" s="8"/>
      <c r="E42" s="15"/>
      <c r="F42" s="146"/>
      <c r="G42" s="15"/>
      <c r="H42" s="97"/>
      <c r="I42" s="98">
        <f t="shared" si="1"/>
        <v>0</v>
      </c>
      <c r="J42" s="147"/>
    </row>
    <row r="43" spans="1:10" s="116" customFormat="1" ht="11.25" customHeight="1" thickBot="1">
      <c r="A43" s="103"/>
      <c r="B43" s="49" t="s">
        <v>34</v>
      </c>
      <c r="C43" s="54">
        <f>C45</f>
        <v>158</v>
      </c>
      <c r="D43" s="10">
        <f>D45</f>
        <v>158</v>
      </c>
      <c r="E43" s="10">
        <f>E45</f>
        <v>65.3246</v>
      </c>
      <c r="F43" s="148">
        <f>F45</f>
        <v>0</v>
      </c>
      <c r="G43" s="10">
        <v>159.2585</v>
      </c>
      <c r="H43" s="97">
        <f t="shared" si="0"/>
        <v>41.3446835443038</v>
      </c>
      <c r="I43" s="98">
        <f t="shared" si="1"/>
        <v>-92.6754</v>
      </c>
      <c r="J43" s="147"/>
    </row>
    <row r="44" spans="1:9" s="147" customFormat="1" ht="11.25" customHeight="1" thickBot="1">
      <c r="A44" s="140" t="s">
        <v>35</v>
      </c>
      <c r="B44" s="149" t="s">
        <v>36</v>
      </c>
      <c r="C44" s="47"/>
      <c r="D44" s="11"/>
      <c r="E44" s="16"/>
      <c r="F44" s="146"/>
      <c r="G44" s="16"/>
      <c r="H44" s="97"/>
      <c r="I44" s="98">
        <f t="shared" si="1"/>
        <v>0</v>
      </c>
    </row>
    <row r="45" spans="1:9" s="147" customFormat="1" ht="11.25" customHeight="1" thickBot="1">
      <c r="A45" s="103"/>
      <c r="B45" s="49" t="s">
        <v>37</v>
      </c>
      <c r="C45" s="55">
        <v>158</v>
      </c>
      <c r="D45" s="8">
        <v>158</v>
      </c>
      <c r="E45" s="8">
        <v>65.3246</v>
      </c>
      <c r="F45" s="146"/>
      <c r="G45" s="8">
        <v>159.2585</v>
      </c>
      <c r="H45" s="97">
        <f t="shared" si="0"/>
        <v>41.3446835443038</v>
      </c>
      <c r="I45" s="98">
        <f t="shared" si="1"/>
        <v>-92.6754</v>
      </c>
    </row>
    <row r="46" spans="1:9" s="147" customFormat="1" ht="11.25" customHeight="1" thickBot="1">
      <c r="A46" s="127" t="s">
        <v>225</v>
      </c>
      <c r="B46" s="150" t="s">
        <v>226</v>
      </c>
      <c r="C46" s="65">
        <f>C47</f>
        <v>50</v>
      </c>
      <c r="D46" s="25">
        <v>50</v>
      </c>
      <c r="E46" s="303">
        <f>E47</f>
        <v>66.27424</v>
      </c>
      <c r="F46" s="74">
        <f>F47</f>
        <v>0</v>
      </c>
      <c r="G46" s="303">
        <f>G47</f>
        <v>16.3</v>
      </c>
      <c r="H46" s="97">
        <f t="shared" si="0"/>
        <v>132.54848</v>
      </c>
      <c r="I46" s="98">
        <f t="shared" si="1"/>
        <v>16.274240000000006</v>
      </c>
    </row>
    <row r="47" spans="1:9" s="147" customFormat="1" ht="11.25" customHeight="1" thickBot="1">
      <c r="A47" s="151" t="s">
        <v>224</v>
      </c>
      <c r="B47" s="152" t="s">
        <v>226</v>
      </c>
      <c r="C47" s="66">
        <v>50</v>
      </c>
      <c r="D47" s="17">
        <v>0</v>
      </c>
      <c r="E47" s="17">
        <v>66.27424</v>
      </c>
      <c r="F47" s="153"/>
      <c r="G47" s="17">
        <v>16.3</v>
      </c>
      <c r="H47" s="97">
        <f t="shared" si="0"/>
        <v>132.54848</v>
      </c>
      <c r="I47" s="98">
        <f t="shared" si="1"/>
        <v>16.274240000000006</v>
      </c>
    </row>
    <row r="48" spans="1:9" s="147" customFormat="1" ht="11.25" customHeight="1" thickBot="1">
      <c r="A48" s="154" t="s">
        <v>38</v>
      </c>
      <c r="B48" s="155" t="s">
        <v>39</v>
      </c>
      <c r="C48" s="3">
        <f>C49+C50+C51+C52+C54+C53</f>
        <v>2391</v>
      </c>
      <c r="D48" s="14">
        <f>D49+D50+D51+D52+D54+D53</f>
        <v>2547</v>
      </c>
      <c r="E48" s="14">
        <f>E49+E50+E51+E52+E54+E53</f>
        <v>-390.33072</v>
      </c>
      <c r="F48" s="156"/>
      <c r="G48" s="14">
        <f>G49+G50+G52+G51+G54+G53</f>
        <v>826.06289</v>
      </c>
      <c r="H48" s="97">
        <f t="shared" si="0"/>
        <v>-16.324998745294856</v>
      </c>
      <c r="I48" s="98">
        <f t="shared" si="1"/>
        <v>-2781.33072</v>
      </c>
    </row>
    <row r="49" spans="1:9" s="147" customFormat="1" ht="11.25" customHeight="1" thickBot="1">
      <c r="A49" s="118" t="s">
        <v>162</v>
      </c>
      <c r="B49" s="140" t="s">
        <v>133</v>
      </c>
      <c r="C49" s="55"/>
      <c r="D49" s="8"/>
      <c r="E49" s="8">
        <v>39.08308</v>
      </c>
      <c r="F49" s="146"/>
      <c r="G49" s="8">
        <v>6.77149</v>
      </c>
      <c r="H49" s="97"/>
      <c r="I49" s="98">
        <f t="shared" si="1"/>
        <v>39.08308</v>
      </c>
    </row>
    <row r="50" spans="1:9" s="147" customFormat="1" ht="11.25" customHeight="1" thickBot="1">
      <c r="A50" s="118" t="s">
        <v>146</v>
      </c>
      <c r="B50" s="157" t="s">
        <v>148</v>
      </c>
      <c r="C50" s="53">
        <v>1</v>
      </c>
      <c r="D50" s="9">
        <v>157</v>
      </c>
      <c r="E50" s="9"/>
      <c r="F50" s="158"/>
      <c r="G50" s="9">
        <v>0.08727</v>
      </c>
      <c r="H50" s="97">
        <f t="shared" si="0"/>
        <v>0</v>
      </c>
      <c r="I50" s="98">
        <f t="shared" si="1"/>
        <v>-1</v>
      </c>
    </row>
    <row r="51" spans="1:9" s="147" customFormat="1" ht="11.25" customHeight="1" thickBot="1">
      <c r="A51" s="118" t="s">
        <v>285</v>
      </c>
      <c r="B51" s="157" t="s">
        <v>182</v>
      </c>
      <c r="C51" s="53">
        <v>220</v>
      </c>
      <c r="D51" s="9">
        <v>220</v>
      </c>
      <c r="E51" s="9"/>
      <c r="F51" s="158"/>
      <c r="G51" s="9"/>
      <c r="H51" s="97">
        <f t="shared" si="0"/>
        <v>0</v>
      </c>
      <c r="I51" s="98">
        <f t="shared" si="1"/>
        <v>-220</v>
      </c>
    </row>
    <row r="52" spans="1:9" s="147" customFormat="1" ht="11.25" customHeight="1" thickBot="1">
      <c r="A52" s="118" t="s">
        <v>147</v>
      </c>
      <c r="B52" s="142" t="s">
        <v>149</v>
      </c>
      <c r="C52" s="53"/>
      <c r="D52" s="9"/>
      <c r="E52" s="9">
        <v>20.47217</v>
      </c>
      <c r="F52" s="158"/>
      <c r="G52" s="9">
        <v>132.85543</v>
      </c>
      <c r="H52" s="97"/>
      <c r="I52" s="98">
        <f t="shared" si="1"/>
        <v>20.47217</v>
      </c>
    </row>
    <row r="53" spans="1:9" s="147" customFormat="1" ht="11.25" customHeight="1" thickBot="1">
      <c r="A53" s="118" t="s">
        <v>171</v>
      </c>
      <c r="B53" s="140" t="s">
        <v>172</v>
      </c>
      <c r="C53" s="47"/>
      <c r="D53" s="11"/>
      <c r="E53" s="11"/>
      <c r="F53" s="159"/>
      <c r="G53" s="11"/>
      <c r="H53" s="97"/>
      <c r="I53" s="98">
        <f t="shared" si="1"/>
        <v>0</v>
      </c>
    </row>
    <row r="54" spans="1:9" s="147" customFormat="1" ht="23.25" customHeight="1" thickBot="1">
      <c r="A54" s="118" t="s">
        <v>173</v>
      </c>
      <c r="B54" s="160" t="s">
        <v>174</v>
      </c>
      <c r="C54" s="47">
        <v>2170</v>
      </c>
      <c r="D54" s="11">
        <v>2170</v>
      </c>
      <c r="E54" s="11">
        <v>-449.88597</v>
      </c>
      <c r="F54" s="159"/>
      <c r="G54" s="11">
        <v>686.3487</v>
      </c>
      <c r="H54" s="97">
        <f t="shared" si="0"/>
        <v>-20.732072350230414</v>
      </c>
      <c r="I54" s="98">
        <f t="shared" si="1"/>
        <v>-2619.88597</v>
      </c>
    </row>
    <row r="55" spans="1:9" s="147" customFormat="1" ht="13.5" customHeight="1" thickBot="1">
      <c r="A55" s="42" t="s">
        <v>267</v>
      </c>
      <c r="B55" s="258" t="s">
        <v>266</v>
      </c>
      <c r="C55" s="68"/>
      <c r="D55" s="12"/>
      <c r="E55" s="12"/>
      <c r="F55" s="259"/>
      <c r="G55" s="12"/>
      <c r="H55" s="97"/>
      <c r="I55" s="98">
        <f t="shared" si="1"/>
        <v>0</v>
      </c>
    </row>
    <row r="56" spans="1:10" s="147" customFormat="1" ht="34.5" customHeight="1" thickBot="1">
      <c r="A56" s="253" t="s">
        <v>194</v>
      </c>
      <c r="B56" s="254" t="s">
        <v>106</v>
      </c>
      <c r="C56" s="255"/>
      <c r="D56" s="256"/>
      <c r="E56" s="14"/>
      <c r="F56" s="257"/>
      <c r="G56" s="14"/>
      <c r="H56" s="97"/>
      <c r="I56" s="98">
        <f t="shared" si="1"/>
        <v>0</v>
      </c>
      <c r="J56" s="87"/>
    </row>
    <row r="57" spans="1:9" s="86" customFormat="1" ht="11.25" customHeight="1" thickBot="1">
      <c r="A57" s="113" t="s">
        <v>268</v>
      </c>
      <c r="B57" s="114" t="s">
        <v>269</v>
      </c>
      <c r="C57" s="45"/>
      <c r="D57" s="18"/>
      <c r="E57" s="18">
        <v>21.07</v>
      </c>
      <c r="F57" s="161"/>
      <c r="G57" s="18"/>
      <c r="H57" s="97"/>
      <c r="I57" s="98">
        <f t="shared" si="1"/>
        <v>21.07</v>
      </c>
    </row>
    <row r="58" spans="1:9" s="86" customFormat="1" ht="11.25" customHeight="1" thickBot="1">
      <c r="A58" s="113" t="s">
        <v>125</v>
      </c>
      <c r="B58" s="114" t="s">
        <v>40</v>
      </c>
      <c r="C58" s="45">
        <v>239</v>
      </c>
      <c r="D58" s="18">
        <v>293</v>
      </c>
      <c r="E58" s="18">
        <v>457.26505</v>
      </c>
      <c r="F58" s="161"/>
      <c r="G58" s="18">
        <v>174.05196</v>
      </c>
      <c r="H58" s="97">
        <f t="shared" si="0"/>
        <v>191.32428870292887</v>
      </c>
      <c r="I58" s="98">
        <f t="shared" si="1"/>
        <v>218.26504999999997</v>
      </c>
    </row>
    <row r="59" spans="1:9" s="86" customFormat="1" ht="30.75" customHeight="1" thickBot="1">
      <c r="A59" s="113" t="s">
        <v>299</v>
      </c>
      <c r="B59" s="301" t="s">
        <v>300</v>
      </c>
      <c r="C59" s="45"/>
      <c r="D59" s="18"/>
      <c r="E59" s="18">
        <v>457.26505</v>
      </c>
      <c r="F59" s="161"/>
      <c r="G59" s="18"/>
      <c r="H59" s="97"/>
      <c r="I59" s="98"/>
    </row>
    <row r="60" spans="1:9" ht="11.25" customHeight="1" thickBot="1">
      <c r="A60" s="113" t="s">
        <v>41</v>
      </c>
      <c r="B60" s="114" t="s">
        <v>42</v>
      </c>
      <c r="C60" s="45">
        <f>C63+C65+C67+C69+C70+C72+C73+C74+C76+C78+C85+C61+C81+C82</f>
        <v>965</v>
      </c>
      <c r="D60" s="18">
        <f>D63+D65+D67+D69+D70+D72+D73+D74+D76+D78+D85+D61+D81+D82</f>
        <v>965</v>
      </c>
      <c r="E60" s="18">
        <f>E63+E65+E67+E69+E70+E72+E73+E74+E76+E78+E61+E81+E82+E83</f>
        <v>511.24801</v>
      </c>
      <c r="F60" s="45">
        <f>F63+F65+F67+F69+F70+F72+F73+F74+F76+F78+F61+F81+F82+F83</f>
        <v>0</v>
      </c>
      <c r="G60" s="18">
        <f>G63+G65+G67+G69+G70+G72+G73+G74+G76+G78+G61+G81+G82+G83+G75</f>
        <v>511.32251</v>
      </c>
      <c r="H60" s="97">
        <f t="shared" si="0"/>
        <v>52.97906839378238</v>
      </c>
      <c r="I60" s="98">
        <f t="shared" si="1"/>
        <v>-453.75199</v>
      </c>
    </row>
    <row r="61" spans="1:9" ht="11.25" customHeight="1" thickBot="1">
      <c r="A61" s="125" t="s">
        <v>126</v>
      </c>
      <c r="B61" s="126" t="s">
        <v>163</v>
      </c>
      <c r="C61" s="54">
        <v>45</v>
      </c>
      <c r="D61" s="10">
        <v>45</v>
      </c>
      <c r="E61" s="10">
        <v>17.87</v>
      </c>
      <c r="F61" s="108"/>
      <c r="G61" s="10">
        <v>16.56684</v>
      </c>
      <c r="H61" s="97">
        <f t="shared" si="0"/>
        <v>39.711111111111116</v>
      </c>
      <c r="I61" s="98">
        <f t="shared" si="1"/>
        <v>-27.13</v>
      </c>
    </row>
    <row r="62" spans="1:10" s="86" customFormat="1" ht="11.25" customHeight="1" thickBot="1">
      <c r="A62" s="102" t="s">
        <v>43</v>
      </c>
      <c r="B62" s="103" t="s">
        <v>44</v>
      </c>
      <c r="C62" s="47"/>
      <c r="D62" s="11"/>
      <c r="E62" s="304">
        <v>1.75</v>
      </c>
      <c r="F62" s="162"/>
      <c r="G62" s="304"/>
      <c r="H62" s="97"/>
      <c r="I62" s="98">
        <f t="shared" si="1"/>
        <v>1.75</v>
      </c>
      <c r="J62" s="87"/>
    </row>
    <row r="63" spans="2:9" ht="11.25" customHeight="1" thickBot="1">
      <c r="B63" s="103" t="s">
        <v>45</v>
      </c>
      <c r="C63" s="54">
        <v>1</v>
      </c>
      <c r="D63" s="10">
        <v>1</v>
      </c>
      <c r="E63" s="8"/>
      <c r="F63" s="112"/>
      <c r="G63" s="8">
        <v>0.15</v>
      </c>
      <c r="H63" s="97">
        <f t="shared" si="0"/>
        <v>0</v>
      </c>
      <c r="I63" s="98">
        <f t="shared" si="1"/>
        <v>-1</v>
      </c>
    </row>
    <row r="64" spans="1:9" ht="11.25" customHeight="1" thickBot="1">
      <c r="A64" s="118" t="s">
        <v>46</v>
      </c>
      <c r="B64" s="123" t="s">
        <v>164</v>
      </c>
      <c r="C64" s="47"/>
      <c r="D64" s="11"/>
      <c r="E64" s="11"/>
      <c r="F64" s="124"/>
      <c r="G64" s="11"/>
      <c r="H64" s="97"/>
      <c r="I64" s="98">
        <f t="shared" si="1"/>
        <v>0</v>
      </c>
    </row>
    <row r="65" spans="1:9" ht="11.25" customHeight="1" thickBot="1">
      <c r="A65" s="125"/>
      <c r="B65" s="126" t="s">
        <v>47</v>
      </c>
      <c r="C65" s="54">
        <v>38</v>
      </c>
      <c r="D65" s="10">
        <v>38</v>
      </c>
      <c r="E65" s="10"/>
      <c r="F65" s="112"/>
      <c r="G65" s="10">
        <v>10</v>
      </c>
      <c r="H65" s="97">
        <f t="shared" si="0"/>
        <v>0</v>
      </c>
      <c r="I65" s="98">
        <f t="shared" si="1"/>
        <v>-38</v>
      </c>
    </row>
    <row r="66" spans="1:9" ht="11.25" customHeight="1" thickBot="1">
      <c r="A66" s="118" t="s">
        <v>64</v>
      </c>
      <c r="B66" s="123" t="s">
        <v>44</v>
      </c>
      <c r="C66" s="55"/>
      <c r="D66" s="8"/>
      <c r="E66" s="8"/>
      <c r="F66" s="112"/>
      <c r="G66" s="8"/>
      <c r="H66" s="97"/>
      <c r="I66" s="98">
        <f t="shared" si="1"/>
        <v>0</v>
      </c>
    </row>
    <row r="67" spans="1:9" ht="11.25" customHeight="1" thickBot="1">
      <c r="A67" s="125"/>
      <c r="B67" s="126" t="s">
        <v>165</v>
      </c>
      <c r="C67" s="55"/>
      <c r="D67" s="8"/>
      <c r="E67" s="8"/>
      <c r="F67" s="112"/>
      <c r="G67" s="8"/>
      <c r="H67" s="97"/>
      <c r="I67" s="98">
        <f t="shared" si="1"/>
        <v>0</v>
      </c>
    </row>
    <row r="68" spans="1:9" ht="11.25" customHeight="1" thickBot="1">
      <c r="A68" s="102" t="s">
        <v>205</v>
      </c>
      <c r="B68" s="103" t="s">
        <v>187</v>
      </c>
      <c r="C68" s="47"/>
      <c r="D68" s="11"/>
      <c r="E68" s="11"/>
      <c r="F68" s="112"/>
      <c r="G68" s="11"/>
      <c r="H68" s="97"/>
      <c r="I68" s="98">
        <f t="shared" si="1"/>
        <v>0</v>
      </c>
    </row>
    <row r="69" spans="2:9" ht="3" customHeight="1" thickBot="1">
      <c r="B69" s="126"/>
      <c r="C69" s="54"/>
      <c r="D69" s="10"/>
      <c r="E69" s="10"/>
      <c r="F69" s="112"/>
      <c r="G69" s="10"/>
      <c r="H69" s="97"/>
      <c r="I69" s="98"/>
    </row>
    <row r="70" spans="1:9" ht="11.25" customHeight="1" thickBot="1">
      <c r="A70" s="118" t="s">
        <v>110</v>
      </c>
      <c r="B70" s="123" t="s">
        <v>112</v>
      </c>
      <c r="C70" s="47"/>
      <c r="D70" s="11"/>
      <c r="E70" s="9"/>
      <c r="F70" s="112"/>
      <c r="G70" s="9">
        <v>30</v>
      </c>
      <c r="H70" s="97"/>
      <c r="I70" s="98">
        <f t="shared" si="1"/>
        <v>0</v>
      </c>
    </row>
    <row r="71" spans="1:9" ht="11.25" customHeight="1" thickBot="1">
      <c r="A71" s="118" t="s">
        <v>48</v>
      </c>
      <c r="B71" s="123" t="s">
        <v>49</v>
      </c>
      <c r="C71" s="47"/>
      <c r="D71" s="11"/>
      <c r="E71" s="11"/>
      <c r="F71" s="124"/>
      <c r="G71" s="311"/>
      <c r="H71" s="97"/>
      <c r="I71" s="98">
        <f t="shared" si="1"/>
        <v>0</v>
      </c>
    </row>
    <row r="72" spans="1:9" ht="11.25" customHeight="1" thickBot="1">
      <c r="A72" s="125"/>
      <c r="B72" s="126" t="s">
        <v>50</v>
      </c>
      <c r="C72" s="54">
        <v>181</v>
      </c>
      <c r="D72" s="10">
        <v>181</v>
      </c>
      <c r="E72" s="10">
        <v>22</v>
      </c>
      <c r="F72" s="108"/>
      <c r="G72" s="10"/>
      <c r="H72" s="97">
        <f t="shared" si="0"/>
        <v>12.154696132596685</v>
      </c>
      <c r="I72" s="98">
        <f t="shared" si="1"/>
        <v>-159</v>
      </c>
    </row>
    <row r="73" spans="1:9" ht="11.25" customHeight="1" thickBot="1">
      <c r="A73" s="118" t="s">
        <v>51</v>
      </c>
      <c r="B73" s="123" t="s">
        <v>111</v>
      </c>
      <c r="C73" s="47">
        <v>140</v>
      </c>
      <c r="D73" s="11">
        <v>140</v>
      </c>
      <c r="E73" s="9">
        <v>41.19065</v>
      </c>
      <c r="F73" s="108"/>
      <c r="G73" s="9">
        <v>155.47308</v>
      </c>
      <c r="H73" s="97">
        <f t="shared" si="0"/>
        <v>29.421892857142858</v>
      </c>
      <c r="I73" s="98">
        <f t="shared" si="1"/>
        <v>-98.80935</v>
      </c>
    </row>
    <row r="74" spans="1:9" ht="11.25" customHeight="1" thickBot="1">
      <c r="A74" s="118" t="s">
        <v>52</v>
      </c>
      <c r="B74" s="123" t="s">
        <v>53</v>
      </c>
      <c r="C74" s="53"/>
      <c r="D74" s="9"/>
      <c r="E74" s="9"/>
      <c r="F74" s="106"/>
      <c r="G74" s="9"/>
      <c r="H74" s="97"/>
      <c r="I74" s="98">
        <f t="shared" si="1"/>
        <v>0</v>
      </c>
    </row>
    <row r="75" spans="1:9" ht="11.25" customHeight="1" thickBot="1">
      <c r="A75" s="118" t="s">
        <v>54</v>
      </c>
      <c r="B75" s="123" t="s">
        <v>49</v>
      </c>
      <c r="C75" s="55"/>
      <c r="D75" s="8"/>
      <c r="E75" s="8"/>
      <c r="F75" s="112"/>
      <c r="G75" s="8"/>
      <c r="H75" s="97"/>
      <c r="I75" s="98">
        <f t="shared" si="1"/>
        <v>0</v>
      </c>
    </row>
    <row r="76" spans="2:9" ht="11.25" customHeight="1" thickBot="1">
      <c r="B76" s="103" t="s">
        <v>55</v>
      </c>
      <c r="C76" s="55">
        <v>14</v>
      </c>
      <c r="D76" s="8">
        <v>14</v>
      </c>
      <c r="E76" s="8">
        <v>7.76</v>
      </c>
      <c r="F76" s="112"/>
      <c r="G76" s="8">
        <v>1.5</v>
      </c>
      <c r="H76" s="97">
        <f t="shared" si="0"/>
        <v>55.42857142857143</v>
      </c>
      <c r="I76" s="98">
        <f t="shared" si="1"/>
        <v>-6.24</v>
      </c>
    </row>
    <row r="77" spans="1:9" ht="11.25" customHeight="1" thickBot="1">
      <c r="A77" s="118" t="s">
        <v>56</v>
      </c>
      <c r="B77" s="123" t="s">
        <v>57</v>
      </c>
      <c r="C77" s="47"/>
      <c r="D77" s="11"/>
      <c r="E77" s="11"/>
      <c r="F77" s="112"/>
      <c r="G77" s="11"/>
      <c r="H77" s="97"/>
      <c r="I77" s="98">
        <f t="shared" si="1"/>
        <v>0</v>
      </c>
    </row>
    <row r="78" spans="1:9" ht="11.25" customHeight="1" thickBot="1">
      <c r="A78" s="125"/>
      <c r="B78" s="126" t="s">
        <v>58</v>
      </c>
      <c r="C78" s="54">
        <f>C79+C80</f>
        <v>0</v>
      </c>
      <c r="D78" s="10">
        <f>D79+D80</f>
        <v>0</v>
      </c>
      <c r="E78" s="10">
        <f>E79+E80</f>
        <v>0</v>
      </c>
      <c r="F78" s="54">
        <f>F79+F80</f>
        <v>0</v>
      </c>
      <c r="G78" s="10">
        <v>4.5</v>
      </c>
      <c r="H78" s="97"/>
      <c r="I78" s="98">
        <f aca="true" t="shared" si="2" ref="I78:I144">E78-C78</f>
        <v>0</v>
      </c>
    </row>
    <row r="79" spans="1:9" ht="11.25" customHeight="1" thickBot="1">
      <c r="A79" s="102" t="s">
        <v>144</v>
      </c>
      <c r="B79" s="163" t="s">
        <v>143</v>
      </c>
      <c r="C79" s="55"/>
      <c r="D79" s="8"/>
      <c r="E79" s="8"/>
      <c r="F79" s="112"/>
      <c r="G79" s="9">
        <v>4.5</v>
      </c>
      <c r="H79" s="97"/>
      <c r="I79" s="98">
        <f t="shared" si="2"/>
        <v>0</v>
      </c>
    </row>
    <row r="80" spans="1:9" ht="11.25" customHeight="1" thickBot="1">
      <c r="A80" s="130" t="s">
        <v>128</v>
      </c>
      <c r="B80" s="164" t="s">
        <v>132</v>
      </c>
      <c r="C80" s="53"/>
      <c r="D80" s="9"/>
      <c r="E80" s="9"/>
      <c r="F80" s="106"/>
      <c r="G80" s="9"/>
      <c r="H80" s="97"/>
      <c r="I80" s="98">
        <f t="shared" si="2"/>
        <v>0</v>
      </c>
    </row>
    <row r="81" spans="1:9" ht="11.25" customHeight="1" thickBot="1">
      <c r="A81" s="130" t="s">
        <v>119</v>
      </c>
      <c r="B81" s="165" t="s">
        <v>145</v>
      </c>
      <c r="C81" s="53"/>
      <c r="D81" s="9"/>
      <c r="E81" s="9"/>
      <c r="F81" s="106"/>
      <c r="G81" s="9"/>
      <c r="H81" s="97"/>
      <c r="I81" s="98">
        <f t="shared" si="2"/>
        <v>0</v>
      </c>
    </row>
    <row r="82" spans="1:9" ht="11.25" customHeight="1" thickBot="1">
      <c r="A82" s="130" t="s">
        <v>152</v>
      </c>
      <c r="B82" s="165" t="s">
        <v>145</v>
      </c>
      <c r="C82" s="53">
        <v>29</v>
      </c>
      <c r="D82" s="9">
        <v>29</v>
      </c>
      <c r="E82" s="9">
        <v>23.41038</v>
      </c>
      <c r="F82" s="106"/>
      <c r="G82" s="9">
        <v>17.8</v>
      </c>
      <c r="H82" s="97">
        <f aca="true" t="shared" si="3" ref="H82:H146">E82/C82*100</f>
        <v>80.72544827586206</v>
      </c>
      <c r="I82" s="98">
        <f t="shared" si="2"/>
        <v>-5.58962</v>
      </c>
    </row>
    <row r="83" spans="1:9" ht="11.25" customHeight="1" thickBot="1">
      <c r="A83" s="130" t="s">
        <v>59</v>
      </c>
      <c r="B83" s="129" t="s">
        <v>60</v>
      </c>
      <c r="C83" s="53">
        <f>C85</f>
        <v>517</v>
      </c>
      <c r="D83" s="9">
        <f>D85</f>
        <v>517</v>
      </c>
      <c r="E83" s="9">
        <v>399.01698</v>
      </c>
      <c r="F83" s="166">
        <f>F85</f>
        <v>0</v>
      </c>
      <c r="G83" s="9">
        <v>275.33259</v>
      </c>
      <c r="H83" s="97">
        <f t="shared" si="3"/>
        <v>77.1792998065764</v>
      </c>
      <c r="I83" s="98">
        <f t="shared" si="2"/>
        <v>-117.98302000000001</v>
      </c>
    </row>
    <row r="84" spans="1:9" ht="11.25" customHeight="1" thickBot="1">
      <c r="A84" s="118" t="s">
        <v>61</v>
      </c>
      <c r="B84" s="123" t="s">
        <v>62</v>
      </c>
      <c r="C84" s="47"/>
      <c r="D84" s="11"/>
      <c r="E84" s="11"/>
      <c r="F84" s="124"/>
      <c r="G84" s="11"/>
      <c r="H84" s="97"/>
      <c r="I84" s="98">
        <f t="shared" si="2"/>
        <v>0</v>
      </c>
    </row>
    <row r="85" spans="2:9" ht="11.25" customHeight="1" thickBot="1">
      <c r="B85" s="103" t="s">
        <v>63</v>
      </c>
      <c r="C85" s="55">
        <v>517</v>
      </c>
      <c r="D85" s="8">
        <v>517</v>
      </c>
      <c r="E85" s="11">
        <v>253.58063</v>
      </c>
      <c r="F85" s="112"/>
      <c r="G85" s="11">
        <v>275.33259</v>
      </c>
      <c r="H85" s="97">
        <f t="shared" si="3"/>
        <v>49.04847775628627</v>
      </c>
      <c r="I85" s="98">
        <f t="shared" si="2"/>
        <v>-263.41936999999996</v>
      </c>
    </row>
    <row r="86" spans="1:9" ht="11.25" customHeight="1" thickBot="1">
      <c r="A86" s="113" t="s">
        <v>65</v>
      </c>
      <c r="B86" s="114" t="s">
        <v>66</v>
      </c>
      <c r="C86" s="45">
        <f>C87+C88+C89</f>
        <v>0</v>
      </c>
      <c r="D86" s="18">
        <f>D87+D88+D89</f>
        <v>590</v>
      </c>
      <c r="E86" s="18">
        <f>E87+E88+E89</f>
        <v>763.6798</v>
      </c>
      <c r="F86" s="167">
        <f>F87+F88+F89</f>
        <v>0</v>
      </c>
      <c r="G86" s="18">
        <f>G87+G88+G89</f>
        <v>295.34361</v>
      </c>
      <c r="H86" s="97"/>
      <c r="I86" s="98">
        <f t="shared" si="2"/>
        <v>763.6798</v>
      </c>
    </row>
    <row r="87" spans="1:9" ht="11.25" customHeight="1" thickBot="1">
      <c r="A87" s="102" t="s">
        <v>67</v>
      </c>
      <c r="B87" s="103" t="s">
        <v>68</v>
      </c>
      <c r="C87" s="54"/>
      <c r="D87" s="10"/>
      <c r="E87" s="10">
        <v>-56.52912</v>
      </c>
      <c r="F87" s="108"/>
      <c r="G87" s="10">
        <v>8.70961</v>
      </c>
      <c r="H87" s="97"/>
      <c r="I87" s="98">
        <f t="shared" si="2"/>
        <v>-56.52912</v>
      </c>
    </row>
    <row r="88" spans="1:9" ht="11.25" customHeight="1" hidden="1">
      <c r="A88" s="118" t="s">
        <v>184</v>
      </c>
      <c r="B88" s="129" t="s">
        <v>68</v>
      </c>
      <c r="C88" s="53"/>
      <c r="D88" s="9"/>
      <c r="E88" s="9"/>
      <c r="F88" s="106"/>
      <c r="G88" s="9"/>
      <c r="H88" s="97"/>
      <c r="I88" s="98">
        <f t="shared" si="2"/>
        <v>0</v>
      </c>
    </row>
    <row r="89" spans="1:9" ht="11.25" customHeight="1" thickBot="1">
      <c r="A89" s="118" t="s">
        <v>69</v>
      </c>
      <c r="B89" s="123" t="s">
        <v>66</v>
      </c>
      <c r="C89" s="47"/>
      <c r="D89" s="11">
        <v>590</v>
      </c>
      <c r="E89" s="11">
        <v>820.20892</v>
      </c>
      <c r="F89" s="124"/>
      <c r="G89" s="11">
        <v>286.634</v>
      </c>
      <c r="H89" s="97"/>
      <c r="I89" s="98">
        <f t="shared" si="2"/>
        <v>820.20892</v>
      </c>
    </row>
    <row r="90" spans="1:9" ht="11.25" customHeight="1" thickBot="1">
      <c r="A90" s="168" t="s">
        <v>72</v>
      </c>
      <c r="B90" s="96" t="s">
        <v>73</v>
      </c>
      <c r="C90" s="208">
        <f>C91+C167+C165+C164</f>
        <v>337835.506</v>
      </c>
      <c r="D90" s="261">
        <f>D91+D167+D165+D164</f>
        <v>354809.446</v>
      </c>
      <c r="E90" s="6">
        <f>E91+E167+E165+E164</f>
        <v>193284.26751</v>
      </c>
      <c r="F90" s="225">
        <f>F91+F167+F165+F164+F166</f>
        <v>0</v>
      </c>
      <c r="G90" s="6">
        <f>G91+G167+G165+G164+G166</f>
        <v>174854.34748000003</v>
      </c>
      <c r="H90" s="97">
        <f t="shared" si="3"/>
        <v>57.21253807762883</v>
      </c>
      <c r="I90" s="98">
        <f t="shared" si="2"/>
        <v>-144551.23849</v>
      </c>
    </row>
    <row r="91" spans="1:9" ht="11.25" customHeight="1" thickBot="1">
      <c r="A91" s="169" t="s">
        <v>115</v>
      </c>
      <c r="B91" s="170" t="s">
        <v>116</v>
      </c>
      <c r="C91" s="209">
        <f>C92+C95+C115+C146</f>
        <v>337835.506</v>
      </c>
      <c r="D91" s="262">
        <f>D92+D95+D115+D146</f>
        <v>354809.446</v>
      </c>
      <c r="E91" s="14">
        <f>E92+E95+E115+E146</f>
        <v>193276.08613</v>
      </c>
      <c r="F91" s="43">
        <f>F92+F95+F115+F146</f>
        <v>0</v>
      </c>
      <c r="G91" s="14">
        <f>G92+G95+G115+G146</f>
        <v>174853.30312000003</v>
      </c>
      <c r="H91" s="97">
        <f t="shared" si="3"/>
        <v>57.21011637243364</v>
      </c>
      <c r="I91" s="98">
        <f t="shared" si="2"/>
        <v>-144559.41986999998</v>
      </c>
    </row>
    <row r="92" spans="1:9" ht="11.25" customHeight="1" thickBot="1">
      <c r="A92" s="168" t="s">
        <v>234</v>
      </c>
      <c r="B92" s="96" t="s">
        <v>74</v>
      </c>
      <c r="C92" s="208">
        <f>C93+C94</f>
        <v>116714.4</v>
      </c>
      <c r="D92" s="261">
        <f>D93+D94</f>
        <v>129289.4</v>
      </c>
      <c r="E92" s="6">
        <f>E93+E94</f>
        <v>78670</v>
      </c>
      <c r="F92" s="281">
        <f>F93+F94</f>
        <v>0</v>
      </c>
      <c r="G92" s="6">
        <f>G93+G94</f>
        <v>57065</v>
      </c>
      <c r="H92" s="97">
        <f t="shared" si="3"/>
        <v>67.4038507673432</v>
      </c>
      <c r="I92" s="98">
        <f t="shared" si="2"/>
        <v>-38044.399999999994</v>
      </c>
    </row>
    <row r="93" spans="1:9" ht="11.25" customHeight="1" thickBot="1">
      <c r="A93" s="125" t="s">
        <v>232</v>
      </c>
      <c r="B93" s="126" t="s">
        <v>75</v>
      </c>
      <c r="C93" s="210">
        <v>115282</v>
      </c>
      <c r="D93" s="263">
        <v>127857</v>
      </c>
      <c r="E93" s="10">
        <v>78670</v>
      </c>
      <c r="G93" s="10">
        <v>57065</v>
      </c>
      <c r="H93" s="97">
        <f t="shared" si="3"/>
        <v>68.24135597925088</v>
      </c>
      <c r="I93" s="98">
        <f t="shared" si="2"/>
        <v>-36612</v>
      </c>
    </row>
    <row r="94" spans="1:9" ht="11.25" customHeight="1" thickBot="1">
      <c r="A94" s="151" t="s">
        <v>233</v>
      </c>
      <c r="B94" s="163" t="s">
        <v>107</v>
      </c>
      <c r="C94" s="211">
        <v>1432.4</v>
      </c>
      <c r="D94" s="264">
        <v>1432.4</v>
      </c>
      <c r="E94" s="8"/>
      <c r="G94" s="8"/>
      <c r="H94" s="97">
        <f t="shared" si="3"/>
        <v>0</v>
      </c>
      <c r="I94" s="98">
        <f t="shared" si="2"/>
        <v>-1432.4</v>
      </c>
    </row>
    <row r="95" spans="1:10" ht="11.25" customHeight="1" thickBot="1">
      <c r="A95" s="168" t="s">
        <v>76</v>
      </c>
      <c r="B95" s="96" t="s">
        <v>77</v>
      </c>
      <c r="C95" s="208">
        <f>C98+C101+C107+C97+C105</f>
        <v>17111</v>
      </c>
      <c r="D95" s="261">
        <f>D98+D101+D107+D97+D104+D103+D106</f>
        <v>21463.94</v>
      </c>
      <c r="E95" s="6">
        <f>E98+E101+E107+E96+E97+E99+E100+E102+E103+E105</f>
        <v>7807.64671</v>
      </c>
      <c r="F95" s="225">
        <f>F98+F101+F107</f>
        <v>0</v>
      </c>
      <c r="G95" s="6">
        <f>G98+G101+G107+G96+G97+G99+G100</f>
        <v>9460.216</v>
      </c>
      <c r="H95" s="97">
        <f t="shared" si="3"/>
        <v>45.62940044415873</v>
      </c>
      <c r="I95" s="98">
        <f t="shared" si="2"/>
        <v>-9303.35329</v>
      </c>
      <c r="J95" s="86"/>
    </row>
    <row r="96" spans="1:10" ht="11.25" customHeight="1" thickBot="1">
      <c r="A96" s="125" t="s">
        <v>250</v>
      </c>
      <c r="B96" s="126" t="s">
        <v>212</v>
      </c>
      <c r="C96" s="210"/>
      <c r="D96" s="263"/>
      <c r="E96" s="10"/>
      <c r="F96" s="172"/>
      <c r="G96" s="10">
        <v>166.64878</v>
      </c>
      <c r="H96" s="97"/>
      <c r="I96" s="98">
        <f t="shared" si="2"/>
        <v>0</v>
      </c>
      <c r="J96" s="86"/>
    </row>
    <row r="97" spans="1:10" ht="11.25" customHeight="1" thickBot="1">
      <c r="A97" s="125" t="s">
        <v>250</v>
      </c>
      <c r="B97" s="129" t="s">
        <v>78</v>
      </c>
      <c r="C97" s="212"/>
      <c r="D97" s="265"/>
      <c r="E97" s="9"/>
      <c r="F97" s="166"/>
      <c r="G97" s="9">
        <v>2073.15122</v>
      </c>
      <c r="H97" s="97" t="e">
        <f t="shared" si="3"/>
        <v>#DIV/0!</v>
      </c>
      <c r="I97" s="98">
        <f t="shared" si="2"/>
        <v>0</v>
      </c>
      <c r="J97" s="86"/>
    </row>
    <row r="98" spans="1:10" s="86" customFormat="1" ht="11.25" customHeight="1" thickBot="1">
      <c r="A98" s="125" t="s">
        <v>228</v>
      </c>
      <c r="B98" s="126" t="s">
        <v>79</v>
      </c>
      <c r="C98" s="210"/>
      <c r="D98" s="263"/>
      <c r="E98" s="10"/>
      <c r="F98" s="148"/>
      <c r="G98" s="10">
        <v>4500</v>
      </c>
      <c r="H98" s="97"/>
      <c r="I98" s="98">
        <f t="shared" si="2"/>
        <v>0</v>
      </c>
      <c r="J98" s="87"/>
    </row>
    <row r="99" spans="1:10" s="86" customFormat="1" ht="11.25" customHeight="1" thickBot="1">
      <c r="A99" s="118" t="s">
        <v>251</v>
      </c>
      <c r="B99" s="129" t="s">
        <v>223</v>
      </c>
      <c r="C99" s="213"/>
      <c r="D99" s="266"/>
      <c r="E99" s="11"/>
      <c r="F99" s="173"/>
      <c r="G99" s="11"/>
      <c r="H99" s="97"/>
      <c r="I99" s="98">
        <f t="shared" si="2"/>
        <v>0</v>
      </c>
      <c r="J99" s="87"/>
    </row>
    <row r="100" spans="1:10" s="86" customFormat="1" ht="11.25" customHeight="1" thickBot="1">
      <c r="A100" s="118" t="s">
        <v>251</v>
      </c>
      <c r="B100" s="129" t="s">
        <v>252</v>
      </c>
      <c r="C100" s="213"/>
      <c r="D100" s="266"/>
      <c r="E100" s="11"/>
      <c r="F100" s="173"/>
      <c r="G100" s="11"/>
      <c r="H100" s="97"/>
      <c r="I100" s="98">
        <f t="shared" si="2"/>
        <v>0</v>
      </c>
      <c r="J100" s="87"/>
    </row>
    <row r="101" spans="1:10" s="86" customFormat="1" ht="11.25" customHeight="1" thickBot="1">
      <c r="A101" s="118" t="s">
        <v>229</v>
      </c>
      <c r="B101" s="194" t="s">
        <v>81</v>
      </c>
      <c r="C101" s="288">
        <v>3287.4</v>
      </c>
      <c r="D101" s="322">
        <v>3287.4</v>
      </c>
      <c r="E101" s="12"/>
      <c r="F101" s="42"/>
      <c r="G101" s="12"/>
      <c r="H101" s="190">
        <f t="shared" si="3"/>
        <v>0</v>
      </c>
      <c r="I101" s="98">
        <f t="shared" si="2"/>
        <v>-3287.4</v>
      </c>
      <c r="J101" s="87"/>
    </row>
    <row r="102" spans="1:10" s="86" customFormat="1" ht="11.25" customHeight="1" thickBot="1">
      <c r="A102" s="118" t="s">
        <v>253</v>
      </c>
      <c r="B102" s="199" t="s">
        <v>254</v>
      </c>
      <c r="C102" s="288"/>
      <c r="D102" s="322"/>
      <c r="E102" s="12"/>
      <c r="F102" s="42"/>
      <c r="G102" s="312"/>
      <c r="H102" s="190"/>
      <c r="I102" s="98">
        <f t="shared" si="2"/>
        <v>0</v>
      </c>
      <c r="J102" s="87"/>
    </row>
    <row r="103" spans="1:10" s="86" customFormat="1" ht="11.25" customHeight="1">
      <c r="A103" s="118" t="s">
        <v>258</v>
      </c>
      <c r="B103" s="293" t="s">
        <v>259</v>
      </c>
      <c r="C103" s="294"/>
      <c r="D103" s="323">
        <v>138.6</v>
      </c>
      <c r="E103" s="305"/>
      <c r="F103" s="295"/>
      <c r="G103" s="313"/>
      <c r="H103" s="297"/>
      <c r="I103" s="238">
        <f t="shared" si="2"/>
        <v>0</v>
      </c>
      <c r="J103" s="87"/>
    </row>
    <row r="104" spans="1:10" s="86" customFormat="1" ht="11.25" customHeight="1">
      <c r="A104" s="42" t="s">
        <v>280</v>
      </c>
      <c r="B104" s="181" t="s">
        <v>281</v>
      </c>
      <c r="C104" s="288"/>
      <c r="D104" s="322">
        <v>3514.64</v>
      </c>
      <c r="E104" s="12"/>
      <c r="F104" s="42"/>
      <c r="G104" s="312"/>
      <c r="H104" s="241"/>
      <c r="I104" s="242"/>
      <c r="J104" s="87"/>
    </row>
    <row r="105" spans="1:10" s="86" customFormat="1" ht="11.25" customHeight="1">
      <c r="A105" s="42" t="s">
        <v>301</v>
      </c>
      <c r="B105" s="181" t="s">
        <v>302</v>
      </c>
      <c r="C105" s="288">
        <v>5270.3</v>
      </c>
      <c r="D105" s="322">
        <v>5270.3</v>
      </c>
      <c r="E105" s="12">
        <v>3162.2</v>
      </c>
      <c r="F105" s="42"/>
      <c r="G105" s="312"/>
      <c r="H105" s="241"/>
      <c r="I105" s="242"/>
      <c r="J105" s="87"/>
    </row>
    <row r="106" spans="1:10" s="86" customFormat="1" ht="24" customHeight="1">
      <c r="A106" s="42" t="s">
        <v>288</v>
      </c>
      <c r="B106" s="299" t="s">
        <v>289</v>
      </c>
      <c r="C106" s="288"/>
      <c r="D106" s="322">
        <v>5000</v>
      </c>
      <c r="E106" s="12"/>
      <c r="F106" s="42"/>
      <c r="G106" s="312"/>
      <c r="H106" s="241"/>
      <c r="I106" s="242"/>
      <c r="J106" s="87"/>
    </row>
    <row r="107" spans="1:9" ht="11.25" customHeight="1" thickBot="1">
      <c r="A107" s="298" t="s">
        <v>230</v>
      </c>
      <c r="B107" s="170" t="s">
        <v>80</v>
      </c>
      <c r="C107" s="209">
        <f>C108+C109+C110+C111</f>
        <v>8553.3</v>
      </c>
      <c r="D107" s="262">
        <f>D108+D109+D110+D111</f>
        <v>9523.3</v>
      </c>
      <c r="E107" s="14">
        <f>E108+E109+E110+E111+E113</f>
        <v>4645.44671</v>
      </c>
      <c r="F107" s="43">
        <f>F108+F109+F110+F111</f>
        <v>0</v>
      </c>
      <c r="G107" s="14">
        <f>G108+G109+G110+G111+G112+G114</f>
        <v>2720.416</v>
      </c>
      <c r="H107" s="239">
        <f t="shared" si="3"/>
        <v>54.311747629569886</v>
      </c>
      <c r="I107" s="240">
        <f t="shared" si="2"/>
        <v>-3907.853289999999</v>
      </c>
    </row>
    <row r="108" spans="1:9" ht="11.25" customHeight="1" thickBot="1">
      <c r="A108" s="118" t="s">
        <v>230</v>
      </c>
      <c r="B108" s="126" t="s">
        <v>304</v>
      </c>
      <c r="C108" s="213"/>
      <c r="D108" s="266">
        <v>970</v>
      </c>
      <c r="E108" s="11">
        <v>380.62671</v>
      </c>
      <c r="F108" s="124"/>
      <c r="G108" s="11"/>
      <c r="H108" s="97"/>
      <c r="I108" s="98">
        <f t="shared" si="2"/>
        <v>380.62671</v>
      </c>
    </row>
    <row r="109" spans="1:9" ht="24.75" customHeight="1" thickBot="1">
      <c r="A109" s="118" t="s">
        <v>230</v>
      </c>
      <c r="B109" s="175" t="s">
        <v>195</v>
      </c>
      <c r="C109" s="215">
        <v>2176</v>
      </c>
      <c r="D109" s="268">
        <v>2176</v>
      </c>
      <c r="E109" s="11">
        <v>1164.8</v>
      </c>
      <c r="F109" s="176"/>
      <c r="G109" s="11">
        <v>1175.416</v>
      </c>
      <c r="H109" s="97">
        <f t="shared" si="3"/>
        <v>53.529411764705884</v>
      </c>
      <c r="I109" s="98">
        <f t="shared" si="2"/>
        <v>-1011.2</v>
      </c>
    </row>
    <row r="110" spans="1:9" ht="11.25" customHeight="1" thickBot="1">
      <c r="A110" s="118" t="s">
        <v>230</v>
      </c>
      <c r="B110" s="175" t="s">
        <v>231</v>
      </c>
      <c r="C110" s="215">
        <v>2654.3</v>
      </c>
      <c r="D110" s="268">
        <v>2654.3</v>
      </c>
      <c r="E110" s="11">
        <v>1238.7</v>
      </c>
      <c r="F110" s="176"/>
      <c r="G110" s="11">
        <v>1545</v>
      </c>
      <c r="H110" s="97">
        <f t="shared" si="3"/>
        <v>46.66767132577328</v>
      </c>
      <c r="I110" s="98">
        <f t="shared" si="2"/>
        <v>-1415.6000000000001</v>
      </c>
    </row>
    <row r="111" spans="1:9" ht="13.5" customHeight="1" thickBot="1">
      <c r="A111" s="118" t="s">
        <v>230</v>
      </c>
      <c r="B111" s="175" t="s">
        <v>262</v>
      </c>
      <c r="C111" s="234">
        <v>3723</v>
      </c>
      <c r="D111" s="324">
        <v>3723</v>
      </c>
      <c r="E111" s="11">
        <v>1861.32</v>
      </c>
      <c r="F111" s="282"/>
      <c r="G111" s="305"/>
      <c r="H111" s="97">
        <f t="shared" si="3"/>
        <v>49.99516518936342</v>
      </c>
      <c r="I111" s="98">
        <f t="shared" si="2"/>
        <v>-1861.68</v>
      </c>
    </row>
    <row r="112" spans="1:9" ht="25.5" customHeight="1" thickBot="1">
      <c r="A112" s="118" t="s">
        <v>230</v>
      </c>
      <c r="B112" s="4" t="s">
        <v>179</v>
      </c>
      <c r="C112" s="68"/>
      <c r="D112" s="12"/>
      <c r="E112" s="9"/>
      <c r="F112" s="283"/>
      <c r="G112" s="12"/>
      <c r="H112" s="97"/>
      <c r="I112" s="98">
        <f t="shared" si="2"/>
        <v>0</v>
      </c>
    </row>
    <row r="113" spans="1:9" ht="24" customHeight="1" thickBot="1">
      <c r="A113" s="42" t="s">
        <v>261</v>
      </c>
      <c r="B113" s="246" t="s">
        <v>260</v>
      </c>
      <c r="C113" s="247"/>
      <c r="D113" s="248"/>
      <c r="E113" s="8"/>
      <c r="F113" s="284"/>
      <c r="G113" s="248"/>
      <c r="H113" s="97"/>
      <c r="I113" s="98">
        <f t="shared" si="2"/>
        <v>0</v>
      </c>
    </row>
    <row r="114" spans="1:9" ht="14.25" customHeight="1" thickBot="1">
      <c r="A114" s="42" t="s">
        <v>261</v>
      </c>
      <c r="B114" s="39" t="s">
        <v>204</v>
      </c>
      <c r="C114" s="68"/>
      <c r="D114" s="12"/>
      <c r="E114" s="9"/>
      <c r="F114" s="283"/>
      <c r="G114" s="12"/>
      <c r="H114" s="97"/>
      <c r="I114" s="98">
        <f t="shared" si="2"/>
        <v>0</v>
      </c>
    </row>
    <row r="115" spans="1:9" ht="11.25" customHeight="1" thickBot="1">
      <c r="A115" s="169" t="s">
        <v>236</v>
      </c>
      <c r="B115" s="170" t="s">
        <v>82</v>
      </c>
      <c r="C115" s="209">
        <f>C116+C133+C136+C137+C138+C139+C140+C141+C144+C135+C142</f>
        <v>166399.9</v>
      </c>
      <c r="D115" s="262">
        <f>D116+D133+D136+D137+D138+D139+D140+D141+D144+D135+D142</f>
        <v>166399.9</v>
      </c>
      <c r="E115" s="14">
        <f>E116+E133+E136+E137+E138+E139+E140+E141+E144+E135+E134+E142</f>
        <v>89023.69955</v>
      </c>
      <c r="F115" s="43">
        <f>F116+F133+F136+F137+F138+F139+F140+F141+F144+F135+F134</f>
        <v>0</v>
      </c>
      <c r="G115" s="14">
        <f>G116+G133+G136+G137+G138+G139+G140+G141+G144+G135+G134+G143+G142</f>
        <v>94963.39055000003</v>
      </c>
      <c r="H115" s="97">
        <f t="shared" si="3"/>
        <v>53.49985159245889</v>
      </c>
      <c r="I115" s="98">
        <f t="shared" si="2"/>
        <v>-77376.20044999999</v>
      </c>
    </row>
    <row r="116" spans="1:9" ht="11.25" customHeight="1" thickBot="1">
      <c r="A116" s="168" t="s">
        <v>83</v>
      </c>
      <c r="B116" s="300" t="s">
        <v>237</v>
      </c>
      <c r="C116" s="208">
        <f>C119+C120+C125+C128+C127+C118+C117+C126+C121+C129+C130+C123+C124+C131+C132</f>
        <v>124432.5</v>
      </c>
      <c r="D116" s="261">
        <f>D119+D120+D125+D128+D127+D118+D117+D126+D121+D129+D130+D123+D124+D131+D132</f>
        <v>124432.5</v>
      </c>
      <c r="E116" s="6">
        <f>E119+E120+E125+E128+E127+E118+E117+E126+E121+E129+E130+E123+E124+E131+E132</f>
        <v>69667.4458</v>
      </c>
      <c r="F116" s="225">
        <f>F119+F120+F125+F128+F127+F118+F117+F126+F121+F129+F130+F123+F124+F131</f>
        <v>0</v>
      </c>
      <c r="G116" s="6">
        <f>G119+G120+G125+G128+G127+G118+G117+G126+G121+G129+G130+G123+G124+G131+G132</f>
        <v>73185.81880000001</v>
      </c>
      <c r="H116" s="97">
        <f t="shared" si="3"/>
        <v>55.988142808349906</v>
      </c>
      <c r="I116" s="98">
        <f t="shared" si="2"/>
        <v>-54765.0542</v>
      </c>
    </row>
    <row r="117" spans="1:9" ht="25.5" customHeight="1" thickBot="1">
      <c r="A117" s="125" t="s">
        <v>235</v>
      </c>
      <c r="B117" s="192" t="s">
        <v>105</v>
      </c>
      <c r="C117" s="216">
        <v>1411.8</v>
      </c>
      <c r="D117" s="271">
        <v>1411.8</v>
      </c>
      <c r="E117" s="10">
        <v>1355.088</v>
      </c>
      <c r="F117" s="178"/>
      <c r="G117" s="10">
        <v>1383.8573</v>
      </c>
      <c r="H117" s="97">
        <f t="shared" si="3"/>
        <v>95.98300042498937</v>
      </c>
      <c r="I117" s="98">
        <f t="shared" si="2"/>
        <v>-56.71199999999999</v>
      </c>
    </row>
    <row r="118" spans="1:9" ht="11.25" customHeight="1" thickBot="1">
      <c r="A118" s="125" t="s">
        <v>235</v>
      </c>
      <c r="B118" s="193" t="s">
        <v>109</v>
      </c>
      <c r="C118" s="216">
        <v>18</v>
      </c>
      <c r="D118" s="271">
        <v>18</v>
      </c>
      <c r="E118" s="10"/>
      <c r="F118" s="178"/>
      <c r="G118" s="10">
        <v>18</v>
      </c>
      <c r="H118" s="97">
        <f t="shared" si="3"/>
        <v>0</v>
      </c>
      <c r="I118" s="98">
        <f t="shared" si="2"/>
        <v>-18</v>
      </c>
    </row>
    <row r="119" spans="1:9" ht="11.25" customHeight="1" thickBot="1">
      <c r="A119" s="125" t="s">
        <v>235</v>
      </c>
      <c r="B119" s="193" t="s">
        <v>169</v>
      </c>
      <c r="C119" s="216"/>
      <c r="D119" s="271"/>
      <c r="E119" s="10"/>
      <c r="F119" s="108"/>
      <c r="G119" s="10">
        <v>1687.68</v>
      </c>
      <c r="H119" s="97"/>
      <c r="I119" s="98">
        <f t="shared" si="2"/>
        <v>0</v>
      </c>
    </row>
    <row r="120" spans="1:9" ht="11.25" customHeight="1" thickBot="1">
      <c r="A120" s="125" t="s">
        <v>235</v>
      </c>
      <c r="B120" s="194" t="s">
        <v>168</v>
      </c>
      <c r="C120" s="212">
        <v>89758.7</v>
      </c>
      <c r="D120" s="265">
        <v>89758.7</v>
      </c>
      <c r="E120" s="9">
        <v>52958</v>
      </c>
      <c r="F120" s="179"/>
      <c r="G120" s="9">
        <v>52807</v>
      </c>
      <c r="H120" s="97">
        <f t="shared" si="3"/>
        <v>59.00040887401444</v>
      </c>
      <c r="I120" s="98">
        <f t="shared" si="2"/>
        <v>-36800.7</v>
      </c>
    </row>
    <row r="121" spans="1:9" ht="11.25" customHeight="1" thickBot="1">
      <c r="A121" s="125" t="s">
        <v>235</v>
      </c>
      <c r="B121" s="194" t="s">
        <v>142</v>
      </c>
      <c r="C121" s="212">
        <v>15412.8</v>
      </c>
      <c r="D121" s="265">
        <v>15412.8</v>
      </c>
      <c r="E121" s="9">
        <v>8477</v>
      </c>
      <c r="F121" s="179"/>
      <c r="G121" s="9">
        <v>8891</v>
      </c>
      <c r="H121" s="97">
        <f t="shared" si="3"/>
        <v>54.999740475448974</v>
      </c>
      <c r="I121" s="98">
        <f t="shared" si="2"/>
        <v>-6935.799999999999</v>
      </c>
    </row>
    <row r="122" spans="3:9" ht="1.5" customHeight="1" hidden="1">
      <c r="C122" s="151"/>
      <c r="D122" s="272"/>
      <c r="E122" s="8"/>
      <c r="H122" s="97" t="e">
        <f t="shared" si="3"/>
        <v>#DIV/0!</v>
      </c>
      <c r="I122" s="98">
        <f t="shared" si="2"/>
        <v>0</v>
      </c>
    </row>
    <row r="123" spans="1:9" ht="12" customHeight="1" thickBot="1">
      <c r="A123" s="125" t="s">
        <v>235</v>
      </c>
      <c r="B123" s="194" t="s">
        <v>220</v>
      </c>
      <c r="C123" s="212">
        <v>416.2</v>
      </c>
      <c r="D123" s="265">
        <v>416.2</v>
      </c>
      <c r="E123" s="9">
        <v>151.2</v>
      </c>
      <c r="F123" s="179"/>
      <c r="G123" s="9">
        <v>266.6377</v>
      </c>
      <c r="H123" s="97">
        <f t="shared" si="3"/>
        <v>36.32868813070639</v>
      </c>
      <c r="I123" s="98">
        <f t="shared" si="2"/>
        <v>-265</v>
      </c>
    </row>
    <row r="124" spans="1:9" ht="9.75" customHeight="1" thickBot="1">
      <c r="A124" s="125" t="s">
        <v>235</v>
      </c>
      <c r="B124" s="121" t="s">
        <v>221</v>
      </c>
      <c r="C124" s="212">
        <v>150.5</v>
      </c>
      <c r="D124" s="265">
        <v>150.5</v>
      </c>
      <c r="E124" s="9">
        <v>90</v>
      </c>
      <c r="F124" s="179"/>
      <c r="G124" s="9"/>
      <c r="H124" s="97">
        <f t="shared" si="3"/>
        <v>59.800664451827245</v>
      </c>
      <c r="I124" s="98">
        <f t="shared" si="2"/>
        <v>-60.5</v>
      </c>
    </row>
    <row r="125" spans="1:9" ht="11.25" customHeight="1" thickBot="1">
      <c r="A125" s="125" t="s">
        <v>235</v>
      </c>
      <c r="B125" s="194" t="s">
        <v>84</v>
      </c>
      <c r="C125" s="212"/>
      <c r="D125" s="265"/>
      <c r="E125" s="9"/>
      <c r="F125" s="179"/>
      <c r="G125" s="314"/>
      <c r="H125" s="97"/>
      <c r="I125" s="98">
        <f t="shared" si="2"/>
        <v>0</v>
      </c>
    </row>
    <row r="126" spans="1:9" ht="11.25" customHeight="1" thickBot="1">
      <c r="A126" s="125" t="s">
        <v>235</v>
      </c>
      <c r="B126" s="194" t="s">
        <v>127</v>
      </c>
      <c r="C126" s="212"/>
      <c r="D126" s="265"/>
      <c r="E126" s="9"/>
      <c r="F126" s="179"/>
      <c r="G126" s="314"/>
      <c r="H126" s="97"/>
      <c r="I126" s="98">
        <f t="shared" si="2"/>
        <v>0</v>
      </c>
    </row>
    <row r="127" spans="1:9" ht="11.25" customHeight="1" thickBot="1">
      <c r="A127" s="125" t="s">
        <v>235</v>
      </c>
      <c r="B127" s="194" t="s">
        <v>85</v>
      </c>
      <c r="C127" s="212">
        <v>1160.9</v>
      </c>
      <c r="D127" s="265">
        <v>1160.9</v>
      </c>
      <c r="E127" s="9"/>
      <c r="F127" s="285"/>
      <c r="G127" s="12"/>
      <c r="H127" s="97">
        <f t="shared" si="3"/>
        <v>0</v>
      </c>
      <c r="I127" s="98">
        <f t="shared" si="2"/>
        <v>-1160.9</v>
      </c>
    </row>
    <row r="128" spans="1:9" ht="11.25" customHeight="1" thickBot="1">
      <c r="A128" s="125" t="s">
        <v>235</v>
      </c>
      <c r="B128" s="194" t="s">
        <v>167</v>
      </c>
      <c r="C128" s="212"/>
      <c r="D128" s="265"/>
      <c r="E128" s="9"/>
      <c r="F128" s="179"/>
      <c r="G128" s="314"/>
      <c r="H128" s="97"/>
      <c r="I128" s="98">
        <f t="shared" si="2"/>
        <v>0</v>
      </c>
    </row>
    <row r="129" spans="1:9" ht="27" customHeight="1" thickBot="1">
      <c r="A129" s="125" t="s">
        <v>235</v>
      </c>
      <c r="B129" s="121" t="s">
        <v>196</v>
      </c>
      <c r="C129" s="210"/>
      <c r="D129" s="263"/>
      <c r="E129" s="11"/>
      <c r="F129" s="173"/>
      <c r="G129" s="311"/>
      <c r="H129" s="97"/>
      <c r="I129" s="98">
        <f t="shared" si="2"/>
        <v>0</v>
      </c>
    </row>
    <row r="130" spans="1:9" ht="24" customHeight="1" thickBot="1">
      <c r="A130" s="125" t="s">
        <v>235</v>
      </c>
      <c r="B130" s="193" t="s">
        <v>150</v>
      </c>
      <c r="C130" s="210"/>
      <c r="D130" s="263"/>
      <c r="E130" s="11"/>
      <c r="F130" s="124"/>
      <c r="G130" s="311"/>
      <c r="H130" s="97"/>
      <c r="I130" s="98">
        <f t="shared" si="2"/>
        <v>0</v>
      </c>
    </row>
    <row r="131" spans="1:9" ht="13.5" customHeight="1" thickBot="1">
      <c r="A131" s="125" t="s">
        <v>235</v>
      </c>
      <c r="B131" s="194" t="s">
        <v>197</v>
      </c>
      <c r="C131" s="210">
        <v>13239.6</v>
      </c>
      <c r="D131" s="263">
        <v>13239.6</v>
      </c>
      <c r="E131" s="11">
        <v>6196.638</v>
      </c>
      <c r="F131" s="124"/>
      <c r="G131" s="315">
        <v>6251.187</v>
      </c>
      <c r="H131" s="97">
        <f t="shared" si="3"/>
        <v>46.80381582525152</v>
      </c>
      <c r="I131" s="98">
        <f t="shared" si="2"/>
        <v>-7042.962</v>
      </c>
    </row>
    <row r="132" spans="1:9" ht="38.25" customHeight="1" thickBot="1">
      <c r="A132" s="42" t="s">
        <v>235</v>
      </c>
      <c r="B132" s="195" t="s">
        <v>108</v>
      </c>
      <c r="C132" s="217">
        <v>2864</v>
      </c>
      <c r="D132" s="273">
        <v>2864</v>
      </c>
      <c r="E132" s="9">
        <v>439.5198</v>
      </c>
      <c r="F132" s="144"/>
      <c r="G132" s="11">
        <v>1880.4568</v>
      </c>
      <c r="H132" s="97">
        <f t="shared" si="3"/>
        <v>15.346361731843574</v>
      </c>
      <c r="I132" s="98">
        <f t="shared" si="2"/>
        <v>-2424.4802</v>
      </c>
    </row>
    <row r="133" spans="1:9" ht="12.75" customHeight="1" thickBot="1">
      <c r="A133" s="130" t="s">
        <v>238</v>
      </c>
      <c r="B133" s="193" t="s">
        <v>201</v>
      </c>
      <c r="C133" s="210">
        <v>1453.2</v>
      </c>
      <c r="D133" s="263">
        <v>1453.2</v>
      </c>
      <c r="E133" s="11">
        <v>550</v>
      </c>
      <c r="F133" s="124"/>
      <c r="G133" s="11">
        <v>800</v>
      </c>
      <c r="H133" s="97">
        <f t="shared" si="3"/>
        <v>37.84750894577484</v>
      </c>
      <c r="I133" s="98">
        <f t="shared" si="2"/>
        <v>-903.2</v>
      </c>
    </row>
    <row r="134" spans="1:9" ht="36.75" customHeight="1" thickBot="1">
      <c r="A134" s="125" t="s">
        <v>239</v>
      </c>
      <c r="B134" s="193" t="s">
        <v>216</v>
      </c>
      <c r="C134" s="210"/>
      <c r="D134" s="263"/>
      <c r="E134" s="11"/>
      <c r="F134" s="124"/>
      <c r="G134" s="11"/>
      <c r="H134" s="97"/>
      <c r="I134" s="98">
        <f t="shared" si="2"/>
        <v>0</v>
      </c>
    </row>
    <row r="135" spans="1:9" ht="40.5" customHeight="1" thickBot="1">
      <c r="A135" s="42" t="s">
        <v>239</v>
      </c>
      <c r="B135" s="195" t="s">
        <v>108</v>
      </c>
      <c r="C135" s="217">
        <v>1189.9</v>
      </c>
      <c r="D135" s="273">
        <v>1189.9</v>
      </c>
      <c r="E135" s="9"/>
      <c r="F135" s="144"/>
      <c r="G135" s="11"/>
      <c r="H135" s="97">
        <f t="shared" si="3"/>
        <v>0</v>
      </c>
      <c r="I135" s="98">
        <f t="shared" si="2"/>
        <v>-1189.9</v>
      </c>
    </row>
    <row r="136" spans="1:10" ht="11.25" customHeight="1" thickBot="1">
      <c r="A136" s="42" t="s">
        <v>240</v>
      </c>
      <c r="B136" s="196" t="s">
        <v>214</v>
      </c>
      <c r="C136" s="212">
        <v>1263.3</v>
      </c>
      <c r="D136" s="265">
        <v>1263.3</v>
      </c>
      <c r="E136" s="9">
        <v>631.65</v>
      </c>
      <c r="F136" s="285"/>
      <c r="G136" s="9">
        <v>524.05</v>
      </c>
      <c r="H136" s="97">
        <f t="shared" si="3"/>
        <v>50</v>
      </c>
      <c r="I136" s="98">
        <f t="shared" si="2"/>
        <v>-631.65</v>
      </c>
      <c r="J136" s="86"/>
    </row>
    <row r="137" spans="1:10" ht="23.25" customHeight="1" thickBot="1">
      <c r="A137" s="42" t="s">
        <v>241</v>
      </c>
      <c r="B137" s="195" t="s">
        <v>215</v>
      </c>
      <c r="C137" s="218">
        <v>155.7</v>
      </c>
      <c r="D137" s="274">
        <v>155.7</v>
      </c>
      <c r="E137" s="9">
        <v>152.77339</v>
      </c>
      <c r="F137" s="285"/>
      <c r="G137" s="9">
        <v>93.05107</v>
      </c>
      <c r="H137" s="97">
        <f t="shared" si="3"/>
        <v>98.12035324341683</v>
      </c>
      <c r="I137" s="98">
        <f t="shared" si="2"/>
        <v>-2.9266099999999824</v>
      </c>
      <c r="J137" s="86"/>
    </row>
    <row r="138" spans="1:10" ht="23.25" customHeight="1" thickBot="1">
      <c r="A138" s="42" t="s">
        <v>243</v>
      </c>
      <c r="B138" s="197" t="s">
        <v>242</v>
      </c>
      <c r="C138" s="218"/>
      <c r="D138" s="274"/>
      <c r="E138" s="9"/>
      <c r="F138" s="285"/>
      <c r="G138" s="11">
        <v>3788.76214</v>
      </c>
      <c r="H138" s="97"/>
      <c r="I138" s="98">
        <f t="shared" si="2"/>
        <v>0</v>
      </c>
      <c r="J138" s="86"/>
    </row>
    <row r="139" spans="1:10" ht="45" customHeight="1" thickBot="1">
      <c r="A139" s="42" t="s">
        <v>244</v>
      </c>
      <c r="B139" s="197" t="s">
        <v>245</v>
      </c>
      <c r="C139" s="218"/>
      <c r="D139" s="274"/>
      <c r="E139" s="9"/>
      <c r="F139" s="285"/>
      <c r="G139" s="11">
        <v>933.15535</v>
      </c>
      <c r="H139" s="97"/>
      <c r="I139" s="98">
        <f t="shared" si="2"/>
        <v>0</v>
      </c>
      <c r="J139" s="86"/>
    </row>
    <row r="140" spans="1:9" ht="14.25" customHeight="1" thickBot="1">
      <c r="A140" s="42" t="s">
        <v>246</v>
      </c>
      <c r="B140" s="195" t="s">
        <v>213</v>
      </c>
      <c r="C140" s="218">
        <v>664.7</v>
      </c>
      <c r="D140" s="274">
        <v>664.7</v>
      </c>
      <c r="E140" s="9">
        <v>350.6</v>
      </c>
      <c r="F140" s="179"/>
      <c r="G140" s="12">
        <v>304.528</v>
      </c>
      <c r="H140" s="190">
        <f t="shared" si="3"/>
        <v>52.74559951857981</v>
      </c>
      <c r="I140" s="98">
        <f t="shared" si="2"/>
        <v>-314.1</v>
      </c>
    </row>
    <row r="141" spans="1:9" ht="11.25" customHeight="1" thickBot="1">
      <c r="A141" s="42" t="s">
        <v>247</v>
      </c>
      <c r="B141" s="196" t="s">
        <v>210</v>
      </c>
      <c r="C141" s="212">
        <v>1215.6</v>
      </c>
      <c r="D141" s="265">
        <v>1215.6</v>
      </c>
      <c r="E141" s="9">
        <v>624.66968</v>
      </c>
      <c r="F141" s="285"/>
      <c r="G141" s="9">
        <v>623.02519</v>
      </c>
      <c r="H141" s="97">
        <f t="shared" si="3"/>
        <v>51.3877657124054</v>
      </c>
      <c r="I141" s="98">
        <f t="shared" si="2"/>
        <v>-590.9303199999999</v>
      </c>
    </row>
    <row r="142" spans="1:9" ht="24.75" customHeight="1" thickBot="1">
      <c r="A142" s="42" t="s">
        <v>303</v>
      </c>
      <c r="B142" s="195" t="s">
        <v>219</v>
      </c>
      <c r="C142" s="218">
        <v>86</v>
      </c>
      <c r="D142" s="274">
        <v>86</v>
      </c>
      <c r="E142" s="9">
        <v>73.56068</v>
      </c>
      <c r="F142" s="285"/>
      <c r="G142" s="12"/>
      <c r="H142" s="97">
        <f t="shared" si="3"/>
        <v>85.53567441860466</v>
      </c>
      <c r="I142" s="98">
        <f t="shared" si="2"/>
        <v>-12.439319999999995</v>
      </c>
    </row>
    <row r="143" spans="1:9" ht="12.75" thickBot="1">
      <c r="A143" s="42"/>
      <c r="B143" s="5" t="s">
        <v>222</v>
      </c>
      <c r="C143" s="219"/>
      <c r="D143" s="275"/>
      <c r="E143" s="9"/>
      <c r="F143" s="285"/>
      <c r="G143" s="12"/>
      <c r="H143" s="97"/>
      <c r="I143" s="98">
        <f t="shared" si="2"/>
        <v>0</v>
      </c>
    </row>
    <row r="144" spans="1:9" ht="11.25" customHeight="1" thickBot="1">
      <c r="A144" s="169" t="s">
        <v>248</v>
      </c>
      <c r="B144" s="182" t="s">
        <v>86</v>
      </c>
      <c r="C144" s="209">
        <f>C145</f>
        <v>35939</v>
      </c>
      <c r="D144" s="262">
        <f>D145</f>
        <v>35939</v>
      </c>
      <c r="E144" s="14">
        <f>E145</f>
        <v>16973</v>
      </c>
      <c r="F144" s="43">
        <f>F145</f>
        <v>0</v>
      </c>
      <c r="G144" s="316">
        <f>G145</f>
        <v>14711</v>
      </c>
      <c r="H144" s="97">
        <f t="shared" si="3"/>
        <v>47.227246167116505</v>
      </c>
      <c r="I144" s="98">
        <f t="shared" si="2"/>
        <v>-18966</v>
      </c>
    </row>
    <row r="145" spans="1:9" ht="11.25" customHeight="1" thickBot="1">
      <c r="A145" s="183" t="s">
        <v>249</v>
      </c>
      <c r="B145" s="184" t="s">
        <v>87</v>
      </c>
      <c r="C145" s="220">
        <v>35939</v>
      </c>
      <c r="D145" s="276">
        <v>35939</v>
      </c>
      <c r="E145" s="8">
        <v>16973</v>
      </c>
      <c r="G145" s="8">
        <v>14711</v>
      </c>
      <c r="H145" s="97">
        <f t="shared" si="3"/>
        <v>47.227246167116505</v>
      </c>
      <c r="I145" s="98">
        <f aca="true" t="shared" si="4" ref="I145:I168">E145-C145</f>
        <v>-18966</v>
      </c>
    </row>
    <row r="146" spans="1:9" ht="11.25" customHeight="1" thickBot="1">
      <c r="A146" s="168" t="s">
        <v>88</v>
      </c>
      <c r="B146" s="300" t="s">
        <v>104</v>
      </c>
      <c r="C146" s="208">
        <f>C157+C158+C148+C152+C150</f>
        <v>37610.206</v>
      </c>
      <c r="D146" s="261">
        <f>D157+D158+D148+D152+D150</f>
        <v>37656.206</v>
      </c>
      <c r="E146" s="6">
        <f>E157+E158+E148+E152+E150+E149+E151+E155+E156+E153+E154</f>
        <v>17774.73987</v>
      </c>
      <c r="F146" s="281">
        <f>F157+F158+F148+F152+F150+F149+F151+F155+F156</f>
        <v>0</v>
      </c>
      <c r="G146" s="6">
        <f>G147+G151+G153+G157+G158+G152+G155+G156+G154</f>
        <v>13364.69657</v>
      </c>
      <c r="H146" s="97">
        <f t="shared" si="3"/>
        <v>47.26041614874431</v>
      </c>
      <c r="I146" s="98">
        <f t="shared" si="4"/>
        <v>-19835.466129999997</v>
      </c>
    </row>
    <row r="147" spans="1:9" ht="11.25" customHeight="1" thickBot="1">
      <c r="A147" s="168" t="s">
        <v>89</v>
      </c>
      <c r="B147" s="300" t="s">
        <v>104</v>
      </c>
      <c r="C147" s="208"/>
      <c r="D147" s="261"/>
      <c r="E147" s="6">
        <f>E148+E149+E151</f>
        <v>0</v>
      </c>
      <c r="F147" s="132"/>
      <c r="G147" s="6">
        <f>G148+G149+G150</f>
        <v>0</v>
      </c>
      <c r="H147" s="97"/>
      <c r="I147" s="98">
        <f t="shared" si="4"/>
        <v>0</v>
      </c>
    </row>
    <row r="148" spans="1:9" ht="11.25" customHeight="1" thickBot="1">
      <c r="A148" s="125" t="s">
        <v>89</v>
      </c>
      <c r="B148" s="198" t="s">
        <v>183</v>
      </c>
      <c r="C148" s="210"/>
      <c r="D148" s="263"/>
      <c r="E148" s="10"/>
      <c r="F148" s="108"/>
      <c r="G148" s="10"/>
      <c r="H148" s="97"/>
      <c r="I148" s="98">
        <f t="shared" si="4"/>
        <v>0</v>
      </c>
    </row>
    <row r="149" spans="1:9" ht="11.25" customHeight="1" thickBot="1">
      <c r="A149" s="125" t="s">
        <v>89</v>
      </c>
      <c r="B149" s="199" t="s">
        <v>180</v>
      </c>
      <c r="C149" s="212"/>
      <c r="D149" s="265"/>
      <c r="E149" s="10"/>
      <c r="F149" s="108"/>
      <c r="G149" s="317"/>
      <c r="H149" s="97"/>
      <c r="I149" s="98">
        <f t="shared" si="4"/>
        <v>0</v>
      </c>
    </row>
    <row r="150" spans="1:9" ht="24" customHeight="1" thickBot="1">
      <c r="A150" s="125" t="s">
        <v>89</v>
      </c>
      <c r="B150" s="121" t="s">
        <v>151</v>
      </c>
      <c r="C150" s="212"/>
      <c r="D150" s="265"/>
      <c r="E150" s="10"/>
      <c r="F150" s="108"/>
      <c r="G150" s="10"/>
      <c r="H150" s="97"/>
      <c r="I150" s="98">
        <f t="shared" si="4"/>
        <v>0</v>
      </c>
    </row>
    <row r="151" spans="1:9" ht="11.25" customHeight="1" thickBot="1">
      <c r="A151" s="125" t="s">
        <v>188</v>
      </c>
      <c r="B151" s="194" t="s">
        <v>189</v>
      </c>
      <c r="C151" s="212"/>
      <c r="D151" s="265"/>
      <c r="E151" s="10"/>
      <c r="F151" s="108"/>
      <c r="G151" s="10"/>
      <c r="H151" s="97"/>
      <c r="I151" s="98">
        <f t="shared" si="4"/>
        <v>0</v>
      </c>
    </row>
    <row r="152" spans="1:9" ht="11.25" customHeight="1" thickBot="1">
      <c r="A152" s="130" t="s">
        <v>202</v>
      </c>
      <c r="B152" s="122" t="s">
        <v>203</v>
      </c>
      <c r="C152" s="218"/>
      <c r="D152" s="274"/>
      <c r="E152" s="10"/>
      <c r="F152" s="108"/>
      <c r="G152" s="317"/>
      <c r="H152" s="97"/>
      <c r="I152" s="98">
        <f t="shared" si="4"/>
        <v>0</v>
      </c>
    </row>
    <row r="153" spans="1:9" ht="24" customHeight="1" thickBot="1">
      <c r="A153" s="130" t="s">
        <v>135</v>
      </c>
      <c r="B153" s="121" t="s">
        <v>136</v>
      </c>
      <c r="C153" s="218"/>
      <c r="D153" s="274"/>
      <c r="E153" s="9"/>
      <c r="F153" s="106"/>
      <c r="G153" s="9"/>
      <c r="H153" s="97"/>
      <c r="I153" s="98">
        <f t="shared" si="4"/>
        <v>0</v>
      </c>
    </row>
    <row r="154" spans="1:9" ht="25.5" customHeight="1" thickBot="1">
      <c r="A154" s="118" t="s">
        <v>137</v>
      </c>
      <c r="B154" s="121" t="s">
        <v>138</v>
      </c>
      <c r="C154" s="221"/>
      <c r="D154" s="277"/>
      <c r="E154" s="11"/>
      <c r="F154" s="124"/>
      <c r="G154" s="11"/>
      <c r="H154" s="97"/>
      <c r="I154" s="98">
        <f t="shared" si="4"/>
        <v>0</v>
      </c>
    </row>
    <row r="155" spans="1:9" ht="11.25" customHeight="1" thickBot="1">
      <c r="A155" s="130" t="s">
        <v>190</v>
      </c>
      <c r="B155" s="200" t="s">
        <v>191</v>
      </c>
      <c r="C155" s="211"/>
      <c r="D155" s="264"/>
      <c r="E155" s="8"/>
      <c r="F155" s="112"/>
      <c r="G155" s="318"/>
      <c r="H155" s="97"/>
      <c r="I155" s="98">
        <f t="shared" si="4"/>
        <v>0</v>
      </c>
    </row>
    <row r="156" spans="1:9" ht="11.25" customHeight="1" thickBot="1">
      <c r="A156" s="130" t="s">
        <v>192</v>
      </c>
      <c r="B156" s="201" t="s">
        <v>193</v>
      </c>
      <c r="C156" s="211"/>
      <c r="D156" s="264"/>
      <c r="E156" s="8"/>
      <c r="F156" s="112"/>
      <c r="G156" s="8"/>
      <c r="H156" s="97"/>
      <c r="I156" s="98">
        <f t="shared" si="4"/>
        <v>0</v>
      </c>
    </row>
    <row r="157" spans="1:9" ht="11.25" customHeight="1" thickBot="1">
      <c r="A157" s="168" t="s">
        <v>274</v>
      </c>
      <c r="B157" s="202" t="s">
        <v>101</v>
      </c>
      <c r="C157" s="208">
        <v>37610.206</v>
      </c>
      <c r="D157" s="261">
        <v>37656.206</v>
      </c>
      <c r="E157" s="6">
        <v>17774.73987</v>
      </c>
      <c r="F157" s="132"/>
      <c r="G157" s="6">
        <v>13364.69657</v>
      </c>
      <c r="H157" s="97">
        <f>E157/C157*100</f>
        <v>47.26041614874431</v>
      </c>
      <c r="I157" s="98">
        <f t="shared" si="4"/>
        <v>-19835.466129999997</v>
      </c>
    </row>
    <row r="158" spans="1:9" ht="11.25" customHeight="1" thickBot="1">
      <c r="A158" s="113" t="s">
        <v>90</v>
      </c>
      <c r="B158" s="203" t="s">
        <v>177</v>
      </c>
      <c r="C158" s="222">
        <f>C161+C159+C162</f>
        <v>0</v>
      </c>
      <c r="D158" s="278">
        <f>D161+D159+D162</f>
        <v>0</v>
      </c>
      <c r="E158" s="18">
        <f>E161+E159+E162+E160+E163</f>
        <v>0</v>
      </c>
      <c r="F158" s="156"/>
      <c r="G158" s="18">
        <f>G161+G159+G162+G160+G163</f>
        <v>0</v>
      </c>
      <c r="H158" s="97"/>
      <c r="I158" s="98">
        <f t="shared" si="4"/>
        <v>0</v>
      </c>
    </row>
    <row r="159" spans="1:9" ht="24" customHeight="1" thickBot="1">
      <c r="A159" s="125" t="s">
        <v>91</v>
      </c>
      <c r="B159" s="193" t="s">
        <v>198</v>
      </c>
      <c r="C159" s="216"/>
      <c r="D159" s="271"/>
      <c r="E159" s="10"/>
      <c r="F159" s="101"/>
      <c r="G159" s="10"/>
      <c r="H159" s="97"/>
      <c r="I159" s="98">
        <f t="shared" si="4"/>
        <v>0</v>
      </c>
    </row>
    <row r="160" spans="1:9" ht="25.5" customHeight="1" thickBot="1">
      <c r="A160" s="125" t="s">
        <v>91</v>
      </c>
      <c r="B160" s="193" t="s">
        <v>186</v>
      </c>
      <c r="C160" s="216"/>
      <c r="D160" s="271"/>
      <c r="E160" s="10"/>
      <c r="F160" s="101"/>
      <c r="G160" s="10"/>
      <c r="H160" s="97"/>
      <c r="I160" s="98">
        <f t="shared" si="4"/>
        <v>0</v>
      </c>
    </row>
    <row r="161" spans="1:9" ht="11.25" customHeight="1" thickBot="1">
      <c r="A161" s="125" t="s">
        <v>91</v>
      </c>
      <c r="B161" s="204" t="s">
        <v>178</v>
      </c>
      <c r="C161" s="210"/>
      <c r="D161" s="263"/>
      <c r="E161" s="10"/>
      <c r="F161" s="108"/>
      <c r="G161" s="10"/>
      <c r="H161" s="97"/>
      <c r="I161" s="98">
        <f t="shared" si="4"/>
        <v>0</v>
      </c>
    </row>
    <row r="162" spans="1:9" ht="11.25" customHeight="1" thickBot="1">
      <c r="A162" s="125" t="s">
        <v>91</v>
      </c>
      <c r="B162" s="121" t="s">
        <v>185</v>
      </c>
      <c r="C162" s="214"/>
      <c r="D162" s="267"/>
      <c r="E162" s="10"/>
      <c r="F162" s="108"/>
      <c r="G162" s="10"/>
      <c r="H162" s="97"/>
      <c r="I162" s="98">
        <f t="shared" si="4"/>
        <v>0</v>
      </c>
    </row>
    <row r="163" spans="1:9" ht="11.25" customHeight="1" thickBot="1">
      <c r="A163" s="125" t="s">
        <v>91</v>
      </c>
      <c r="B163" s="200" t="s">
        <v>208</v>
      </c>
      <c r="C163" s="214"/>
      <c r="D163" s="267"/>
      <c r="E163" s="10"/>
      <c r="F163" s="108"/>
      <c r="G163" s="10"/>
      <c r="H163" s="97"/>
      <c r="I163" s="98">
        <f t="shared" si="4"/>
        <v>0</v>
      </c>
    </row>
    <row r="164" spans="1:9" ht="11.25" customHeight="1" thickBot="1">
      <c r="A164" s="185" t="s">
        <v>120</v>
      </c>
      <c r="B164" s="205" t="s">
        <v>117</v>
      </c>
      <c r="C164" s="223"/>
      <c r="D164" s="279"/>
      <c r="E164" s="7"/>
      <c r="F164" s="108"/>
      <c r="G164" s="7"/>
      <c r="H164" s="97"/>
      <c r="I164" s="98">
        <f t="shared" si="4"/>
        <v>0</v>
      </c>
    </row>
    <row r="165" spans="1:9" ht="11.25" customHeight="1" thickBot="1">
      <c r="A165" s="185" t="s">
        <v>113</v>
      </c>
      <c r="B165" s="206" t="s">
        <v>70</v>
      </c>
      <c r="C165" s="223"/>
      <c r="D165" s="279"/>
      <c r="E165" s="19">
        <f>E166</f>
        <v>8.18266</v>
      </c>
      <c r="F165" s="186"/>
      <c r="G165" s="19">
        <v>4</v>
      </c>
      <c r="H165" s="97"/>
      <c r="I165" s="98">
        <f t="shared" si="4"/>
        <v>8.18266</v>
      </c>
    </row>
    <row r="166" spans="1:9" ht="11.25" customHeight="1" thickBot="1">
      <c r="A166" s="118" t="s">
        <v>139</v>
      </c>
      <c r="B166" s="207" t="s">
        <v>166</v>
      </c>
      <c r="C166" s="215"/>
      <c r="D166" s="268"/>
      <c r="E166" s="9">
        <v>8.18266</v>
      </c>
      <c r="F166" s="106"/>
      <c r="G166" s="9"/>
      <c r="H166" s="97"/>
      <c r="I166" s="98">
        <f t="shared" si="4"/>
        <v>8.18266</v>
      </c>
    </row>
    <row r="167" spans="1:9" ht="11.25" customHeight="1" thickBot="1">
      <c r="A167" s="185" t="s">
        <v>114</v>
      </c>
      <c r="B167" s="206" t="s">
        <v>71</v>
      </c>
      <c r="C167" s="224"/>
      <c r="D167" s="280"/>
      <c r="E167" s="19">
        <v>-0.00128</v>
      </c>
      <c r="F167" s="186"/>
      <c r="G167" s="19">
        <v>-2.95564</v>
      </c>
      <c r="H167" s="97"/>
      <c r="I167" s="98">
        <f t="shared" si="4"/>
        <v>-0.00128</v>
      </c>
    </row>
    <row r="168" spans="1:9" ht="11.25" customHeight="1" thickBot="1">
      <c r="A168" s="168"/>
      <c r="B168" s="300" t="s">
        <v>92</v>
      </c>
      <c r="C168" s="208">
        <f>C8+C90</f>
        <v>407134.506</v>
      </c>
      <c r="D168" s="261">
        <f>D8+D90</f>
        <v>425992.446</v>
      </c>
      <c r="E168" s="6">
        <f>E90+E8</f>
        <v>231665.40381000002</v>
      </c>
      <c r="F168" s="225">
        <f>F90+F8</f>
        <v>0</v>
      </c>
      <c r="G168" s="6">
        <f>G8+G90</f>
        <v>205341.77961000003</v>
      </c>
      <c r="H168" s="97">
        <f>E168/C168*100</f>
        <v>56.90144175841485</v>
      </c>
      <c r="I168" s="98">
        <f t="shared" si="4"/>
        <v>-175469.10218999998</v>
      </c>
    </row>
    <row r="169" spans="1:9" ht="11.25" customHeight="1">
      <c r="A169" s="40"/>
      <c r="B169" s="49"/>
      <c r="C169" s="49"/>
      <c r="D169" s="34"/>
      <c r="F169" s="84"/>
      <c r="G169" s="319"/>
      <c r="H169" s="187"/>
      <c r="I169" s="188"/>
    </row>
    <row r="170" spans="1:8" ht="11.25" customHeight="1">
      <c r="A170" s="52" t="s">
        <v>199</v>
      </c>
      <c r="B170" s="52"/>
      <c r="C170" s="50"/>
      <c r="D170" s="35"/>
      <c r="E170" s="306"/>
      <c r="F170" s="187"/>
      <c r="G170" s="306"/>
      <c r="H170" s="52"/>
    </row>
    <row r="171" spans="1:8" ht="11.25" customHeight="1">
      <c r="A171" s="52" t="s">
        <v>175</v>
      </c>
      <c r="B171" s="51"/>
      <c r="C171" s="51"/>
      <c r="D171" s="36"/>
      <c r="E171" s="306" t="s">
        <v>200</v>
      </c>
      <c r="F171" s="85"/>
      <c r="G171" s="320"/>
      <c r="H171" s="52"/>
    </row>
    <row r="172" spans="1:8" ht="11.25" customHeight="1">
      <c r="A172" s="52"/>
      <c r="B172" s="51"/>
      <c r="C172" s="51"/>
      <c r="D172" s="36"/>
      <c r="E172" s="306"/>
      <c r="F172" s="85"/>
      <c r="G172" s="320"/>
      <c r="H172" s="52"/>
    </row>
    <row r="173" spans="1:7" ht="11.25" customHeight="1">
      <c r="A173" s="189" t="s">
        <v>264</v>
      </c>
      <c r="B173" s="52"/>
      <c r="C173" s="52"/>
      <c r="D173" s="37"/>
      <c r="E173" s="307"/>
      <c r="F173" s="86"/>
      <c r="G173" s="307"/>
    </row>
    <row r="174" spans="1:7" ht="11.25" customHeight="1">
      <c r="A174" s="189" t="s">
        <v>176</v>
      </c>
      <c r="C174" s="52"/>
      <c r="D174" s="37"/>
      <c r="E174" s="307"/>
      <c r="F174" s="86"/>
      <c r="G174" s="321"/>
    </row>
    <row r="175" spans="1:6" ht="11.25" customHeight="1">
      <c r="A175" s="40"/>
      <c r="F175" s="2"/>
    </row>
    <row r="176" ht="11.25" customHeight="1">
      <c r="A176" s="40"/>
    </row>
    <row r="177" ht="11.25" customHeight="1">
      <c r="A177" s="40"/>
    </row>
    <row r="178" ht="11.25" customHeight="1">
      <c r="A178" s="40"/>
    </row>
    <row r="179" ht="11.25" customHeight="1">
      <c r="A179" s="40"/>
    </row>
    <row r="180" ht="11.25" customHeight="1">
      <c r="A180" s="40"/>
    </row>
    <row r="181" ht="11.25" customHeight="1">
      <c r="A181" s="40"/>
    </row>
  </sheetData>
  <sheetProtection/>
  <mergeCells count="1">
    <mergeCell ref="H5:I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KOMP1</cp:lastModifiedBy>
  <cp:lastPrinted>2018-07-11T04:28:45Z</cp:lastPrinted>
  <dcterms:created xsi:type="dcterms:W3CDTF">2005-05-20T13:40:13Z</dcterms:created>
  <dcterms:modified xsi:type="dcterms:W3CDTF">2018-07-11T04:46:49Z</dcterms:modified>
  <cp:category/>
  <cp:version/>
  <cp:contentType/>
  <cp:contentStatus/>
</cp:coreProperties>
</file>