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calcPr calcId="152511"/>
</workbook>
</file>

<file path=xl/calcChain.xml><?xml version="1.0" encoding="utf-8"?>
<calcChain xmlns="http://schemas.openxmlformats.org/spreadsheetml/2006/main">
  <c r="F97" i="8" l="1"/>
  <c r="E117" i="8" l="1"/>
  <c r="E106" i="8"/>
  <c r="E105" i="8"/>
  <c r="E67" i="8"/>
  <c r="E149" i="8"/>
  <c r="E160" i="8" l="1"/>
  <c r="H160" i="8" s="1"/>
  <c r="H159" i="8"/>
  <c r="F157" i="8"/>
  <c r="E157" i="8"/>
  <c r="H157" i="8" s="1"/>
  <c r="E155" i="8"/>
  <c r="H155" i="8" s="1"/>
  <c r="E153" i="8"/>
  <c r="H153" i="8" s="1"/>
  <c r="D153" i="8"/>
  <c r="H152" i="8"/>
  <c r="G152" i="8"/>
  <c r="H151" i="8"/>
  <c r="G151" i="8"/>
  <c r="H150" i="8"/>
  <c r="G150" i="8"/>
  <c r="F149" i="8"/>
  <c r="G149" i="8"/>
  <c r="D149" i="8"/>
  <c r="C149" i="8"/>
  <c r="H148" i="8"/>
  <c r="G148" i="8"/>
  <c r="F147" i="8"/>
  <c r="E147" i="8"/>
  <c r="G147" i="8" s="1"/>
  <c r="D147" i="8"/>
  <c r="C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F127" i="8"/>
  <c r="F126" i="8" s="1"/>
  <c r="E127" i="8"/>
  <c r="D127" i="8"/>
  <c r="D126" i="8" s="1"/>
  <c r="C127" i="8"/>
  <c r="H125" i="8"/>
  <c r="H124" i="8"/>
  <c r="H123" i="8"/>
  <c r="H122" i="8"/>
  <c r="H121" i="8"/>
  <c r="G121" i="8"/>
  <c r="H120" i="8"/>
  <c r="G120" i="8"/>
  <c r="H119" i="8"/>
  <c r="G119" i="8"/>
  <c r="H118" i="8"/>
  <c r="G118" i="8"/>
  <c r="F117" i="8"/>
  <c r="F110" i="8" s="1"/>
  <c r="H117" i="8"/>
  <c r="D117" i="8"/>
  <c r="C117" i="8"/>
  <c r="C110" i="8" s="1"/>
  <c r="H116" i="8"/>
  <c r="G116" i="8"/>
  <c r="H115" i="8"/>
  <c r="G115" i="8"/>
  <c r="H114" i="8"/>
  <c r="H113" i="8"/>
  <c r="H111" i="8"/>
  <c r="D110" i="8"/>
  <c r="H109" i="8"/>
  <c r="G109" i="8"/>
  <c r="H108" i="8"/>
  <c r="G108" i="8"/>
  <c r="F107" i="8"/>
  <c r="E107" i="8"/>
  <c r="D107" i="8"/>
  <c r="H107" i="8" s="1"/>
  <c r="C107" i="8"/>
  <c r="H104" i="8"/>
  <c r="G104" i="8"/>
  <c r="H103" i="8"/>
  <c r="F102" i="8"/>
  <c r="E102" i="8"/>
  <c r="D102" i="8"/>
  <c r="G102" i="8" s="1"/>
  <c r="C102" i="8"/>
  <c r="G101" i="8"/>
  <c r="E100" i="8"/>
  <c r="D100" i="8"/>
  <c r="C100" i="8"/>
  <c r="H99" i="8"/>
  <c r="G99" i="8"/>
  <c r="H98" i="8"/>
  <c r="G98" i="8"/>
  <c r="E97" i="8"/>
  <c r="D97" i="8"/>
  <c r="C97" i="8"/>
  <c r="H94" i="8"/>
  <c r="G94" i="8"/>
  <c r="E93" i="8"/>
  <c r="H93" i="8" s="1"/>
  <c r="D93" i="8"/>
  <c r="E91" i="8"/>
  <c r="D91" i="8"/>
  <c r="H96" i="8"/>
  <c r="G96" i="8"/>
  <c r="E95" i="8"/>
  <c r="H90" i="8"/>
  <c r="G90" i="8"/>
  <c r="H89" i="8"/>
  <c r="G89" i="8"/>
  <c r="F88" i="8"/>
  <c r="E88" i="8"/>
  <c r="H88" i="8" s="1"/>
  <c r="D88" i="8"/>
  <c r="C88" i="8"/>
  <c r="H87" i="8"/>
  <c r="G87" i="8"/>
  <c r="F86" i="8"/>
  <c r="E86" i="8"/>
  <c r="D86" i="8"/>
  <c r="C86" i="8"/>
  <c r="H85" i="8"/>
  <c r="G85" i="8"/>
  <c r="F84" i="8"/>
  <c r="E84" i="8"/>
  <c r="D84" i="8"/>
  <c r="C84" i="8"/>
  <c r="H83" i="8"/>
  <c r="G83" i="8"/>
  <c r="F82" i="8"/>
  <c r="E82" i="8"/>
  <c r="H81" i="8" s="1"/>
  <c r="D82" i="8"/>
  <c r="C82" i="8"/>
  <c r="G81" i="8"/>
  <c r="F80" i="8"/>
  <c r="E80" i="8"/>
  <c r="G80" i="8" s="1"/>
  <c r="D80" i="8"/>
  <c r="C80" i="8"/>
  <c r="F78" i="8"/>
  <c r="E78" i="8"/>
  <c r="D78" i="8"/>
  <c r="C78" i="8"/>
  <c r="H77" i="8"/>
  <c r="G77" i="8"/>
  <c r="F76" i="8"/>
  <c r="E76" i="8"/>
  <c r="D76" i="8"/>
  <c r="H76" i="8" s="1"/>
  <c r="C76" i="8"/>
  <c r="H75" i="8"/>
  <c r="F74" i="8"/>
  <c r="E74" i="8"/>
  <c r="H74" i="8" s="1"/>
  <c r="D74" i="8"/>
  <c r="C74" i="8"/>
  <c r="H73" i="8"/>
  <c r="G73" i="8"/>
  <c r="H72" i="8"/>
  <c r="G72" i="8"/>
  <c r="F71" i="8"/>
  <c r="E71" i="8"/>
  <c r="D71" i="8"/>
  <c r="C71" i="8"/>
  <c r="H70" i="8"/>
  <c r="G70" i="8"/>
  <c r="H69" i="8"/>
  <c r="G69" i="8"/>
  <c r="F68" i="8"/>
  <c r="E68" i="8"/>
  <c r="D68" i="8"/>
  <c r="C68" i="8"/>
  <c r="H66" i="8"/>
  <c r="G66" i="8"/>
  <c r="H65" i="8"/>
  <c r="G65" i="8"/>
  <c r="H64" i="8"/>
  <c r="F63" i="8"/>
  <c r="E63" i="8"/>
  <c r="H63" i="8" s="1"/>
  <c r="D63" i="8"/>
  <c r="C63" i="8"/>
  <c r="H62" i="8"/>
  <c r="G62" i="8"/>
  <c r="F61" i="8"/>
  <c r="F60" i="8" s="1"/>
  <c r="E61" i="8"/>
  <c r="D61" i="8"/>
  <c r="D60" i="8" s="1"/>
  <c r="C61" i="8"/>
  <c r="C60" i="8" s="1"/>
  <c r="H59" i="8"/>
  <c r="G59" i="8"/>
  <c r="H58" i="8"/>
  <c r="H57" i="8"/>
  <c r="G57" i="8"/>
  <c r="H56" i="8"/>
  <c r="H55" i="8"/>
  <c r="G55" i="8"/>
  <c r="F54" i="8"/>
  <c r="F53" i="8" s="1"/>
  <c r="E54" i="8"/>
  <c r="H54" i="8" s="1"/>
  <c r="D54" i="8"/>
  <c r="D53" i="8" s="1"/>
  <c r="C54" i="8"/>
  <c r="C53" i="8" s="1"/>
  <c r="H51" i="8"/>
  <c r="G51" i="8"/>
  <c r="F50" i="8"/>
  <c r="E50" i="8"/>
  <c r="H50" i="8" s="1"/>
  <c r="D50" i="8"/>
  <c r="C50" i="8"/>
  <c r="H49" i="8"/>
  <c r="G49" i="8"/>
  <c r="H48" i="8"/>
  <c r="G48" i="8"/>
  <c r="F47" i="8"/>
  <c r="E47" i="8"/>
  <c r="H47" i="8" s="1"/>
  <c r="D47" i="8"/>
  <c r="C47" i="8"/>
  <c r="H46" i="8"/>
  <c r="G46" i="8"/>
  <c r="F45" i="8"/>
  <c r="E45" i="8"/>
  <c r="H45" i="8" s="1"/>
  <c r="D45" i="8"/>
  <c r="C45" i="8"/>
  <c r="H44" i="8"/>
  <c r="G44" i="8"/>
  <c r="F43" i="8"/>
  <c r="E43" i="8"/>
  <c r="H43" i="8" s="1"/>
  <c r="D43" i="8"/>
  <c r="D42" i="8" s="1"/>
  <c r="D40" i="8" s="1"/>
  <c r="C43" i="8"/>
  <c r="C42" i="8" s="1"/>
  <c r="C40" i="8" s="1"/>
  <c r="F40" i="8"/>
  <c r="H39" i="8"/>
  <c r="H38" i="8"/>
  <c r="G38" i="8"/>
  <c r="H37" i="8"/>
  <c r="G37" i="8"/>
  <c r="H36" i="8"/>
  <c r="G36" i="8"/>
  <c r="H35" i="8"/>
  <c r="G35" i="8"/>
  <c r="F34" i="8"/>
  <c r="E34" i="8"/>
  <c r="D34" i="8"/>
  <c r="H34" i="8" s="1"/>
  <c r="C34" i="8"/>
  <c r="H33" i="8"/>
  <c r="G33" i="8"/>
  <c r="H32" i="8"/>
  <c r="G32" i="8"/>
  <c r="F31" i="8"/>
  <c r="F30" i="8" s="1"/>
  <c r="E31" i="8"/>
  <c r="D31" i="8"/>
  <c r="H31" i="8" s="1"/>
  <c r="C31" i="8"/>
  <c r="C30" i="8" s="1"/>
  <c r="H29" i="8"/>
  <c r="H28" i="8"/>
  <c r="G28" i="8"/>
  <c r="H27" i="8"/>
  <c r="G27" i="8"/>
  <c r="H25" i="8"/>
  <c r="G25" i="8"/>
  <c r="H24" i="8"/>
  <c r="G24" i="8"/>
  <c r="H23" i="8"/>
  <c r="G23" i="8"/>
  <c r="H22" i="8"/>
  <c r="G22" i="8"/>
  <c r="F21" i="8"/>
  <c r="E21" i="8"/>
  <c r="G21" i="8" s="1"/>
  <c r="D21" i="8"/>
  <c r="D20" i="8" s="1"/>
  <c r="C21" i="8"/>
  <c r="C20" i="8" s="1"/>
  <c r="F20" i="8"/>
  <c r="E20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D14" i="8" s="1"/>
  <c r="C15" i="8"/>
  <c r="C14" i="8" s="1"/>
  <c r="E14" i="8"/>
  <c r="H13" i="8"/>
  <c r="G13" i="8"/>
  <c r="H12" i="8"/>
  <c r="G12" i="8"/>
  <c r="H11" i="8"/>
  <c r="G11" i="8"/>
  <c r="F10" i="8"/>
  <c r="F9" i="8" s="1"/>
  <c r="E10" i="8"/>
  <c r="D10" i="8"/>
  <c r="D9" i="8" s="1"/>
  <c r="C10" i="8"/>
  <c r="C9" i="8"/>
  <c r="F106" i="8" l="1"/>
  <c r="F105" i="8" s="1"/>
  <c r="F67" i="8"/>
  <c r="F8" i="8" s="1"/>
  <c r="H10" i="8"/>
  <c r="G31" i="8"/>
  <c r="D30" i="8"/>
  <c r="F42" i="8"/>
  <c r="G100" i="8"/>
  <c r="H102" i="8"/>
  <c r="C126" i="8"/>
  <c r="C106" i="8" s="1"/>
  <c r="C105" i="8" s="1"/>
  <c r="C162" i="8" s="1"/>
  <c r="D106" i="8"/>
  <c r="D105" i="8" s="1"/>
  <c r="H71" i="8"/>
  <c r="C67" i="8"/>
  <c r="C8" i="8" s="1"/>
  <c r="H80" i="8"/>
  <c r="H84" i="8"/>
  <c r="H14" i="8"/>
  <c r="G34" i="8"/>
  <c r="H95" i="8"/>
  <c r="H61" i="8"/>
  <c r="H149" i="8"/>
  <c r="E126" i="8"/>
  <c r="H147" i="8"/>
  <c r="H127" i="8"/>
  <c r="G127" i="8"/>
  <c r="E110" i="8"/>
  <c r="G110" i="8" s="1"/>
  <c r="G117" i="8"/>
  <c r="H97" i="8"/>
  <c r="H68" i="8"/>
  <c r="G68" i="8"/>
  <c r="G50" i="8"/>
  <c r="E30" i="8"/>
  <c r="H30" i="8"/>
  <c r="H126" i="8"/>
  <c r="H20" i="8"/>
  <c r="H15" i="8"/>
  <c r="H21" i="8"/>
  <c r="G95" i="8"/>
  <c r="G93" i="8"/>
  <c r="G97" i="8"/>
  <c r="G107" i="8"/>
  <c r="G10" i="8"/>
  <c r="G14" i="8"/>
  <c r="G20" i="8"/>
  <c r="E42" i="8"/>
  <c r="G43" i="8"/>
  <c r="G45" i="8"/>
  <c r="G47" i="8"/>
  <c r="E53" i="8"/>
  <c r="G54" i="8"/>
  <c r="E60" i="8"/>
  <c r="G61" i="8"/>
  <c r="G63" i="8"/>
  <c r="D67" i="8"/>
  <c r="D8" i="8" s="1"/>
  <c r="D162" i="8" s="1"/>
  <c r="G88" i="8"/>
  <c r="G126" i="8"/>
  <c r="E9" i="8"/>
  <c r="D67" i="7"/>
  <c r="E93" i="7"/>
  <c r="D93" i="7"/>
  <c r="E153" i="7"/>
  <c r="E149" i="7"/>
  <c r="E147" i="7"/>
  <c r="E126" i="7" s="1"/>
  <c r="E127" i="7"/>
  <c r="E117" i="7"/>
  <c r="E110" i="7"/>
  <c r="E107" i="7"/>
  <c r="D127" i="7"/>
  <c r="D126" i="7"/>
  <c r="D153" i="7"/>
  <c r="D105" i="7"/>
  <c r="F162" i="8" l="1"/>
  <c r="G30" i="8"/>
  <c r="H110" i="8"/>
  <c r="G60" i="8"/>
  <c r="H60" i="8"/>
  <c r="H67" i="8"/>
  <c r="G67" i="8"/>
  <c r="H9" i="8"/>
  <c r="G9" i="8"/>
  <c r="H53" i="8"/>
  <c r="G53" i="8"/>
  <c r="E40" i="8"/>
  <c r="E8" i="8" s="1"/>
  <c r="H42" i="8"/>
  <c r="G42" i="8"/>
  <c r="E160" i="7"/>
  <c r="H160" i="7" s="1"/>
  <c r="H159" i="7"/>
  <c r="F157" i="7"/>
  <c r="E157" i="7"/>
  <c r="H157" i="7" s="1"/>
  <c r="E155" i="7"/>
  <c r="H155" i="7" s="1"/>
  <c r="H153" i="7"/>
  <c r="H152" i="7"/>
  <c r="G152" i="7"/>
  <c r="H151" i="7"/>
  <c r="G151" i="7"/>
  <c r="H150" i="7"/>
  <c r="G150" i="7"/>
  <c r="F149" i="7"/>
  <c r="H149" i="7"/>
  <c r="D149" i="7"/>
  <c r="C149" i="7"/>
  <c r="H148" i="7"/>
  <c r="G148" i="7"/>
  <c r="F147" i="7"/>
  <c r="H147" i="7"/>
  <c r="D147" i="7"/>
  <c r="C147" i="7"/>
  <c r="H146" i="7"/>
  <c r="G146" i="7"/>
  <c r="H145" i="7"/>
  <c r="G145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F127" i="7"/>
  <c r="H127" i="7"/>
  <c r="C127" i="7"/>
  <c r="C126" i="7"/>
  <c r="H125" i="7"/>
  <c r="H124" i="7"/>
  <c r="H123" i="7"/>
  <c r="H122" i="7"/>
  <c r="H121" i="7"/>
  <c r="G121" i="7"/>
  <c r="H120" i="7"/>
  <c r="G120" i="7"/>
  <c r="H119" i="7"/>
  <c r="G119" i="7"/>
  <c r="H118" i="7"/>
  <c r="G118" i="7"/>
  <c r="F117" i="7"/>
  <c r="F110" i="7" s="1"/>
  <c r="H117" i="7"/>
  <c r="D117" i="7"/>
  <c r="C117" i="7"/>
  <c r="C110" i="7" s="1"/>
  <c r="H116" i="7"/>
  <c r="G116" i="7"/>
  <c r="H115" i="7"/>
  <c r="G115" i="7"/>
  <c r="H114" i="7"/>
  <c r="H113" i="7"/>
  <c r="H111" i="7"/>
  <c r="D110" i="7"/>
  <c r="H109" i="7"/>
  <c r="G109" i="7"/>
  <c r="H108" i="7"/>
  <c r="G108" i="7"/>
  <c r="F107" i="7"/>
  <c r="D107" i="7"/>
  <c r="G107" i="7" s="1"/>
  <c r="C107" i="7"/>
  <c r="H104" i="7"/>
  <c r="G104" i="7"/>
  <c r="H103" i="7"/>
  <c r="F102" i="7"/>
  <c r="E102" i="7"/>
  <c r="H102" i="7" s="1"/>
  <c r="D102" i="7"/>
  <c r="C102" i="7"/>
  <c r="G101" i="7"/>
  <c r="G100" i="7"/>
  <c r="E100" i="7"/>
  <c r="D100" i="7"/>
  <c r="C100" i="7"/>
  <c r="H99" i="7"/>
  <c r="G99" i="7"/>
  <c r="H98" i="7"/>
  <c r="G98" i="7"/>
  <c r="F97" i="7"/>
  <c r="F67" i="7" s="1"/>
  <c r="E97" i="7"/>
  <c r="D97" i="7"/>
  <c r="G97" i="7" s="1"/>
  <c r="C97" i="7"/>
  <c r="H96" i="7"/>
  <c r="G96" i="7"/>
  <c r="E95" i="7"/>
  <c r="D95" i="7"/>
  <c r="H92" i="7"/>
  <c r="G92" i="7"/>
  <c r="E91" i="7"/>
  <c r="H91" i="7" s="1"/>
  <c r="H90" i="7"/>
  <c r="G90" i="7"/>
  <c r="H89" i="7"/>
  <c r="G89" i="7"/>
  <c r="F88" i="7"/>
  <c r="E88" i="7"/>
  <c r="H88" i="7" s="1"/>
  <c r="D88" i="7"/>
  <c r="C88" i="7"/>
  <c r="H87" i="7"/>
  <c r="G87" i="7"/>
  <c r="F86" i="7"/>
  <c r="E86" i="7"/>
  <c r="D86" i="7"/>
  <c r="C86" i="7"/>
  <c r="H85" i="7"/>
  <c r="G85" i="7"/>
  <c r="F84" i="7"/>
  <c r="E84" i="7"/>
  <c r="H84" i="7" s="1"/>
  <c r="D84" i="7"/>
  <c r="C84" i="7"/>
  <c r="H83" i="7"/>
  <c r="G83" i="7"/>
  <c r="F82" i="7"/>
  <c r="E82" i="7"/>
  <c r="D82" i="7"/>
  <c r="C82" i="7"/>
  <c r="H81" i="7"/>
  <c r="G81" i="7"/>
  <c r="F80" i="7"/>
  <c r="E80" i="7"/>
  <c r="D80" i="7"/>
  <c r="G80" i="7" s="1"/>
  <c r="C80" i="7"/>
  <c r="F78" i="7"/>
  <c r="E78" i="7"/>
  <c r="D78" i="7"/>
  <c r="C78" i="7"/>
  <c r="H77" i="7"/>
  <c r="G77" i="7"/>
  <c r="H76" i="7"/>
  <c r="F76" i="7"/>
  <c r="E76" i="7"/>
  <c r="D76" i="7"/>
  <c r="C76" i="7"/>
  <c r="H75" i="7"/>
  <c r="F74" i="7"/>
  <c r="E74" i="7"/>
  <c r="D74" i="7"/>
  <c r="C74" i="7"/>
  <c r="H73" i="7"/>
  <c r="G73" i="7"/>
  <c r="H72" i="7"/>
  <c r="G72" i="7"/>
  <c r="F71" i="7"/>
  <c r="E71" i="7"/>
  <c r="H71" i="7" s="1"/>
  <c r="D71" i="7"/>
  <c r="C71" i="7"/>
  <c r="H70" i="7"/>
  <c r="G70" i="7"/>
  <c r="H69" i="7"/>
  <c r="G69" i="7"/>
  <c r="F68" i="7"/>
  <c r="E68" i="7"/>
  <c r="D68" i="7"/>
  <c r="G68" i="7" s="1"/>
  <c r="C68" i="7"/>
  <c r="C67" i="7" s="1"/>
  <c r="H66" i="7"/>
  <c r="G66" i="7"/>
  <c r="H65" i="7"/>
  <c r="G65" i="7"/>
  <c r="H64" i="7"/>
  <c r="F63" i="7"/>
  <c r="E63" i="7"/>
  <c r="H63" i="7" s="1"/>
  <c r="D63" i="7"/>
  <c r="C63" i="7"/>
  <c r="H62" i="7"/>
  <c r="G62" i="7"/>
  <c r="F61" i="7"/>
  <c r="E61" i="7"/>
  <c r="D61" i="7"/>
  <c r="D60" i="7" s="1"/>
  <c r="C61" i="7"/>
  <c r="C60" i="7" s="1"/>
  <c r="F60" i="7"/>
  <c r="H59" i="7"/>
  <c r="G59" i="7"/>
  <c r="H58" i="7"/>
  <c r="H57" i="7"/>
  <c r="G57" i="7"/>
  <c r="H56" i="7"/>
  <c r="H55" i="7"/>
  <c r="G55" i="7"/>
  <c r="F54" i="7"/>
  <c r="F53" i="7" s="1"/>
  <c r="E54" i="7"/>
  <c r="H54" i="7" s="1"/>
  <c r="D54" i="7"/>
  <c r="D53" i="7" s="1"/>
  <c r="C54" i="7"/>
  <c r="C53" i="7"/>
  <c r="H51" i="7"/>
  <c r="G51" i="7"/>
  <c r="G50" i="7"/>
  <c r="F50" i="7"/>
  <c r="E50" i="7"/>
  <c r="H50" i="7" s="1"/>
  <c r="D50" i="7"/>
  <c r="C50" i="7"/>
  <c r="H49" i="7"/>
  <c r="G49" i="7"/>
  <c r="H48" i="7"/>
  <c r="G48" i="7"/>
  <c r="F47" i="7"/>
  <c r="F40" i="7" s="1"/>
  <c r="E47" i="7"/>
  <c r="H47" i="7" s="1"/>
  <c r="D47" i="7"/>
  <c r="C47" i="7"/>
  <c r="H46" i="7"/>
  <c r="G46" i="7"/>
  <c r="F45" i="7"/>
  <c r="E45" i="7"/>
  <c r="H45" i="7" s="1"/>
  <c r="D45" i="7"/>
  <c r="C45" i="7"/>
  <c r="H44" i="7"/>
  <c r="G44" i="7"/>
  <c r="F43" i="7"/>
  <c r="E43" i="7"/>
  <c r="H43" i="7" s="1"/>
  <c r="D43" i="7"/>
  <c r="D42" i="7" s="1"/>
  <c r="D40" i="7" s="1"/>
  <c r="C43" i="7"/>
  <c r="C42" i="7"/>
  <c r="C40" i="7" s="1"/>
  <c r="H39" i="7"/>
  <c r="H38" i="7"/>
  <c r="G38" i="7"/>
  <c r="H37" i="7"/>
  <c r="G37" i="7"/>
  <c r="H36" i="7"/>
  <c r="G36" i="7"/>
  <c r="H35" i="7"/>
  <c r="G35" i="7"/>
  <c r="F34" i="7"/>
  <c r="E34" i="7"/>
  <c r="G34" i="7" s="1"/>
  <c r="D34" i="7"/>
  <c r="H34" i="7" s="1"/>
  <c r="C34" i="7"/>
  <c r="H33" i="7"/>
  <c r="G33" i="7"/>
  <c r="H32" i="7"/>
  <c r="G32" i="7"/>
  <c r="F31" i="7"/>
  <c r="F30" i="7" s="1"/>
  <c r="E31" i="7"/>
  <c r="E30" i="7" s="1"/>
  <c r="G30" i="7" s="1"/>
  <c r="D31" i="7"/>
  <c r="H31" i="7" s="1"/>
  <c r="C31" i="7"/>
  <c r="C30" i="7" s="1"/>
  <c r="D30" i="7"/>
  <c r="H29" i="7"/>
  <c r="H28" i="7"/>
  <c r="G28" i="7"/>
  <c r="H27" i="7"/>
  <c r="G27" i="7"/>
  <c r="H25" i="7"/>
  <c r="G25" i="7"/>
  <c r="H24" i="7"/>
  <c r="G24" i="7"/>
  <c r="H23" i="7"/>
  <c r="G23" i="7"/>
  <c r="H22" i="7"/>
  <c r="G22" i="7"/>
  <c r="G21" i="7"/>
  <c r="F21" i="7"/>
  <c r="F20" i="7" s="1"/>
  <c r="E21" i="7"/>
  <c r="H21" i="7" s="1"/>
  <c r="D21" i="7"/>
  <c r="D20" i="7" s="1"/>
  <c r="C21" i="7"/>
  <c r="C20" i="7" s="1"/>
  <c r="E20" i="7"/>
  <c r="H20" i="7" s="1"/>
  <c r="H19" i="7"/>
  <c r="G19" i="7"/>
  <c r="H18" i="7"/>
  <c r="G18" i="7"/>
  <c r="H17" i="7"/>
  <c r="G17" i="7"/>
  <c r="H16" i="7"/>
  <c r="G16" i="7"/>
  <c r="G15" i="7"/>
  <c r="F15" i="7"/>
  <c r="E15" i="7"/>
  <c r="H15" i="7" s="1"/>
  <c r="D15" i="7"/>
  <c r="D14" i="7" s="1"/>
  <c r="C15" i="7"/>
  <c r="C14" i="7" s="1"/>
  <c r="F14" i="7"/>
  <c r="E14" i="7"/>
  <c r="H13" i="7"/>
  <c r="G13" i="7"/>
  <c r="H12" i="7"/>
  <c r="G12" i="7"/>
  <c r="H11" i="7"/>
  <c r="G11" i="7"/>
  <c r="F10" i="7"/>
  <c r="F9" i="7" s="1"/>
  <c r="E10" i="7"/>
  <c r="H10" i="7" s="1"/>
  <c r="D10" i="7"/>
  <c r="C10" i="7"/>
  <c r="D9" i="7"/>
  <c r="C9" i="7"/>
  <c r="H106" i="8" l="1"/>
  <c r="G106" i="8"/>
  <c r="H8" i="8"/>
  <c r="G8" i="8"/>
  <c r="H105" i="8"/>
  <c r="E162" i="8"/>
  <c r="G105" i="8"/>
  <c r="H40" i="8"/>
  <c r="G40" i="8"/>
  <c r="F126" i="7"/>
  <c r="F106" i="7" s="1"/>
  <c r="F105" i="7" s="1"/>
  <c r="F42" i="7"/>
  <c r="F8" i="7"/>
  <c r="G95" i="7"/>
  <c r="E67" i="7"/>
  <c r="H95" i="7"/>
  <c r="H30" i="7"/>
  <c r="H61" i="7"/>
  <c r="C8" i="7"/>
  <c r="C162" i="7" s="1"/>
  <c r="H14" i="7"/>
  <c r="C106" i="7"/>
  <c r="C105" i="7" s="1"/>
  <c r="H97" i="7"/>
  <c r="H107" i="7"/>
  <c r="G31" i="7"/>
  <c r="G91" i="7"/>
  <c r="G147" i="7"/>
  <c r="G149" i="7"/>
  <c r="G10" i="7"/>
  <c r="G20" i="7"/>
  <c r="E42" i="7"/>
  <c r="G43" i="7"/>
  <c r="G45" i="7"/>
  <c r="G47" i="7"/>
  <c r="E53" i="7"/>
  <c r="G54" i="7"/>
  <c r="E60" i="7"/>
  <c r="G61" i="7"/>
  <c r="G63" i="7"/>
  <c r="H74" i="7"/>
  <c r="G88" i="7"/>
  <c r="G102" i="7"/>
  <c r="D106" i="7"/>
  <c r="G117" i="7"/>
  <c r="G127" i="7"/>
  <c r="H68" i="7"/>
  <c r="H80" i="7"/>
  <c r="E9" i="7"/>
  <c r="G14" i="7"/>
  <c r="F108" i="6"/>
  <c r="E8" i="6"/>
  <c r="E154" i="6"/>
  <c r="H154" i="6" s="1"/>
  <c r="D93" i="6"/>
  <c r="E93" i="6"/>
  <c r="H93" i="6" s="1"/>
  <c r="H91" i="6"/>
  <c r="H92" i="6"/>
  <c r="H94" i="6"/>
  <c r="G91" i="6"/>
  <c r="G92" i="6"/>
  <c r="G94" i="6"/>
  <c r="H157" i="6"/>
  <c r="E157" i="6"/>
  <c r="H156" i="6"/>
  <c r="F154" i="6"/>
  <c r="E152" i="6"/>
  <c r="H152" i="6" s="1"/>
  <c r="H151" i="6"/>
  <c r="H150" i="6"/>
  <c r="G150" i="6"/>
  <c r="H149" i="6"/>
  <c r="G149" i="6"/>
  <c r="H148" i="6"/>
  <c r="G148" i="6"/>
  <c r="G147" i="6"/>
  <c r="F147" i="6"/>
  <c r="E147" i="6"/>
  <c r="H147" i="6" s="1"/>
  <c r="D147" i="6"/>
  <c r="C147" i="6"/>
  <c r="H146" i="6"/>
  <c r="G146" i="6"/>
  <c r="G145" i="6"/>
  <c r="F145" i="6"/>
  <c r="E145" i="6"/>
  <c r="H145" i="6" s="1"/>
  <c r="D145" i="6"/>
  <c r="C145" i="6"/>
  <c r="C124" i="6" s="1"/>
  <c r="C104" i="6" s="1"/>
  <c r="C103" i="6" s="1"/>
  <c r="H144" i="6"/>
  <c r="G144" i="6"/>
  <c r="H143" i="6"/>
  <c r="G143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F125" i="6"/>
  <c r="F124" i="6" s="1"/>
  <c r="E125" i="6"/>
  <c r="G125" i="6" s="1"/>
  <c r="D125" i="6"/>
  <c r="H125" i="6" s="1"/>
  <c r="C125" i="6"/>
  <c r="D124" i="6"/>
  <c r="H123" i="6"/>
  <c r="H122" i="6"/>
  <c r="H121" i="6"/>
  <c r="H120" i="6"/>
  <c r="H119" i="6"/>
  <c r="G119" i="6"/>
  <c r="H118" i="6"/>
  <c r="G118" i="6"/>
  <c r="H117" i="6"/>
  <c r="G117" i="6"/>
  <c r="H116" i="6"/>
  <c r="G116" i="6"/>
  <c r="F115" i="6"/>
  <c r="E115" i="6"/>
  <c r="H115" i="6" s="1"/>
  <c r="D115" i="6"/>
  <c r="D108" i="6" s="1"/>
  <c r="C115" i="6"/>
  <c r="H114" i="6"/>
  <c r="G114" i="6"/>
  <c r="H113" i="6"/>
  <c r="G113" i="6"/>
  <c r="H112" i="6"/>
  <c r="H111" i="6"/>
  <c r="H109" i="6"/>
  <c r="E108" i="6"/>
  <c r="C108" i="6"/>
  <c r="H107" i="6"/>
  <c r="G107" i="6"/>
  <c r="H106" i="6"/>
  <c r="G106" i="6"/>
  <c r="F105" i="6"/>
  <c r="E105" i="6"/>
  <c r="G105" i="6" s="1"/>
  <c r="D105" i="6"/>
  <c r="C105" i="6"/>
  <c r="H102" i="6"/>
  <c r="G102" i="6"/>
  <c r="H101" i="6"/>
  <c r="F100" i="6"/>
  <c r="E100" i="6"/>
  <c r="G100" i="6" s="1"/>
  <c r="D100" i="6"/>
  <c r="H100" i="6" s="1"/>
  <c r="C100" i="6"/>
  <c r="G99" i="6"/>
  <c r="E98" i="6"/>
  <c r="D98" i="6"/>
  <c r="C98" i="6"/>
  <c r="H97" i="6"/>
  <c r="G97" i="6"/>
  <c r="H96" i="6"/>
  <c r="G96" i="6"/>
  <c r="F95" i="6"/>
  <c r="E95" i="6"/>
  <c r="G95" i="6" s="1"/>
  <c r="D95" i="6"/>
  <c r="C95" i="6"/>
  <c r="E91" i="6"/>
  <c r="H90" i="6"/>
  <c r="G90" i="6"/>
  <c r="H89" i="6"/>
  <c r="G89" i="6"/>
  <c r="F88" i="6"/>
  <c r="E88" i="6"/>
  <c r="G88" i="6" s="1"/>
  <c r="D88" i="6"/>
  <c r="H88" i="6" s="1"/>
  <c r="C88" i="6"/>
  <c r="H87" i="6"/>
  <c r="G87" i="6"/>
  <c r="F86" i="6"/>
  <c r="E86" i="6"/>
  <c r="D86" i="6"/>
  <c r="C86" i="6"/>
  <c r="H85" i="6"/>
  <c r="G85" i="6"/>
  <c r="F84" i="6"/>
  <c r="E84" i="6"/>
  <c r="H84" i="6" s="1"/>
  <c r="D84" i="6"/>
  <c r="C84" i="6"/>
  <c r="H83" i="6"/>
  <c r="G83" i="6"/>
  <c r="F82" i="6"/>
  <c r="E82" i="6"/>
  <c r="H81" i="6" s="1"/>
  <c r="D82" i="6"/>
  <c r="C82" i="6"/>
  <c r="G81" i="6"/>
  <c r="G80" i="6"/>
  <c r="F80" i="6"/>
  <c r="E80" i="6"/>
  <c r="H80" i="6" s="1"/>
  <c r="D80" i="6"/>
  <c r="C80" i="6"/>
  <c r="F78" i="6"/>
  <c r="E78" i="6"/>
  <c r="D78" i="6"/>
  <c r="C78" i="6"/>
  <c r="H77" i="6"/>
  <c r="G77" i="6"/>
  <c r="F76" i="6"/>
  <c r="E76" i="6"/>
  <c r="H76" i="6" s="1"/>
  <c r="D76" i="6"/>
  <c r="C76" i="6"/>
  <c r="H75" i="6"/>
  <c r="F74" i="6"/>
  <c r="E74" i="6"/>
  <c r="D74" i="6"/>
  <c r="H74" i="6" s="1"/>
  <c r="C74" i="6"/>
  <c r="H73" i="6"/>
  <c r="G73" i="6"/>
  <c r="H72" i="6"/>
  <c r="G72" i="6"/>
  <c r="F71" i="6"/>
  <c r="E71" i="6"/>
  <c r="D71" i="6"/>
  <c r="C71" i="6"/>
  <c r="H70" i="6"/>
  <c r="G70" i="6"/>
  <c r="H69" i="6"/>
  <c r="G69" i="6"/>
  <c r="F68" i="6"/>
  <c r="E68" i="6"/>
  <c r="H68" i="6" s="1"/>
  <c r="D68" i="6"/>
  <c r="C68" i="6"/>
  <c r="C67" i="6" s="1"/>
  <c r="H66" i="6"/>
  <c r="G66" i="6"/>
  <c r="H65" i="6"/>
  <c r="G65" i="6"/>
  <c r="H64" i="6"/>
  <c r="F63" i="6"/>
  <c r="E63" i="6"/>
  <c r="D63" i="6"/>
  <c r="H63" i="6" s="1"/>
  <c r="C63" i="6"/>
  <c r="H62" i="6"/>
  <c r="G62" i="6"/>
  <c r="F61" i="6"/>
  <c r="E61" i="6"/>
  <c r="D61" i="6"/>
  <c r="D60" i="6" s="1"/>
  <c r="C61" i="6"/>
  <c r="C60" i="6" s="1"/>
  <c r="F60" i="6"/>
  <c r="E60" i="6"/>
  <c r="H59" i="6"/>
  <c r="G59" i="6"/>
  <c r="H58" i="6"/>
  <c r="H57" i="6"/>
  <c r="G57" i="6"/>
  <c r="H56" i="6"/>
  <c r="H55" i="6"/>
  <c r="G55" i="6"/>
  <c r="F54" i="6"/>
  <c r="F53" i="6" s="1"/>
  <c r="E54" i="6"/>
  <c r="G54" i="6" s="1"/>
  <c r="D54" i="6"/>
  <c r="D53" i="6" s="1"/>
  <c r="C54" i="6"/>
  <c r="C53" i="6" s="1"/>
  <c r="E53" i="6"/>
  <c r="H51" i="6"/>
  <c r="G51" i="6"/>
  <c r="F50" i="6"/>
  <c r="E50" i="6"/>
  <c r="H50" i="6" s="1"/>
  <c r="D50" i="6"/>
  <c r="C50" i="6"/>
  <c r="H49" i="6"/>
  <c r="G49" i="6"/>
  <c r="H48" i="6"/>
  <c r="G48" i="6"/>
  <c r="F47" i="6"/>
  <c r="E47" i="6"/>
  <c r="D47" i="6"/>
  <c r="G47" i="6" s="1"/>
  <c r="C47" i="6"/>
  <c r="H46" i="6"/>
  <c r="G46" i="6"/>
  <c r="F45" i="6"/>
  <c r="E45" i="6"/>
  <c r="D45" i="6"/>
  <c r="G45" i="6" s="1"/>
  <c r="C45" i="6"/>
  <c r="H44" i="6"/>
  <c r="G44" i="6"/>
  <c r="F43" i="6"/>
  <c r="F42" i="6" s="1"/>
  <c r="E43" i="6"/>
  <c r="D43" i="6"/>
  <c r="D42" i="6" s="1"/>
  <c r="D40" i="6" s="1"/>
  <c r="C43" i="6"/>
  <c r="C42" i="6" s="1"/>
  <c r="C40" i="6" s="1"/>
  <c r="E42" i="6"/>
  <c r="H39" i="6"/>
  <c r="H38" i="6"/>
  <c r="G38" i="6"/>
  <c r="H37" i="6"/>
  <c r="G37" i="6"/>
  <c r="H36" i="6"/>
  <c r="G36" i="6"/>
  <c r="H35" i="6"/>
  <c r="G35" i="6"/>
  <c r="G34" i="6"/>
  <c r="F34" i="6"/>
  <c r="E34" i="6"/>
  <c r="H34" i="6" s="1"/>
  <c r="D34" i="6"/>
  <c r="C34" i="6"/>
  <c r="H33" i="6"/>
  <c r="G33" i="6"/>
  <c r="H32" i="6"/>
  <c r="G32" i="6"/>
  <c r="F31" i="6"/>
  <c r="E31" i="6"/>
  <c r="G31" i="6" s="1"/>
  <c r="D31" i="6"/>
  <c r="D30" i="6" s="1"/>
  <c r="C31" i="6"/>
  <c r="C30" i="6"/>
  <c r="H29" i="6"/>
  <c r="H28" i="6"/>
  <c r="G28" i="6"/>
  <c r="H27" i="6"/>
  <c r="G27" i="6"/>
  <c r="H25" i="6"/>
  <c r="G25" i="6"/>
  <c r="H24" i="6"/>
  <c r="G24" i="6"/>
  <c r="H23" i="6"/>
  <c r="G23" i="6"/>
  <c r="H22" i="6"/>
  <c r="G22" i="6"/>
  <c r="F21" i="6"/>
  <c r="F20" i="6" s="1"/>
  <c r="E21" i="6"/>
  <c r="H21" i="6" s="1"/>
  <c r="D21" i="6"/>
  <c r="C21" i="6"/>
  <c r="D20" i="6"/>
  <c r="C20" i="6"/>
  <c r="H19" i="6"/>
  <c r="G19" i="6"/>
  <c r="H18" i="6"/>
  <c r="G18" i="6"/>
  <c r="H17" i="6"/>
  <c r="G17" i="6"/>
  <c r="H16" i="6"/>
  <c r="G16" i="6"/>
  <c r="F15" i="6"/>
  <c r="F14" i="6" s="1"/>
  <c r="E15" i="6"/>
  <c r="H15" i="6" s="1"/>
  <c r="D15" i="6"/>
  <c r="C15" i="6"/>
  <c r="D14" i="6"/>
  <c r="C14" i="6"/>
  <c r="H13" i="6"/>
  <c r="G13" i="6"/>
  <c r="H12" i="6"/>
  <c r="G12" i="6"/>
  <c r="H11" i="6"/>
  <c r="G11" i="6"/>
  <c r="F10" i="6"/>
  <c r="F9" i="6" s="1"/>
  <c r="E10" i="6"/>
  <c r="E9" i="6" s="1"/>
  <c r="H9" i="6" s="1"/>
  <c r="D10" i="6"/>
  <c r="D9" i="6" s="1"/>
  <c r="C10" i="6"/>
  <c r="C9" i="6" s="1"/>
  <c r="C8" i="6" s="1"/>
  <c r="C159" i="6" s="1"/>
  <c r="H162" i="8" l="1"/>
  <c r="G162" i="8"/>
  <c r="F162" i="7"/>
  <c r="H67" i="7"/>
  <c r="E106" i="7"/>
  <c r="E105" i="7" s="1"/>
  <c r="H110" i="7"/>
  <c r="G110" i="7"/>
  <c r="G53" i="7"/>
  <c r="H53" i="7"/>
  <c r="E40" i="7"/>
  <c r="G42" i="7"/>
  <c r="H42" i="7"/>
  <c r="D8" i="7"/>
  <c r="D162" i="7" s="1"/>
  <c r="G126" i="7"/>
  <c r="H126" i="7"/>
  <c r="G67" i="7"/>
  <c r="G9" i="7"/>
  <c r="E8" i="7"/>
  <c r="H9" i="7"/>
  <c r="G60" i="7"/>
  <c r="H60" i="7"/>
  <c r="F104" i="6"/>
  <c r="F103" i="6" s="1"/>
  <c r="F67" i="6"/>
  <c r="F40" i="6"/>
  <c r="F30" i="6"/>
  <c r="E67" i="6"/>
  <c r="G93" i="6"/>
  <c r="G68" i="6"/>
  <c r="G98" i="6"/>
  <c r="H71" i="6"/>
  <c r="H60" i="6"/>
  <c r="H108" i="6"/>
  <c r="G108" i="6"/>
  <c r="D104" i="6"/>
  <c r="D103" i="6" s="1"/>
  <c r="H42" i="6"/>
  <c r="H53" i="6"/>
  <c r="H45" i="6"/>
  <c r="H47" i="6"/>
  <c r="H54" i="6"/>
  <c r="G10" i="6"/>
  <c r="H31" i="6"/>
  <c r="G43" i="6"/>
  <c r="G61" i="6"/>
  <c r="G63" i="6"/>
  <c r="D67" i="6"/>
  <c r="D8" i="6" s="1"/>
  <c r="D159" i="6" s="1"/>
  <c r="H95" i="6"/>
  <c r="H105" i="6"/>
  <c r="H43" i="6"/>
  <c r="G9" i="6"/>
  <c r="E14" i="6"/>
  <c r="G15" i="6"/>
  <c r="E20" i="6"/>
  <c r="G21" i="6"/>
  <c r="E40" i="6"/>
  <c r="G42" i="6"/>
  <c r="G50" i="6"/>
  <c r="G53" i="6"/>
  <c r="G60" i="6"/>
  <c r="G115" i="6"/>
  <c r="E124" i="6"/>
  <c r="E104" i="6" s="1"/>
  <c r="H10" i="6"/>
  <c r="H61" i="6"/>
  <c r="E30" i="6"/>
  <c r="F8" i="5"/>
  <c r="F61" i="5"/>
  <c r="F60" i="5" s="1"/>
  <c r="H75" i="5"/>
  <c r="H76" i="5"/>
  <c r="H74" i="5"/>
  <c r="H8" i="7" l="1"/>
  <c r="G8" i="7"/>
  <c r="H40" i="7"/>
  <c r="G40" i="7"/>
  <c r="H106" i="7"/>
  <c r="G106" i="7"/>
  <c r="F8" i="6"/>
  <c r="F159" i="6" s="1"/>
  <c r="H67" i="6"/>
  <c r="H104" i="6"/>
  <c r="G104" i="6"/>
  <c r="E103" i="6"/>
  <c r="G30" i="6"/>
  <c r="H30" i="6"/>
  <c r="G67" i="6"/>
  <c r="G14" i="6"/>
  <c r="H14" i="6"/>
  <c r="H20" i="6"/>
  <c r="G20" i="6"/>
  <c r="G124" i="6"/>
  <c r="H124" i="6"/>
  <c r="H40" i="6"/>
  <c r="G40" i="6"/>
  <c r="E154" i="5"/>
  <c r="H154" i="5" s="1"/>
  <c r="H153" i="5"/>
  <c r="F152" i="5"/>
  <c r="E152" i="5"/>
  <c r="H152" i="5" s="1"/>
  <c r="E150" i="5"/>
  <c r="H150" i="5" s="1"/>
  <c r="H149" i="5"/>
  <c r="H148" i="5"/>
  <c r="G148" i="5"/>
  <c r="H147" i="5"/>
  <c r="G147" i="5"/>
  <c r="H146" i="5"/>
  <c r="G146" i="5"/>
  <c r="F145" i="5"/>
  <c r="E145" i="5"/>
  <c r="G145" i="5" s="1"/>
  <c r="D145" i="5"/>
  <c r="C145" i="5"/>
  <c r="H144" i="5"/>
  <c r="G144" i="5"/>
  <c r="F143" i="5"/>
  <c r="E143" i="5"/>
  <c r="G143" i="5" s="1"/>
  <c r="D143" i="5"/>
  <c r="H143" i="5" s="1"/>
  <c r="C143" i="5"/>
  <c r="H142" i="5"/>
  <c r="G142" i="5"/>
  <c r="H141" i="5"/>
  <c r="G141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F123" i="5"/>
  <c r="E123" i="5"/>
  <c r="H123" i="5" s="1"/>
  <c r="D123" i="5"/>
  <c r="D122" i="5" s="1"/>
  <c r="C123" i="5"/>
  <c r="C122" i="5"/>
  <c r="H121" i="5"/>
  <c r="H120" i="5"/>
  <c r="H119" i="5"/>
  <c r="H118" i="5"/>
  <c r="H117" i="5"/>
  <c r="G117" i="5"/>
  <c r="H116" i="5"/>
  <c r="G116" i="5"/>
  <c r="H115" i="5"/>
  <c r="G115" i="5"/>
  <c r="H114" i="5"/>
  <c r="G114" i="5"/>
  <c r="F113" i="5"/>
  <c r="F106" i="5" s="1"/>
  <c r="E113" i="5"/>
  <c r="H113" i="5" s="1"/>
  <c r="D113" i="5"/>
  <c r="C113" i="5"/>
  <c r="C106" i="5" s="1"/>
  <c r="H112" i="5"/>
  <c r="G112" i="5"/>
  <c r="H111" i="5"/>
  <c r="G111" i="5"/>
  <c r="H110" i="5"/>
  <c r="H109" i="5"/>
  <c r="H107" i="5"/>
  <c r="D106" i="5"/>
  <c r="H105" i="5"/>
  <c r="G105" i="5"/>
  <c r="H104" i="5"/>
  <c r="G104" i="5"/>
  <c r="F103" i="5"/>
  <c r="E103" i="5"/>
  <c r="D103" i="5"/>
  <c r="G103" i="5" s="1"/>
  <c r="C103" i="5"/>
  <c r="C102" i="5" s="1"/>
  <c r="C101" i="5" s="1"/>
  <c r="H100" i="5"/>
  <c r="G100" i="5"/>
  <c r="H99" i="5"/>
  <c r="F98" i="5"/>
  <c r="E98" i="5"/>
  <c r="H98" i="5" s="1"/>
  <c r="D98" i="5"/>
  <c r="C98" i="5"/>
  <c r="G97" i="5"/>
  <c r="G96" i="5"/>
  <c r="E96" i="5"/>
  <c r="D96" i="5"/>
  <c r="C96" i="5"/>
  <c r="H95" i="5"/>
  <c r="G95" i="5"/>
  <c r="H94" i="5"/>
  <c r="G94" i="5"/>
  <c r="F93" i="5"/>
  <c r="E93" i="5"/>
  <c r="D93" i="5"/>
  <c r="G93" i="5" s="1"/>
  <c r="C93" i="5"/>
  <c r="E91" i="5"/>
  <c r="H90" i="5"/>
  <c r="G90" i="5"/>
  <c r="H89" i="5"/>
  <c r="G89" i="5"/>
  <c r="F88" i="5"/>
  <c r="E88" i="5"/>
  <c r="H88" i="5" s="1"/>
  <c r="D88" i="5"/>
  <c r="C88" i="5"/>
  <c r="H87" i="5"/>
  <c r="G87" i="5"/>
  <c r="F86" i="5"/>
  <c r="E86" i="5"/>
  <c r="D86" i="5"/>
  <c r="C86" i="5"/>
  <c r="H85" i="5"/>
  <c r="G85" i="5"/>
  <c r="F84" i="5"/>
  <c r="E84" i="5"/>
  <c r="H84" i="5" s="1"/>
  <c r="D84" i="5"/>
  <c r="C84" i="5"/>
  <c r="H83" i="5"/>
  <c r="G83" i="5"/>
  <c r="F82" i="5"/>
  <c r="E82" i="5"/>
  <c r="D82" i="5"/>
  <c r="C82" i="5"/>
  <c r="H81" i="5"/>
  <c r="G81" i="5"/>
  <c r="F80" i="5"/>
  <c r="E80" i="5"/>
  <c r="G80" i="5" s="1"/>
  <c r="D80" i="5"/>
  <c r="H80" i="5" s="1"/>
  <c r="C80" i="5"/>
  <c r="F78" i="5"/>
  <c r="E78" i="5"/>
  <c r="D78" i="5"/>
  <c r="C78" i="5"/>
  <c r="H77" i="5"/>
  <c r="G77" i="5"/>
  <c r="F76" i="5"/>
  <c r="E76" i="5"/>
  <c r="D76" i="5"/>
  <c r="C76" i="5"/>
  <c r="F74" i="5"/>
  <c r="E74" i="5"/>
  <c r="D74" i="5"/>
  <c r="D67" i="5" s="1"/>
  <c r="C74" i="5"/>
  <c r="H73" i="5"/>
  <c r="G73" i="5"/>
  <c r="H72" i="5"/>
  <c r="G72" i="5"/>
  <c r="F71" i="5"/>
  <c r="E71" i="5"/>
  <c r="H71" i="5" s="1"/>
  <c r="D71" i="5"/>
  <c r="C71" i="5"/>
  <c r="H70" i="5"/>
  <c r="G70" i="5"/>
  <c r="H69" i="5"/>
  <c r="G69" i="5"/>
  <c r="G68" i="5"/>
  <c r="F68" i="5"/>
  <c r="F67" i="5" s="1"/>
  <c r="E68" i="5"/>
  <c r="H68" i="5" s="1"/>
  <c r="D68" i="5"/>
  <c r="C68" i="5"/>
  <c r="C67" i="5" s="1"/>
  <c r="H66" i="5"/>
  <c r="G66" i="5"/>
  <c r="H65" i="5"/>
  <c r="G65" i="5"/>
  <c r="H64" i="5"/>
  <c r="F63" i="5"/>
  <c r="E63" i="5"/>
  <c r="G63" i="5" s="1"/>
  <c r="D63" i="5"/>
  <c r="H63" i="5" s="1"/>
  <c r="C63" i="5"/>
  <c r="H62" i="5"/>
  <c r="G62" i="5"/>
  <c r="H61" i="5"/>
  <c r="E61" i="5"/>
  <c r="G61" i="5" s="1"/>
  <c r="D61" i="5"/>
  <c r="C61" i="5"/>
  <c r="C60" i="5" s="1"/>
  <c r="D60" i="5"/>
  <c r="H59" i="5"/>
  <c r="G59" i="5"/>
  <c r="H58" i="5"/>
  <c r="H57" i="5"/>
  <c r="G57" i="5"/>
  <c r="H56" i="5"/>
  <c r="H55" i="5"/>
  <c r="G55" i="5"/>
  <c r="F54" i="5"/>
  <c r="F53" i="5" s="1"/>
  <c r="E54" i="5"/>
  <c r="G54" i="5" s="1"/>
  <c r="D54" i="5"/>
  <c r="H54" i="5" s="1"/>
  <c r="C54" i="5"/>
  <c r="D53" i="5"/>
  <c r="C53" i="5"/>
  <c r="H51" i="5"/>
  <c r="G51" i="5"/>
  <c r="F50" i="5"/>
  <c r="E50" i="5"/>
  <c r="G50" i="5" s="1"/>
  <c r="D50" i="5"/>
  <c r="C50" i="5"/>
  <c r="H49" i="5"/>
  <c r="G49" i="5"/>
  <c r="H48" i="5"/>
  <c r="G48" i="5"/>
  <c r="F47" i="5"/>
  <c r="E47" i="5"/>
  <c r="E42" i="5" s="1"/>
  <c r="D47" i="5"/>
  <c r="C47" i="5"/>
  <c r="H46" i="5"/>
  <c r="G46" i="5"/>
  <c r="F45" i="5"/>
  <c r="E45" i="5"/>
  <c r="G45" i="5" s="1"/>
  <c r="D45" i="5"/>
  <c r="H45" i="5" s="1"/>
  <c r="C45" i="5"/>
  <c r="H44" i="5"/>
  <c r="G44" i="5"/>
  <c r="F43" i="5"/>
  <c r="E43" i="5"/>
  <c r="G43" i="5" s="1"/>
  <c r="D43" i="5"/>
  <c r="H43" i="5" s="1"/>
  <c r="C43" i="5"/>
  <c r="D42" i="5"/>
  <c r="D40" i="5" s="1"/>
  <c r="C42" i="5"/>
  <c r="C40" i="5"/>
  <c r="H39" i="5"/>
  <c r="H38" i="5"/>
  <c r="G38" i="5"/>
  <c r="H37" i="5"/>
  <c r="G37" i="5"/>
  <c r="H36" i="5"/>
  <c r="G36" i="5"/>
  <c r="H35" i="5"/>
  <c r="G35" i="5"/>
  <c r="F34" i="5"/>
  <c r="F30" i="5" s="1"/>
  <c r="E34" i="5"/>
  <c r="H34" i="5" s="1"/>
  <c r="D34" i="5"/>
  <c r="C34" i="5"/>
  <c r="H33" i="5"/>
  <c r="G33" i="5"/>
  <c r="H32" i="5"/>
  <c r="G32" i="5"/>
  <c r="F31" i="5"/>
  <c r="E31" i="5"/>
  <c r="H31" i="5" s="1"/>
  <c r="D31" i="5"/>
  <c r="D30" i="5" s="1"/>
  <c r="C31" i="5"/>
  <c r="C30" i="5" s="1"/>
  <c r="H29" i="5"/>
  <c r="H28" i="5"/>
  <c r="G28" i="5"/>
  <c r="H27" i="5"/>
  <c r="G27" i="5"/>
  <c r="H25" i="5"/>
  <c r="G25" i="5"/>
  <c r="H24" i="5"/>
  <c r="G24" i="5"/>
  <c r="H23" i="5"/>
  <c r="G23" i="5"/>
  <c r="H22" i="5"/>
  <c r="G22" i="5"/>
  <c r="F21" i="5"/>
  <c r="F20" i="5" s="1"/>
  <c r="E21" i="5"/>
  <c r="G21" i="5" s="1"/>
  <c r="D21" i="5"/>
  <c r="D20" i="5" s="1"/>
  <c r="C21" i="5"/>
  <c r="C20" i="5"/>
  <c r="H19" i="5"/>
  <c r="G19" i="5"/>
  <c r="H18" i="5"/>
  <c r="G18" i="5"/>
  <c r="H17" i="5"/>
  <c r="G17" i="5"/>
  <c r="H16" i="5"/>
  <c r="G16" i="5"/>
  <c r="F15" i="5"/>
  <c r="E15" i="5"/>
  <c r="G15" i="5" s="1"/>
  <c r="D15" i="5"/>
  <c r="D14" i="5" s="1"/>
  <c r="C15" i="5"/>
  <c r="F14" i="5"/>
  <c r="C14" i="5"/>
  <c r="H13" i="5"/>
  <c r="G13" i="5"/>
  <c r="H12" i="5"/>
  <c r="G12" i="5"/>
  <c r="H11" i="5"/>
  <c r="G11" i="5"/>
  <c r="F10" i="5"/>
  <c r="F9" i="5" s="1"/>
  <c r="E10" i="5"/>
  <c r="E9" i="5" s="1"/>
  <c r="G9" i="5" s="1"/>
  <c r="D10" i="5"/>
  <c r="C10" i="5"/>
  <c r="C9" i="5" s="1"/>
  <c r="D9" i="5"/>
  <c r="G105" i="7" l="1"/>
  <c r="E162" i="7"/>
  <c r="H105" i="7"/>
  <c r="G103" i="6"/>
  <c r="E159" i="6"/>
  <c r="H103" i="6"/>
  <c r="H8" i="6"/>
  <c r="G8" i="6"/>
  <c r="F122" i="5"/>
  <c r="F102" i="5" s="1"/>
  <c r="F101" i="5" s="1"/>
  <c r="F40" i="5"/>
  <c r="F42" i="5"/>
  <c r="H145" i="5"/>
  <c r="G88" i="5"/>
  <c r="E67" i="5"/>
  <c r="G67" i="5" s="1"/>
  <c r="E53" i="5"/>
  <c r="G53" i="5" s="1"/>
  <c r="H50" i="5"/>
  <c r="G42" i="5"/>
  <c r="E40" i="5"/>
  <c r="G40" i="5" s="1"/>
  <c r="H47" i="5"/>
  <c r="E30" i="5"/>
  <c r="H30" i="5" s="1"/>
  <c r="G31" i="5"/>
  <c r="H10" i="5"/>
  <c r="C8" i="5"/>
  <c r="C156" i="5" s="1"/>
  <c r="D8" i="5"/>
  <c r="H9" i="5"/>
  <c r="H15" i="5"/>
  <c r="H42" i="5"/>
  <c r="H93" i="5"/>
  <c r="H103" i="5"/>
  <c r="G10" i="5"/>
  <c r="G47" i="5"/>
  <c r="E60" i="5"/>
  <c r="H21" i="5"/>
  <c r="G34" i="5"/>
  <c r="G98" i="5"/>
  <c r="D102" i="5"/>
  <c r="D101" i="5" s="1"/>
  <c r="G113" i="5"/>
  <c r="E122" i="5"/>
  <c r="G123" i="5"/>
  <c r="E14" i="5"/>
  <c r="E20" i="5"/>
  <c r="E106" i="5"/>
  <c r="E154" i="4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H162" i="7" l="1"/>
  <c r="G162" i="7"/>
  <c r="H159" i="6"/>
  <c r="G159" i="6"/>
  <c r="F156" i="5"/>
  <c r="H67" i="5"/>
  <c r="H53" i="5"/>
  <c r="H40" i="5"/>
  <c r="G30" i="5"/>
  <c r="E8" i="5"/>
  <c r="H8" i="5" s="1"/>
  <c r="D156" i="5"/>
  <c r="H20" i="5"/>
  <c r="G20" i="5"/>
  <c r="H122" i="5"/>
  <c r="G122" i="5"/>
  <c r="H60" i="5"/>
  <c r="G60" i="5"/>
  <c r="H14" i="5"/>
  <c r="G14" i="5"/>
  <c r="E102" i="5"/>
  <c r="H106" i="5"/>
  <c r="G106" i="5"/>
  <c r="F122" i="4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8" i="5" l="1"/>
  <c r="H102" i="5"/>
  <c r="G102" i="5"/>
  <c r="E101" i="5"/>
  <c r="F156" i="4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1" i="5" l="1"/>
  <c r="E156" i="5"/>
  <c r="H101" i="5"/>
  <c r="G40" i="4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156" i="5" l="1"/>
  <c r="G156" i="5"/>
  <c r="G101" i="4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<sst xmlns="http://schemas.openxmlformats.org/spreadsheetml/2006/main" count="2518" uniqueCount="365">
  <si>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</si>
  <si>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</si>
  <si>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</si>
  <si>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</si>
  <si>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</si>
  <si>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</si>
  <si>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</si>
  <si>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</si>
  <si>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</si>
  <si>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</si>
  <si>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</si>
  <si>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</si>
  <si>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</si>
  <si>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</si>
  <si>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</si>
  <si>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</si>
  <si>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</si>
  <si>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</si>
  <si>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</si>
  <si>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</si>
  <si>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</si>
  <si>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</si>
  <si>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</si>
  <si>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</si>
  <si>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</si>
  <si>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</si>
  <si>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</si>
  <si>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</si>
  <si>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</si>
  <si>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</si>
  <si>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</si>
  <si>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</si>
  <si>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</si>
  <si>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</si>
  <si>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</si>
  <si>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</si>
  <si>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</si>
  <si>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</si>
  <si>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</si>
  <si>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</si>
  <si>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</si>
  <si>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</si>
  <si>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</si>
  <si>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</si>
  <si>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</si>
  <si>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</si>
  <si>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</si>
  <si>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</si>
  <si>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</si>
  <si>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</si>
  <si>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</si>
  <si>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</si>
  <si>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</si>
  <si>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</si>
  <si>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</si>
  <si>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</si>
  <si>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</si>
  <si>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</si>
  <si>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</si>
  <si>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</si>
  <si>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</si>
  <si>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</si>
  <si>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</si>
  <si>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</si>
  <si>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</si>
  <si>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</si>
  <si>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</si>
  <si>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</si>
  <si>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</si>
  <si>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</si>
  <si>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</si>
  <si>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</si>
  <si>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</si>
  <si>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</si>
  <si>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</si>
  <si>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</si>
  <si>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</si>
  <si>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</si>
  <si>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</si>
  <si>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</si>
  <si>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</si>
  <si>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</si>
  <si>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</si>
  <si>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</si>
  <si>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</si>
  <si>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</si>
  <si>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</si>
  <si>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</si>
  <si>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</si>
  <si>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</si>
  <si>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</si>
  <si>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</si>
  <si>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</si>
  <si>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</si>
  <si>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</si>
  <si>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</si>
  <si>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</si>
  <si>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</si>
  <si>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</si>
  <si>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</si>
  <si>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</si>
  <si>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</si>
  <si>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</si>
  <si>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</si>
  <si>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</si>
  <si>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</si>
  <si>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</si>
  <si>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</si>
  <si>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</si>
  <si>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</si>
  <si>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</si>
  <si>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</si>
  <si>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</si>
  <si>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</si>
  <si>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</si>
  <si>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</si>
  <si>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</si>
  <si>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</si>
  <si>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</si>
  <si>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</si>
  <si>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</si>
  <si>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</si>
  <si>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</si>
  <si>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</si>
  <si>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</si>
  <si>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</si>
  <si>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</si>
  <si>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</si>
  <si>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</si>
  <si>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</si>
  <si>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</si>
  <si>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</si>
  <si>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</si>
  <si>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</si>
  <si>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</si>
  <si>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</si>
  <si>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</si>
  <si>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</si>
  <si>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</si>
  <si>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</si>
  <si>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</si>
  <si>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</si>
  <si>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</si>
  <si>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</si>
  <si>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</si>
  <si>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</si>
  <si>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</si>
  <si>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</si>
  <si>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</si>
  <si>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</si>
  <si>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</si>
  <si>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</si>
  <si>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</si>
  <si>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</si>
  <si>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</si>
  <si>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</si>
  <si>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</si>
  <si>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</si>
  <si>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</si>
  <si>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</si>
  <si>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</si>
  <si>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</si>
  <si>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</si>
  <si>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</si>
  <si>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</si>
  <si>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</si>
  <si>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</si>
  <si>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</si>
  <si>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</si>
  <si>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</si>
  <si>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</si>
  <si>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</si>
  <si>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</si>
  <si>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</si>
  <si>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</si>
  <si>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</si>
  <si>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</si>
  <si>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</si>
  <si>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</si>
  <si>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</si>
  <si>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</si>
  <si>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</si>
  <si>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</si>
  <si>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</si>
  <si>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</si>
  <si>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</si>
  <si>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</si>
  <si>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</si>
  <si>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</si>
  <si>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</si>
  <si>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</si>
  <si>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</si>
  <si>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</si>
  <si>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</si>
  <si>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</si>
  <si>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</si>
  <si>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</si>
  <si>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</si>
  <si>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</si>
  <si>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</si>
  <si>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</si>
  <si>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</si>
  <si>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</si>
  <si>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</si>
  <si>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</si>
  <si>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</si>
  <si>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</si>
  <si>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</si>
  <si>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</si>
  <si>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</si>
  <si>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</si>
  <si>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</si>
  <si>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</si>
  <si>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</si>
  <si>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</si>
  <si>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</si>
  <si>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</si>
  <si>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</si>
  <si>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</si>
  <si>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</si>
  <si>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</si>
  <si>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</si>
  <si>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</si>
  <si>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</si>
  <si>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</si>
  <si>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</si>
  <si>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</si>
  <si>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</si>
  <si>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</si>
  <si>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</si>
  <si>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</si>
  <si>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</si>
  <si>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</si>
  <si>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</si>
  <si>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</si>
  <si>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</si>
  <si>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</si>
  <si>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</si>
  <si>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</si>
  <si>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</si>
  <si>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</si>
  <si>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</si>
  <si>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</si>
  <si>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</si>
  <si>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</si>
  <si>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</si>
  <si>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</si>
  <si>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</si>
  <si>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</si>
  <si>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</si>
  <si>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</si>
  <si>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</si>
  <si>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</si>
  <si>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</si>
  <si>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</si>
  <si>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</si>
  <si>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</si>
  <si>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</si>
  <si>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</si>
  <si>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</si>
  <si>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</si>
  <si>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</si>
  <si>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</si>
  <si>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</si>
  <si>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</si>
  <si>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</si>
  <si>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</si>
  <si>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</si>
  <si>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</si>
  <si>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</si>
  <si>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</si>
  <si>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</si>
  <si>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</si>
  <si>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</si>
  <si>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</si>
  <si>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</si>
  <si>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</si>
  <si>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</si>
  <si>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</si>
  <si>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</si>
  <si>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</si>
  <si>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</si>
  <si>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</si>
  <si>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</si>
  <si>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</si>
  <si>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</si>
  <si>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</si>
  <si>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</si>
  <si>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</si>
  <si>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</si>
  <si>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</si>
  <si>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</si>
  <si>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</si>
  <si>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</si>
  <si>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</si>
  <si>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</si>
  <si>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</si>
  <si>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</si>
  <si>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</si>
  <si>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</si>
  <si>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</si>
  <si>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</si>
  <si>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</si>
  <si>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</si>
  <si>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</si>
  <si>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</si>
  <si>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</si>
  <si>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1 17 00000 00 0000 000</t>
  </si>
  <si>
    <t>1 17 01050 05 0000 180</t>
  </si>
  <si>
    <t>1 17 05050 05 0000 180</t>
  </si>
  <si>
    <t xml:space="preserve"> 2 00 00000 00 0000 000</t>
  </si>
  <si>
    <t xml:space="preserve"> 2 02 00000 00 0000 000</t>
  </si>
  <si>
    <t xml:space="preserve"> 2 02 15000 00 0000 150</t>
  </si>
  <si>
    <t xml:space="preserve"> 2 02 15001 05 0000 150</t>
  </si>
  <si>
    <t>2 02 15002 05 0000 150</t>
  </si>
  <si>
    <t>2 02 02000 00 0000 150</t>
  </si>
  <si>
    <t>2 02 25097 05 0000 150</t>
  </si>
  <si>
    <t>2 02 25228 05 0000 150</t>
  </si>
  <si>
    <t>2 02 25304 05 0000 150</t>
  </si>
  <si>
    <t>2 02 25467 05 0000 150</t>
  </si>
  <si>
    <t>2 02 25497 05 0000 150</t>
  </si>
  <si>
    <t>2 02 25519 05 0000 150</t>
  </si>
  <si>
    <t>2 02 29999 05 0000 150</t>
  </si>
  <si>
    <t xml:space="preserve"> 2 02 29999 05 0000 150</t>
  </si>
  <si>
    <t>2 02 30000 00 0000 150</t>
  </si>
  <si>
    <t>2 02 03024 05 0000 150</t>
  </si>
  <si>
    <t>2 02 30024 05 0000 150</t>
  </si>
  <si>
    <t xml:space="preserve"> 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</si>
  <si>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</si>
  <si>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</si>
  <si>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</si>
  <si>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</si>
  <si>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</si>
  <si>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</si>
  <si>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</si>
  <si>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</si>
  <si>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</si>
  <si>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</si>
  <si>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</si>
  <si>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</si>
  <si>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2 02 45303 05 0000 150</t>
  </si>
  <si>
    <t>2 02 45454 05 0000 150</t>
  </si>
  <si>
    <t>2 02 49999 00 0000 150</t>
  </si>
  <si>
    <t>2 07 50000 00 0000 000</t>
  </si>
  <si>
    <t>2 07 05030 05 0000150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</si>
  <si>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</si>
  <si>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</si>
  <si>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</si>
  <si>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</si>
  <si>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</si>
  <si>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</si>
  <si>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</si>
  <si>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</si>
  <si>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</si>
  <si>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</si>
  <si>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2 02 49999 05 0000 150</t>
  </si>
  <si>
    <t>Прочие межбюджетные трансферты, передаваемые бюджетам муниципальных районов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</si>
  <si>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</si>
  <si>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</si>
  <si>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</si>
  <si>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1 16 01 333 01 0000 140</t>
  </si>
  <si>
    <t xml:space="preserve"> на 1 сентября 2021 года</t>
  </si>
  <si>
    <t>факт на 1 сентября 2021</t>
  </si>
  <si>
    <t>факт на 1 сентября 2020</t>
  </si>
  <si>
    <t>Исполнитель: Е.М. Исаенкова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</si>
</sst>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7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2" borderId="18" xfId="0" applyNumberFormat="1" applyFont="1" applyFill="1" applyBorder="1"/>
    <xf numFmtId="166" fontId="2" fillId="2" borderId="18" xfId="0" applyNumberFormat="1" applyFont="1" applyFill="1" applyBorder="1"/>
    <xf numFmtId="165" fontId="2" fillId="2" borderId="47" xfId="0" applyNumberFormat="1" applyFont="1" applyFill="1" applyBorder="1"/>
    <xf numFmtId="165" fontId="2" fillId="2" borderId="10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1" xfId="0" applyFont="1" applyFill="1" applyBorder="1" applyAlignment="1">
      <alignment horizontal="center"/>
    </xf>
    <xf numFmtId="165" fontId="1" fillId="0" borderId="23" xfId="0" applyNumberFormat="1" applyFont="1" applyFill="1" applyBorder="1"/>
    <xf numFmtId="165" fontId="1" fillId="2" borderId="23" xfId="0" applyNumberFormat="1" applyFont="1" applyFill="1" applyBorder="1"/>
    <xf numFmtId="166" fontId="1" fillId="2" borderId="23" xfId="0" applyNumberFormat="1" applyFont="1" applyFill="1" applyBorder="1"/>
    <xf numFmtId="165" fontId="1" fillId="2" borderId="24" xfId="0" applyNumberFormat="1" applyFont="1" applyFill="1" applyBorder="1"/>
    <xf numFmtId="0" fontId="1" fillId="2" borderId="48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2" fillId="2" borderId="20" xfId="0" applyNumberFormat="1" applyFont="1" applyFill="1" applyBorder="1"/>
    <xf numFmtId="166" fontId="2" fillId="2" borderId="22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48" t="s">
        <v>3</v>
      </c>
      <c r="B5" s="251" t="s">
        <v>4</v>
      </c>
      <c r="C5" s="254" t="s">
        <v>281</v>
      </c>
      <c r="D5" s="254" t="s">
        <v>251</v>
      </c>
      <c r="E5" s="257" t="s">
        <v>249</v>
      </c>
      <c r="F5" s="254" t="s">
        <v>250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10138.07425</v>
      </c>
      <c r="E40" s="264">
        <f>E42+E50</f>
        <v>212.51345999999998</v>
      </c>
      <c r="F40" s="264">
        <f>F44+F45+F47+F50</f>
        <v>46.418239999999997</v>
      </c>
      <c r="G40" s="270">
        <f>E40/D40*100</f>
        <v>2.0961915918104466</v>
      </c>
      <c r="H40" s="266">
        <f t="shared" si="5"/>
        <v>-9925.5607899999995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251</v>
      </c>
      <c r="E5" s="257" t="s">
        <v>283</v>
      </c>
      <c r="F5" s="254" t="s">
        <v>284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10138.07425</v>
      </c>
      <c r="E40" s="264">
        <f>E42+E50</f>
        <v>459.14357999999999</v>
      </c>
      <c r="F40" s="264">
        <f>F44+F45+F47+F50</f>
        <v>577.41430000000003</v>
      </c>
      <c r="G40" s="270">
        <f>E40/D40*100</f>
        <v>4.5289033072528548</v>
      </c>
      <c r="H40" s="266">
        <f t="shared" si="4"/>
        <v>-9678.9306699999997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288</v>
      </c>
      <c r="E5" s="257" t="s">
        <v>286</v>
      </c>
      <c r="F5" s="254" t="s">
        <v>287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10153.700000000001</v>
      </c>
      <c r="E40" s="264">
        <f>E42+E50</f>
        <v>711.65120999999999</v>
      </c>
      <c r="F40" s="264">
        <f>F44+F45+F47+F50</f>
        <v>794.10975999999994</v>
      </c>
      <c r="G40" s="270">
        <f>E40/D40*100</f>
        <v>7.0087870431468327</v>
      </c>
      <c r="H40" s="266">
        <f t="shared" si="4"/>
        <v>-9442.0487900000007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288</v>
      </c>
      <c r="E5" s="257" t="s">
        <v>295</v>
      </c>
      <c r="F5" s="254" t="s">
        <v>296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 x14ac:dyDescent="0.2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10153.700000000001</v>
      </c>
      <c r="E40" s="264">
        <f>E42+E50</f>
        <v>1051.0370499999999</v>
      </c>
      <c r="F40" s="264">
        <f>F44+F45+F47+F50</f>
        <v>1066.42786</v>
      </c>
      <c r="G40" s="270">
        <f>E40/D40*100</f>
        <v>10.351271457695223</v>
      </c>
      <c r="H40" s="266">
        <f t="shared" si="4"/>
        <v>-9102.6629500000017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297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288</v>
      </c>
      <c r="E5" s="257" t="s">
        <v>298</v>
      </c>
      <c r="F5" s="254" t="s">
        <v>299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10153.700000000001</v>
      </c>
      <c r="E40" s="264">
        <f>E42+E50</f>
        <v>1178.99332</v>
      </c>
      <c r="F40" s="264">
        <f>F44+F45+F47+F50</f>
        <v>1219.2340799999999</v>
      </c>
      <c r="G40" s="270">
        <f>E40/D40*100</f>
        <v>11.611464983208093</v>
      </c>
      <c r="H40" s="266">
        <f t="shared" si="4"/>
        <v>-8974.7066800000011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2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300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288</v>
      </c>
      <c r="E5" s="257" t="s">
        <v>301</v>
      </c>
      <c r="F5" s="254" t="s">
        <v>302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C9+C20+C30+C53+C67+C100+C40+C63+C14</f>
        <v>85716.07</v>
      </c>
      <c r="D8" s="13">
        <f>D9+D20+D30+D53+D67+D100+D40+D63+D14</f>
        <v>87131.695749999999</v>
      </c>
      <c r="E8" s="13">
        <f>E9+E20+E30+E53+E67+E100+E40+E63+E14+E60</f>
        <v>46249.695690000008</v>
      </c>
      <c r="F8" s="13">
        <f>F9+F20+F30+F53+F67+F100+F40+F63+F14+F60</f>
        <v>43243.436829999999</v>
      </c>
      <c r="G8" s="14">
        <f t="shared" ref="G8:G25" si="0">E8/D8*100</f>
        <v>53.080219880834825</v>
      </c>
      <c r="H8" s="15">
        <f>E8-D8</f>
        <v>-40882.000059999991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28841.182730000004</v>
      </c>
      <c r="F9" s="13">
        <f>F10</f>
        <v>24059.673740000002</v>
      </c>
      <c r="G9" s="14">
        <f t="shared" si="0"/>
        <v>54.917803244663645</v>
      </c>
      <c r="H9" s="15">
        <f t="shared" ref="H9:H25" si="1">E9-D9</f>
        <v>-23675.817269999996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28841.182730000004</v>
      </c>
      <c r="F10" s="21">
        <f>F11+F12+F13</f>
        <v>24059.673740000002</v>
      </c>
      <c r="G10" s="22">
        <f t="shared" si="0"/>
        <v>54.917803244663645</v>
      </c>
      <c r="H10" s="23">
        <f t="shared" si="1"/>
        <v>-23675.817269999996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28678.603920000001</v>
      </c>
      <c r="F11" s="26">
        <v>23851.343379999998</v>
      </c>
      <c r="G11" s="22">
        <f>E11/D11*100</f>
        <v>55.08336647203442</v>
      </c>
      <c r="H11" s="27">
        <f t="shared" si="1"/>
        <v>-23385.396079999999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27.183109999999999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46.637920000000001</v>
      </c>
      <c r="F13" s="50">
        <v>181.14725000000001</v>
      </c>
      <c r="G13" s="47">
        <f t="shared" si="0"/>
        <v>20.545339207048457</v>
      </c>
      <c r="H13" s="51">
        <f t="shared" si="1"/>
        <v>-180.36207999999999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7.351</v>
      </c>
      <c r="F14" s="79">
        <f t="shared" si="2"/>
        <v>0</v>
      </c>
      <c r="G14" s="110">
        <f t="shared" si="0"/>
        <v>47.044141881189702</v>
      </c>
      <c r="H14" s="33">
        <f t="shared" si="1"/>
        <v>-8.2747500000000009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7.351</v>
      </c>
      <c r="F15" s="21">
        <f t="shared" si="3"/>
        <v>0</v>
      </c>
      <c r="G15" s="22">
        <f t="shared" si="0"/>
        <v>47.044141881189702</v>
      </c>
      <c r="H15" s="23">
        <f t="shared" si="1"/>
        <v>-8.2747500000000009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3.32416</v>
      </c>
      <c r="F16" s="190"/>
      <c r="G16" s="22">
        <f t="shared" si="0"/>
        <v>46.331176705069701</v>
      </c>
      <c r="H16" s="27">
        <f t="shared" si="1"/>
        <v>-3.8506200000000002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2.504E-2</v>
      </c>
      <c r="F17" s="190"/>
      <c r="G17" s="22">
        <f t="shared" si="0"/>
        <v>61.237466373196384</v>
      </c>
      <c r="H17" s="27">
        <f t="shared" si="1"/>
        <v>-1.5850000000000003E-2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4.6222700000000003</v>
      </c>
      <c r="F18" s="190"/>
      <c r="G18" s="22">
        <f t="shared" si="0"/>
        <v>48.975048765576645</v>
      </c>
      <c r="H18" s="27">
        <f t="shared" si="1"/>
        <v>-4.8157399999999999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-0.62046999999999997</v>
      </c>
      <c r="F19" s="192"/>
      <c r="G19" s="47">
        <f t="shared" si="0"/>
        <v>60.36111408364382</v>
      </c>
      <c r="H19" s="51">
        <f t="shared" si="1"/>
        <v>0.40746000000000004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14542.83315</v>
      </c>
      <c r="F20" s="13">
        <f>F21+F25+F27+F28+F29+F26</f>
        <v>15628.186730000001</v>
      </c>
      <c r="G20" s="32">
        <f t="shared" si="0"/>
        <v>64.116185301119827</v>
      </c>
      <c r="H20" s="33">
        <f t="shared" si="1"/>
        <v>-8139.1668499999996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11365.5298</v>
      </c>
      <c r="F21" s="21">
        <f>F22+F23+F24</f>
        <v>13389.316150000001</v>
      </c>
      <c r="G21" s="36">
        <f t="shared" si="0"/>
        <v>59.614633097298722</v>
      </c>
      <c r="H21" s="37">
        <f t="shared" si="1"/>
        <v>-7699.4701999999997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7332.28791</v>
      </c>
      <c r="F22" s="26">
        <v>11465.38521</v>
      </c>
      <c r="G22" s="41">
        <f t="shared" si="0"/>
        <v>50.68985765641203</v>
      </c>
      <c r="H22" s="27">
        <f t="shared" si="1"/>
        <v>-7132.71209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4033.2411900000002</v>
      </c>
      <c r="F23" s="26">
        <v>1924.0047300000001</v>
      </c>
      <c r="G23" s="41">
        <f t="shared" si="0"/>
        <v>87.679156304347828</v>
      </c>
      <c r="H23" s="27">
        <f t="shared" si="1"/>
        <v>-566.75880999999981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-7.3789999999999994E-2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140.16087999999999</v>
      </c>
      <c r="F25" s="26">
        <v>664.73334</v>
      </c>
      <c r="G25" s="41">
        <f t="shared" si="0"/>
        <v>101.56585507246376</v>
      </c>
      <c r="H25" s="27">
        <f t="shared" si="1"/>
        <v>2.1608799999999917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2572.9322999999999</v>
      </c>
      <c r="F27" s="26">
        <v>1300.8321599999999</v>
      </c>
      <c r="G27" s="41">
        <f>E27/D27*100</f>
        <v>94.384897285399845</v>
      </c>
      <c r="H27" s="27">
        <f t="shared" ref="H27:H40" si="4">E27-D27</f>
        <v>-153.06770000000006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463.85780999999997</v>
      </c>
      <c r="F28" s="50">
        <v>273.30507999999998</v>
      </c>
      <c r="G28" s="41">
        <f>E28/D28*100</f>
        <v>61.601302788844613</v>
      </c>
      <c r="H28" s="51">
        <f t="shared" si="4"/>
        <v>-289.14219000000003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768.00256999999999</v>
      </c>
      <c r="F30" s="13">
        <f t="shared" si="5"/>
        <v>1065.77981</v>
      </c>
      <c r="G30" s="14">
        <f t="shared" ref="G30:G38" si="6">E30/D30*100</f>
        <v>76.311861089030202</v>
      </c>
      <c r="H30" s="52">
        <f t="shared" si="4"/>
        <v>-238.39742999999999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768.00256999999999</v>
      </c>
      <c r="F31" s="21">
        <f>F32</f>
        <v>743.73146999999994</v>
      </c>
      <c r="G31" s="22">
        <f t="shared" si="6"/>
        <v>76.692886958258441</v>
      </c>
      <c r="H31" s="23">
        <f t="shared" si="4"/>
        <v>-233.39742999999999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768.00256999999999</v>
      </c>
      <c r="F32" s="26">
        <v>743.73146999999994</v>
      </c>
      <c r="G32" s="41">
        <f t="shared" si="6"/>
        <v>76.692886958258441</v>
      </c>
      <c r="H32" s="27">
        <f t="shared" si="4"/>
        <v>-233.39742999999999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322.04834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179.99834000000001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37.049999999999997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105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10153.700000000001</v>
      </c>
      <c r="E40" s="264">
        <f>E42+E50</f>
        <v>1364.4860799999999</v>
      </c>
      <c r="F40" s="264">
        <f>F44+F45+F47+F50</f>
        <v>1410.0053800000001</v>
      </c>
      <c r="G40" s="270">
        <f>E40/D40*100</f>
        <v>13.438313915124533</v>
      </c>
      <c r="H40" s="266">
        <f t="shared" si="4"/>
        <v>-8789.2139200000001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1160.2912699999999</v>
      </c>
      <c r="F42" s="21">
        <f t="shared" ref="F42" si="8">F43+F45+F47+F49</f>
        <v>1295.26053</v>
      </c>
      <c r="G42" s="41">
        <f t="shared" ref="G42:G55" si="9">E42/D42*100</f>
        <v>11.787145788677019</v>
      </c>
      <c r="H42" s="23">
        <f t="shared" ref="H42:H76" si="10">E42-D42</f>
        <v>-8683.408730000001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1111.08834</v>
      </c>
      <c r="F43" s="26">
        <f>F44</f>
        <v>1208.39067</v>
      </c>
      <c r="G43" s="41">
        <f t="shared" si="9"/>
        <v>12.503385436008237</v>
      </c>
      <c r="H43" s="27">
        <f t="shared" si="10"/>
        <v>-7775.211659999999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1111.08834</v>
      </c>
      <c r="F44" s="65">
        <v>1208.39067</v>
      </c>
      <c r="G44" s="66">
        <f t="shared" si="9"/>
        <v>12.503385436008237</v>
      </c>
      <c r="H44" s="67">
        <f t="shared" si="10"/>
        <v>-7775.211659999999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49.202930000000002</v>
      </c>
      <c r="F47" s="26">
        <f>F48</f>
        <v>86.869860000000003</v>
      </c>
      <c r="G47" s="41">
        <f t="shared" si="9"/>
        <v>36.152042615723737</v>
      </c>
      <c r="H47" s="67">
        <f t="shared" si="10"/>
        <v>-86.897069999999985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49.202930000000002</v>
      </c>
      <c r="F48" s="71">
        <v>86.869860000000003</v>
      </c>
      <c r="G48" s="41">
        <f t="shared" si="9"/>
        <v>36.152042615723737</v>
      </c>
      <c r="H48" s="27">
        <f t="shared" si="10"/>
        <v>-86.897069999999985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204.19480999999999</v>
      </c>
      <c r="F50" s="79">
        <f t="shared" si="11"/>
        <v>114.74485</v>
      </c>
      <c r="G50" s="32">
        <f t="shared" si="9"/>
        <v>65.869293548387091</v>
      </c>
      <c r="H50" s="33">
        <f t="shared" si="10"/>
        <v>-105.80519000000001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204.19480999999999</v>
      </c>
      <c r="F51" s="85">
        <v>114.74485</v>
      </c>
      <c r="G51" s="47">
        <f t="shared" si="9"/>
        <v>68.064936666666668</v>
      </c>
      <c r="H51" s="37">
        <f t="shared" si="10"/>
        <v>-95.80519000000001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28.10379</v>
      </c>
      <c r="F53" s="13">
        <f>F54</f>
        <v>46.616999999999997</v>
      </c>
      <c r="G53" s="32">
        <f t="shared" si="9"/>
        <v>24.877215189873418</v>
      </c>
      <c r="H53" s="33">
        <f t="shared" si="10"/>
        <v>-84.866209999999995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28.10379</v>
      </c>
      <c r="F54" s="23">
        <f>F55+F56+F57+F58+F59</f>
        <v>46.616999999999997</v>
      </c>
      <c r="G54" s="22">
        <f t="shared" si="9"/>
        <v>24.877215189873418</v>
      </c>
      <c r="H54" s="23">
        <f t="shared" si="10"/>
        <v>-84.866209999999995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36.829300000000003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10.479419999999999</v>
      </c>
      <c r="F57" s="26">
        <v>9.5347299999999997</v>
      </c>
      <c r="G57" s="22">
        <f>E57/D57*100</f>
        <v>102.63878550440744</v>
      </c>
      <c r="H57" s="27">
        <f t="shared" si="10"/>
        <v>0.26941999999999844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-10.377700000000001</v>
      </c>
      <c r="F59" s="74">
        <v>0.25296999999999997</v>
      </c>
      <c r="G59" s="96" t="e">
        <f>E59/D59*100</f>
        <v>#DIV/0!</v>
      </c>
      <c r="H59" s="75">
        <f t="shared" si="10"/>
        <v>-10.377700000000001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10.89409</v>
      </c>
      <c r="G60" s="216" t="e">
        <f t="shared" ref="G60:G62" si="13">E60/D60*100</f>
        <v>#DIV/0!</v>
      </c>
      <c r="H60" s="215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10.89409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10.89409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5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C68+C71+C74+C76+C80+C82+C84+C86+C88+C95+C78+C98</f>
        <v>119</v>
      </c>
      <c r="D67" s="109">
        <f>D68+D71+D74+D76+D80+D82+D84+D86+D88+D95+D78+D98</f>
        <v>519</v>
      </c>
      <c r="E67" s="109">
        <f>E68+E71+E74+E76+E80+E82+E84+E86+E88+E95+E78+E98+E93</f>
        <v>461.98327999999998</v>
      </c>
      <c r="F67" s="109">
        <f t="shared" ref="F67" si="15">F68+F71+F74+F76+F80+F82+F84+F86+F88+F95+F78</f>
        <v>277.93336999999997</v>
      </c>
      <c r="G67" s="110">
        <f t="shared" si="14"/>
        <v>89.014119460500964</v>
      </c>
      <c r="H67" s="33">
        <f t="shared" si="10"/>
        <v>-57.016720000000021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1.4750000000000001</v>
      </c>
      <c r="F68" s="21">
        <f t="shared" ref="F68" si="16">F69</f>
        <v>0.45</v>
      </c>
      <c r="G68" s="22">
        <f t="shared" si="14"/>
        <v>18.4375</v>
      </c>
      <c r="H68" s="23">
        <f t="shared" si="10"/>
        <v>-6.5250000000000004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0.45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1.4750000000000001</v>
      </c>
      <c r="F70" s="208"/>
      <c r="G70" s="22">
        <f t="shared" si="14"/>
        <v>29.500000000000004</v>
      </c>
      <c r="H70" s="27">
        <f t="shared" si="10"/>
        <v>-3.5249999999999999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29.44566</v>
      </c>
      <c r="F71" s="21">
        <f>F72</f>
        <v>22.5</v>
      </c>
      <c r="G71" s="41"/>
      <c r="H71" s="27">
        <f t="shared" si="10"/>
        <v>-5.5543399999999998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29.44566</v>
      </c>
      <c r="F72" s="26">
        <v>22.5</v>
      </c>
      <c r="G72" s="41">
        <f>E72/D72*100</f>
        <v>92.017687499999994</v>
      </c>
      <c r="H72" s="117">
        <f t="shared" si="10"/>
        <v>-2.5543399999999998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0.18554999999999999</v>
      </c>
      <c r="F74" s="21">
        <f>F75</f>
        <v>0.25</v>
      </c>
      <c r="G74" s="22"/>
      <c r="H74" s="117">
        <f t="shared" si="10"/>
        <v>-3.8144499999999999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0.18554999999999999</v>
      </c>
      <c r="F75" s="26">
        <v>0.25</v>
      </c>
      <c r="G75" s="41"/>
      <c r="H75" s="117">
        <f t="shared" si="10"/>
        <v>-3.8144499999999999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9.0584100000000003</v>
      </c>
      <c r="F80" s="21">
        <f>F81</f>
        <v>1</v>
      </c>
      <c r="G80" s="41">
        <f>E80/D80*100</f>
        <v>90.584100000000007</v>
      </c>
      <c r="H80" s="27">
        <f>E80-D80</f>
        <v>-0.9415899999999997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9.0584100000000003</v>
      </c>
      <c r="F81" s="23">
        <v>1</v>
      </c>
      <c r="G81" s="41">
        <f>E81/D81*100</f>
        <v>90.584100000000007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0.3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0.3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0" si="19">E87/D87*100</f>
        <v>4.1666666666666661</v>
      </c>
      <c r="H87" s="27">
        <f t="shared" ref="H87:H120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43.772210000000001</v>
      </c>
      <c r="F88" s="21">
        <f t="shared" ref="F88" si="21">F89</f>
        <v>20.662459999999999</v>
      </c>
      <c r="G88" s="41">
        <f t="shared" si="19"/>
        <v>101.79583720930232</v>
      </c>
      <c r="H88" s="27">
        <f t="shared" si="20"/>
        <v>0.77221000000000117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43.772210000000001</v>
      </c>
      <c r="F89" s="26">
        <v>20.662459999999999</v>
      </c>
      <c r="G89" s="41">
        <f t="shared" si="19"/>
        <v>115.19002631578947</v>
      </c>
      <c r="H89" s="27">
        <f t="shared" si="20"/>
        <v>5.7722100000000012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1</v>
      </c>
      <c r="F93" s="26"/>
      <c r="G93" s="41" t="e">
        <f t="shared" si="19"/>
        <v>#DIV/0!</v>
      </c>
      <c r="H93" s="27">
        <f t="shared" si="20"/>
        <v>1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1</v>
      </c>
      <c r="F94" s="26"/>
      <c r="G94" s="41" t="e">
        <f t="shared" si="19"/>
        <v>#DIV/0!</v>
      </c>
      <c r="H94" s="27">
        <f t="shared" si="20"/>
        <v>1</v>
      </c>
    </row>
    <row r="95" spans="1:8" ht="36" x14ac:dyDescent="0.2">
      <c r="A95" s="127" t="s">
        <v>148</v>
      </c>
      <c r="B95" s="88" t="s">
        <v>149</v>
      </c>
      <c r="C95" s="26">
        <f>C96+C97</f>
        <v>0</v>
      </c>
      <c r="D95" s="26">
        <f>D96+D97</f>
        <v>0</v>
      </c>
      <c r="E95" s="26">
        <f>E96+E97</f>
        <v>13.748709999999999</v>
      </c>
      <c r="F95" s="26">
        <f>F96+F97</f>
        <v>178.77090999999999</v>
      </c>
      <c r="G95" s="41" t="e">
        <f t="shared" si="19"/>
        <v>#DIV/0!</v>
      </c>
      <c r="H95" s="27">
        <f t="shared" si="20"/>
        <v>13.748709999999999</v>
      </c>
    </row>
    <row r="96" spans="1:8" ht="36" x14ac:dyDescent="0.2">
      <c r="A96" s="128" t="s">
        <v>150</v>
      </c>
      <c r="B96" s="129" t="s">
        <v>151</v>
      </c>
      <c r="C96" s="50"/>
      <c r="D96" s="50"/>
      <c r="E96" s="50">
        <v>11.84296</v>
      </c>
      <c r="F96" s="50">
        <v>175.48956999999999</v>
      </c>
      <c r="G96" s="41" t="e">
        <f t="shared" si="19"/>
        <v>#DIV/0!</v>
      </c>
      <c r="H96" s="27">
        <f t="shared" si="20"/>
        <v>11.84296</v>
      </c>
    </row>
    <row r="97" spans="1:8" ht="36" x14ac:dyDescent="0.2">
      <c r="A97" s="128" t="s">
        <v>152</v>
      </c>
      <c r="B97" s="129" t="s">
        <v>153</v>
      </c>
      <c r="C97" s="50"/>
      <c r="D97" s="50"/>
      <c r="E97" s="51">
        <v>1.9057500000000001</v>
      </c>
      <c r="F97" s="50">
        <v>3.2813400000000001</v>
      </c>
      <c r="G97" s="66" t="e">
        <f t="shared" si="19"/>
        <v>#DIV/0!</v>
      </c>
      <c r="H97" s="51">
        <f t="shared" si="20"/>
        <v>1.9057500000000001</v>
      </c>
    </row>
    <row r="98" spans="1:8" x14ac:dyDescent="0.2">
      <c r="A98" s="196" t="s">
        <v>273</v>
      </c>
      <c r="B98" s="58" t="s">
        <v>275</v>
      </c>
      <c r="C98" s="26">
        <f>C99</f>
        <v>0</v>
      </c>
      <c r="D98" s="26">
        <f>D99</f>
        <v>360</v>
      </c>
      <c r="E98" s="26">
        <f>E99</f>
        <v>360</v>
      </c>
      <c r="F98" s="26"/>
      <c r="G98" s="66">
        <f t="shared" si="19"/>
        <v>100</v>
      </c>
      <c r="H98" s="27"/>
    </row>
    <row r="99" spans="1:8" ht="60.75" thickBot="1" x14ac:dyDescent="0.25">
      <c r="A99" s="198" t="s">
        <v>274</v>
      </c>
      <c r="B99" s="197" t="s">
        <v>276</v>
      </c>
      <c r="C99" s="192"/>
      <c r="D99" s="192">
        <v>360</v>
      </c>
      <c r="E99" s="193">
        <v>360</v>
      </c>
      <c r="F99" s="192"/>
      <c r="G99" s="66">
        <f t="shared" si="19"/>
        <v>100</v>
      </c>
      <c r="H99" s="193"/>
    </row>
    <row r="100" spans="1:8" ht="12.75" thickBot="1" x14ac:dyDescent="0.25">
      <c r="A100" s="108" t="s">
        <v>307</v>
      </c>
      <c r="B100" s="108" t="s">
        <v>155</v>
      </c>
      <c r="C100" s="79">
        <f>C101+C102</f>
        <v>0</v>
      </c>
      <c r="D100" s="79">
        <f>D101+D102</f>
        <v>0</v>
      </c>
      <c r="E100" s="79">
        <f t="shared" ref="E100:F100" si="22">E101+E102</f>
        <v>115.60696</v>
      </c>
      <c r="F100" s="79">
        <f t="shared" si="22"/>
        <v>56.753540000000001</v>
      </c>
      <c r="G100" s="110" t="e">
        <f t="shared" si="19"/>
        <v>#DIV/0!</v>
      </c>
      <c r="H100" s="33">
        <f t="shared" si="20"/>
        <v>115.60696</v>
      </c>
    </row>
    <row r="101" spans="1:8" x14ac:dyDescent="0.2">
      <c r="A101" s="199" t="s">
        <v>308</v>
      </c>
      <c r="B101" s="87" t="s">
        <v>157</v>
      </c>
      <c r="C101" s="21"/>
      <c r="D101" s="21"/>
      <c r="E101" s="23"/>
      <c r="F101" s="21"/>
      <c r="G101" s="22">
        <v>0</v>
      </c>
      <c r="H101" s="23">
        <f t="shared" si="20"/>
        <v>0</v>
      </c>
    </row>
    <row r="102" spans="1:8" ht="12.75" thickBot="1" x14ac:dyDescent="0.25">
      <c r="A102" s="217" t="s">
        <v>309</v>
      </c>
      <c r="B102" s="38" t="s">
        <v>155</v>
      </c>
      <c r="C102" s="50"/>
      <c r="D102" s="50"/>
      <c r="E102" s="51">
        <v>115.60696</v>
      </c>
      <c r="F102" s="50">
        <v>56.753540000000001</v>
      </c>
      <c r="G102" s="66" t="e">
        <f t="shared" ref="G102:G108" si="23">E102/D102*100</f>
        <v>#DIV/0!</v>
      </c>
      <c r="H102" s="51">
        <f t="shared" si="20"/>
        <v>115.60696</v>
      </c>
    </row>
    <row r="103" spans="1:8" ht="12.75" thickBot="1" x14ac:dyDescent="0.25">
      <c r="A103" s="108" t="s">
        <v>310</v>
      </c>
      <c r="B103" s="130" t="s">
        <v>160</v>
      </c>
      <c r="C103" s="131">
        <f>C104+C157+C154+C152+C147</f>
        <v>372867.02899999998</v>
      </c>
      <c r="D103" s="131">
        <f>D104+D157+D154+D152+D147</f>
        <v>372561.32900000003</v>
      </c>
      <c r="E103" s="131">
        <f>E104+E157+E154+E152+E147</f>
        <v>194724.16188999999</v>
      </c>
      <c r="F103" s="131">
        <f>F104+F157+F154+F152</f>
        <v>206385.32517</v>
      </c>
      <c r="G103" s="132">
        <f t="shared" si="23"/>
        <v>52.26633757525596</v>
      </c>
      <c r="H103" s="133">
        <f t="shared" si="20"/>
        <v>-177837.16711000004</v>
      </c>
    </row>
    <row r="104" spans="1:8" ht="12.75" thickBot="1" x14ac:dyDescent="0.25">
      <c r="A104" s="98" t="s">
        <v>311</v>
      </c>
      <c r="B104" s="134" t="s">
        <v>162</v>
      </c>
      <c r="C104" s="135">
        <f>C105+C108+C124</f>
        <v>333912.09999999998</v>
      </c>
      <c r="D104" s="135">
        <f>D105+D108+D124</f>
        <v>333919.90000000002</v>
      </c>
      <c r="E104" s="135">
        <f>E105+E108+E124</f>
        <v>177754.94163999998</v>
      </c>
      <c r="F104" s="135">
        <f>F105+F108+F124+F147</f>
        <v>206385.32517</v>
      </c>
      <c r="G104" s="136">
        <f t="shared" si="23"/>
        <v>53.232808718498049</v>
      </c>
      <c r="H104" s="137">
        <f t="shared" si="20"/>
        <v>-156164.95836000005</v>
      </c>
    </row>
    <row r="105" spans="1:8" ht="12.75" thickBot="1" x14ac:dyDescent="0.25">
      <c r="A105" s="108" t="s">
        <v>312</v>
      </c>
      <c r="B105" s="138" t="s">
        <v>164</v>
      </c>
      <c r="C105" s="139">
        <f>C106+C107</f>
        <v>139797</v>
      </c>
      <c r="D105" s="139">
        <f>D106+D107</f>
        <v>139797</v>
      </c>
      <c r="E105" s="140">
        <f>E106+E107</f>
        <v>72167.600000000006</v>
      </c>
      <c r="F105" s="139">
        <f>SUM(F106+F107)</f>
        <v>79329.410229999994</v>
      </c>
      <c r="G105" s="141">
        <f t="shared" si="23"/>
        <v>51.623139266221742</v>
      </c>
      <c r="H105" s="142">
        <f t="shared" si="20"/>
        <v>-67629.399999999994</v>
      </c>
    </row>
    <row r="106" spans="1:8" x14ac:dyDescent="0.2">
      <c r="A106" s="218" t="s">
        <v>313</v>
      </c>
      <c r="B106" s="87" t="s">
        <v>166</v>
      </c>
      <c r="C106" s="21">
        <v>139797</v>
      </c>
      <c r="D106" s="21">
        <v>139797</v>
      </c>
      <c r="E106" s="23">
        <v>72167.600000000006</v>
      </c>
      <c r="F106" s="21">
        <v>79135.899999999994</v>
      </c>
      <c r="G106" s="22">
        <f t="shared" si="23"/>
        <v>51.623139266221742</v>
      </c>
      <c r="H106" s="23">
        <f t="shared" si="20"/>
        <v>-67629.399999999994</v>
      </c>
    </row>
    <row r="107" spans="1:8" ht="24.75" thickBot="1" x14ac:dyDescent="0.25">
      <c r="A107" s="219" t="s">
        <v>314</v>
      </c>
      <c r="B107" s="89" t="s">
        <v>168</v>
      </c>
      <c r="C107" s="143"/>
      <c r="D107" s="143"/>
      <c r="E107" s="51"/>
      <c r="F107" s="50">
        <v>193.51023000000001</v>
      </c>
      <c r="G107" s="22" t="e">
        <f t="shared" si="23"/>
        <v>#DIV/0!</v>
      </c>
      <c r="H107" s="51">
        <f t="shared" si="20"/>
        <v>0</v>
      </c>
    </row>
    <row r="108" spans="1:8" ht="12.75" thickBot="1" x14ac:dyDescent="0.25">
      <c r="A108" s="108" t="s">
        <v>315</v>
      </c>
      <c r="B108" s="108" t="s">
        <v>170</v>
      </c>
      <c r="C108" s="79">
        <f>C109+C113+C114+C115+C112+C111</f>
        <v>14400.7</v>
      </c>
      <c r="D108" s="79">
        <f>D109+D113+D114+D115+D112+D111</f>
        <v>14400.7</v>
      </c>
      <c r="E108" s="79">
        <f>E109+E113+E114+E115+E112+E111</f>
        <v>8613.8341899999996</v>
      </c>
      <c r="F108" s="79">
        <f>F110+F113+F114+F115+F112</f>
        <v>19606.230940000001</v>
      </c>
      <c r="G108" s="110">
        <f t="shared" si="23"/>
        <v>59.81538529377044</v>
      </c>
      <c r="H108" s="33">
        <f t="shared" si="20"/>
        <v>-5786.8658100000011</v>
      </c>
    </row>
    <row r="109" spans="1:8" s="10" customFormat="1" x14ac:dyDescent="0.2">
      <c r="A109" s="217" t="s">
        <v>316</v>
      </c>
      <c r="B109" s="48" t="s">
        <v>172</v>
      </c>
      <c r="C109" s="26"/>
      <c r="D109" s="26"/>
      <c r="E109" s="27"/>
      <c r="F109" s="26"/>
      <c r="G109" s="41">
        <v>0</v>
      </c>
      <c r="H109" s="27">
        <f t="shared" si="20"/>
        <v>0</v>
      </c>
    </row>
    <row r="110" spans="1:8" s="10" customFormat="1" x14ac:dyDescent="0.2">
      <c r="A110" s="128" t="s">
        <v>317</v>
      </c>
      <c r="B110" s="88" t="s">
        <v>174</v>
      </c>
      <c r="C110" s="26"/>
      <c r="D110" s="26"/>
      <c r="E110" s="27"/>
      <c r="F110" s="26"/>
      <c r="G110" s="41"/>
      <c r="H110" s="27"/>
    </row>
    <row r="111" spans="1:8" s="10" customFormat="1" ht="36" x14ac:dyDescent="0.2">
      <c r="A111" s="128" t="s">
        <v>318</v>
      </c>
      <c r="B111" s="88" t="s">
        <v>176</v>
      </c>
      <c r="C111" s="26">
        <v>5976.5</v>
      </c>
      <c r="D111" s="26">
        <v>5976.5</v>
      </c>
      <c r="E111" s="27">
        <v>2666.6370000000002</v>
      </c>
      <c r="F111" s="26"/>
      <c r="G111" s="41">
        <v>0</v>
      </c>
      <c r="H111" s="27">
        <f>E111-D111</f>
        <v>-3309.8629999999998</v>
      </c>
    </row>
    <row r="112" spans="1:8" s="10" customFormat="1" ht="24" x14ac:dyDescent="0.2">
      <c r="A112" s="128" t="s">
        <v>319</v>
      </c>
      <c r="B112" s="88" t="s">
        <v>178</v>
      </c>
      <c r="C112" s="26"/>
      <c r="D112" s="26"/>
      <c r="E112" s="27"/>
      <c r="F112" s="26">
        <v>3514.4252499999998</v>
      </c>
      <c r="G112" s="41">
        <v>0</v>
      </c>
      <c r="H112" s="27">
        <f t="shared" si="20"/>
        <v>0</v>
      </c>
    </row>
    <row r="113" spans="1:8" s="10" customFormat="1" x14ac:dyDescent="0.2">
      <c r="A113" s="220" t="s">
        <v>320</v>
      </c>
      <c r="B113" s="48" t="s">
        <v>180</v>
      </c>
      <c r="C113" s="26">
        <v>3236.5</v>
      </c>
      <c r="D113" s="26">
        <v>3236.5</v>
      </c>
      <c r="E113" s="27">
        <v>3236.5</v>
      </c>
      <c r="F113" s="26">
        <v>2218.78863</v>
      </c>
      <c r="G113" s="41">
        <f>E113/D113*100</f>
        <v>100</v>
      </c>
      <c r="H113" s="27">
        <f>E113-D113</f>
        <v>0</v>
      </c>
    </row>
    <row r="114" spans="1:8" s="10" customFormat="1" ht="12.75" thickBot="1" x14ac:dyDescent="0.25">
      <c r="A114" s="128" t="s">
        <v>321</v>
      </c>
      <c r="B114" s="89" t="s">
        <v>182</v>
      </c>
      <c r="C114" s="50"/>
      <c r="D114" s="50"/>
      <c r="E114" s="51"/>
      <c r="F114" s="50"/>
      <c r="G114" s="66" t="e">
        <f t="shared" ref="G114:G119" si="24">E114/D114*100</f>
        <v>#DIV/0!</v>
      </c>
      <c r="H114" s="27">
        <f t="shared" si="20"/>
        <v>0</v>
      </c>
    </row>
    <row r="115" spans="1:8" ht="12.75" thickBot="1" x14ac:dyDescent="0.25">
      <c r="A115" s="108" t="s">
        <v>322</v>
      </c>
      <c r="B115" s="86" t="s">
        <v>184</v>
      </c>
      <c r="C115" s="79">
        <f>C116+C117+C118+C119+C121+C120+C122</f>
        <v>5187.7</v>
      </c>
      <c r="D115" s="79">
        <f>D116+D117+D118+D119+D121+D120+D122</f>
        <v>5187.7</v>
      </c>
      <c r="E115" s="79">
        <f>E116+E117+E118+E119+E121+E120+E122</f>
        <v>2710.6971899999999</v>
      </c>
      <c r="F115" s="79">
        <f>F116+F117+F118+F119+F121+F120+F122+F123</f>
        <v>13873.01706</v>
      </c>
      <c r="G115" s="110">
        <f t="shared" si="24"/>
        <v>52.252389112708912</v>
      </c>
      <c r="H115" s="33">
        <f t="shared" si="20"/>
        <v>-2477.00281</v>
      </c>
    </row>
    <row r="116" spans="1:8" x14ac:dyDescent="0.2">
      <c r="A116" s="199" t="s">
        <v>322</v>
      </c>
      <c r="B116" s="87" t="s">
        <v>185</v>
      </c>
      <c r="C116" s="21">
        <v>907.8</v>
      </c>
      <c r="D116" s="21">
        <v>907.8</v>
      </c>
      <c r="E116" s="23">
        <v>401.89413999999999</v>
      </c>
      <c r="F116" s="21">
        <v>371.8245</v>
      </c>
      <c r="G116" s="22">
        <f t="shared" si="24"/>
        <v>44.271220533157084</v>
      </c>
      <c r="H116" s="23">
        <f t="shared" si="20"/>
        <v>-505.90585999999996</v>
      </c>
    </row>
    <row r="117" spans="1:8" ht="24" x14ac:dyDescent="0.2">
      <c r="A117" s="128" t="s">
        <v>322</v>
      </c>
      <c r="B117" s="88" t="s">
        <v>186</v>
      </c>
      <c r="C117" s="26">
        <v>1147.9000000000001</v>
      </c>
      <c r="D117" s="26">
        <v>1147.9000000000001</v>
      </c>
      <c r="E117" s="27">
        <v>536.32600000000002</v>
      </c>
      <c r="F117" s="26">
        <v>1153.992</v>
      </c>
      <c r="G117" s="41">
        <f t="shared" si="24"/>
        <v>46.722362575137204</v>
      </c>
      <c r="H117" s="27">
        <f t="shared" si="20"/>
        <v>-611.57400000000007</v>
      </c>
    </row>
    <row r="118" spans="1:8" x14ac:dyDescent="0.2">
      <c r="A118" s="217" t="s">
        <v>322</v>
      </c>
      <c r="B118" s="88" t="s">
        <v>187</v>
      </c>
      <c r="C118" s="26"/>
      <c r="D118" s="26"/>
      <c r="E118" s="27"/>
      <c r="F118" s="26">
        <v>635</v>
      </c>
      <c r="G118" s="41" t="e">
        <f t="shared" si="24"/>
        <v>#DIV/0!</v>
      </c>
      <c r="H118" s="27">
        <f t="shared" si="20"/>
        <v>0</v>
      </c>
    </row>
    <row r="119" spans="1:8" ht="24" x14ac:dyDescent="0.2">
      <c r="A119" s="221" t="s">
        <v>322</v>
      </c>
      <c r="B119" s="145" t="s">
        <v>188</v>
      </c>
      <c r="C119" s="26"/>
      <c r="D119" s="26"/>
      <c r="E119" s="27"/>
      <c r="F119" s="26"/>
      <c r="G119" s="41" t="e">
        <f t="shared" si="24"/>
        <v>#DIV/0!</v>
      </c>
      <c r="H119" s="27">
        <f t="shared" si="20"/>
        <v>0</v>
      </c>
    </row>
    <row r="120" spans="1:8" x14ac:dyDescent="0.2">
      <c r="A120" s="217" t="s">
        <v>323</v>
      </c>
      <c r="B120" s="88" t="s">
        <v>189</v>
      </c>
      <c r="C120" s="26"/>
      <c r="D120" s="26"/>
      <c r="E120" s="27"/>
      <c r="F120" s="26"/>
      <c r="G120" s="41"/>
      <c r="H120" s="27">
        <f t="shared" si="20"/>
        <v>0</v>
      </c>
    </row>
    <row r="121" spans="1:8" ht="24" x14ac:dyDescent="0.2">
      <c r="A121" s="128" t="s">
        <v>322</v>
      </c>
      <c r="B121" s="146" t="s">
        <v>190</v>
      </c>
      <c r="C121" s="26"/>
      <c r="D121" s="26"/>
      <c r="E121" s="27"/>
      <c r="F121" s="26">
        <v>10027.799999999999</v>
      </c>
      <c r="G121" s="41">
        <v>0</v>
      </c>
      <c r="H121" s="27">
        <f>E121-C121</f>
        <v>0</v>
      </c>
    </row>
    <row r="122" spans="1:8" ht="24" x14ac:dyDescent="0.2">
      <c r="A122" s="127" t="s">
        <v>322</v>
      </c>
      <c r="B122" s="147" t="s">
        <v>191</v>
      </c>
      <c r="C122" s="26">
        <v>3132</v>
      </c>
      <c r="D122" s="26">
        <v>3132</v>
      </c>
      <c r="E122" s="27">
        <v>1772.47705</v>
      </c>
      <c r="F122" s="26">
        <v>1684.40056</v>
      </c>
      <c r="G122" s="41">
        <v>0</v>
      </c>
      <c r="H122" s="27">
        <f>E122-C122</f>
        <v>-1359.52295</v>
      </c>
    </row>
    <row r="123" spans="1:8" ht="12.75" thickBot="1" x14ac:dyDescent="0.25">
      <c r="A123" s="217" t="s">
        <v>322</v>
      </c>
      <c r="B123" s="148" t="s">
        <v>192</v>
      </c>
      <c r="C123" s="50"/>
      <c r="D123" s="50"/>
      <c r="E123" s="51"/>
      <c r="F123" s="50"/>
      <c r="G123" s="66">
        <v>0</v>
      </c>
      <c r="H123" s="51">
        <f>E123-C123</f>
        <v>0</v>
      </c>
    </row>
    <row r="124" spans="1:8" ht="12.75" thickBot="1" x14ac:dyDescent="0.25">
      <c r="A124" s="108" t="s">
        <v>324</v>
      </c>
      <c r="B124" s="149" t="s">
        <v>194</v>
      </c>
      <c r="C124" s="131">
        <f>C125+C137+C139+C141+C143+C144+C145+C138+C140+C142</f>
        <v>179714.39999999997</v>
      </c>
      <c r="D124" s="131">
        <f>D125+D137+D139+D141+D143+D144+D145+D138+D140+D142</f>
        <v>179722.19999999998</v>
      </c>
      <c r="E124" s="150">
        <f>E125+E137+E139+E141+E143+E144+E145+E138+E140</f>
        <v>96973.507449999976</v>
      </c>
      <c r="F124" s="131">
        <f>F125+F137+F139+F141+F143+F144+F145+F138+F140</f>
        <v>99435.405920000019</v>
      </c>
      <c r="G124" s="132">
        <f t="shared" ref="G124:G131" si="25">E124/D124*100</f>
        <v>53.957445129204949</v>
      </c>
      <c r="H124" s="133">
        <f t="shared" ref="H124:H131" si="26">E124-D124</f>
        <v>-82748.692550000007</v>
      </c>
    </row>
    <row r="125" spans="1:8" ht="12.75" thickBot="1" x14ac:dyDescent="0.25">
      <c r="A125" s="108" t="s">
        <v>325</v>
      </c>
      <c r="B125" s="151" t="s">
        <v>196</v>
      </c>
      <c r="C125" s="139">
        <f>C128+C132+C127+C126+C129+C134+C130+C131+C135+C136+C133</f>
        <v>132753.1</v>
      </c>
      <c r="D125" s="139">
        <f>D128+D132+D127+D126+D129+D134+D130+D131+D135+D136+D133</f>
        <v>132753.1</v>
      </c>
      <c r="E125" s="139">
        <f>E128+E132+E127+E126+E129+E134+E130+E131+E135+E136+E133</f>
        <v>73097.911159999989</v>
      </c>
      <c r="F125" s="139">
        <f t="shared" ref="F125" si="27">F128+F132+F127+F126+F129+F134+F130+F131+F135+F136</f>
        <v>76094.488230000003</v>
      </c>
      <c r="G125" s="141">
        <f t="shared" si="25"/>
        <v>55.063054015311117</v>
      </c>
      <c r="H125" s="142">
        <f t="shared" si="26"/>
        <v>-59655.188840000017</v>
      </c>
    </row>
    <row r="126" spans="1:8" ht="24" x14ac:dyDescent="0.2">
      <c r="A126" s="222" t="s">
        <v>326</v>
      </c>
      <c r="B126" s="152" t="s">
        <v>198</v>
      </c>
      <c r="C126" s="104">
        <v>1523.5</v>
      </c>
      <c r="D126" s="104">
        <v>1523.5</v>
      </c>
      <c r="E126" s="23"/>
      <c r="F126" s="21"/>
      <c r="G126" s="22">
        <f t="shared" si="25"/>
        <v>0</v>
      </c>
      <c r="H126" s="23">
        <f t="shared" si="26"/>
        <v>-1523.5</v>
      </c>
    </row>
    <row r="127" spans="1:8" ht="24" x14ac:dyDescent="0.2">
      <c r="A127" s="222" t="s">
        <v>326</v>
      </c>
      <c r="B127" s="88" t="s">
        <v>199</v>
      </c>
      <c r="C127" s="40">
        <v>9.6999999999999993</v>
      </c>
      <c r="D127" s="40">
        <v>9.6999999999999993</v>
      </c>
      <c r="E127" s="27"/>
      <c r="F127" s="26"/>
      <c r="G127" s="41">
        <f t="shared" si="25"/>
        <v>0</v>
      </c>
      <c r="H127" s="27">
        <f t="shared" si="26"/>
        <v>-9.6999999999999993</v>
      </c>
    </row>
    <row r="128" spans="1:8" x14ac:dyDescent="0.2">
      <c r="A128" s="218" t="s">
        <v>327</v>
      </c>
      <c r="B128" s="48" t="s">
        <v>200</v>
      </c>
      <c r="C128" s="26">
        <v>96609.4</v>
      </c>
      <c r="D128" s="26">
        <v>96609.4</v>
      </c>
      <c r="E128" s="27">
        <v>53999</v>
      </c>
      <c r="F128" s="26">
        <v>55947</v>
      </c>
      <c r="G128" s="41">
        <f t="shared" si="25"/>
        <v>55.894146946363399</v>
      </c>
      <c r="H128" s="27">
        <f t="shared" si="26"/>
        <v>-42610.399999999994</v>
      </c>
    </row>
    <row r="129" spans="1:8" x14ac:dyDescent="0.2">
      <c r="A129" s="218" t="s">
        <v>327</v>
      </c>
      <c r="B129" s="48" t="s">
        <v>201</v>
      </c>
      <c r="C129" s="26">
        <v>15126.8</v>
      </c>
      <c r="D129" s="26">
        <v>15126.8</v>
      </c>
      <c r="E129" s="27">
        <v>8320</v>
      </c>
      <c r="F129" s="26">
        <v>9019</v>
      </c>
      <c r="G129" s="41">
        <f t="shared" si="25"/>
        <v>55.00171880371262</v>
      </c>
      <c r="H129" s="27">
        <f t="shared" si="26"/>
        <v>-6806.7999999999993</v>
      </c>
    </row>
    <row r="130" spans="1:8" x14ac:dyDescent="0.2">
      <c r="A130" s="218" t="s">
        <v>326</v>
      </c>
      <c r="B130" s="48" t="s">
        <v>202</v>
      </c>
      <c r="C130" s="26">
        <v>543.20000000000005</v>
      </c>
      <c r="D130" s="26">
        <v>543.20000000000005</v>
      </c>
      <c r="E130" s="27">
        <v>128.61984000000001</v>
      </c>
      <c r="F130" s="26">
        <v>104.66943000000001</v>
      </c>
      <c r="G130" s="41">
        <f t="shared" si="25"/>
        <v>23.678173784977911</v>
      </c>
      <c r="H130" s="27">
        <f t="shared" si="26"/>
        <v>-414.58016000000003</v>
      </c>
    </row>
    <row r="131" spans="1:8" x14ac:dyDescent="0.2">
      <c r="A131" s="218" t="s">
        <v>326</v>
      </c>
      <c r="B131" s="88" t="s">
        <v>203</v>
      </c>
      <c r="C131" s="26">
        <v>225</v>
      </c>
      <c r="D131" s="26">
        <v>225</v>
      </c>
      <c r="E131" s="27"/>
      <c r="F131" s="26"/>
      <c r="G131" s="41">
        <f t="shared" si="25"/>
        <v>0</v>
      </c>
      <c r="H131" s="27">
        <f t="shared" si="26"/>
        <v>-225</v>
      </c>
    </row>
    <row r="132" spans="1:8" x14ac:dyDescent="0.2">
      <c r="A132" s="218" t="s">
        <v>326</v>
      </c>
      <c r="B132" s="48" t="s">
        <v>204</v>
      </c>
      <c r="C132" s="26">
        <v>305.10000000000002</v>
      </c>
      <c r="D132" s="26">
        <v>305.10000000000002</v>
      </c>
      <c r="E132" s="27">
        <v>41.311999999999998</v>
      </c>
      <c r="F132" s="26">
        <v>25.43</v>
      </c>
      <c r="G132" s="41">
        <v>0</v>
      </c>
      <c r="H132" s="27">
        <f>E132-C132</f>
        <v>-263.78800000000001</v>
      </c>
    </row>
    <row r="133" spans="1:8" x14ac:dyDescent="0.2">
      <c r="A133" s="218" t="s">
        <v>326</v>
      </c>
      <c r="B133" s="48" t="s">
        <v>270</v>
      </c>
      <c r="C133" s="26">
        <v>1087.5999999999999</v>
      </c>
      <c r="D133" s="26">
        <v>1087.5999999999999</v>
      </c>
      <c r="E133" s="27">
        <v>440.67</v>
      </c>
      <c r="F133" s="153"/>
      <c r="G133" s="41"/>
      <c r="H133" s="27"/>
    </row>
    <row r="134" spans="1:8" ht="36" x14ac:dyDescent="0.2">
      <c r="A134" s="222" t="s">
        <v>326</v>
      </c>
      <c r="B134" s="88" t="s">
        <v>205</v>
      </c>
      <c r="C134" s="26">
        <v>1320.2</v>
      </c>
      <c r="D134" s="26">
        <v>1320.2</v>
      </c>
      <c r="E134" s="27">
        <v>1008.49217</v>
      </c>
      <c r="F134" s="26"/>
      <c r="G134" s="41">
        <f t="shared" ref="G134:G150" si="28">E134/D134*100</f>
        <v>76.389347826086947</v>
      </c>
      <c r="H134" s="27">
        <f t="shared" ref="H134:H150" si="29">E134-D134</f>
        <v>-311.70783000000006</v>
      </c>
    </row>
    <row r="135" spans="1:8" x14ac:dyDescent="0.2">
      <c r="A135" s="218" t="s">
        <v>326</v>
      </c>
      <c r="B135" s="48" t="s">
        <v>206</v>
      </c>
      <c r="C135" s="26">
        <v>11413.3</v>
      </c>
      <c r="D135" s="26">
        <v>11413.3</v>
      </c>
      <c r="E135" s="27">
        <v>5297.9669999999996</v>
      </c>
      <c r="F135" s="26">
        <v>5496.46</v>
      </c>
      <c r="G135" s="41">
        <f t="shared" si="28"/>
        <v>46.419238958057704</v>
      </c>
      <c r="H135" s="27">
        <f t="shared" si="29"/>
        <v>-6115.3329999999996</v>
      </c>
    </row>
    <row r="136" spans="1:8" ht="36.75" thickBot="1" x14ac:dyDescent="0.25">
      <c r="A136" s="223" t="s">
        <v>326</v>
      </c>
      <c r="B136" s="155" t="s">
        <v>207</v>
      </c>
      <c r="C136" s="156">
        <v>4589.3</v>
      </c>
      <c r="D136" s="156">
        <v>4589.3</v>
      </c>
      <c r="E136" s="75">
        <v>3861.8501500000002</v>
      </c>
      <c r="F136" s="74">
        <v>5501.9287999999997</v>
      </c>
      <c r="G136" s="96">
        <f t="shared" si="28"/>
        <v>84.149002026452834</v>
      </c>
      <c r="H136" s="75">
        <f t="shared" si="29"/>
        <v>-727.44984999999997</v>
      </c>
    </row>
    <row r="137" spans="1:8" x14ac:dyDescent="0.2">
      <c r="A137" s="218" t="s">
        <v>328</v>
      </c>
      <c r="B137" s="152" t="s">
        <v>209</v>
      </c>
      <c r="C137" s="21">
        <v>1765.9</v>
      </c>
      <c r="D137" s="21">
        <v>1765.9</v>
      </c>
      <c r="E137" s="23">
        <v>638.60699999999997</v>
      </c>
      <c r="F137" s="21">
        <v>476.41</v>
      </c>
      <c r="G137" s="22">
        <f t="shared" si="28"/>
        <v>36.163259527719575</v>
      </c>
      <c r="H137" s="23">
        <f t="shared" si="29"/>
        <v>-1127.2930000000001</v>
      </c>
    </row>
    <row r="138" spans="1:8" ht="24" x14ac:dyDescent="0.2">
      <c r="A138" s="127" t="s">
        <v>329</v>
      </c>
      <c r="B138" s="157" t="s">
        <v>211</v>
      </c>
      <c r="C138" s="40">
        <v>1173.5</v>
      </c>
      <c r="D138" s="40">
        <v>1173.5</v>
      </c>
      <c r="E138" s="27">
        <v>1173.5</v>
      </c>
      <c r="F138" s="26">
        <v>1211.3</v>
      </c>
      <c r="G138" s="41">
        <f t="shared" si="28"/>
        <v>100</v>
      </c>
      <c r="H138" s="27">
        <f t="shared" si="29"/>
        <v>0</v>
      </c>
    </row>
    <row r="139" spans="1:8" x14ac:dyDescent="0.2">
      <c r="A139" s="220" t="s">
        <v>330</v>
      </c>
      <c r="B139" s="48" t="s">
        <v>213</v>
      </c>
      <c r="C139" s="26">
        <v>1733.3</v>
      </c>
      <c r="D139" s="26">
        <v>1733.3</v>
      </c>
      <c r="E139" s="27">
        <v>866.65</v>
      </c>
      <c r="F139" s="26">
        <v>783.55</v>
      </c>
      <c r="G139" s="41">
        <f t="shared" si="28"/>
        <v>50</v>
      </c>
      <c r="H139" s="27">
        <f t="shared" si="29"/>
        <v>-866.65</v>
      </c>
    </row>
    <row r="140" spans="1:8" ht="24" x14ac:dyDescent="0.2">
      <c r="A140" s="127" t="s">
        <v>331</v>
      </c>
      <c r="B140" s="88" t="s">
        <v>215</v>
      </c>
      <c r="C140" s="40"/>
      <c r="D140" s="40"/>
      <c r="E140" s="27"/>
      <c r="F140" s="26"/>
      <c r="G140" s="41" t="e">
        <f>E140/D140*100</f>
        <v>#DIV/0!</v>
      </c>
      <c r="H140" s="27">
        <f>E140-D140</f>
        <v>0</v>
      </c>
    </row>
    <row r="141" spans="1:8" ht="24" x14ac:dyDescent="0.2">
      <c r="A141" s="127" t="s">
        <v>332</v>
      </c>
      <c r="B141" s="88" t="s">
        <v>217</v>
      </c>
      <c r="C141" s="40">
        <v>234.3</v>
      </c>
      <c r="D141" s="40">
        <v>242.1</v>
      </c>
      <c r="E141" s="27">
        <v>242.03455</v>
      </c>
      <c r="F141" s="26">
        <v>41.409480000000002</v>
      </c>
      <c r="G141" s="41">
        <f t="shared" si="28"/>
        <v>99.972965716646016</v>
      </c>
      <c r="H141" s="27">
        <f t="shared" si="29"/>
        <v>-6.5449999999998454E-2</v>
      </c>
    </row>
    <row r="142" spans="1:8" ht="24" x14ac:dyDescent="0.2">
      <c r="A142" s="127" t="s">
        <v>333</v>
      </c>
      <c r="B142" s="88" t="s">
        <v>272</v>
      </c>
      <c r="C142" s="40">
        <v>212.2</v>
      </c>
      <c r="D142" s="40">
        <v>212.2</v>
      </c>
      <c r="E142" s="27"/>
      <c r="F142" s="26"/>
      <c r="G142" s="41"/>
      <c r="H142" s="27"/>
    </row>
    <row r="143" spans="1:8" x14ac:dyDescent="0.2">
      <c r="A143" s="220" t="s">
        <v>334</v>
      </c>
      <c r="B143" s="88" t="s">
        <v>219</v>
      </c>
      <c r="C143" s="40">
        <v>635.29999999999995</v>
      </c>
      <c r="D143" s="40">
        <v>635.29999999999995</v>
      </c>
      <c r="E143" s="27">
        <v>317.64600000000002</v>
      </c>
      <c r="F143" s="26">
        <v>306.75</v>
      </c>
      <c r="G143" s="41">
        <f t="shared" si="28"/>
        <v>49.999370376200226</v>
      </c>
      <c r="H143" s="27">
        <f t="shared" si="29"/>
        <v>-317.65399999999994</v>
      </c>
    </row>
    <row r="144" spans="1:8" ht="12.75" thickBot="1" x14ac:dyDescent="0.25">
      <c r="A144" s="220" t="s">
        <v>335</v>
      </c>
      <c r="B144" s="48" t="s">
        <v>221</v>
      </c>
      <c r="C144" s="26">
        <v>1576.8</v>
      </c>
      <c r="D144" s="26">
        <v>1576.8</v>
      </c>
      <c r="E144" s="27">
        <v>819.15873999999997</v>
      </c>
      <c r="F144" s="26">
        <v>750.49820999999997</v>
      </c>
      <c r="G144" s="41">
        <f t="shared" si="28"/>
        <v>51.950706494165402</v>
      </c>
      <c r="H144" s="27">
        <f t="shared" si="29"/>
        <v>-757.64125999999999</v>
      </c>
    </row>
    <row r="145" spans="1:8" ht="12.75" thickBot="1" x14ac:dyDescent="0.25">
      <c r="A145" s="108" t="s">
        <v>336</v>
      </c>
      <c r="B145" s="86" t="s">
        <v>223</v>
      </c>
      <c r="C145" s="79">
        <f>C146</f>
        <v>39630</v>
      </c>
      <c r="D145" s="79">
        <f>D146</f>
        <v>39630</v>
      </c>
      <c r="E145" s="80">
        <f>E146</f>
        <v>19818</v>
      </c>
      <c r="F145" s="79">
        <f>F146</f>
        <v>19771</v>
      </c>
      <c r="G145" s="110">
        <f t="shared" si="28"/>
        <v>50.00757002271007</v>
      </c>
      <c r="H145" s="33">
        <f t="shared" si="29"/>
        <v>-19812</v>
      </c>
    </row>
    <row r="146" spans="1:8" ht="12.75" thickBot="1" x14ac:dyDescent="0.25">
      <c r="A146" s="224" t="s">
        <v>337</v>
      </c>
      <c r="B146" s="19" t="s">
        <v>225</v>
      </c>
      <c r="C146" s="83">
        <v>39630</v>
      </c>
      <c r="D146" s="83">
        <v>39630</v>
      </c>
      <c r="E146" s="84">
        <v>19818</v>
      </c>
      <c r="F146" s="83">
        <v>19771</v>
      </c>
      <c r="G146" s="47">
        <f t="shared" si="28"/>
        <v>50.00757002271007</v>
      </c>
      <c r="H146" s="84">
        <f t="shared" si="29"/>
        <v>-19812</v>
      </c>
    </row>
    <row r="147" spans="1:8" ht="12.75" thickBot="1" x14ac:dyDescent="0.25">
      <c r="A147" s="108" t="s">
        <v>338</v>
      </c>
      <c r="B147" s="158" t="s">
        <v>227</v>
      </c>
      <c r="C147" s="79">
        <f>C148+C149+C150</f>
        <v>38954.929000000004</v>
      </c>
      <c r="D147" s="79">
        <f>D148+D149+D150</f>
        <v>38641.429000000004</v>
      </c>
      <c r="E147" s="79">
        <f>E148+E149+E150</f>
        <v>16978.447400000001</v>
      </c>
      <c r="F147" s="79">
        <f t="shared" ref="F147" si="30">F148</f>
        <v>8014.27808</v>
      </c>
      <c r="G147" s="110">
        <f t="shared" si="28"/>
        <v>43.938456313300421</v>
      </c>
      <c r="H147" s="33">
        <f t="shared" si="29"/>
        <v>-21662.981600000003</v>
      </c>
    </row>
    <row r="148" spans="1:8" ht="36" x14ac:dyDescent="0.2">
      <c r="A148" s="225" t="s">
        <v>339</v>
      </c>
      <c r="B148" s="160" t="s">
        <v>229</v>
      </c>
      <c r="C148" s="55">
        <v>26647.129000000001</v>
      </c>
      <c r="D148" s="55">
        <v>26333.629000000001</v>
      </c>
      <c r="E148" s="161">
        <v>9149.8873999999996</v>
      </c>
      <c r="F148" s="55">
        <v>8014.27808</v>
      </c>
      <c r="G148" s="162">
        <f t="shared" si="28"/>
        <v>34.746017725092123</v>
      </c>
      <c r="H148" s="161">
        <f t="shared" si="29"/>
        <v>-17183.741600000001</v>
      </c>
    </row>
    <row r="149" spans="1:8" ht="36" x14ac:dyDescent="0.2">
      <c r="A149" s="226" t="s">
        <v>340</v>
      </c>
      <c r="B149" s="163" t="s">
        <v>231</v>
      </c>
      <c r="C149" s="50">
        <v>12307.8</v>
      </c>
      <c r="D149" s="50">
        <v>12307.8</v>
      </c>
      <c r="E149" s="51">
        <v>7828.56</v>
      </c>
      <c r="F149" s="50"/>
      <c r="G149" s="66">
        <f t="shared" si="28"/>
        <v>63.60649344318238</v>
      </c>
      <c r="H149" s="51">
        <f t="shared" si="29"/>
        <v>-4479.2399999999989</v>
      </c>
    </row>
    <row r="150" spans="1:8" ht="24.75" thickBot="1" x14ac:dyDescent="0.25">
      <c r="A150" s="227" t="s">
        <v>341</v>
      </c>
      <c r="B150" s="165" t="s">
        <v>233</v>
      </c>
      <c r="C150" s="74"/>
      <c r="D150" s="74"/>
      <c r="E150" s="75"/>
      <c r="F150" s="74"/>
      <c r="G150" s="96" t="e">
        <f t="shared" si="28"/>
        <v>#DIV/0!</v>
      </c>
      <c r="H150" s="75">
        <f t="shared" si="29"/>
        <v>0</v>
      </c>
    </row>
    <row r="151" spans="1:8" ht="12.75" thickBot="1" x14ac:dyDescent="0.25">
      <c r="A151" s="108" t="s">
        <v>342</v>
      </c>
      <c r="B151" s="138" t="s">
        <v>235</v>
      </c>
      <c r="C151" s="139"/>
      <c r="D151" s="139"/>
      <c r="E151" s="140"/>
      <c r="F151" s="139"/>
      <c r="G151" s="100">
        <v>0</v>
      </c>
      <c r="H151" s="215">
        <f t="shared" ref="H151:H157" si="31">E151-C151</f>
        <v>0</v>
      </c>
    </row>
    <row r="152" spans="1:8" ht="12.75" thickBot="1" x14ac:dyDescent="0.25">
      <c r="A152" s="108" t="s">
        <v>343</v>
      </c>
      <c r="B152" s="86" t="s">
        <v>237</v>
      </c>
      <c r="C152" s="79"/>
      <c r="D152" s="79"/>
      <c r="E152" s="80">
        <f>E153</f>
        <v>3</v>
      </c>
      <c r="F152" s="79"/>
      <c r="G152" s="110">
        <v>0</v>
      </c>
      <c r="H152" s="33">
        <f t="shared" si="31"/>
        <v>3</v>
      </c>
    </row>
    <row r="153" spans="1:8" x14ac:dyDescent="0.2">
      <c r="A153" s="224" t="s">
        <v>344</v>
      </c>
      <c r="B153" s="210" t="s">
        <v>293</v>
      </c>
      <c r="C153" s="209"/>
      <c r="D153" s="83"/>
      <c r="E153" s="84">
        <v>3</v>
      </c>
      <c r="F153" s="83"/>
      <c r="G153" s="47"/>
      <c r="H153" s="37"/>
    </row>
    <row r="154" spans="1:8" x14ac:dyDescent="0.2">
      <c r="A154" s="229" t="s">
        <v>345</v>
      </c>
      <c r="B154" s="230" t="s">
        <v>277</v>
      </c>
      <c r="C154" s="231"/>
      <c r="D154" s="231"/>
      <c r="E154" s="232">
        <f>E155+E156</f>
        <v>27.386600000000001</v>
      </c>
      <c r="F154" s="231">
        <f>F156</f>
        <v>0</v>
      </c>
      <c r="G154" s="233">
        <v>0</v>
      </c>
      <c r="H154" s="234">
        <f t="shared" si="31"/>
        <v>27.386600000000001</v>
      </c>
    </row>
    <row r="155" spans="1:8" ht="24" x14ac:dyDescent="0.2">
      <c r="A155" s="127" t="s">
        <v>349</v>
      </c>
      <c r="B155" s="107" t="s">
        <v>350</v>
      </c>
      <c r="C155" s="135"/>
      <c r="D155" s="135"/>
      <c r="E155" s="27">
        <v>24.76774</v>
      </c>
      <c r="F155" s="135"/>
      <c r="G155" s="136"/>
      <c r="H155" s="235"/>
    </row>
    <row r="156" spans="1:8" ht="24.75" thickBot="1" x14ac:dyDescent="0.25">
      <c r="A156" s="237" t="s">
        <v>346</v>
      </c>
      <c r="B156" s="236" t="s">
        <v>351</v>
      </c>
      <c r="C156" s="83"/>
      <c r="D156" s="83"/>
      <c r="E156" s="84">
        <v>2.6188600000000002</v>
      </c>
      <c r="F156" s="83"/>
      <c r="G156" s="47">
        <v>0</v>
      </c>
      <c r="H156" s="84">
        <f t="shared" si="31"/>
        <v>2.6188600000000002</v>
      </c>
    </row>
    <row r="157" spans="1:8" ht="12.75" thickBot="1" x14ac:dyDescent="0.25">
      <c r="A157" s="108" t="s">
        <v>347</v>
      </c>
      <c r="B157" s="108" t="s">
        <v>241</v>
      </c>
      <c r="C157" s="79"/>
      <c r="D157" s="79"/>
      <c r="E157" s="80">
        <f>E158</f>
        <v>-39.613750000000003</v>
      </c>
      <c r="F157" s="79"/>
      <c r="G157" s="110">
        <v>0</v>
      </c>
      <c r="H157" s="33">
        <f t="shared" si="31"/>
        <v>-39.613750000000003</v>
      </c>
    </row>
    <row r="158" spans="1:8" ht="12.75" thickBot="1" x14ac:dyDescent="0.25">
      <c r="A158" s="228" t="s">
        <v>348</v>
      </c>
      <c r="B158" s="200" t="s">
        <v>280</v>
      </c>
      <c r="C158" s="83"/>
      <c r="D158" s="83"/>
      <c r="E158" s="84">
        <v>-39.613750000000003</v>
      </c>
      <c r="F158" s="83"/>
      <c r="G158" s="47"/>
      <c r="H158" s="84"/>
    </row>
    <row r="159" spans="1:8" ht="12.75" thickBot="1" x14ac:dyDescent="0.25">
      <c r="A159" s="31"/>
      <c r="B159" s="108" t="s">
        <v>242</v>
      </c>
      <c r="C159" s="79">
        <f>C8+C103</f>
        <v>458583.09899999999</v>
      </c>
      <c r="D159" s="79">
        <f>D8+D103</f>
        <v>459693.02475000004</v>
      </c>
      <c r="E159" s="80">
        <f>E103+E8</f>
        <v>240973.85758000001</v>
      </c>
      <c r="F159" s="79">
        <f>F8+F103</f>
        <v>249628.76199999999</v>
      </c>
      <c r="G159" s="110">
        <f>E159/D159*100</f>
        <v>52.420603447496617</v>
      </c>
      <c r="H159" s="33">
        <f>E159-D159</f>
        <v>-218719.16717000003</v>
      </c>
    </row>
    <row r="160" spans="1:8" x14ac:dyDescent="0.2">
      <c r="A160" s="1"/>
      <c r="B160" s="9"/>
      <c r="C160" s="168"/>
      <c r="D160" s="168"/>
      <c r="F160" s="169"/>
      <c r="G160" s="170"/>
      <c r="H160" s="171"/>
    </row>
    <row r="161" spans="1:8" x14ac:dyDescent="0.2">
      <c r="A161" s="16" t="s">
        <v>243</v>
      </c>
      <c r="B161" s="16"/>
      <c r="C161" s="172"/>
      <c r="D161" s="172"/>
      <c r="E161" s="173"/>
      <c r="F161" s="174"/>
      <c r="G161" s="16"/>
    </row>
    <row r="162" spans="1:8" x14ac:dyDescent="0.2">
      <c r="A162" s="16" t="s">
        <v>244</v>
      </c>
      <c r="B162" s="18"/>
      <c r="C162" s="175"/>
      <c r="D162" s="175"/>
      <c r="E162" s="173" t="s">
        <v>245</v>
      </c>
      <c r="F162" s="176"/>
      <c r="G162" s="16"/>
    </row>
    <row r="163" spans="1:8" x14ac:dyDescent="0.2">
      <c r="A163" s="16"/>
      <c r="B163" s="18"/>
      <c r="C163" s="175"/>
      <c r="D163" s="175"/>
      <c r="E163" s="173"/>
      <c r="F163" s="176"/>
      <c r="G163" s="16"/>
    </row>
    <row r="164" spans="1:8" x14ac:dyDescent="0.2">
      <c r="A164" s="177" t="s">
        <v>246</v>
      </c>
      <c r="B164" s="16"/>
      <c r="C164" s="178"/>
      <c r="D164" s="178"/>
      <c r="E164" s="179"/>
      <c r="F164" s="180"/>
    </row>
    <row r="165" spans="1:8" x14ac:dyDescent="0.2">
      <c r="A165" s="177" t="s">
        <v>247</v>
      </c>
      <c r="C165" s="178"/>
      <c r="D165" s="178"/>
      <c r="E165" s="179"/>
      <c r="F165" s="18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  <c r="B172" s="6"/>
      <c r="C172" s="6"/>
      <c r="D172" s="6"/>
      <c r="E172" s="6"/>
      <c r="F172" s="6"/>
      <c r="G172" s="6"/>
      <c r="H172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352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288</v>
      </c>
      <c r="E5" s="257" t="s">
        <v>353</v>
      </c>
      <c r="F5" s="254" t="s">
        <v>354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53542.770380000002</v>
      </c>
      <c r="F8" s="13">
        <f>F9+F20+F30+F53+F67+F102+F40+F63+F14+F60</f>
        <v>49311.943140000003</v>
      </c>
      <c r="G8" s="14">
        <f t="shared" ref="G8:G25" si="0">E8/D8*100</f>
        <v>61.450394049056491</v>
      </c>
      <c r="H8" s="15">
        <f>E8-D8</f>
        <v>-33588.925369999997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32380.202310000001</v>
      </c>
      <c r="F9" s="13">
        <f>F10</f>
        <v>28427.81378</v>
      </c>
      <c r="G9" s="14">
        <f t="shared" si="0"/>
        <v>61.656610830778604</v>
      </c>
      <c r="H9" s="15">
        <f t="shared" ref="H9:H25" si="1">E9-D9</f>
        <v>-20136.797689999999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32380.202310000001</v>
      </c>
      <c r="F10" s="21">
        <f>F11+F12+F13</f>
        <v>28427.81378</v>
      </c>
      <c r="G10" s="22">
        <f t="shared" si="0"/>
        <v>61.656610830778604</v>
      </c>
      <c r="H10" s="23">
        <f t="shared" si="1"/>
        <v>-20136.797689999999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32136.2575</v>
      </c>
      <c r="F11" s="26">
        <v>28148.107</v>
      </c>
      <c r="G11" s="22">
        <f>E11/D11*100</f>
        <v>61.724526544253223</v>
      </c>
      <c r="H11" s="27">
        <f t="shared" si="1"/>
        <v>-19927.7425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128.00391999999999</v>
      </c>
      <c r="F13" s="50">
        <v>232.43809999999999</v>
      </c>
      <c r="G13" s="47">
        <f t="shared" si="0"/>
        <v>56.389392070484575</v>
      </c>
      <c r="H13" s="51">
        <f t="shared" si="1"/>
        <v>-98.996080000000006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8.7049599999999998</v>
      </c>
      <c r="F14" s="79">
        <f t="shared" si="2"/>
        <v>0</v>
      </c>
      <c r="G14" s="110">
        <f t="shared" si="0"/>
        <v>55.709069964641685</v>
      </c>
      <c r="H14" s="33">
        <f t="shared" si="1"/>
        <v>-6.920790000000002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8.7049599999999998</v>
      </c>
      <c r="F15" s="21">
        <f t="shared" si="3"/>
        <v>0</v>
      </c>
      <c r="G15" s="22">
        <f t="shared" si="0"/>
        <v>55.709069964641685</v>
      </c>
      <c r="H15" s="23">
        <f t="shared" si="1"/>
        <v>-6.920790000000002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3.9114499999999999</v>
      </c>
      <c r="F16" s="190"/>
      <c r="G16" s="22">
        <f t="shared" si="0"/>
        <v>54.516654169187063</v>
      </c>
      <c r="H16" s="27">
        <f t="shared" si="1"/>
        <v>-3.2633300000000003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2.9319999999999999E-2</v>
      </c>
      <c r="F17" s="190"/>
      <c r="G17" s="22">
        <f t="shared" si="0"/>
        <v>71.704573245292238</v>
      </c>
      <c r="H17" s="27">
        <f t="shared" si="1"/>
        <v>-1.1570000000000004E-2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5.4786999999999999</v>
      </c>
      <c r="F18" s="190"/>
      <c r="G18" s="22">
        <f t="shared" si="0"/>
        <v>58.049313361609066</v>
      </c>
      <c r="H18" s="27">
        <f t="shared" si="1"/>
        <v>-3.9593100000000003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-0.71450999999999998</v>
      </c>
      <c r="F19" s="192"/>
      <c r="G19" s="47">
        <f t="shared" si="0"/>
        <v>69.509596956991231</v>
      </c>
      <c r="H19" s="51">
        <f t="shared" si="1"/>
        <v>0.31342000000000003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17467.238530000002</v>
      </c>
      <c r="F20" s="13">
        <f>F21+F25+F27+F28+F29+F26</f>
        <v>16785.431240000002</v>
      </c>
      <c r="G20" s="32">
        <f t="shared" si="0"/>
        <v>77.009251961908134</v>
      </c>
      <c r="H20" s="33">
        <f t="shared" si="1"/>
        <v>-5214.7614699999976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14010.961770000002</v>
      </c>
      <c r="F21" s="21">
        <f>F22+F23+F24</f>
        <v>14222.430970000001</v>
      </c>
      <c r="G21" s="36">
        <f t="shared" si="0"/>
        <v>73.490489221085767</v>
      </c>
      <c r="H21" s="37">
        <f t="shared" si="1"/>
        <v>-5054.0382299999983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9171.5302200000006</v>
      </c>
      <c r="F22" s="26">
        <v>12083.12247</v>
      </c>
      <c r="G22" s="41">
        <f t="shared" si="0"/>
        <v>63.404979052886276</v>
      </c>
      <c r="H22" s="27">
        <f t="shared" si="1"/>
        <v>-5293.4697799999994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4839.4308499999997</v>
      </c>
      <c r="F23" s="26">
        <v>2138.9556200000002</v>
      </c>
      <c r="G23" s="41">
        <f t="shared" si="0"/>
        <v>105.20501847826087</v>
      </c>
      <c r="H23" s="27">
        <f t="shared" si="1"/>
        <v>239.43084999999974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0.35288000000000003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168.38866999999999</v>
      </c>
      <c r="F25" s="26">
        <v>798.11292000000003</v>
      </c>
      <c r="G25" s="41">
        <f t="shared" si="0"/>
        <v>122.02077536231883</v>
      </c>
      <c r="H25" s="27">
        <f t="shared" si="1"/>
        <v>30.388669999999991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2796.9537999999998</v>
      </c>
      <c r="F27" s="26">
        <v>1481.0512699999999</v>
      </c>
      <c r="G27" s="41">
        <f>E27/D27*100</f>
        <v>102.60285399853264</v>
      </c>
      <c r="H27" s="27">
        <f t="shared" ref="H27:H40" si="4">E27-D27</f>
        <v>70.953799999999774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490.58193</v>
      </c>
      <c r="F28" s="50">
        <v>283.83607999999998</v>
      </c>
      <c r="G28" s="41">
        <f>E28/D28*100</f>
        <v>65.150322709163348</v>
      </c>
      <c r="H28" s="51">
        <f t="shared" si="4"/>
        <v>-262.41807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932.80278999999996</v>
      </c>
      <c r="F30" s="13">
        <f t="shared" si="5"/>
        <v>1225.0764199999999</v>
      </c>
      <c r="G30" s="14">
        <f t="shared" ref="G30:G38" si="6">E30/D30*100</f>
        <v>92.68708167726551</v>
      </c>
      <c r="H30" s="52">
        <f t="shared" si="4"/>
        <v>-73.597210000000018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932.80278999999996</v>
      </c>
      <c r="F31" s="21">
        <f>F32</f>
        <v>854.07807000000003</v>
      </c>
      <c r="G31" s="22">
        <f t="shared" si="6"/>
        <v>93.149869183143593</v>
      </c>
      <c r="H31" s="23">
        <f t="shared" si="4"/>
        <v>-68.597210000000018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932.80278999999996</v>
      </c>
      <c r="F32" s="26">
        <v>854.07807000000003</v>
      </c>
      <c r="G32" s="41">
        <f t="shared" si="6"/>
        <v>93.149869183143593</v>
      </c>
      <c r="H32" s="27">
        <f t="shared" si="4"/>
        <v>-68.597210000000018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370.99834999999996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193.24834999999999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45.75</v>
      </c>
      <c r="G37" s="41" t="e">
        <f t="shared" si="6"/>
        <v>#DIV/0!</v>
      </c>
      <c r="H37" s="27">
        <f t="shared" si="4"/>
        <v>0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/>
      <c r="F38" s="26">
        <v>132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10153.700000000001</v>
      </c>
      <c r="E40" s="264">
        <f>E42+E50</f>
        <v>1688.1560099999999</v>
      </c>
      <c r="F40" s="264">
        <f>F44+F45+F47+F50</f>
        <v>1684.78457</v>
      </c>
      <c r="G40" s="270">
        <f>E40/D40*100</f>
        <v>16.626018200261971</v>
      </c>
      <c r="H40" s="266">
        <f t="shared" si="4"/>
        <v>-8465.5439900000001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1436.9511499999999</v>
      </c>
      <c r="F42" s="21">
        <f t="shared" ref="F42" si="8">F43+F45+F47+F49</f>
        <v>1550.6227200000001</v>
      </c>
      <c r="G42" s="41">
        <f t="shared" ref="G42:G55" si="9">E42/D42*100</f>
        <v>14.597673131038125</v>
      </c>
      <c r="H42" s="23">
        <f t="shared" ref="H42:H76" si="10">E42-D42</f>
        <v>-8406.7488499999999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1379.1712199999999</v>
      </c>
      <c r="F43" s="26">
        <f>F44</f>
        <v>1451.60555</v>
      </c>
      <c r="G43" s="41">
        <f t="shared" si="9"/>
        <v>15.520196482225449</v>
      </c>
      <c r="H43" s="27">
        <f t="shared" si="10"/>
        <v>-7507.1287799999991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1379.1712199999999</v>
      </c>
      <c r="F44" s="65">
        <v>1451.60555</v>
      </c>
      <c r="G44" s="66">
        <f t="shared" si="9"/>
        <v>15.520196482225449</v>
      </c>
      <c r="H44" s="67">
        <f t="shared" si="10"/>
        <v>-7507.1287799999991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57.77993</v>
      </c>
      <c r="F47" s="26">
        <f>F48</f>
        <v>99.017169999999993</v>
      </c>
      <c r="G47" s="41">
        <f t="shared" si="9"/>
        <v>42.454026451138873</v>
      </c>
      <c r="H47" s="67">
        <f t="shared" si="10"/>
        <v>-78.320069999999987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57.77993</v>
      </c>
      <c r="F48" s="71">
        <v>99.017169999999993</v>
      </c>
      <c r="G48" s="41">
        <f t="shared" si="9"/>
        <v>42.454026451138873</v>
      </c>
      <c r="H48" s="27">
        <f t="shared" si="10"/>
        <v>-78.320069999999987</v>
      </c>
    </row>
    <row r="49" spans="1:234" s="72" customFormat="1" ht="58.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251.20486</v>
      </c>
      <c r="F50" s="79">
        <f t="shared" si="11"/>
        <v>134.16184999999999</v>
      </c>
      <c r="G50" s="32">
        <f t="shared" si="9"/>
        <v>81.033825806451603</v>
      </c>
      <c r="H50" s="33">
        <f t="shared" si="10"/>
        <v>-58.795140000000004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242.94932</v>
      </c>
      <c r="F51" s="85">
        <v>134.16184999999999</v>
      </c>
      <c r="G51" s="47">
        <f t="shared" si="9"/>
        <v>80.983106666666671</v>
      </c>
      <c r="H51" s="37">
        <f t="shared" si="10"/>
        <v>-57.05068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68.76276</v>
      </c>
      <c r="F53" s="13">
        <f>F54</f>
        <v>48.55686</v>
      </c>
      <c r="G53" s="32">
        <f t="shared" si="9"/>
        <v>60.868159688412845</v>
      </c>
      <c r="H53" s="33">
        <f t="shared" si="10"/>
        <v>-44.207239999999999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68.76276</v>
      </c>
      <c r="F54" s="23">
        <f>F55+F56+F57+F58+F59</f>
        <v>48.55686</v>
      </c>
      <c r="G54" s="22">
        <f t="shared" si="9"/>
        <v>60.868159688412845</v>
      </c>
      <c r="H54" s="23">
        <f t="shared" si="10"/>
        <v>-44.207239999999999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10.48306</v>
      </c>
      <c r="F57" s="26">
        <v>9.6972400000000007</v>
      </c>
      <c r="G57" s="22">
        <f>E57/D57*100</f>
        <v>102.67443682664054</v>
      </c>
      <c r="H57" s="27">
        <f t="shared" si="10"/>
        <v>0.27305999999999919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39" t="e">
        <f t="shared" ref="G60:G62" si="13">E60/D60*100</f>
        <v>#DIV/0!</v>
      </c>
      <c r="H60" s="238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687.59316999999999</v>
      </c>
      <c r="G63" s="100">
        <f>E63/D63*100</f>
        <v>242.593144</v>
      </c>
      <c r="H63" s="238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631.50062000000003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D68+D71+D74+D76+D80+D82+D84+D86+D88+D97+D78+D100+D93</f>
        <v>519</v>
      </c>
      <c r="E67" s="109">
        <f>E68+E71+E74+E76+E80+E82+E84+E86+E88+E97+E78+E100+E93+E95</f>
        <v>509.93529000000001</v>
      </c>
      <c r="F67" s="109">
        <f t="shared" ref="F67" si="15">F68+F71+F74+F76+F80+F82+F84+F86+F88+F97+F78</f>
        <v>296.28593000000001</v>
      </c>
      <c r="G67" s="110">
        <f t="shared" si="14"/>
        <v>98.253427745664752</v>
      </c>
      <c r="H67" s="33">
        <f t="shared" si="10"/>
        <v>-9.0647099999999909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</v>
      </c>
      <c r="F68" s="21">
        <f t="shared" ref="F68" si="16">F69</f>
        <v>0.875</v>
      </c>
      <c r="G68" s="22">
        <f t="shared" si="14"/>
        <v>60</v>
      </c>
      <c r="H68" s="23">
        <f t="shared" si="10"/>
        <v>-3.2</v>
      </c>
    </row>
    <row r="69" spans="1:8" s="10" customFormat="1" ht="35.2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0.875</v>
      </c>
      <c r="G69" s="22">
        <f t="shared" si="14"/>
        <v>83.333333333333343</v>
      </c>
      <c r="H69" s="27">
        <f t="shared" si="10"/>
        <v>-0.5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32.46369</v>
      </c>
      <c r="F71" s="21">
        <f>F72</f>
        <v>32.5</v>
      </c>
      <c r="G71" s="41"/>
      <c r="H71" s="27">
        <f t="shared" si="10"/>
        <v>-2.5363100000000003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32.46369</v>
      </c>
      <c r="F72" s="26">
        <v>32.5</v>
      </c>
      <c r="G72" s="41">
        <f>E72/D72*100</f>
        <v>101.44903125</v>
      </c>
      <c r="H72" s="117">
        <f t="shared" si="10"/>
        <v>0.46368999999999971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0.20646999999999999</v>
      </c>
      <c r="F74" s="21">
        <f>F75</f>
        <v>0.4</v>
      </c>
      <c r="G74" s="22"/>
      <c r="H74" s="117">
        <f t="shared" si="10"/>
        <v>-3.7935300000000001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0.20646999999999999</v>
      </c>
      <c r="F75" s="26">
        <v>0.4</v>
      </c>
      <c r="G75" s="41"/>
      <c r="H75" s="117">
        <f t="shared" si="10"/>
        <v>-3.7935300000000001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2" si="19">E87/D87*100</f>
        <v>4.1666666666666661</v>
      </c>
      <c r="H87" s="27">
        <f t="shared" ref="H87:H122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75.385720000000006</v>
      </c>
      <c r="F88" s="21">
        <f t="shared" ref="F88" si="21">F89</f>
        <v>35.069020000000002</v>
      </c>
      <c r="G88" s="41">
        <f t="shared" si="19"/>
        <v>175.31562790697677</v>
      </c>
      <c r="H88" s="27">
        <f t="shared" si="20"/>
        <v>32.385720000000006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75.385720000000006</v>
      </c>
      <c r="F89" s="26">
        <v>35.069020000000002</v>
      </c>
      <c r="G89" s="41">
        <f t="shared" si="19"/>
        <v>198.38347368421054</v>
      </c>
      <c r="H89" s="27">
        <f t="shared" si="20"/>
        <v>37.385720000000006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60" x14ac:dyDescent="0.2">
      <c r="A93" s="123" t="s">
        <v>358</v>
      </c>
      <c r="B93" s="124" t="s">
        <v>357</v>
      </c>
      <c r="C93" s="21"/>
      <c r="D93" s="21">
        <f>D94</f>
        <v>0</v>
      </c>
      <c r="E93" s="21">
        <f>E94</f>
        <v>7.5</v>
      </c>
      <c r="F93" s="26"/>
      <c r="G93" s="41"/>
      <c r="H93" s="27"/>
    </row>
    <row r="94" spans="1:8" ht="72" x14ac:dyDescent="0.2">
      <c r="A94" s="125" t="s">
        <v>360</v>
      </c>
      <c r="B94" s="126" t="s">
        <v>359</v>
      </c>
      <c r="C94" s="21"/>
      <c r="D94" s="21"/>
      <c r="E94" s="21">
        <v>7.5</v>
      </c>
      <c r="F94" s="26"/>
      <c r="G94" s="41"/>
      <c r="H94" s="27"/>
    </row>
    <row r="95" spans="1:8" ht="24" x14ac:dyDescent="0.2">
      <c r="A95" s="123" t="s">
        <v>304</v>
      </c>
      <c r="B95" s="124" t="s">
        <v>303</v>
      </c>
      <c r="C95" s="21"/>
      <c r="D95" s="21">
        <f>D96</f>
        <v>0</v>
      </c>
      <c r="E95" s="21">
        <f>E96</f>
        <v>3</v>
      </c>
      <c r="F95" s="26"/>
      <c r="G95" s="41" t="e">
        <f t="shared" si="19"/>
        <v>#DIV/0!</v>
      </c>
      <c r="H95" s="27">
        <f t="shared" si="20"/>
        <v>3</v>
      </c>
    </row>
    <row r="96" spans="1:8" ht="36" x14ac:dyDescent="0.2">
      <c r="A96" s="125" t="s">
        <v>305</v>
      </c>
      <c r="B96" s="126" t="s">
        <v>306</v>
      </c>
      <c r="C96" s="21"/>
      <c r="D96" s="21"/>
      <c r="E96" s="21">
        <v>3</v>
      </c>
      <c r="F96" s="26"/>
      <c r="G96" s="41" t="e">
        <f t="shared" si="19"/>
        <v>#DIV/0!</v>
      </c>
      <c r="H96" s="27">
        <f t="shared" si="20"/>
        <v>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13.97326</v>
      </c>
      <c r="F97" s="26">
        <f>F98+F99</f>
        <v>171.89191</v>
      </c>
      <c r="G97" s="41" t="e">
        <f t="shared" si="19"/>
        <v>#DIV/0!</v>
      </c>
      <c r="H97" s="27">
        <f t="shared" si="20"/>
        <v>13.97326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11.90225</v>
      </c>
      <c r="F98" s="50">
        <v>168.52785</v>
      </c>
      <c r="G98" s="41" t="e">
        <f t="shared" si="19"/>
        <v>#DIV/0!</v>
      </c>
      <c r="H98" s="27">
        <f t="shared" si="20"/>
        <v>11.90225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3.3640599999999998</v>
      </c>
      <c r="G99" s="66" t="e">
        <f t="shared" si="19"/>
        <v>#DIV/0!</v>
      </c>
      <c r="H99" s="51">
        <f t="shared" si="20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9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9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2">E103+E104</f>
        <v>174.46037999999999</v>
      </c>
      <c r="F102" s="79">
        <f t="shared" si="22"/>
        <v>113.50708</v>
      </c>
      <c r="G102" s="110" t="e">
        <f t="shared" si="19"/>
        <v>#DIV/0!</v>
      </c>
      <c r="H102" s="33">
        <f t="shared" si="20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20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3">E104/D104*100</f>
        <v>#DIV/0!</v>
      </c>
      <c r="H104" s="51">
        <f t="shared" si="20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373996.12899999996</v>
      </c>
      <c r="E105" s="131">
        <f>E106+E160+E157+E155+E149+E153</f>
        <v>219742.45104000001</v>
      </c>
      <c r="F105" s="131">
        <f>F106+F160+F157+F155</f>
        <v>228750.24654999998</v>
      </c>
      <c r="G105" s="132">
        <f t="shared" si="23"/>
        <v>58.755274186273745</v>
      </c>
      <c r="H105" s="133">
        <f t="shared" si="20"/>
        <v>-154253.67795999994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334054.69999999995</v>
      </c>
      <c r="E106" s="135">
        <f>E107+E110+E126</f>
        <v>199982.79291000002</v>
      </c>
      <c r="F106" s="135">
        <f>F107+F110+F126+F149</f>
        <v>228750.24654999998</v>
      </c>
      <c r="G106" s="136">
        <f t="shared" si="23"/>
        <v>59.865283413165585</v>
      </c>
      <c r="H106" s="137">
        <f t="shared" si="20"/>
        <v>-134071.90708999994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85190.6</v>
      </c>
      <c r="F107" s="139">
        <f>SUM(F108+F109)</f>
        <v>93171.51023</v>
      </c>
      <c r="G107" s="141">
        <f t="shared" si="23"/>
        <v>60.938789816662741</v>
      </c>
      <c r="H107" s="142">
        <f t="shared" si="20"/>
        <v>-54606.399999999994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85190.6</v>
      </c>
      <c r="F108" s="21">
        <v>92978</v>
      </c>
      <c r="G108" s="22">
        <f t="shared" si="23"/>
        <v>60.938789816662741</v>
      </c>
      <c r="H108" s="23">
        <f t="shared" si="20"/>
        <v>-54606.399999999994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193.51023000000001</v>
      </c>
      <c r="G109" s="22" t="e">
        <f t="shared" si="23"/>
        <v>#DIV/0!</v>
      </c>
      <c r="H109" s="51">
        <f t="shared" si="20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8887.8728499999997</v>
      </c>
      <c r="F110" s="79">
        <f>F112+F115+F116+F117+F114</f>
        <v>20574.747240000001</v>
      </c>
      <c r="G110" s="110">
        <f t="shared" si="23"/>
        <v>61.718339039074486</v>
      </c>
      <c r="H110" s="33">
        <f t="shared" si="20"/>
        <v>-5512.827150000001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20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20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4">E116/D116*100</f>
        <v>#DIV/0!</v>
      </c>
      <c r="H116" s="27">
        <f t="shared" si="20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2984.73585</v>
      </c>
      <c r="F117" s="79">
        <f>F118+F119+F120+F121+F123+F122+F124+F125</f>
        <v>14117.021999999999</v>
      </c>
      <c r="G117" s="110">
        <f t="shared" si="24"/>
        <v>57.534858415097254</v>
      </c>
      <c r="H117" s="33">
        <f t="shared" si="20"/>
        <v>-2202.9641499999998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475.97735999999998</v>
      </c>
      <c r="F118" s="21">
        <v>440.56211000000002</v>
      </c>
      <c r="G118" s="22">
        <f t="shared" si="24"/>
        <v>52.431962987442169</v>
      </c>
      <c r="H118" s="23">
        <f t="shared" si="20"/>
        <v>-431.82263999999998</v>
      </c>
    </row>
    <row r="119" spans="1:8" ht="12" customHeight="1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4"/>
        <v>46.722362575137204</v>
      </c>
      <c r="H119" s="27">
        <f t="shared" si="20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669.79</v>
      </c>
      <c r="G120" s="41" t="e">
        <f t="shared" si="24"/>
        <v>#DIV/0!</v>
      </c>
      <c r="H120" s="27">
        <f t="shared" si="20"/>
        <v>0</v>
      </c>
    </row>
    <row r="121" spans="1:8" ht="12" customHeight="1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4"/>
        <v>#DIV/0!</v>
      </c>
      <c r="H121" s="27">
        <f t="shared" si="20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20"/>
        <v>0</v>
      </c>
    </row>
    <row r="123" spans="1:8" ht="12.75" customHeight="1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1972.4324899999999</v>
      </c>
      <c r="F124" s="26">
        <v>1824.87789</v>
      </c>
      <c r="G124" s="41">
        <v>0</v>
      </c>
      <c r="H124" s="27">
        <f>E124-C124</f>
        <v>-1159.5675100000001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179856.99999999997</v>
      </c>
      <c r="E126" s="131">
        <f>E127+E139+E141+E143+E145+E146+E147+E140+E142+E144</f>
        <v>105904.32006</v>
      </c>
      <c r="F126" s="131">
        <f>F127+F139+F141+F143+F145+F146+F147+F140+F142</f>
        <v>106065.90031999999</v>
      </c>
      <c r="G126" s="132">
        <f t="shared" ref="G126:G133" si="25">E126/D126*100</f>
        <v>58.882512251399731</v>
      </c>
      <c r="H126" s="133">
        <f t="shared" ref="H126:H133" si="26">E126-D126</f>
        <v>-73952.679939999973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132887.9</v>
      </c>
      <c r="E127" s="139">
        <f>E130+E134+E129+E128+E131+E136+E132+E133+E137+E138+E135</f>
        <v>78091.440669999996</v>
      </c>
      <c r="F127" s="139">
        <f t="shared" ref="F127" si="27">F130+F134+F129+F128+F131+F136+F132+F133+F137+F138</f>
        <v>79271.388229999982</v>
      </c>
      <c r="G127" s="141">
        <f t="shared" si="25"/>
        <v>58.76489933997</v>
      </c>
      <c r="H127" s="142">
        <f t="shared" si="26"/>
        <v>-54796.459329999998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5"/>
        <v>90.572439120446347</v>
      </c>
      <c r="H128" s="23">
        <f t="shared" si="26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5"/>
        <v>0</v>
      </c>
      <c r="H129" s="27">
        <f t="shared" si="26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55749</v>
      </c>
      <c r="F130" s="26">
        <v>57198</v>
      </c>
      <c r="G130" s="41">
        <f t="shared" si="25"/>
        <v>57.705564882920299</v>
      </c>
      <c r="H130" s="27">
        <f t="shared" si="26"/>
        <v>-40860.399999999994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15126.8</v>
      </c>
      <c r="E131" s="27">
        <v>9228</v>
      </c>
      <c r="F131" s="26">
        <v>10003</v>
      </c>
      <c r="G131" s="41">
        <f t="shared" si="25"/>
        <v>61.004310230848567</v>
      </c>
      <c r="H131" s="27">
        <f t="shared" si="26"/>
        <v>-5898.7999999999993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128.61984000000001</v>
      </c>
      <c r="F132" s="26">
        <v>104.66943000000001</v>
      </c>
      <c r="G132" s="41">
        <f t="shared" si="25"/>
        <v>23.678173784977911</v>
      </c>
      <c r="H132" s="27">
        <f t="shared" si="26"/>
        <v>-414.58016000000003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109.24339999999999</v>
      </c>
      <c r="F133" s="26"/>
      <c r="G133" s="41">
        <f t="shared" si="25"/>
        <v>30.362256809338518</v>
      </c>
      <c r="H133" s="27">
        <f t="shared" si="26"/>
        <v>-250.5566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305.10000000000002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/>
      <c r="G136" s="41">
        <f t="shared" ref="G136:G152" si="28">E136/D136*100</f>
        <v>76.389347826086947</v>
      </c>
      <c r="H136" s="27">
        <f t="shared" ref="H136:H152" si="29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6144.3819999999996</v>
      </c>
      <c r="F137" s="26">
        <v>6438.36</v>
      </c>
      <c r="G137" s="41">
        <f t="shared" si="28"/>
        <v>53.835279892756695</v>
      </c>
      <c r="H137" s="27">
        <f t="shared" si="29"/>
        <v>-5268.9179999999997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3861.8501500000002</v>
      </c>
      <c r="F138" s="74">
        <v>5501.9287999999997</v>
      </c>
      <c r="G138" s="96">
        <f t="shared" si="28"/>
        <v>84.149002026452834</v>
      </c>
      <c r="H138" s="75">
        <f t="shared" si="29"/>
        <v>-727.44984999999997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8"/>
        <v>36.163259527719575</v>
      </c>
      <c r="H139" s="23">
        <f t="shared" si="29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8"/>
        <v>100</v>
      </c>
      <c r="H140" s="27">
        <f t="shared" si="29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8"/>
        <v>75</v>
      </c>
      <c r="H141" s="27">
        <f t="shared" si="29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12" customHeight="1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8"/>
        <v>99.972965716646016</v>
      </c>
      <c r="H143" s="27">
        <f t="shared" si="29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635.29999999999995</v>
      </c>
      <c r="E145" s="27">
        <v>359.62866000000002</v>
      </c>
      <c r="F145" s="26">
        <v>357.875</v>
      </c>
      <c r="G145" s="41">
        <f t="shared" si="28"/>
        <v>56.60769085471432</v>
      </c>
      <c r="H145" s="27">
        <f t="shared" si="29"/>
        <v>-275.67133999999993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979.13418000000001</v>
      </c>
      <c r="F146" s="26">
        <v>893.19260999999995</v>
      </c>
      <c r="G146" s="41">
        <f t="shared" si="28"/>
        <v>62.096282343987831</v>
      </c>
      <c r="H146" s="27">
        <f t="shared" si="29"/>
        <v>-597.66581999999994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23120</v>
      </c>
      <c r="F147" s="79">
        <f>F148</f>
        <v>22639</v>
      </c>
      <c r="G147" s="110">
        <f t="shared" si="28"/>
        <v>58.339641685591722</v>
      </c>
      <c r="H147" s="33">
        <f t="shared" si="29"/>
        <v>-16510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23120</v>
      </c>
      <c r="F148" s="83">
        <v>22639</v>
      </c>
      <c r="G148" s="47">
        <f t="shared" si="28"/>
        <v>58.339641685591722</v>
      </c>
      <c r="H148" s="84">
        <f t="shared" si="29"/>
        <v>-16510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18425.385279999999</v>
      </c>
      <c r="F149" s="79">
        <f t="shared" ref="F149" si="30">F150</f>
        <v>8938.0887600000005</v>
      </c>
      <c r="G149" s="110">
        <f t="shared" si="28"/>
        <v>47.682981082298994</v>
      </c>
      <c r="H149" s="33">
        <f t="shared" si="29"/>
        <v>-20216.043720000005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10596.825279999999</v>
      </c>
      <c r="F150" s="55">
        <v>8938.0887600000005</v>
      </c>
      <c r="G150" s="162">
        <f t="shared" si="28"/>
        <v>40.240656842245329</v>
      </c>
      <c r="H150" s="161">
        <f t="shared" si="29"/>
        <v>-15736.803720000002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7828.56</v>
      </c>
      <c r="F151" s="50"/>
      <c r="G151" s="66">
        <f t="shared" si="28"/>
        <v>63.60649344318238</v>
      </c>
      <c r="H151" s="51">
        <f t="shared" si="29"/>
        <v>-4479.2399999999989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8"/>
        <v>#DIV/0!</v>
      </c>
      <c r="H152" s="75">
        <f t="shared" si="29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38">
        <f t="shared" ref="H153:H160" si="31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1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1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1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1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461127.82474999997</v>
      </c>
      <c r="E162" s="80">
        <f>E105+E8</f>
        <v>273285.22142000002</v>
      </c>
      <c r="F162" s="79">
        <f>F8+F105</f>
        <v>278062.18968999997</v>
      </c>
      <c r="G162" s="110">
        <f>E162/D162*100</f>
        <v>59.264526396376397</v>
      </c>
      <c r="H162" s="33">
        <f>E162-D162</f>
        <v>-187842.60332999995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246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" right="0" top="0.59055118110236227" bottom="0.35433070866141736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abSelected="1" zoomScaleNormal="100" workbookViewId="0">
      <selection activeCell="E5" sqref="E5:E7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361</v>
      </c>
      <c r="C4" s="3"/>
      <c r="D4" s="3"/>
      <c r="G4" s="9"/>
      <c r="H4" s="9"/>
    </row>
    <row r="5" spans="1:8" s="10" customFormat="1" ht="12.75" thickBot="1" x14ac:dyDescent="0.25">
      <c r="A5" s="248" t="s">
        <v>3</v>
      </c>
      <c r="B5" s="251" t="s">
        <v>4</v>
      </c>
      <c r="C5" s="254" t="s">
        <v>281</v>
      </c>
      <c r="D5" s="254" t="s">
        <v>288</v>
      </c>
      <c r="E5" s="257" t="s">
        <v>362</v>
      </c>
      <c r="F5" s="254" t="s">
        <v>363</v>
      </c>
      <c r="G5" s="268" t="s">
        <v>5</v>
      </c>
      <c r="H5" s="269"/>
    </row>
    <row r="6" spans="1:8" s="10" customFormat="1" x14ac:dyDescent="0.2">
      <c r="A6" s="249"/>
      <c r="B6" s="252"/>
      <c r="C6" s="255"/>
      <c r="D6" s="255"/>
      <c r="E6" s="258"/>
      <c r="F6" s="255"/>
      <c r="G6" s="251" t="s">
        <v>6</v>
      </c>
      <c r="H6" s="251" t="s">
        <v>7</v>
      </c>
    </row>
    <row r="7" spans="1:8" ht="12.75" thickBot="1" x14ac:dyDescent="0.25">
      <c r="A7" s="250"/>
      <c r="B7" s="253"/>
      <c r="C7" s="256"/>
      <c r="D7" s="256"/>
      <c r="E7" s="259"/>
      <c r="F7" s="256"/>
      <c r="G7" s="253"/>
      <c r="H7" s="253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58419.681779999999</v>
      </c>
      <c r="F8" s="13">
        <f>F9+F20+F30+F53+F67+F102+F40+F63+F14+F60</f>
        <v>56535.563600000016</v>
      </c>
      <c r="G8" s="14">
        <f t="shared" ref="G8:G25" si="0">E8/D8*100</f>
        <v>67.047566648557961</v>
      </c>
      <c r="H8" s="15">
        <f>E8-D8</f>
        <v>-28712.01397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36360.872659999994</v>
      </c>
      <c r="F9" s="13">
        <f>F10</f>
        <v>33939.780660000004</v>
      </c>
      <c r="G9" s="14">
        <f t="shared" si="0"/>
        <v>69.236385665593986</v>
      </c>
      <c r="H9" s="15">
        <f t="shared" ref="H9:H25" si="1">E9-D9</f>
        <v>-16156.127340000006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36360.872659999994</v>
      </c>
      <c r="F10" s="21">
        <f>F11+F12+F13</f>
        <v>33939.780660000004</v>
      </c>
      <c r="G10" s="22">
        <f t="shared" si="0"/>
        <v>69.236385665593986</v>
      </c>
      <c r="H10" s="23">
        <f t="shared" si="1"/>
        <v>-16156.127340000006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36114.664559999997</v>
      </c>
      <c r="F11" s="26">
        <v>33637.447990000001</v>
      </c>
      <c r="G11" s="22">
        <f>E11/D11*100</f>
        <v>69.365904578979709</v>
      </c>
      <c r="H11" s="27">
        <f t="shared" si="1"/>
        <v>-15949.335440000003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130.26721000000001</v>
      </c>
      <c r="F13" s="50">
        <v>255.06398999999999</v>
      </c>
      <c r="G13" s="47">
        <f t="shared" si="0"/>
        <v>57.38643612334802</v>
      </c>
      <c r="H13" s="51">
        <f t="shared" si="1"/>
        <v>-96.732789999999994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10.068819999999999</v>
      </c>
      <c r="F14" s="79">
        <f t="shared" si="2"/>
        <v>0</v>
      </c>
      <c r="G14" s="110">
        <f t="shared" si="0"/>
        <v>64.437355006959649</v>
      </c>
      <c r="H14" s="33">
        <f t="shared" si="1"/>
        <v>-5.556930000000003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10.068819999999999</v>
      </c>
      <c r="F15" s="21">
        <f t="shared" si="3"/>
        <v>0</v>
      </c>
      <c r="G15" s="22">
        <f t="shared" si="0"/>
        <v>64.437355006959649</v>
      </c>
      <c r="H15" s="23">
        <f t="shared" si="1"/>
        <v>-5.556930000000003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4.5506099999999998</v>
      </c>
      <c r="F16" s="190"/>
      <c r="G16" s="22">
        <f t="shared" si="0"/>
        <v>63.425080629649969</v>
      </c>
      <c r="H16" s="27">
        <f t="shared" si="1"/>
        <v>-2.6241700000000003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3.3910000000000003E-2</v>
      </c>
      <c r="F17" s="190"/>
      <c r="G17" s="22">
        <f t="shared" si="0"/>
        <v>82.929811689899736</v>
      </c>
      <c r="H17" s="27">
        <f t="shared" si="1"/>
        <v>-6.9800000000000001E-3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6.31569</v>
      </c>
      <c r="F18" s="190"/>
      <c r="G18" s="22">
        <f t="shared" si="0"/>
        <v>66.917602333542774</v>
      </c>
      <c r="H18" s="27">
        <f t="shared" si="1"/>
        <v>-3.1223200000000002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-0.83138999999999996</v>
      </c>
      <c r="F19" s="192"/>
      <c r="G19" s="47">
        <f t="shared" si="0"/>
        <v>80.880021013103999</v>
      </c>
      <c r="H19" s="51">
        <f t="shared" si="1"/>
        <v>0.19654000000000005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17945.397720000004</v>
      </c>
      <c r="F20" s="13">
        <f>F21+F25+F27+F28+F29+F26</f>
        <v>17236.678470000003</v>
      </c>
      <c r="G20" s="32">
        <f t="shared" si="0"/>
        <v>79.117351732651457</v>
      </c>
      <c r="H20" s="33">
        <f t="shared" si="1"/>
        <v>-4736.6022799999955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14383.371920000001</v>
      </c>
      <c r="F21" s="21">
        <f>F22+F23+F24</f>
        <v>14531.508600000001</v>
      </c>
      <c r="G21" s="36">
        <f t="shared" si="0"/>
        <v>75.44386005769735</v>
      </c>
      <c r="H21" s="37">
        <f t="shared" si="1"/>
        <v>-4681.6280799999986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9507.4873000000007</v>
      </c>
      <c r="F22" s="26">
        <v>12211.21329</v>
      </c>
      <c r="G22" s="41">
        <f t="shared" si="0"/>
        <v>65.72753059108193</v>
      </c>
      <c r="H22" s="27">
        <f t="shared" si="1"/>
        <v>-4957.5126999999993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4875.8839200000002</v>
      </c>
      <c r="F23" s="26">
        <v>2319.7031000000002</v>
      </c>
      <c r="G23" s="41">
        <f t="shared" si="0"/>
        <v>105.99747652173915</v>
      </c>
      <c r="H23" s="27">
        <f t="shared" si="1"/>
        <v>275.88392000000022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177.69068999999999</v>
      </c>
      <c r="F25" s="26">
        <v>808.76036999999997</v>
      </c>
      <c r="G25" s="41">
        <f t="shared" si="0"/>
        <v>128.76136956521736</v>
      </c>
      <c r="H25" s="27">
        <f t="shared" si="1"/>
        <v>39.690689999999989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2900.2067299999999</v>
      </c>
      <c r="F27" s="26">
        <v>1573.6840199999999</v>
      </c>
      <c r="G27" s="41">
        <f>E27/D27*100</f>
        <v>106.3905623624358</v>
      </c>
      <c r="H27" s="27">
        <f t="shared" ref="H27:H40" si="4">E27-D27</f>
        <v>174.20672999999988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483.12092999999999</v>
      </c>
      <c r="F28" s="50">
        <v>322.72548</v>
      </c>
      <c r="G28" s="41">
        <f>E28/D28*100</f>
        <v>64.159486055776895</v>
      </c>
      <c r="H28" s="51">
        <f t="shared" si="4"/>
        <v>-269.87907000000001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1045.1378299999999</v>
      </c>
      <c r="F30" s="13">
        <f t="shared" si="5"/>
        <v>1429.6342100000002</v>
      </c>
      <c r="G30" s="14">
        <f t="shared" ref="G30:G38" si="6">E30/D30*100</f>
        <v>103.84914844992051</v>
      </c>
      <c r="H30" s="52">
        <f t="shared" si="4"/>
        <v>38.737829999999917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1045.1378299999999</v>
      </c>
      <c r="F31" s="21">
        <f>F32</f>
        <v>1006.43586</v>
      </c>
      <c r="G31" s="22">
        <f t="shared" si="6"/>
        <v>104.36766826442978</v>
      </c>
      <c r="H31" s="23">
        <f t="shared" si="4"/>
        <v>43.737829999999917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1045.1378299999999</v>
      </c>
      <c r="F32" s="26">
        <v>1006.43586</v>
      </c>
      <c r="G32" s="41">
        <f t="shared" si="6"/>
        <v>104.36766826442978</v>
      </c>
      <c r="H32" s="27">
        <f t="shared" si="4"/>
        <v>43.737829999999917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423.19835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222.04835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51.15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150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0" t="s">
        <v>60</v>
      </c>
      <c r="B40" s="262" t="s">
        <v>61</v>
      </c>
      <c r="C40" s="264">
        <f>C42+C50</f>
        <v>10138.07425</v>
      </c>
      <c r="D40" s="264">
        <f>D42+D50</f>
        <v>10153.700000000001</v>
      </c>
      <c r="E40" s="264">
        <f>E42+E50</f>
        <v>1967.8715500000001</v>
      </c>
      <c r="F40" s="264">
        <f>F44+F45+F47+F50</f>
        <v>2397.3457100000001</v>
      </c>
      <c r="G40" s="270">
        <f>E40/D40*100</f>
        <v>19.380832110462194</v>
      </c>
      <c r="H40" s="266">
        <f t="shared" si="4"/>
        <v>-8185.8284500000009</v>
      </c>
    </row>
    <row r="41" spans="1:8" ht="12.75" thickBot="1" x14ac:dyDescent="0.25">
      <c r="A41" s="261"/>
      <c r="B41" s="263"/>
      <c r="C41" s="265"/>
      <c r="D41" s="265"/>
      <c r="E41" s="265"/>
      <c r="F41" s="265"/>
      <c r="G41" s="271"/>
      <c r="H41" s="267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1687.21523</v>
      </c>
      <c r="F42" s="21">
        <f t="shared" ref="F42" si="8">F43+F45+F47+F49</f>
        <v>2252.84782</v>
      </c>
      <c r="G42" s="41">
        <f t="shared" ref="G42:G55" si="9">E42/D42*100</f>
        <v>17.14005130184788</v>
      </c>
      <c r="H42" s="23">
        <f t="shared" ref="H42:H76" si="10">E42-D42</f>
        <v>-8156.4847700000009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1624.7203</v>
      </c>
      <c r="F43" s="26">
        <f>F44</f>
        <v>2141.68334</v>
      </c>
      <c r="G43" s="41">
        <f t="shared" si="9"/>
        <v>18.283428423528353</v>
      </c>
      <c r="H43" s="27">
        <f t="shared" si="10"/>
        <v>-7261.5796999999993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1624.7203</v>
      </c>
      <c r="F44" s="65">
        <v>2141.68334</v>
      </c>
      <c r="G44" s="66">
        <f t="shared" si="9"/>
        <v>18.283428423528353</v>
      </c>
      <c r="H44" s="67">
        <f t="shared" si="10"/>
        <v>-7261.5796999999993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62.494929999999997</v>
      </c>
      <c r="F47" s="26">
        <f>F48</f>
        <v>111.16448</v>
      </c>
      <c r="G47" s="41">
        <f t="shared" si="9"/>
        <v>45.918390889052169</v>
      </c>
      <c r="H47" s="67">
        <f t="shared" si="10"/>
        <v>-73.605069999999998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62.494929999999997</v>
      </c>
      <c r="F48" s="71">
        <v>111.16448</v>
      </c>
      <c r="G48" s="41">
        <f t="shared" si="9"/>
        <v>45.918390889052169</v>
      </c>
      <c r="H48" s="27">
        <f t="shared" si="10"/>
        <v>-73.605069999999998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280.65631999999999</v>
      </c>
      <c r="F50" s="79">
        <f t="shared" si="11"/>
        <v>144.49789000000001</v>
      </c>
      <c r="G50" s="32">
        <f t="shared" si="9"/>
        <v>90.53429677419355</v>
      </c>
      <c r="H50" s="33">
        <f t="shared" si="10"/>
        <v>-29.343680000000006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272.40078</v>
      </c>
      <c r="F51" s="85">
        <v>144.49789000000001</v>
      </c>
      <c r="G51" s="47">
        <f t="shared" si="9"/>
        <v>90.800259999999994</v>
      </c>
      <c r="H51" s="37">
        <f t="shared" si="10"/>
        <v>-27.599220000000003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48.55686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48.55686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47" t="e">
        <f t="shared" ref="G60:G62" si="13">E60/D60*100</f>
        <v>#DIV/0!</v>
      </c>
      <c r="H60" s="246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989.10039999999992</v>
      </c>
      <c r="G63" s="100">
        <f>E63/D63*100</f>
        <v>242.593144</v>
      </c>
      <c r="H63" s="246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933.00784999999996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</f>
        <v>519</v>
      </c>
      <c r="E67" s="109">
        <f>E68+E71+E74+E76+E80+E82+E84+E86+E88+E97+E78+E100+E91+E93+E95</f>
        <v>534.24813000000006</v>
      </c>
      <c r="F67" s="109">
        <f>F68+F71+F74+F76+F80+F82+F84+F86+F88+F97+F78</f>
        <v>338.06612000000001</v>
      </c>
      <c r="G67" s="110">
        <f t="shared" si="14"/>
        <v>102.93798265895956</v>
      </c>
      <c r="H67" s="33">
        <f t="shared" si="10"/>
        <v>15.24813000000006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4.8499999999999996</v>
      </c>
      <c r="F68" s="21">
        <f t="shared" ref="F68" si="15">F69</f>
        <v>1.175</v>
      </c>
      <c r="G68" s="22">
        <f t="shared" si="14"/>
        <v>60.624999999999993</v>
      </c>
      <c r="H68" s="23">
        <f t="shared" si="10"/>
        <v>-3.1500000000000004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2.5499999999999998</v>
      </c>
      <c r="F69" s="71">
        <v>1.175</v>
      </c>
      <c r="G69" s="22">
        <f t="shared" si="14"/>
        <v>85</v>
      </c>
      <c r="H69" s="27">
        <f t="shared" si="10"/>
        <v>-0.45000000000000018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37.493810000000003</v>
      </c>
      <c r="F71" s="21">
        <f>F72</f>
        <v>40</v>
      </c>
      <c r="G71" s="41"/>
      <c r="H71" s="27">
        <f t="shared" si="10"/>
        <v>2.4938100000000034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37.493810000000003</v>
      </c>
      <c r="F72" s="26">
        <v>40</v>
      </c>
      <c r="G72" s="41">
        <f>E72/D72*100</f>
        <v>117.16815625000001</v>
      </c>
      <c r="H72" s="117">
        <f t="shared" si="10"/>
        <v>5.4938100000000034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0.84097999999999995</v>
      </c>
      <c r="F74" s="21">
        <f>F75</f>
        <v>0.65</v>
      </c>
      <c r="G74" s="22"/>
      <c r="H74" s="117">
        <f t="shared" si="10"/>
        <v>-3.1590199999999999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0.84097999999999995</v>
      </c>
      <c r="F75" s="26">
        <v>0.65</v>
      </c>
      <c r="G75" s="41"/>
      <c r="H75" s="117">
        <f t="shared" si="10"/>
        <v>-3.1590199999999999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54.001069999999999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54.001069999999999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82.973429999999993</v>
      </c>
      <c r="F88" s="21">
        <f t="shared" ref="F88" si="20">F89</f>
        <v>42.217570000000002</v>
      </c>
      <c r="G88" s="41">
        <f t="shared" si="18"/>
        <v>192.96146511627904</v>
      </c>
      <c r="H88" s="27">
        <f t="shared" si="19"/>
        <v>39.973429999999993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82.973429999999993</v>
      </c>
      <c r="F89" s="26">
        <v>42.217570000000002</v>
      </c>
      <c r="G89" s="41">
        <f t="shared" si="18"/>
        <v>218.35113157894733</v>
      </c>
      <c r="H89" s="27">
        <f t="shared" si="19"/>
        <v>44.973429999999993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0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/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9</v>
      </c>
      <c r="F93" s="26"/>
      <c r="G93" s="41" t="e">
        <f t="shared" si="18"/>
        <v>#DIV/0!</v>
      </c>
      <c r="H93" s="27">
        <f t="shared" si="19"/>
        <v>9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9</v>
      </c>
      <c r="F94" s="26"/>
      <c r="G94" s="41" t="e">
        <f t="shared" si="18"/>
        <v>#DIV/0!</v>
      </c>
      <c r="H94" s="27">
        <f t="shared" si="19"/>
        <v>9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13.976609999999999</v>
      </c>
      <c r="F97" s="26">
        <f>F98+F99</f>
        <v>197.97248000000002</v>
      </c>
      <c r="G97" s="41" t="e">
        <f t="shared" si="18"/>
        <v>#DIV/0!</v>
      </c>
      <c r="H97" s="27">
        <f t="shared" si="19"/>
        <v>13.976609999999999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193.75879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4.2136899999999997</v>
      </c>
      <c r="G99" s="66" t="e">
        <f t="shared" si="18"/>
        <v>#DIV/0!</v>
      </c>
      <c r="H99" s="51">
        <f t="shared" si="19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1">E103+E104</f>
        <v>174.46037999999999</v>
      </c>
      <c r="F102" s="79">
        <f t="shared" si="21"/>
        <v>113.50708</v>
      </c>
      <c r="G102" s="110" t="e">
        <f t="shared" si="18"/>
        <v>#DIV/0!</v>
      </c>
      <c r="H102" s="33">
        <f t="shared" si="19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2">E104/D104*100</f>
        <v>#DIV/0!</v>
      </c>
      <c r="H104" s="51">
        <f t="shared" si="19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376040.429</v>
      </c>
      <c r="E105" s="131">
        <f>E106+E160+E157+E155+E149+E153</f>
        <v>244679.71053000001</v>
      </c>
      <c r="F105" s="131">
        <f>F106+F160+F157+F155</f>
        <v>264392.59557999996</v>
      </c>
      <c r="G105" s="132">
        <f t="shared" si="22"/>
        <v>65.067394795999462</v>
      </c>
      <c r="H105" s="133">
        <f t="shared" si="19"/>
        <v>-131360.71846999999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336099</v>
      </c>
      <c r="E106" s="135">
        <f>E107+E110+E126</f>
        <v>223028.28492000001</v>
      </c>
      <c r="F106" s="135">
        <f>F107+F110+F126+F149</f>
        <v>264392.59557999996</v>
      </c>
      <c r="G106" s="136">
        <f t="shared" si="22"/>
        <v>66.35791386466488</v>
      </c>
      <c r="H106" s="137">
        <f t="shared" si="19"/>
        <v>-113070.71507999999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96219.4</v>
      </c>
      <c r="F107" s="139">
        <f>SUM(F108+F109)</f>
        <v>114874.91022999999</v>
      </c>
      <c r="G107" s="141">
        <f t="shared" si="22"/>
        <v>68.827943375036654</v>
      </c>
      <c r="H107" s="142">
        <f t="shared" si="19"/>
        <v>-43577.600000000006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96219.4</v>
      </c>
      <c r="F108" s="21">
        <v>114665</v>
      </c>
      <c r="G108" s="22">
        <f t="shared" si="22"/>
        <v>68.827943375036654</v>
      </c>
      <c r="H108" s="23">
        <f t="shared" si="19"/>
        <v>-43577.600000000006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209.91023000000001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9205.5766000000003</v>
      </c>
      <c r="F110" s="79">
        <f>F112+F115+F116+F117+F114</f>
        <v>21103.843199999999</v>
      </c>
      <c r="G110" s="110">
        <f t="shared" si="22"/>
        <v>63.924507836424617</v>
      </c>
      <c r="H110" s="33">
        <f t="shared" si="19"/>
        <v>-5195.1234000000004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3302.4395999999997</v>
      </c>
      <c r="F117" s="79">
        <f>F118+F119+F120+F121+F123+F122+F124+F125</f>
        <v>14646.11796</v>
      </c>
      <c r="G117" s="110">
        <f t="shared" si="23"/>
        <v>63.659031940937219</v>
      </c>
      <c r="H117" s="33">
        <f t="shared" si="19"/>
        <v>-1885.2604000000001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550.41080999999997</v>
      </c>
      <c r="F118" s="21">
        <v>508.26297</v>
      </c>
      <c r="G118" s="22">
        <f t="shared" si="23"/>
        <v>60.631285525446131</v>
      </c>
      <c r="H118" s="23">
        <f t="shared" si="19"/>
        <v>-357.38918999999999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3"/>
        <v>46.722362575137204</v>
      </c>
      <c r="H119" s="27">
        <f t="shared" si="19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2215.7027899999998</v>
      </c>
      <c r="F124" s="26">
        <v>2025.47299</v>
      </c>
      <c r="G124" s="41">
        <v>0</v>
      </c>
      <c r="H124" s="27">
        <f>E124-C124</f>
        <v>-916.29721000000018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181901.3</v>
      </c>
      <c r="E126" s="131">
        <f>E127+E139+E141+E143+E145+E146+E147+E140+E142+E144</f>
        <v>117603.30832000001</v>
      </c>
      <c r="F126" s="131">
        <f>F127+F139+F141+F143+F145+F146+F147+F140+F142</f>
        <v>117832.82833999998</v>
      </c>
      <c r="G126" s="132">
        <f t="shared" ref="G126:G133" si="24">E126/D126*100</f>
        <v>64.652263793606764</v>
      </c>
      <c r="H126" s="133">
        <f t="shared" ref="H126:H133" si="25">E126-D126</f>
        <v>-64297.991679999977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134798.39999999999</v>
      </c>
      <c r="E127" s="139">
        <f>E130+E134+E129+E128+E131+E136+E132+E133+E137+E138+E135</f>
        <v>86283.079630000007</v>
      </c>
      <c r="F127" s="139">
        <f t="shared" ref="F127" si="26">F130+F134+F129+F128+F131+F136+F132+F133+F137+F138</f>
        <v>88029.496089999971</v>
      </c>
      <c r="G127" s="141">
        <f t="shared" si="24"/>
        <v>64.008979060582334</v>
      </c>
      <c r="H127" s="142">
        <f t="shared" si="25"/>
        <v>-48515.320369999987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61610</v>
      </c>
      <c r="F130" s="26">
        <v>63351</v>
      </c>
      <c r="G130" s="41">
        <f t="shared" si="24"/>
        <v>63.772262326440284</v>
      </c>
      <c r="H130" s="27">
        <f t="shared" si="25"/>
        <v>-34999.399999999994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10477</v>
      </c>
      <c r="F131" s="26">
        <v>10987</v>
      </c>
      <c r="G131" s="41">
        <f t="shared" si="24"/>
        <v>61.021707349746357</v>
      </c>
      <c r="H131" s="27">
        <f t="shared" si="25"/>
        <v>-6692.2999999999993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>
        <v>695.08199999999999</v>
      </c>
      <c r="G136" s="41">
        <f t="shared" ref="G136:G152" si="27">E136/D136*100</f>
        <v>76.389347826086947</v>
      </c>
      <c r="H136" s="27">
        <f t="shared" ref="H136:H152" si="28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6989.2969999999996</v>
      </c>
      <c r="F137" s="26">
        <v>7296.62</v>
      </c>
      <c r="G137" s="41">
        <f t="shared" si="27"/>
        <v>61.238178265707553</v>
      </c>
      <c r="H137" s="27">
        <f t="shared" si="28"/>
        <v>-4424.0029999999997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3934.4575100000002</v>
      </c>
      <c r="F138" s="74">
        <v>5501.9287999999997</v>
      </c>
      <c r="G138" s="96">
        <f t="shared" si="27"/>
        <v>85.73110300045758</v>
      </c>
      <c r="H138" s="75">
        <f t="shared" si="28"/>
        <v>-654.84249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7"/>
        <v>36.163259527719575</v>
      </c>
      <c r="H139" s="23">
        <f t="shared" si="28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432.81756999999999</v>
      </c>
      <c r="F145" s="26">
        <v>409</v>
      </c>
      <c r="G145" s="41">
        <f t="shared" si="27"/>
        <v>56.275850994669085</v>
      </c>
      <c r="H145" s="27">
        <f t="shared" si="28"/>
        <v>-336.28243000000003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1111.29457</v>
      </c>
      <c r="F146" s="26">
        <v>982.88777000000005</v>
      </c>
      <c r="G146" s="41">
        <f t="shared" si="27"/>
        <v>70.477839294774228</v>
      </c>
      <c r="H146" s="27">
        <f t="shared" si="28"/>
        <v>-465.50542999999993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26422</v>
      </c>
      <c r="F147" s="79">
        <f>F148</f>
        <v>25507</v>
      </c>
      <c r="G147" s="110">
        <f t="shared" si="27"/>
        <v>66.671713348473389</v>
      </c>
      <c r="H147" s="33">
        <f t="shared" si="28"/>
        <v>-13208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26422</v>
      </c>
      <c r="F148" s="83">
        <v>25507</v>
      </c>
      <c r="G148" s="47">
        <f t="shared" si="27"/>
        <v>66.671713348473389</v>
      </c>
      <c r="H148" s="84">
        <f t="shared" si="28"/>
        <v>-13208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20317.152760000001</v>
      </c>
      <c r="F149" s="79">
        <f t="shared" ref="F149" si="29">F150</f>
        <v>10581.01381</v>
      </c>
      <c r="G149" s="110">
        <f t="shared" si="27"/>
        <v>52.578678599075616</v>
      </c>
      <c r="H149" s="33">
        <f t="shared" si="28"/>
        <v>-18324.276240000003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11949.562760000001</v>
      </c>
      <c r="F150" s="55">
        <v>10581.01381</v>
      </c>
      <c r="G150" s="162">
        <f t="shared" si="27"/>
        <v>45.37757693783869</v>
      </c>
      <c r="H150" s="161">
        <f t="shared" si="28"/>
        <v>-14384.06624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8367.59</v>
      </c>
      <c r="F151" s="50"/>
      <c r="G151" s="66">
        <f t="shared" si="27"/>
        <v>67.98607387185362</v>
      </c>
      <c r="H151" s="51">
        <f t="shared" si="28"/>
        <v>-3940.2099999999991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6">
        <f t="shared" ref="H153:H160" si="30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0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0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0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0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463172.12475000002</v>
      </c>
      <c r="E162" s="80">
        <f>E105+E8</f>
        <v>303099.39231000002</v>
      </c>
      <c r="F162" s="79">
        <f>F8+F105</f>
        <v>320928.15917999996</v>
      </c>
      <c r="G162" s="110">
        <f>E162/D162*100</f>
        <v>65.43990368021386</v>
      </c>
      <c r="H162" s="33">
        <f>E162-D162</f>
        <v>-160072.73243999999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" right="0" top="0" bottom="0" header="0" footer="0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2021-09-13T06:55:24Z</dcterms:modified>
</cp:coreProperties>
</file>