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calcPr calcId="144525"/>
</workbook>
</file>

<file path=xl/calcChain.xml><?xml version="1.0" encoding="utf-8"?>
<calcChain xmlns="http://schemas.openxmlformats.org/spreadsheetml/2006/main">
  <c r="G101" i="11" l="1"/>
  <c r="H151" i="11" l="1"/>
  <c r="H150" i="11"/>
  <c r="F149" i="11"/>
  <c r="E149" i="11"/>
  <c r="H149" i="11" s="1"/>
  <c r="H148" i="11"/>
  <c r="H147" i="11"/>
  <c r="H146" i="11" s="1"/>
  <c r="G147" i="11"/>
  <c r="G146" i="11" s="1"/>
  <c r="F146" i="11"/>
  <c r="E146" i="11"/>
  <c r="D146" i="11"/>
  <c r="C146" i="11"/>
  <c r="H145" i="11"/>
  <c r="G145" i="11"/>
  <c r="G144" i="11" s="1"/>
  <c r="H144" i="11"/>
  <c r="F144" i="11"/>
  <c r="E144" i="11"/>
  <c r="D144" i="11"/>
  <c r="C144" i="11"/>
  <c r="H143" i="11"/>
  <c r="G143" i="11"/>
  <c r="H142" i="11"/>
  <c r="G142" i="11"/>
  <c r="G141" i="11"/>
  <c r="E141" i="11"/>
  <c r="H141" i="11" s="1"/>
  <c r="D141" i="11"/>
  <c r="H140" i="11"/>
  <c r="G140" i="11"/>
  <c r="F139" i="11"/>
  <c r="E139" i="11"/>
  <c r="H139" i="11" s="1"/>
  <c r="D139" i="11"/>
  <c r="C139" i="11"/>
  <c r="H138" i="11"/>
  <c r="G138" i="11"/>
  <c r="H137" i="11"/>
  <c r="G137" i="11"/>
  <c r="H136" i="11"/>
  <c r="G136" i="11"/>
  <c r="H135" i="11"/>
  <c r="G135" i="11"/>
  <c r="H134" i="11"/>
  <c r="G134" i="11"/>
  <c r="H133" i="11"/>
  <c r="G133" i="11"/>
  <c r="H132" i="11"/>
  <c r="G132" i="11"/>
  <c r="H131" i="11"/>
  <c r="G131" i="11"/>
  <c r="H130" i="11"/>
  <c r="G130" i="11"/>
  <c r="H129" i="11"/>
  <c r="G129" i="11"/>
  <c r="H128" i="11"/>
  <c r="G128" i="11"/>
  <c r="H127" i="11"/>
  <c r="G127" i="11"/>
  <c r="H126" i="11"/>
  <c r="G126" i="11"/>
  <c r="H125" i="11"/>
  <c r="G125" i="11"/>
  <c r="H124" i="11"/>
  <c r="G124" i="11"/>
  <c r="H123" i="11"/>
  <c r="G123" i="11"/>
  <c r="H122" i="11"/>
  <c r="G122" i="11"/>
  <c r="F121" i="11"/>
  <c r="E121" i="11"/>
  <c r="H121" i="11" s="1"/>
  <c r="D121" i="11"/>
  <c r="D120" i="11" s="1"/>
  <c r="C121" i="11"/>
  <c r="C120" i="11"/>
  <c r="H119" i="11"/>
  <c r="H117" i="11"/>
  <c r="G117" i="11"/>
  <c r="H114" i="11"/>
  <c r="G114" i="11"/>
  <c r="H112" i="11"/>
  <c r="G112" i="11"/>
  <c r="H111" i="11"/>
  <c r="G111" i="11"/>
  <c r="H110" i="11"/>
  <c r="G110" i="11"/>
  <c r="H109" i="11"/>
  <c r="G109" i="11"/>
  <c r="F108" i="11"/>
  <c r="F97" i="11" s="1"/>
  <c r="E108" i="11"/>
  <c r="G108" i="11" s="1"/>
  <c r="D108" i="11"/>
  <c r="C108" i="11"/>
  <c r="H107" i="11"/>
  <c r="G107" i="11"/>
  <c r="H105" i="11"/>
  <c r="G105" i="11"/>
  <c r="H104" i="11"/>
  <c r="H101" i="11"/>
  <c r="H100" i="11"/>
  <c r="G100" i="11"/>
  <c r="H99" i="11"/>
  <c r="G99" i="11"/>
  <c r="H98" i="11"/>
  <c r="G98" i="11"/>
  <c r="D97" i="11"/>
  <c r="C97" i="11"/>
  <c r="H96" i="11"/>
  <c r="G96" i="11"/>
  <c r="H95" i="11"/>
  <c r="G95" i="11"/>
  <c r="F94" i="11"/>
  <c r="E94" i="11"/>
  <c r="D94" i="11"/>
  <c r="C94" i="11"/>
  <c r="C93" i="11"/>
  <c r="C92" i="11" s="1"/>
  <c r="H91" i="11"/>
  <c r="G91" i="11"/>
  <c r="H89" i="11"/>
  <c r="G89" i="11"/>
  <c r="H88" i="11"/>
  <c r="G88" i="11"/>
  <c r="F87" i="11"/>
  <c r="E87" i="11"/>
  <c r="G87" i="11" s="1"/>
  <c r="D87" i="11"/>
  <c r="C87" i="11"/>
  <c r="H86" i="11"/>
  <c r="G86" i="11"/>
  <c r="F84" i="11"/>
  <c r="E84" i="11"/>
  <c r="G84" i="11" s="1"/>
  <c r="D84" i="11"/>
  <c r="C84" i="11"/>
  <c r="H83" i="11"/>
  <c r="G83" i="11"/>
  <c r="E82" i="11"/>
  <c r="G82" i="11" s="1"/>
  <c r="D82" i="11"/>
  <c r="C82" i="11"/>
  <c r="H81" i="11"/>
  <c r="G81" i="11"/>
  <c r="E80" i="11"/>
  <c r="D80" i="11"/>
  <c r="C80" i="11"/>
  <c r="H79" i="11"/>
  <c r="G79" i="11"/>
  <c r="E78" i="11"/>
  <c r="H78" i="11" s="1"/>
  <c r="D78" i="11"/>
  <c r="C78" i="11"/>
  <c r="H77" i="11"/>
  <c r="G77" i="11"/>
  <c r="E76" i="11"/>
  <c r="H75" i="11" s="1"/>
  <c r="D76" i="11"/>
  <c r="C76" i="11"/>
  <c r="G75" i="11"/>
  <c r="H74" i="11"/>
  <c r="E74" i="11"/>
  <c r="G74" i="11" s="1"/>
  <c r="D74" i="11"/>
  <c r="C74" i="11"/>
  <c r="H73" i="11"/>
  <c r="G73" i="11"/>
  <c r="E72" i="11"/>
  <c r="D72" i="11"/>
  <c r="C72" i="11"/>
  <c r="E70" i="11"/>
  <c r="D70" i="11"/>
  <c r="C70" i="11"/>
  <c r="C65" i="11" s="1"/>
  <c r="H69" i="11"/>
  <c r="G69" i="11"/>
  <c r="E68" i="11"/>
  <c r="H68" i="11" s="1"/>
  <c r="D68" i="11"/>
  <c r="C68" i="11"/>
  <c r="H67" i="11"/>
  <c r="G67" i="11"/>
  <c r="E66" i="11"/>
  <c r="G66" i="11" s="1"/>
  <c r="D66" i="11"/>
  <c r="D65" i="11" s="1"/>
  <c r="C66" i="11"/>
  <c r="H64" i="11"/>
  <c r="G64" i="11"/>
  <c r="H63" i="11"/>
  <c r="G63" i="11"/>
  <c r="H62" i="11"/>
  <c r="G62" i="11"/>
  <c r="H61" i="11"/>
  <c r="G61" i="11"/>
  <c r="G60" i="11"/>
  <c r="F60" i="11"/>
  <c r="E60" i="11"/>
  <c r="D60" i="11"/>
  <c r="H60" i="11" s="1"/>
  <c r="C60" i="11"/>
  <c r="F57" i="11"/>
  <c r="E57" i="11"/>
  <c r="D57" i="11"/>
  <c r="D56" i="11" s="1"/>
  <c r="F56" i="11"/>
  <c r="E56" i="11"/>
  <c r="H55" i="11"/>
  <c r="H54" i="11"/>
  <c r="G54" i="11"/>
  <c r="H53" i="11"/>
  <c r="H52" i="11"/>
  <c r="G52" i="11"/>
  <c r="F51" i="11"/>
  <c r="F50" i="11" s="1"/>
  <c r="E51" i="11"/>
  <c r="G51" i="11" s="1"/>
  <c r="D51" i="11"/>
  <c r="C51" i="11"/>
  <c r="D50" i="11"/>
  <c r="C50" i="11"/>
  <c r="H49" i="11"/>
  <c r="G49" i="11"/>
  <c r="F48" i="11"/>
  <c r="E48" i="11"/>
  <c r="G48" i="11" s="1"/>
  <c r="D48" i="11"/>
  <c r="H48" i="11" s="1"/>
  <c r="C48" i="11"/>
  <c r="H47" i="11"/>
  <c r="G47" i="11"/>
  <c r="H46" i="11"/>
  <c r="G46" i="11"/>
  <c r="G45" i="11"/>
  <c r="G44" i="11"/>
  <c r="F44" i="11"/>
  <c r="E44" i="11"/>
  <c r="D44" i="11"/>
  <c r="C44" i="11"/>
  <c r="H43" i="11"/>
  <c r="G43" i="11"/>
  <c r="G42" i="11" s="1"/>
  <c r="F42" i="11"/>
  <c r="E42" i="11"/>
  <c r="D42" i="11"/>
  <c r="H42" i="11" s="1"/>
  <c r="C42" i="11"/>
  <c r="H41" i="11"/>
  <c r="G41" i="11"/>
  <c r="G40" i="11"/>
  <c r="F40" i="11"/>
  <c r="E40" i="11"/>
  <c r="D40" i="11"/>
  <c r="H40" i="11" s="1"/>
  <c r="C40" i="11"/>
  <c r="C39" i="11" s="1"/>
  <c r="C38" i="11" s="1"/>
  <c r="F39" i="11"/>
  <c r="F38" i="11" s="1"/>
  <c r="H37" i="11"/>
  <c r="G37" i="11"/>
  <c r="H36" i="11"/>
  <c r="G36" i="11"/>
  <c r="H35" i="11"/>
  <c r="G35" i="11"/>
  <c r="H34" i="11"/>
  <c r="G34" i="11"/>
  <c r="F33" i="11"/>
  <c r="F32" i="11" s="1"/>
  <c r="E33" i="11"/>
  <c r="G33" i="11" s="1"/>
  <c r="D33" i="11"/>
  <c r="C33" i="11"/>
  <c r="D32" i="11"/>
  <c r="C32" i="11"/>
  <c r="H31" i="11"/>
  <c r="G31" i="11"/>
  <c r="H30" i="11"/>
  <c r="G30" i="11"/>
  <c r="F29" i="11"/>
  <c r="E29" i="11"/>
  <c r="D29" i="11"/>
  <c r="C29" i="11"/>
  <c r="H28" i="11"/>
  <c r="G28" i="11"/>
  <c r="H27" i="11"/>
  <c r="H26" i="11"/>
  <c r="G26" i="11"/>
  <c r="H25" i="11"/>
  <c r="G25" i="11"/>
  <c r="H24" i="11"/>
  <c r="H23" i="11"/>
  <c r="G23" i="11"/>
  <c r="H22" i="11"/>
  <c r="G22" i="11"/>
  <c r="F21" i="11"/>
  <c r="E21" i="11"/>
  <c r="E20" i="11" s="1"/>
  <c r="D21" i="11"/>
  <c r="D20" i="11" s="1"/>
  <c r="C21" i="11"/>
  <c r="C20" i="11" s="1"/>
  <c r="F20" i="11"/>
  <c r="H19" i="11"/>
  <c r="G19" i="11"/>
  <c r="H18" i="11"/>
  <c r="G18" i="11"/>
  <c r="H17" i="11"/>
  <c r="G17" i="11"/>
  <c r="H16" i="11"/>
  <c r="G16" i="11"/>
  <c r="F15" i="11"/>
  <c r="F14" i="11" s="1"/>
  <c r="E15" i="11"/>
  <c r="E14" i="11" s="1"/>
  <c r="D15" i="11"/>
  <c r="D14" i="11" s="1"/>
  <c r="C15" i="11"/>
  <c r="C14" i="11" s="1"/>
  <c r="H13" i="11"/>
  <c r="G13" i="11"/>
  <c r="H12" i="11"/>
  <c r="G12" i="11"/>
  <c r="H11" i="11"/>
  <c r="G11" i="11"/>
  <c r="F10" i="11"/>
  <c r="F9" i="11" s="1"/>
  <c r="E10" i="11"/>
  <c r="D10" i="11"/>
  <c r="D9" i="11" s="1"/>
  <c r="C10" i="11"/>
  <c r="C9" i="11"/>
  <c r="C8" i="11" s="1"/>
  <c r="C152" i="11" s="1"/>
  <c r="E65" i="11" l="1"/>
  <c r="H44" i="11"/>
  <c r="H45" i="11" s="1"/>
  <c r="E39" i="11"/>
  <c r="E38" i="11" s="1"/>
  <c r="G21" i="11"/>
  <c r="G29" i="11"/>
  <c r="G14" i="11"/>
  <c r="G15" i="11"/>
  <c r="G10" i="11"/>
  <c r="F120" i="11"/>
  <c r="F8" i="11"/>
  <c r="G94" i="11"/>
  <c r="D93" i="11"/>
  <c r="D92" i="11" s="1"/>
  <c r="G20" i="11"/>
  <c r="H65" i="11"/>
  <c r="F93" i="11"/>
  <c r="H15" i="11"/>
  <c r="H21" i="11"/>
  <c r="H10" i="11"/>
  <c r="H14" i="11"/>
  <c r="H20" i="11"/>
  <c r="H29" i="11"/>
  <c r="H33" i="11"/>
  <c r="D39" i="11"/>
  <c r="D38" i="11" s="1"/>
  <c r="D8" i="11" s="1"/>
  <c r="D152" i="11" s="1"/>
  <c r="H51" i="11"/>
  <c r="H66" i="11"/>
  <c r="H82" i="11"/>
  <c r="H84" i="11"/>
  <c r="H87" i="11"/>
  <c r="H94" i="11"/>
  <c r="H108" i="11"/>
  <c r="E120" i="11"/>
  <c r="G121" i="11"/>
  <c r="G139" i="11"/>
  <c r="G65" i="11"/>
  <c r="E9" i="11"/>
  <c r="E32" i="11"/>
  <c r="E50" i="11"/>
  <c r="E97" i="11"/>
  <c r="E141" i="10"/>
  <c r="D141" i="10"/>
  <c r="H143" i="10"/>
  <c r="G143" i="10"/>
  <c r="F97" i="10"/>
  <c r="H39" i="11" l="1"/>
  <c r="F92" i="11"/>
  <c r="F152" i="11" s="1"/>
  <c r="H120" i="11"/>
  <c r="G120" i="11"/>
  <c r="G50" i="11"/>
  <c r="H50" i="11"/>
  <c r="H38" i="11"/>
  <c r="G38" i="11"/>
  <c r="G39" i="11"/>
  <c r="H97" i="11"/>
  <c r="G97" i="11"/>
  <c r="G32" i="11"/>
  <c r="H32" i="11"/>
  <c r="E93" i="11"/>
  <c r="H9" i="11"/>
  <c r="E8" i="11"/>
  <c r="G9" i="11"/>
  <c r="H151" i="10"/>
  <c r="H150" i="10"/>
  <c r="F149" i="10"/>
  <c r="E149" i="10"/>
  <c r="H149" i="10" s="1"/>
  <c r="H148" i="10"/>
  <c r="H146" i="10" s="1"/>
  <c r="H147" i="10"/>
  <c r="G147" i="10"/>
  <c r="G146" i="10"/>
  <c r="F146" i="10"/>
  <c r="E146" i="10"/>
  <c r="D146" i="10"/>
  <c r="C146" i="10"/>
  <c r="H145" i="10"/>
  <c r="H144" i="10" s="1"/>
  <c r="G145" i="10"/>
  <c r="G144" i="10"/>
  <c r="F144" i="10"/>
  <c r="E144" i="10"/>
  <c r="D144" i="10"/>
  <c r="C144" i="10"/>
  <c r="H142" i="10"/>
  <c r="G142" i="10"/>
  <c r="G141" i="10"/>
  <c r="H141" i="10"/>
  <c r="H140" i="10"/>
  <c r="G140" i="10"/>
  <c r="F139" i="10"/>
  <c r="E139" i="10"/>
  <c r="H139" i="10" s="1"/>
  <c r="D139" i="10"/>
  <c r="C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H125" i="10"/>
  <c r="G125" i="10"/>
  <c r="H124" i="10"/>
  <c r="G124" i="10"/>
  <c r="H123" i="10"/>
  <c r="G123" i="10"/>
  <c r="H122" i="10"/>
  <c r="G122" i="10"/>
  <c r="F121" i="10"/>
  <c r="F120" i="10" s="1"/>
  <c r="E121" i="10"/>
  <c r="D121" i="10"/>
  <c r="D120" i="10" s="1"/>
  <c r="C121" i="10"/>
  <c r="C120" i="10"/>
  <c r="H119" i="10"/>
  <c r="H117" i="10"/>
  <c r="G117" i="10"/>
  <c r="H114" i="10"/>
  <c r="G114" i="10"/>
  <c r="H112" i="10"/>
  <c r="G112" i="10"/>
  <c r="H111" i="10"/>
  <c r="G111" i="10"/>
  <c r="H110" i="10"/>
  <c r="G110" i="10"/>
  <c r="H109" i="10"/>
  <c r="G109" i="10"/>
  <c r="F108" i="10"/>
  <c r="E108" i="10"/>
  <c r="D108" i="10"/>
  <c r="C108" i="10"/>
  <c r="H107" i="10"/>
  <c r="G107" i="10"/>
  <c r="H105" i="10"/>
  <c r="G105" i="10"/>
  <c r="H104" i="10"/>
  <c r="H101" i="10"/>
  <c r="H100" i="10"/>
  <c r="G100" i="10"/>
  <c r="H99" i="10"/>
  <c r="G99" i="10"/>
  <c r="H98" i="10"/>
  <c r="G98" i="10"/>
  <c r="D97" i="10"/>
  <c r="C97" i="10"/>
  <c r="H96" i="10"/>
  <c r="G96" i="10"/>
  <c r="H95" i="10"/>
  <c r="G95" i="10"/>
  <c r="F94" i="10"/>
  <c r="E94" i="10"/>
  <c r="D94" i="10"/>
  <c r="H94" i="10" s="1"/>
  <c r="C94" i="10"/>
  <c r="C93" i="10" s="1"/>
  <c r="C92" i="10" s="1"/>
  <c r="H91" i="10"/>
  <c r="G91" i="10"/>
  <c r="H89" i="10"/>
  <c r="G89" i="10"/>
  <c r="H88" i="10"/>
  <c r="G88" i="10"/>
  <c r="F87" i="10"/>
  <c r="E87" i="10"/>
  <c r="G87" i="10" s="1"/>
  <c r="D87" i="10"/>
  <c r="C87" i="10"/>
  <c r="H86" i="10"/>
  <c r="G86" i="10"/>
  <c r="F84" i="10"/>
  <c r="E84" i="10"/>
  <c r="G84" i="10" s="1"/>
  <c r="D84" i="10"/>
  <c r="H84" i="10" s="1"/>
  <c r="C84" i="10"/>
  <c r="H83" i="10"/>
  <c r="G83" i="10"/>
  <c r="E82" i="10"/>
  <c r="H82" i="10" s="1"/>
  <c r="D82" i="10"/>
  <c r="C82" i="10"/>
  <c r="H81" i="10"/>
  <c r="G81" i="10"/>
  <c r="E80" i="10"/>
  <c r="D80" i="10"/>
  <c r="C80" i="10"/>
  <c r="H79" i="10"/>
  <c r="G79" i="10"/>
  <c r="E78" i="10"/>
  <c r="D78" i="10"/>
  <c r="H78" i="10" s="1"/>
  <c r="C78" i="10"/>
  <c r="H77" i="10"/>
  <c r="G77" i="10"/>
  <c r="E76" i="10"/>
  <c r="H75" i="10" s="1"/>
  <c r="D76" i="10"/>
  <c r="C76" i="10"/>
  <c r="G75" i="10"/>
  <c r="E74" i="10"/>
  <c r="H74" i="10" s="1"/>
  <c r="D74" i="10"/>
  <c r="G74" i="10" s="1"/>
  <c r="C74" i="10"/>
  <c r="H73" i="10"/>
  <c r="G73" i="10"/>
  <c r="E72" i="10"/>
  <c r="D72" i="10"/>
  <c r="C72" i="10"/>
  <c r="E70" i="10"/>
  <c r="D70" i="10"/>
  <c r="D65" i="10" s="1"/>
  <c r="C70" i="10"/>
  <c r="H69" i="10"/>
  <c r="G69" i="10"/>
  <c r="E68" i="10"/>
  <c r="H68" i="10" s="1"/>
  <c r="D68" i="10"/>
  <c r="C68" i="10"/>
  <c r="H67" i="10"/>
  <c r="G67" i="10"/>
  <c r="E66" i="10"/>
  <c r="D66" i="10"/>
  <c r="C66" i="10"/>
  <c r="C65" i="10" s="1"/>
  <c r="H64" i="10"/>
  <c r="G64" i="10"/>
  <c r="H63" i="10"/>
  <c r="G63" i="10"/>
  <c r="H62" i="10"/>
  <c r="G62" i="10"/>
  <c r="H61" i="10"/>
  <c r="G61" i="10"/>
  <c r="F60" i="10"/>
  <c r="E60" i="10"/>
  <c r="G60" i="10" s="1"/>
  <c r="D60" i="10"/>
  <c r="H60" i="10" s="1"/>
  <c r="C60" i="10"/>
  <c r="F57" i="10"/>
  <c r="F56" i="10" s="1"/>
  <c r="E57" i="10"/>
  <c r="D57" i="10"/>
  <c r="D56" i="10" s="1"/>
  <c r="E56" i="10"/>
  <c r="H55" i="10"/>
  <c r="H54" i="10"/>
  <c r="G54" i="10"/>
  <c r="H53" i="10"/>
  <c r="H52" i="10"/>
  <c r="G52" i="10"/>
  <c r="F51" i="10"/>
  <c r="F50" i="10" s="1"/>
  <c r="E51" i="10"/>
  <c r="G51" i="10" s="1"/>
  <c r="D51" i="10"/>
  <c r="C51" i="10"/>
  <c r="C50" i="10" s="1"/>
  <c r="D50" i="10"/>
  <c r="H49" i="10"/>
  <c r="G49" i="10"/>
  <c r="F48" i="10"/>
  <c r="E48" i="10"/>
  <c r="G48" i="10" s="1"/>
  <c r="D48" i="10"/>
  <c r="C48" i="10"/>
  <c r="H47" i="10"/>
  <c r="G47" i="10"/>
  <c r="H46" i="10"/>
  <c r="G46" i="10"/>
  <c r="G45" i="10"/>
  <c r="G44" i="10" s="1"/>
  <c r="F44" i="10"/>
  <c r="E44" i="10"/>
  <c r="D44" i="10"/>
  <c r="C44" i="10"/>
  <c r="H43" i="10"/>
  <c r="G43" i="10"/>
  <c r="G42" i="10" s="1"/>
  <c r="F42" i="10"/>
  <c r="F39" i="10" s="1"/>
  <c r="E42" i="10"/>
  <c r="D42" i="10"/>
  <c r="H42" i="10" s="1"/>
  <c r="C42" i="10"/>
  <c r="H41" i="10"/>
  <c r="G41" i="10"/>
  <c r="F40" i="10"/>
  <c r="E40" i="10"/>
  <c r="G40" i="10" s="1"/>
  <c r="D40" i="10"/>
  <c r="C40" i="10"/>
  <c r="C39" i="10"/>
  <c r="C38" i="10" s="1"/>
  <c r="H37" i="10"/>
  <c r="G37" i="10"/>
  <c r="H36" i="10"/>
  <c r="G36" i="10"/>
  <c r="H35" i="10"/>
  <c r="G35" i="10"/>
  <c r="H34" i="10"/>
  <c r="G34" i="10"/>
  <c r="F33" i="10"/>
  <c r="F32" i="10" s="1"/>
  <c r="E33" i="10"/>
  <c r="D33" i="10"/>
  <c r="H33" i="10" s="1"/>
  <c r="C33" i="10"/>
  <c r="C32" i="10" s="1"/>
  <c r="E32" i="10"/>
  <c r="G32" i="10" s="1"/>
  <c r="D32" i="10"/>
  <c r="H31" i="10"/>
  <c r="G31" i="10"/>
  <c r="H30" i="10"/>
  <c r="G30" i="10"/>
  <c r="F29" i="10"/>
  <c r="E29" i="10"/>
  <c r="G29" i="10" s="1"/>
  <c r="D29" i="10"/>
  <c r="C29" i="10"/>
  <c r="H28" i="10"/>
  <c r="G28" i="10"/>
  <c r="H27" i="10"/>
  <c r="H26" i="10"/>
  <c r="G26" i="10"/>
  <c r="H25" i="10"/>
  <c r="G25" i="10"/>
  <c r="H24" i="10"/>
  <c r="H23" i="10"/>
  <c r="G23" i="10"/>
  <c r="H22" i="10"/>
  <c r="G22" i="10"/>
  <c r="F21" i="10"/>
  <c r="E21" i="10"/>
  <c r="G21" i="10" s="1"/>
  <c r="D21" i="10"/>
  <c r="D20" i="10" s="1"/>
  <c r="C21" i="10"/>
  <c r="F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D15" i="10"/>
  <c r="H15" i="10" s="1"/>
  <c r="C15" i="10"/>
  <c r="C14" i="10"/>
  <c r="H13" i="10"/>
  <c r="G13" i="10"/>
  <c r="H12" i="10"/>
  <c r="G12" i="10"/>
  <c r="H11" i="10"/>
  <c r="G11" i="10"/>
  <c r="G10" i="10"/>
  <c r="F10" i="10"/>
  <c r="F9" i="10" s="1"/>
  <c r="E10" i="10"/>
  <c r="E9" i="10" s="1"/>
  <c r="G9" i="10" s="1"/>
  <c r="D10" i="10"/>
  <c r="H10" i="10" s="1"/>
  <c r="C10" i="10"/>
  <c r="C9" i="10" s="1"/>
  <c r="D9" i="10"/>
  <c r="H93" i="11" l="1"/>
  <c r="G93" i="11"/>
  <c r="E92" i="11"/>
  <c r="E152" i="11" s="1"/>
  <c r="G8" i="11"/>
  <c r="H8" i="11"/>
  <c r="H87" i="10"/>
  <c r="E65" i="10"/>
  <c r="G65" i="10" s="1"/>
  <c r="H51" i="10"/>
  <c r="E50" i="10"/>
  <c r="G50" i="10" s="1"/>
  <c r="H48" i="10"/>
  <c r="H44" i="10"/>
  <c r="H45" i="10" s="1"/>
  <c r="H40" i="10"/>
  <c r="H32" i="10"/>
  <c r="H29" i="10"/>
  <c r="G15" i="10"/>
  <c r="G108" i="10"/>
  <c r="D93" i="10"/>
  <c r="D92" i="10" s="1"/>
  <c r="H121" i="10"/>
  <c r="E97" i="10"/>
  <c r="G97" i="10" s="1"/>
  <c r="H108" i="10"/>
  <c r="F93" i="10"/>
  <c r="F92" i="10" s="1"/>
  <c r="F38" i="10"/>
  <c r="F8" i="10"/>
  <c r="C8" i="10"/>
  <c r="C152" i="10" s="1"/>
  <c r="H65" i="10"/>
  <c r="H21" i="10"/>
  <c r="H9" i="10"/>
  <c r="G33" i="10"/>
  <c r="G66" i="10"/>
  <c r="G82" i="10"/>
  <c r="G94" i="10"/>
  <c r="D14" i="10"/>
  <c r="D8" i="10" s="1"/>
  <c r="D152" i="10" s="1"/>
  <c r="D39" i="10"/>
  <c r="D38" i="10" s="1"/>
  <c r="H66" i="10"/>
  <c r="E120" i="10"/>
  <c r="G121" i="10"/>
  <c r="G139" i="10"/>
  <c r="E14" i="10"/>
  <c r="E20" i="10"/>
  <c r="E39" i="10"/>
  <c r="D93" i="9"/>
  <c r="D92" i="9"/>
  <c r="H140" i="9"/>
  <c r="G140" i="9"/>
  <c r="E139" i="9"/>
  <c r="G139" i="9" s="1"/>
  <c r="D139" i="9"/>
  <c r="H148" i="9"/>
  <c r="H147" i="9"/>
  <c r="F146" i="9"/>
  <c r="E146" i="9"/>
  <c r="H146" i="9" s="1"/>
  <c r="H145" i="9"/>
  <c r="H144" i="9"/>
  <c r="G144" i="9"/>
  <c r="G143" i="9" s="1"/>
  <c r="H143" i="9"/>
  <c r="F143" i="9"/>
  <c r="E143" i="9"/>
  <c r="D143" i="9"/>
  <c r="C143" i="9"/>
  <c r="H142" i="9"/>
  <c r="G142" i="9"/>
  <c r="G141" i="9" s="1"/>
  <c r="H141" i="9"/>
  <c r="F141" i="9"/>
  <c r="E141" i="9"/>
  <c r="D141" i="9"/>
  <c r="C141" i="9"/>
  <c r="H138" i="9"/>
  <c r="G138" i="9"/>
  <c r="F137" i="9"/>
  <c r="E137" i="9"/>
  <c r="H137" i="9" s="1"/>
  <c r="D137" i="9"/>
  <c r="C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H124" i="9"/>
  <c r="G124" i="9"/>
  <c r="H123" i="9"/>
  <c r="G123" i="9"/>
  <c r="H122" i="9"/>
  <c r="G122" i="9"/>
  <c r="H121" i="9"/>
  <c r="G121" i="9"/>
  <c r="H120" i="9"/>
  <c r="G120" i="9"/>
  <c r="F119" i="9"/>
  <c r="F118" i="9" s="1"/>
  <c r="E119" i="9"/>
  <c r="H119" i="9" s="1"/>
  <c r="D119" i="9"/>
  <c r="D118" i="9" s="1"/>
  <c r="C119" i="9"/>
  <c r="C118" i="9"/>
  <c r="H117" i="9"/>
  <c r="H115" i="9"/>
  <c r="G115" i="9"/>
  <c r="H112" i="9"/>
  <c r="G112" i="9"/>
  <c r="H110" i="9"/>
  <c r="G110" i="9"/>
  <c r="H109" i="9"/>
  <c r="G109" i="9"/>
  <c r="H108" i="9"/>
  <c r="G108" i="9"/>
  <c r="H107" i="9"/>
  <c r="G107" i="9"/>
  <c r="F106" i="9"/>
  <c r="F97" i="9" s="1"/>
  <c r="E106" i="9"/>
  <c r="G106" i="9" s="1"/>
  <c r="D106" i="9"/>
  <c r="C106" i="9"/>
  <c r="H105" i="9"/>
  <c r="G105" i="9"/>
  <c r="H103" i="9"/>
  <c r="G103" i="9"/>
  <c r="H102" i="9"/>
  <c r="H101" i="9"/>
  <c r="H100" i="9"/>
  <c r="G100" i="9"/>
  <c r="H99" i="9"/>
  <c r="G99" i="9"/>
  <c r="H98" i="9"/>
  <c r="G98" i="9"/>
  <c r="D97" i="9"/>
  <c r="C97" i="9"/>
  <c r="H96" i="9"/>
  <c r="G96" i="9"/>
  <c r="H95" i="9"/>
  <c r="G95" i="9"/>
  <c r="F94" i="9"/>
  <c r="E94" i="9"/>
  <c r="G94" i="9" s="1"/>
  <c r="D94" i="9"/>
  <c r="C94" i="9"/>
  <c r="C93" i="9"/>
  <c r="C92" i="9" s="1"/>
  <c r="H91" i="9"/>
  <c r="G91" i="9"/>
  <c r="H89" i="9"/>
  <c r="G89" i="9"/>
  <c r="H88" i="9"/>
  <c r="G88" i="9"/>
  <c r="F87" i="9"/>
  <c r="E87" i="9"/>
  <c r="D87" i="9"/>
  <c r="C87" i="9"/>
  <c r="H86" i="9"/>
  <c r="G86" i="9"/>
  <c r="F84" i="9"/>
  <c r="E84" i="9"/>
  <c r="D84" i="9"/>
  <c r="C84" i="9"/>
  <c r="H83" i="9"/>
  <c r="G83" i="9"/>
  <c r="E82" i="9"/>
  <c r="D82" i="9"/>
  <c r="C82" i="9"/>
  <c r="H81" i="9"/>
  <c r="G81" i="9"/>
  <c r="E80" i="9"/>
  <c r="D80" i="9"/>
  <c r="C80" i="9"/>
  <c r="H79" i="9"/>
  <c r="G79" i="9"/>
  <c r="E78" i="9"/>
  <c r="H78" i="9" s="1"/>
  <c r="D78" i="9"/>
  <c r="C78" i="9"/>
  <c r="H77" i="9"/>
  <c r="G77" i="9"/>
  <c r="E76" i="9"/>
  <c r="H75" i="9" s="1"/>
  <c r="D76" i="9"/>
  <c r="C76" i="9"/>
  <c r="G75" i="9"/>
  <c r="H74" i="9"/>
  <c r="E74" i="9"/>
  <c r="G74" i="9" s="1"/>
  <c r="D74" i="9"/>
  <c r="C74" i="9"/>
  <c r="H73" i="9"/>
  <c r="G73" i="9"/>
  <c r="E72" i="9"/>
  <c r="D72" i="9"/>
  <c r="C72" i="9"/>
  <c r="E70" i="9"/>
  <c r="D70" i="9"/>
  <c r="C70" i="9"/>
  <c r="C65" i="9" s="1"/>
  <c r="H69" i="9"/>
  <c r="G69" i="9"/>
  <c r="E68" i="9"/>
  <c r="D68" i="9"/>
  <c r="C68" i="9"/>
  <c r="H67" i="9"/>
  <c r="G67" i="9"/>
  <c r="E66" i="9"/>
  <c r="G66" i="9" s="1"/>
  <c r="D66" i="9"/>
  <c r="C66" i="9"/>
  <c r="H64" i="9"/>
  <c r="G64" i="9"/>
  <c r="H63" i="9"/>
  <c r="G63" i="9"/>
  <c r="H62" i="9"/>
  <c r="G62" i="9"/>
  <c r="H61" i="9"/>
  <c r="G61" i="9"/>
  <c r="F60" i="9"/>
  <c r="E60" i="9"/>
  <c r="D60" i="9"/>
  <c r="H60" i="9" s="1"/>
  <c r="C60" i="9"/>
  <c r="F57" i="9"/>
  <c r="E57" i="9"/>
  <c r="E56" i="9" s="1"/>
  <c r="D57" i="9"/>
  <c r="D56" i="9" s="1"/>
  <c r="F56" i="9"/>
  <c r="H55" i="9"/>
  <c r="H54" i="9"/>
  <c r="G54" i="9"/>
  <c r="H53" i="9"/>
  <c r="H52" i="9"/>
  <c r="G52" i="9"/>
  <c r="F51" i="9"/>
  <c r="F50" i="9" s="1"/>
  <c r="E51" i="9"/>
  <c r="G51" i="9" s="1"/>
  <c r="D51" i="9"/>
  <c r="D50" i="9" s="1"/>
  <c r="C51" i="9"/>
  <c r="C50" i="9"/>
  <c r="H49" i="9"/>
  <c r="G49" i="9"/>
  <c r="F48" i="9"/>
  <c r="E48" i="9"/>
  <c r="H48" i="9" s="1"/>
  <c r="D48" i="9"/>
  <c r="C48" i="9"/>
  <c r="H47" i="9"/>
  <c r="G47" i="9"/>
  <c r="H46" i="9"/>
  <c r="G46" i="9"/>
  <c r="G45" i="9"/>
  <c r="G44" i="9" s="1"/>
  <c r="F44" i="9"/>
  <c r="E44" i="9"/>
  <c r="D44" i="9"/>
  <c r="H44" i="9" s="1"/>
  <c r="H45" i="9" s="1"/>
  <c r="C44" i="9"/>
  <c r="H43" i="9"/>
  <c r="G43" i="9"/>
  <c r="G42" i="9" s="1"/>
  <c r="F42" i="9"/>
  <c r="E42" i="9"/>
  <c r="D42" i="9"/>
  <c r="C42" i="9"/>
  <c r="H41" i="9"/>
  <c r="G41" i="9"/>
  <c r="G40" i="9"/>
  <c r="F40" i="9"/>
  <c r="F39" i="9" s="1"/>
  <c r="F38" i="9" s="1"/>
  <c r="E40" i="9"/>
  <c r="D40" i="9"/>
  <c r="D39" i="9" s="1"/>
  <c r="D38" i="9" s="1"/>
  <c r="C40" i="9"/>
  <c r="C39" i="9" s="1"/>
  <c r="C38" i="9" s="1"/>
  <c r="H37" i="9"/>
  <c r="G37" i="9"/>
  <c r="H36" i="9"/>
  <c r="G36" i="9"/>
  <c r="H35" i="9"/>
  <c r="G35" i="9"/>
  <c r="H34" i="9"/>
  <c r="G34" i="9"/>
  <c r="F33" i="9"/>
  <c r="F32" i="9" s="1"/>
  <c r="E33" i="9"/>
  <c r="G33" i="9" s="1"/>
  <c r="D33" i="9"/>
  <c r="D32" i="9" s="1"/>
  <c r="C33" i="9"/>
  <c r="C32" i="9"/>
  <c r="H31" i="9"/>
  <c r="G31" i="9"/>
  <c r="H30" i="9"/>
  <c r="G30" i="9"/>
  <c r="F29" i="9"/>
  <c r="E29" i="9"/>
  <c r="G29" i="9" s="1"/>
  <c r="D29" i="9"/>
  <c r="C29" i="9"/>
  <c r="H28" i="9"/>
  <c r="G28" i="9"/>
  <c r="H27" i="9"/>
  <c r="H26" i="9"/>
  <c r="G26" i="9"/>
  <c r="H25" i="9"/>
  <c r="G25" i="9"/>
  <c r="H24" i="9"/>
  <c r="H23" i="9"/>
  <c r="G23" i="9"/>
  <c r="H22" i="9"/>
  <c r="G22" i="9"/>
  <c r="F21" i="9"/>
  <c r="E21" i="9"/>
  <c r="E20" i="9" s="1"/>
  <c r="D21" i="9"/>
  <c r="D20" i="9" s="1"/>
  <c r="C21" i="9"/>
  <c r="C20" i="9" s="1"/>
  <c r="F20" i="9"/>
  <c r="H19" i="9"/>
  <c r="G19" i="9"/>
  <c r="H18" i="9"/>
  <c r="G18" i="9"/>
  <c r="H17" i="9"/>
  <c r="G17" i="9"/>
  <c r="H16" i="9"/>
  <c r="G16" i="9"/>
  <c r="F15" i="9"/>
  <c r="F14" i="9" s="1"/>
  <c r="E15" i="9"/>
  <c r="G15" i="9" s="1"/>
  <c r="D15" i="9"/>
  <c r="C15" i="9"/>
  <c r="C14" i="9" s="1"/>
  <c r="H13" i="9"/>
  <c r="G13" i="9"/>
  <c r="H12" i="9"/>
  <c r="G12" i="9"/>
  <c r="H11" i="9"/>
  <c r="G11" i="9"/>
  <c r="F10" i="9"/>
  <c r="F9" i="9" s="1"/>
  <c r="E10" i="9"/>
  <c r="D10" i="9"/>
  <c r="D9" i="9" s="1"/>
  <c r="C10" i="9"/>
  <c r="C9" i="9"/>
  <c r="G92" i="11" l="1"/>
  <c r="H92" i="11"/>
  <c r="H152" i="11"/>
  <c r="G152" i="11"/>
  <c r="H50" i="10"/>
  <c r="H97" i="10"/>
  <c r="F152" i="10"/>
  <c r="H20" i="10"/>
  <c r="G20" i="10"/>
  <c r="H14" i="10"/>
  <c r="G14" i="10"/>
  <c r="H120" i="10"/>
  <c r="E93" i="10"/>
  <c r="G120" i="10"/>
  <c r="E8" i="10"/>
  <c r="H39" i="10"/>
  <c r="G39" i="10"/>
  <c r="E38" i="10"/>
  <c r="E14" i="9"/>
  <c r="H14" i="9" s="1"/>
  <c r="H15" i="9"/>
  <c r="E39" i="9"/>
  <c r="G39" i="9" s="1"/>
  <c r="H42" i="9"/>
  <c r="G48" i="9"/>
  <c r="E65" i="9"/>
  <c r="G87" i="9"/>
  <c r="G84" i="9"/>
  <c r="G82" i="9"/>
  <c r="D65" i="9"/>
  <c r="H65" i="9" s="1"/>
  <c r="H68" i="9"/>
  <c r="G60" i="9"/>
  <c r="G21" i="9"/>
  <c r="G20" i="9"/>
  <c r="G10" i="9"/>
  <c r="F93" i="9"/>
  <c r="F92" i="9" s="1"/>
  <c r="H139" i="9"/>
  <c r="F8" i="9"/>
  <c r="F149" i="9" s="1"/>
  <c r="C8" i="9"/>
  <c r="C149" i="9" s="1"/>
  <c r="H21" i="9"/>
  <c r="H40" i="9"/>
  <c r="H10" i="9"/>
  <c r="D14" i="9"/>
  <c r="H20" i="9"/>
  <c r="H29" i="9"/>
  <c r="H33" i="9"/>
  <c r="H39" i="9"/>
  <c r="H51" i="9"/>
  <c r="H66" i="9"/>
  <c r="H82" i="9"/>
  <c r="H84" i="9"/>
  <c r="H87" i="9"/>
  <c r="H94" i="9"/>
  <c r="H106" i="9"/>
  <c r="E118" i="9"/>
  <c r="G119" i="9"/>
  <c r="G137" i="9"/>
  <c r="E9" i="9"/>
  <c r="E32" i="9"/>
  <c r="E50" i="9"/>
  <c r="E97" i="9"/>
  <c r="F106" i="8"/>
  <c r="H8" i="10" l="1"/>
  <c r="G8" i="10"/>
  <c r="G38" i="10"/>
  <c r="H38" i="10"/>
  <c r="G93" i="10"/>
  <c r="E92" i="10"/>
  <c r="H93" i="10"/>
  <c r="G14" i="9"/>
  <c r="E38" i="9"/>
  <c r="H38" i="9" s="1"/>
  <c r="G65" i="9"/>
  <c r="D8" i="9"/>
  <c r="D149" i="9" s="1"/>
  <c r="E93" i="9"/>
  <c r="H97" i="9"/>
  <c r="G97" i="9"/>
  <c r="H9" i="9"/>
  <c r="G9" i="9"/>
  <c r="E8" i="9"/>
  <c r="G50" i="9"/>
  <c r="H50" i="9"/>
  <c r="G38" i="9"/>
  <c r="H32" i="9"/>
  <c r="G32" i="9"/>
  <c r="H118" i="9"/>
  <c r="G118" i="9"/>
  <c r="H146" i="8"/>
  <c r="H145" i="8"/>
  <c r="F144" i="8"/>
  <c r="E144" i="8"/>
  <c r="H144" i="8" s="1"/>
  <c r="H143" i="8"/>
  <c r="H142" i="8"/>
  <c r="G142" i="8"/>
  <c r="G141" i="8" s="1"/>
  <c r="H141" i="8"/>
  <c r="F141" i="8"/>
  <c r="E141" i="8"/>
  <c r="D141" i="8"/>
  <c r="C141" i="8"/>
  <c r="H140" i="8"/>
  <c r="G140" i="8"/>
  <c r="G139" i="8" s="1"/>
  <c r="H139" i="8"/>
  <c r="F139" i="8"/>
  <c r="E139" i="8"/>
  <c r="D139" i="8"/>
  <c r="C139" i="8"/>
  <c r="H138" i="8"/>
  <c r="G138" i="8"/>
  <c r="F137" i="8"/>
  <c r="F118" i="8" s="1"/>
  <c r="E137" i="8"/>
  <c r="H137" i="8" s="1"/>
  <c r="D137" i="8"/>
  <c r="C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F119" i="8"/>
  <c r="E119" i="8"/>
  <c r="H119" i="8" s="1"/>
  <c r="D119" i="8"/>
  <c r="D118" i="8" s="1"/>
  <c r="C119" i="8"/>
  <c r="C118" i="8"/>
  <c r="H117" i="8"/>
  <c r="H115" i="8"/>
  <c r="G115" i="8"/>
  <c r="H112" i="8"/>
  <c r="G112" i="8"/>
  <c r="H110" i="8"/>
  <c r="G110" i="8"/>
  <c r="H109" i="8"/>
  <c r="G109" i="8"/>
  <c r="H108" i="8"/>
  <c r="G108" i="8"/>
  <c r="H107" i="8"/>
  <c r="G107" i="8"/>
  <c r="F97" i="8"/>
  <c r="E106" i="8"/>
  <c r="G106" i="8" s="1"/>
  <c r="D106" i="8"/>
  <c r="C106" i="8"/>
  <c r="H105" i="8"/>
  <c r="G105" i="8"/>
  <c r="H103" i="8"/>
  <c r="G103" i="8"/>
  <c r="H102" i="8"/>
  <c r="H101" i="8"/>
  <c r="H100" i="8"/>
  <c r="G100" i="8"/>
  <c r="H99" i="8"/>
  <c r="G99" i="8"/>
  <c r="H98" i="8"/>
  <c r="G98" i="8"/>
  <c r="D97" i="8"/>
  <c r="C97" i="8"/>
  <c r="H96" i="8"/>
  <c r="G96" i="8"/>
  <c r="H95" i="8"/>
  <c r="G95" i="8"/>
  <c r="F94" i="8"/>
  <c r="E94" i="8"/>
  <c r="D94" i="8"/>
  <c r="C94" i="8"/>
  <c r="C93" i="8"/>
  <c r="C92" i="8" s="1"/>
  <c r="H91" i="8"/>
  <c r="G91" i="8"/>
  <c r="H89" i="8"/>
  <c r="G89" i="8"/>
  <c r="H88" i="8"/>
  <c r="G88" i="8"/>
  <c r="F87" i="8"/>
  <c r="E87" i="8"/>
  <c r="G87" i="8" s="1"/>
  <c r="D87" i="8"/>
  <c r="C87" i="8"/>
  <c r="H86" i="8"/>
  <c r="G86" i="8"/>
  <c r="F84" i="8"/>
  <c r="E84" i="8"/>
  <c r="G84" i="8" s="1"/>
  <c r="D84" i="8"/>
  <c r="C84" i="8"/>
  <c r="H83" i="8"/>
  <c r="G83" i="8"/>
  <c r="E82" i="8"/>
  <c r="G82" i="8" s="1"/>
  <c r="D82" i="8"/>
  <c r="C82" i="8"/>
  <c r="H81" i="8"/>
  <c r="G81" i="8"/>
  <c r="E80" i="8"/>
  <c r="D80" i="8"/>
  <c r="C80" i="8"/>
  <c r="H79" i="8"/>
  <c r="G79" i="8"/>
  <c r="E78" i="8"/>
  <c r="H78" i="8" s="1"/>
  <c r="D78" i="8"/>
  <c r="C78" i="8"/>
  <c r="H77" i="8"/>
  <c r="G77" i="8"/>
  <c r="E76" i="8"/>
  <c r="H75" i="8" s="1"/>
  <c r="D76" i="8"/>
  <c r="C76" i="8"/>
  <c r="G75" i="8"/>
  <c r="H74" i="8"/>
  <c r="E74" i="8"/>
  <c r="G74" i="8" s="1"/>
  <c r="D74" i="8"/>
  <c r="C74" i="8"/>
  <c r="H73" i="8"/>
  <c r="G73" i="8"/>
  <c r="E72" i="8"/>
  <c r="D72" i="8"/>
  <c r="C72" i="8"/>
  <c r="E70" i="8"/>
  <c r="D70" i="8"/>
  <c r="C70" i="8"/>
  <c r="C65" i="8" s="1"/>
  <c r="H69" i="8"/>
  <c r="G69" i="8"/>
  <c r="E68" i="8"/>
  <c r="H68" i="8" s="1"/>
  <c r="D68" i="8"/>
  <c r="C68" i="8"/>
  <c r="H67" i="8"/>
  <c r="G67" i="8"/>
  <c r="E66" i="8"/>
  <c r="G66" i="8" s="1"/>
  <c r="D66" i="8"/>
  <c r="D65" i="8" s="1"/>
  <c r="C66" i="8"/>
  <c r="H64" i="8"/>
  <c r="G64" i="8"/>
  <c r="H63" i="8"/>
  <c r="G63" i="8"/>
  <c r="H62" i="8"/>
  <c r="G62" i="8"/>
  <c r="H61" i="8"/>
  <c r="G61" i="8"/>
  <c r="F60" i="8"/>
  <c r="E60" i="8"/>
  <c r="G60" i="8" s="1"/>
  <c r="D60" i="8"/>
  <c r="C60" i="8"/>
  <c r="F57" i="8"/>
  <c r="E57" i="8"/>
  <c r="E56" i="8" s="1"/>
  <c r="D57" i="8"/>
  <c r="D56" i="8" s="1"/>
  <c r="F56" i="8"/>
  <c r="H55" i="8"/>
  <c r="H54" i="8"/>
  <c r="G54" i="8"/>
  <c r="H53" i="8"/>
  <c r="H52" i="8"/>
  <c r="G52" i="8"/>
  <c r="F51" i="8"/>
  <c r="F50" i="8" s="1"/>
  <c r="E51" i="8"/>
  <c r="G51" i="8" s="1"/>
  <c r="D51" i="8"/>
  <c r="C51" i="8"/>
  <c r="D50" i="8"/>
  <c r="C50" i="8"/>
  <c r="H49" i="8"/>
  <c r="G49" i="8"/>
  <c r="F48" i="8"/>
  <c r="E48" i="8"/>
  <c r="G48" i="8" s="1"/>
  <c r="D48" i="8"/>
  <c r="H48" i="8" s="1"/>
  <c r="C48" i="8"/>
  <c r="H47" i="8"/>
  <c r="G47" i="8"/>
  <c r="H46" i="8"/>
  <c r="G46" i="8"/>
  <c r="G45" i="8"/>
  <c r="G44" i="8" s="1"/>
  <c r="F44" i="8"/>
  <c r="E44" i="8"/>
  <c r="H44" i="8" s="1"/>
  <c r="H45" i="8" s="1"/>
  <c r="D44" i="8"/>
  <c r="C44" i="8"/>
  <c r="H43" i="8"/>
  <c r="G43" i="8"/>
  <c r="G42" i="8"/>
  <c r="F42" i="8"/>
  <c r="E42" i="8"/>
  <c r="D42" i="8"/>
  <c r="H42" i="8" s="1"/>
  <c r="C42" i="8"/>
  <c r="H41" i="8"/>
  <c r="G41" i="8"/>
  <c r="F40" i="8"/>
  <c r="E40" i="8"/>
  <c r="G40" i="8" s="1"/>
  <c r="D40" i="8"/>
  <c r="C40" i="8"/>
  <c r="C39" i="8" s="1"/>
  <c r="C38" i="8" s="1"/>
  <c r="F39" i="8"/>
  <c r="H37" i="8"/>
  <c r="G37" i="8"/>
  <c r="H36" i="8"/>
  <c r="G36" i="8"/>
  <c r="H35" i="8"/>
  <c r="G35" i="8"/>
  <c r="H34" i="8"/>
  <c r="G34" i="8"/>
  <c r="F33" i="8"/>
  <c r="F32" i="8" s="1"/>
  <c r="E33" i="8"/>
  <c r="G33" i="8" s="1"/>
  <c r="D33" i="8"/>
  <c r="C33" i="8"/>
  <c r="D32" i="8"/>
  <c r="C32" i="8"/>
  <c r="H31" i="8"/>
  <c r="G31" i="8"/>
  <c r="H30" i="8"/>
  <c r="G30" i="8"/>
  <c r="F29" i="8"/>
  <c r="E29" i="8"/>
  <c r="G29" i="8" s="1"/>
  <c r="D29" i="8"/>
  <c r="C29" i="8"/>
  <c r="H28" i="8"/>
  <c r="G28" i="8"/>
  <c r="H27" i="8"/>
  <c r="H26" i="8"/>
  <c r="G26" i="8"/>
  <c r="H25" i="8"/>
  <c r="G25" i="8"/>
  <c r="H24" i="8"/>
  <c r="H23" i="8"/>
  <c r="G23" i="8"/>
  <c r="H22" i="8"/>
  <c r="G22" i="8"/>
  <c r="G21" i="8"/>
  <c r="F21" i="8"/>
  <c r="E21" i="8"/>
  <c r="D21" i="8"/>
  <c r="D20" i="8" s="1"/>
  <c r="C21" i="8"/>
  <c r="C20" i="8" s="1"/>
  <c r="F20" i="8"/>
  <c r="E20" i="8"/>
  <c r="H19" i="8"/>
  <c r="G19" i="8"/>
  <c r="H18" i="8"/>
  <c r="G18" i="8"/>
  <c r="H17" i="8"/>
  <c r="G17" i="8"/>
  <c r="H16" i="8"/>
  <c r="G16" i="8"/>
  <c r="F15" i="8"/>
  <c r="F14" i="8" s="1"/>
  <c r="E15" i="8"/>
  <c r="E14" i="8" s="1"/>
  <c r="D15" i="8"/>
  <c r="D14" i="8" s="1"/>
  <c r="C15" i="8"/>
  <c r="C14" i="8" s="1"/>
  <c r="H13" i="8"/>
  <c r="G13" i="8"/>
  <c r="H12" i="8"/>
  <c r="G12" i="8"/>
  <c r="H11" i="8"/>
  <c r="G11" i="8"/>
  <c r="F10" i="8"/>
  <c r="F9" i="8" s="1"/>
  <c r="E10" i="8"/>
  <c r="G10" i="8" s="1"/>
  <c r="D10" i="8"/>
  <c r="C10" i="8"/>
  <c r="D9" i="8"/>
  <c r="C9" i="8"/>
  <c r="H92" i="10" l="1"/>
  <c r="G92" i="10"/>
  <c r="E152" i="10"/>
  <c r="G8" i="9"/>
  <c r="H8" i="9"/>
  <c r="H93" i="9"/>
  <c r="G93" i="9"/>
  <c r="E92" i="9"/>
  <c r="E65" i="8"/>
  <c r="G65" i="8" s="1"/>
  <c r="H60" i="8"/>
  <c r="E39" i="8"/>
  <c r="H40" i="8"/>
  <c r="G15" i="8"/>
  <c r="D93" i="8"/>
  <c r="D92" i="8" s="1"/>
  <c r="G94" i="8"/>
  <c r="F38" i="8"/>
  <c r="F8" i="8"/>
  <c r="F147" i="8" s="1"/>
  <c r="D8" i="8"/>
  <c r="D147" i="8" s="1"/>
  <c r="H65" i="8"/>
  <c r="F93" i="8"/>
  <c r="F92" i="8" s="1"/>
  <c r="C8" i="8"/>
  <c r="C147" i="8" s="1"/>
  <c r="G14" i="8"/>
  <c r="G39" i="8"/>
  <c r="G20" i="8"/>
  <c r="H15" i="8"/>
  <c r="H21" i="8"/>
  <c r="H10" i="8"/>
  <c r="H14" i="8"/>
  <c r="H20" i="8"/>
  <c r="H29" i="8"/>
  <c r="H33" i="8"/>
  <c r="D39" i="8"/>
  <c r="D38" i="8" s="1"/>
  <c r="H39" i="8"/>
  <c r="H51" i="8"/>
  <c r="H66" i="8"/>
  <c r="H82" i="8"/>
  <c r="H84" i="8"/>
  <c r="H87" i="8"/>
  <c r="H94" i="8"/>
  <c r="H106" i="8"/>
  <c r="E118" i="8"/>
  <c r="G119" i="8"/>
  <c r="G137" i="8"/>
  <c r="E9" i="8"/>
  <c r="E32" i="8"/>
  <c r="E38" i="8"/>
  <c r="E50" i="8"/>
  <c r="E97" i="8"/>
  <c r="E97" i="7"/>
  <c r="D97" i="7"/>
  <c r="G100" i="7"/>
  <c r="H100" i="7"/>
  <c r="H152" i="10" l="1"/>
  <c r="G152" i="10"/>
  <c r="G92" i="9"/>
  <c r="H92" i="9"/>
  <c r="E149" i="9"/>
  <c r="H97" i="8"/>
  <c r="G97" i="8"/>
  <c r="H32" i="8"/>
  <c r="G32" i="8"/>
  <c r="E93" i="8"/>
  <c r="E8" i="8"/>
  <c r="H9" i="8"/>
  <c r="G9" i="8"/>
  <c r="H118" i="8"/>
  <c r="G118" i="8"/>
  <c r="H50" i="8"/>
  <c r="G50" i="8"/>
  <c r="H38" i="8"/>
  <c r="G38" i="8"/>
  <c r="G112" i="7"/>
  <c r="H149" i="9" l="1"/>
  <c r="G149" i="9"/>
  <c r="G8" i="8"/>
  <c r="H8" i="8"/>
  <c r="H93" i="8"/>
  <c r="G93" i="8"/>
  <c r="E92" i="8"/>
  <c r="D105" i="7"/>
  <c r="E105" i="7"/>
  <c r="G92" i="8" l="1"/>
  <c r="H92" i="8"/>
  <c r="E147" i="8"/>
  <c r="H143" i="7"/>
  <c r="H142" i="7"/>
  <c r="F141" i="7"/>
  <c r="E141" i="7"/>
  <c r="H141" i="7" s="1"/>
  <c r="H140" i="7"/>
  <c r="H139" i="7"/>
  <c r="G139" i="7"/>
  <c r="G138" i="7" s="1"/>
  <c r="H138" i="7"/>
  <c r="F138" i="7"/>
  <c r="E138" i="7"/>
  <c r="D138" i="7"/>
  <c r="C138" i="7"/>
  <c r="H137" i="7"/>
  <c r="G137" i="7"/>
  <c r="G136" i="7" s="1"/>
  <c r="H136" i="7"/>
  <c r="F136" i="7"/>
  <c r="E136" i="7"/>
  <c r="D136" i="7"/>
  <c r="C136" i="7"/>
  <c r="H135" i="7"/>
  <c r="G135" i="7"/>
  <c r="F134" i="7"/>
  <c r="F115" i="7" s="1"/>
  <c r="E134" i="7"/>
  <c r="H134" i="7" s="1"/>
  <c r="D134" i="7"/>
  <c r="C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F116" i="7"/>
  <c r="E116" i="7"/>
  <c r="H116" i="7" s="1"/>
  <c r="D116" i="7"/>
  <c r="D115" i="7" s="1"/>
  <c r="C116" i="7"/>
  <c r="C115" i="7"/>
  <c r="H114" i="7"/>
  <c r="H112" i="7"/>
  <c r="H111" i="7"/>
  <c r="G111" i="7"/>
  <c r="H109" i="7"/>
  <c r="G109" i="7"/>
  <c r="H108" i="7"/>
  <c r="G108" i="7"/>
  <c r="H107" i="7"/>
  <c r="G107" i="7"/>
  <c r="H106" i="7"/>
  <c r="G106" i="7"/>
  <c r="F105" i="7"/>
  <c r="F97" i="7" s="1"/>
  <c r="G105" i="7"/>
  <c r="C105" i="7"/>
  <c r="H104" i="7"/>
  <c r="G104" i="7"/>
  <c r="H103" i="7"/>
  <c r="G103" i="7"/>
  <c r="H102" i="7"/>
  <c r="H101" i="7"/>
  <c r="H99" i="7"/>
  <c r="G99" i="7"/>
  <c r="H98" i="7"/>
  <c r="G98" i="7"/>
  <c r="C97" i="7"/>
  <c r="H96" i="7"/>
  <c r="G96" i="7"/>
  <c r="H95" i="7"/>
  <c r="G95" i="7"/>
  <c r="F94" i="7"/>
  <c r="E94" i="7"/>
  <c r="G94" i="7" s="1"/>
  <c r="D94" i="7"/>
  <c r="C94" i="7"/>
  <c r="C93" i="7" s="1"/>
  <c r="C92" i="7" s="1"/>
  <c r="H91" i="7"/>
  <c r="G91" i="7"/>
  <c r="H89" i="7"/>
  <c r="G89" i="7"/>
  <c r="H88" i="7"/>
  <c r="G88" i="7"/>
  <c r="F87" i="7"/>
  <c r="E87" i="7"/>
  <c r="G87" i="7" s="1"/>
  <c r="D87" i="7"/>
  <c r="C87" i="7"/>
  <c r="H86" i="7"/>
  <c r="G86" i="7"/>
  <c r="F84" i="7"/>
  <c r="E84" i="7"/>
  <c r="G84" i="7" s="1"/>
  <c r="D84" i="7"/>
  <c r="C84" i="7"/>
  <c r="H83" i="7"/>
  <c r="G83" i="7"/>
  <c r="H82" i="7"/>
  <c r="G82" i="7"/>
  <c r="E82" i="7"/>
  <c r="D82" i="7"/>
  <c r="C82" i="7"/>
  <c r="H81" i="7"/>
  <c r="G81" i="7"/>
  <c r="E80" i="7"/>
  <c r="D80" i="7"/>
  <c r="C80" i="7"/>
  <c r="H79" i="7"/>
  <c r="G79" i="7"/>
  <c r="E78" i="7"/>
  <c r="H78" i="7" s="1"/>
  <c r="D78" i="7"/>
  <c r="C78" i="7"/>
  <c r="H77" i="7"/>
  <c r="G77" i="7"/>
  <c r="E76" i="7"/>
  <c r="H75" i="7" s="1"/>
  <c r="D76" i="7"/>
  <c r="C76" i="7"/>
  <c r="G75" i="7"/>
  <c r="E74" i="7"/>
  <c r="H74" i="7" s="1"/>
  <c r="D74" i="7"/>
  <c r="C74" i="7"/>
  <c r="H73" i="7"/>
  <c r="G73" i="7"/>
  <c r="E72" i="7"/>
  <c r="D72" i="7"/>
  <c r="C72" i="7"/>
  <c r="E70" i="7"/>
  <c r="D70" i="7"/>
  <c r="C70" i="7"/>
  <c r="H69" i="7"/>
  <c r="G69" i="7"/>
  <c r="E68" i="7"/>
  <c r="D68" i="7"/>
  <c r="D65" i="7" s="1"/>
  <c r="C68" i="7"/>
  <c r="H67" i="7"/>
  <c r="G67" i="7"/>
  <c r="H66" i="7"/>
  <c r="G66" i="7"/>
  <c r="E66" i="7"/>
  <c r="D66" i="7"/>
  <c r="C66" i="7"/>
  <c r="C65" i="7"/>
  <c r="H64" i="7"/>
  <c r="G64" i="7"/>
  <c r="H63" i="7"/>
  <c r="G63" i="7"/>
  <c r="H62" i="7"/>
  <c r="G62" i="7"/>
  <c r="H61" i="7"/>
  <c r="G61" i="7"/>
  <c r="F60" i="7"/>
  <c r="E60" i="7"/>
  <c r="G60" i="7" s="1"/>
  <c r="D60" i="7"/>
  <c r="C60" i="7"/>
  <c r="F57" i="7"/>
  <c r="F56" i="7" s="1"/>
  <c r="E57" i="7"/>
  <c r="E56" i="7" s="1"/>
  <c r="D57" i="7"/>
  <c r="D56" i="7"/>
  <c r="H55" i="7"/>
  <c r="H54" i="7"/>
  <c r="G54" i="7"/>
  <c r="H53" i="7"/>
  <c r="H52" i="7"/>
  <c r="G52" i="7"/>
  <c r="F51" i="7"/>
  <c r="E51" i="7"/>
  <c r="G51" i="7" s="1"/>
  <c r="D51" i="7"/>
  <c r="D50" i="7" s="1"/>
  <c r="C51" i="7"/>
  <c r="F50" i="7"/>
  <c r="C50" i="7"/>
  <c r="H49" i="7"/>
  <c r="G49" i="7"/>
  <c r="G48" i="7"/>
  <c r="F48" i="7"/>
  <c r="E48" i="7"/>
  <c r="H48" i="7" s="1"/>
  <c r="D48" i="7"/>
  <c r="C48" i="7"/>
  <c r="H47" i="7"/>
  <c r="G47" i="7"/>
  <c r="H46" i="7"/>
  <c r="G46" i="7"/>
  <c r="G45" i="7"/>
  <c r="G44" i="7"/>
  <c r="F44" i="7"/>
  <c r="E44" i="7"/>
  <c r="H44" i="7" s="1"/>
  <c r="H45" i="7" s="1"/>
  <c r="D44" i="7"/>
  <c r="C44" i="7"/>
  <c r="H43" i="7"/>
  <c r="G43" i="7"/>
  <c r="G42" i="7"/>
  <c r="F42" i="7"/>
  <c r="E42" i="7"/>
  <c r="H42" i="7" s="1"/>
  <c r="D42" i="7"/>
  <c r="C42" i="7"/>
  <c r="H41" i="7"/>
  <c r="G41" i="7"/>
  <c r="G40" i="7"/>
  <c r="F40" i="7"/>
  <c r="F39" i="7" s="1"/>
  <c r="F38" i="7" s="1"/>
  <c r="E40" i="7"/>
  <c r="H40" i="7" s="1"/>
  <c r="D40" i="7"/>
  <c r="C40" i="7"/>
  <c r="C39" i="7" s="1"/>
  <c r="C38" i="7" s="1"/>
  <c r="D39" i="7"/>
  <c r="D38" i="7" s="1"/>
  <c r="H37" i="7"/>
  <c r="G37" i="7"/>
  <c r="H36" i="7"/>
  <c r="G36" i="7"/>
  <c r="H35" i="7"/>
  <c r="G35" i="7"/>
  <c r="H34" i="7"/>
  <c r="G34" i="7"/>
  <c r="F33" i="7"/>
  <c r="E33" i="7"/>
  <c r="G33" i="7" s="1"/>
  <c r="D33" i="7"/>
  <c r="D32" i="7" s="1"/>
  <c r="C33" i="7"/>
  <c r="F32" i="7"/>
  <c r="C32" i="7"/>
  <c r="H31" i="7"/>
  <c r="G31" i="7"/>
  <c r="H30" i="7"/>
  <c r="G30" i="7"/>
  <c r="F29" i="7"/>
  <c r="E29" i="7"/>
  <c r="G29" i="7" s="1"/>
  <c r="D29" i="7"/>
  <c r="H29" i="7" s="1"/>
  <c r="C29" i="7"/>
  <c r="H28" i="7"/>
  <c r="G28" i="7"/>
  <c r="H27" i="7"/>
  <c r="H26" i="7"/>
  <c r="G26" i="7"/>
  <c r="H25" i="7"/>
  <c r="G25" i="7"/>
  <c r="H24" i="7"/>
  <c r="H23" i="7"/>
  <c r="G23" i="7"/>
  <c r="H22" i="7"/>
  <c r="G22" i="7"/>
  <c r="F21" i="7"/>
  <c r="F20" i="7" s="1"/>
  <c r="E21" i="7"/>
  <c r="E20" i="7" s="1"/>
  <c r="D21" i="7"/>
  <c r="C21" i="7"/>
  <c r="C20" i="7" s="1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C14" i="7" s="1"/>
  <c r="H13" i="7"/>
  <c r="G13" i="7"/>
  <c r="H12" i="7"/>
  <c r="G12" i="7"/>
  <c r="H11" i="7"/>
  <c r="G11" i="7"/>
  <c r="F10" i="7"/>
  <c r="F9" i="7" s="1"/>
  <c r="E10" i="7"/>
  <c r="G10" i="7" s="1"/>
  <c r="D10" i="7"/>
  <c r="C10" i="7"/>
  <c r="D9" i="7"/>
  <c r="C9" i="7"/>
  <c r="C8" i="7" s="1"/>
  <c r="C144" i="7" s="1"/>
  <c r="H147" i="8" l="1"/>
  <c r="G147" i="8"/>
  <c r="H87" i="7"/>
  <c r="H84" i="7"/>
  <c r="E65" i="7"/>
  <c r="H65" i="7" s="1"/>
  <c r="E39" i="7"/>
  <c r="G39" i="7" s="1"/>
  <c r="G21" i="7"/>
  <c r="H21" i="7"/>
  <c r="E14" i="7"/>
  <c r="H15" i="7"/>
  <c r="G97" i="7"/>
  <c r="H94" i="7"/>
  <c r="F93" i="7"/>
  <c r="F92" i="7" s="1"/>
  <c r="F8" i="7"/>
  <c r="F144" i="7" s="1"/>
  <c r="H10" i="7"/>
  <c r="D14" i="7"/>
  <c r="D20" i="7"/>
  <c r="G20" i="7" s="1"/>
  <c r="H20" i="7"/>
  <c r="E32" i="7"/>
  <c r="E38" i="7"/>
  <c r="E50" i="7"/>
  <c r="H60" i="7"/>
  <c r="H68" i="7"/>
  <c r="D93" i="7"/>
  <c r="D92" i="7" s="1"/>
  <c r="H97" i="7"/>
  <c r="H105" i="7"/>
  <c r="E115" i="7"/>
  <c r="G116" i="7"/>
  <c r="G134" i="7"/>
  <c r="H51" i="7"/>
  <c r="H33" i="7"/>
  <c r="G74" i="7"/>
  <c r="H39" i="7"/>
  <c r="E9" i="7"/>
  <c r="E97" i="6"/>
  <c r="D8" i="6"/>
  <c r="D56" i="6"/>
  <c r="D57" i="6"/>
  <c r="F57" i="6"/>
  <c r="F56" i="6"/>
  <c r="E57" i="6"/>
  <c r="H14" i="7" l="1"/>
  <c r="G65" i="7"/>
  <c r="H115" i="7"/>
  <c r="G115" i="7"/>
  <c r="E93" i="7"/>
  <c r="H32" i="7"/>
  <c r="G32" i="7"/>
  <c r="E8" i="7"/>
  <c r="H9" i="7"/>
  <c r="G9" i="7"/>
  <c r="D8" i="7"/>
  <c r="D144" i="7" s="1"/>
  <c r="H50" i="7"/>
  <c r="G50" i="7"/>
  <c r="G14" i="7"/>
  <c r="H38" i="7"/>
  <c r="G38" i="7"/>
  <c r="H142" i="6"/>
  <c r="H141" i="6"/>
  <c r="F140" i="6"/>
  <c r="E140" i="6"/>
  <c r="H140" i="6" s="1"/>
  <c r="H139" i="6"/>
  <c r="H138" i="6"/>
  <c r="G138" i="6"/>
  <c r="G137" i="6" s="1"/>
  <c r="H137" i="6"/>
  <c r="F137" i="6"/>
  <c r="E137" i="6"/>
  <c r="D137" i="6"/>
  <c r="C137" i="6"/>
  <c r="H136" i="6"/>
  <c r="H135" i="6" s="1"/>
  <c r="G136" i="6"/>
  <c r="G135" i="6" s="1"/>
  <c r="F135" i="6"/>
  <c r="E135" i="6"/>
  <c r="D135" i="6"/>
  <c r="C135" i="6"/>
  <c r="H134" i="6"/>
  <c r="G134" i="6"/>
  <c r="F133" i="6"/>
  <c r="E133" i="6"/>
  <c r="H133" i="6" s="1"/>
  <c r="D133" i="6"/>
  <c r="C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F115" i="6"/>
  <c r="F114" i="6" s="1"/>
  <c r="E115" i="6"/>
  <c r="D115" i="6"/>
  <c r="D114" i="6" s="1"/>
  <c r="C115" i="6"/>
  <c r="C114" i="6"/>
  <c r="H113" i="6"/>
  <c r="H111" i="6"/>
  <c r="G111" i="6"/>
  <c r="H110" i="6"/>
  <c r="G110" i="6"/>
  <c r="H108" i="6"/>
  <c r="G108" i="6"/>
  <c r="H107" i="6"/>
  <c r="G107" i="6"/>
  <c r="H106" i="6"/>
  <c r="G106" i="6"/>
  <c r="H105" i="6"/>
  <c r="G105" i="6"/>
  <c r="F104" i="6"/>
  <c r="F97" i="6" s="1"/>
  <c r="E104" i="6"/>
  <c r="D104" i="6"/>
  <c r="D97" i="6" s="1"/>
  <c r="C104" i="6"/>
  <c r="H103" i="6"/>
  <c r="G103" i="6"/>
  <c r="H102" i="6"/>
  <c r="G102" i="6"/>
  <c r="H101" i="6"/>
  <c r="H100" i="6"/>
  <c r="H99" i="6"/>
  <c r="G99" i="6"/>
  <c r="H98" i="6"/>
  <c r="G98" i="6"/>
  <c r="C97" i="6"/>
  <c r="H96" i="6"/>
  <c r="G96" i="6"/>
  <c r="H95" i="6"/>
  <c r="G95" i="6"/>
  <c r="F94" i="6"/>
  <c r="E94" i="6"/>
  <c r="D94" i="6"/>
  <c r="C94" i="6"/>
  <c r="C93" i="6" s="1"/>
  <c r="C92" i="6" s="1"/>
  <c r="H91" i="6"/>
  <c r="G91" i="6"/>
  <c r="H89" i="6"/>
  <c r="G89" i="6"/>
  <c r="H88" i="6"/>
  <c r="G88" i="6"/>
  <c r="F87" i="6"/>
  <c r="E87" i="6"/>
  <c r="D87" i="6"/>
  <c r="C87" i="6"/>
  <c r="H86" i="6"/>
  <c r="G86" i="6"/>
  <c r="F84" i="6"/>
  <c r="E84" i="6"/>
  <c r="D84" i="6"/>
  <c r="C84" i="6"/>
  <c r="H83" i="6"/>
  <c r="G83" i="6"/>
  <c r="H82" i="6"/>
  <c r="G82" i="6"/>
  <c r="E82" i="6"/>
  <c r="D82" i="6"/>
  <c r="C82" i="6"/>
  <c r="H81" i="6"/>
  <c r="G81" i="6"/>
  <c r="E80" i="6"/>
  <c r="D80" i="6"/>
  <c r="C80" i="6"/>
  <c r="H79" i="6"/>
  <c r="G79" i="6"/>
  <c r="E78" i="6"/>
  <c r="H78" i="6" s="1"/>
  <c r="D78" i="6"/>
  <c r="C78" i="6"/>
  <c r="H77" i="6"/>
  <c r="G77" i="6"/>
  <c r="E76" i="6"/>
  <c r="D76" i="6"/>
  <c r="C76" i="6"/>
  <c r="H75" i="6"/>
  <c r="G75" i="6"/>
  <c r="G74" i="6"/>
  <c r="E74" i="6"/>
  <c r="H74" i="6" s="1"/>
  <c r="D74" i="6"/>
  <c r="C74" i="6"/>
  <c r="H73" i="6"/>
  <c r="G73" i="6"/>
  <c r="E72" i="6"/>
  <c r="D72" i="6"/>
  <c r="C72" i="6"/>
  <c r="E70" i="6"/>
  <c r="D70" i="6"/>
  <c r="C70" i="6"/>
  <c r="H69" i="6"/>
  <c r="G69" i="6"/>
  <c r="E68" i="6"/>
  <c r="H68" i="6" s="1"/>
  <c r="D68" i="6"/>
  <c r="C68" i="6"/>
  <c r="H67" i="6"/>
  <c r="G67" i="6"/>
  <c r="H66" i="6"/>
  <c r="G66" i="6"/>
  <c r="E66" i="6"/>
  <c r="D66" i="6"/>
  <c r="C66" i="6"/>
  <c r="C65" i="6" s="1"/>
  <c r="H64" i="6"/>
  <c r="G64" i="6"/>
  <c r="H63" i="6"/>
  <c r="G63" i="6"/>
  <c r="H62" i="6"/>
  <c r="G62" i="6"/>
  <c r="H61" i="6"/>
  <c r="G61" i="6"/>
  <c r="F60" i="6"/>
  <c r="E60" i="6"/>
  <c r="G60" i="6" s="1"/>
  <c r="D60" i="6"/>
  <c r="C60" i="6"/>
  <c r="E56" i="6"/>
  <c r="H55" i="6"/>
  <c r="G55" i="6"/>
  <c r="H54" i="6"/>
  <c r="G54" i="6"/>
  <c r="H53" i="6"/>
  <c r="H52" i="6"/>
  <c r="G52" i="6"/>
  <c r="F51" i="6"/>
  <c r="E51" i="6"/>
  <c r="H51" i="6" s="1"/>
  <c r="D51" i="6"/>
  <c r="D50" i="6" s="1"/>
  <c r="C51" i="6"/>
  <c r="F50" i="6"/>
  <c r="C50" i="6"/>
  <c r="H49" i="6"/>
  <c r="G49" i="6"/>
  <c r="G48" i="6"/>
  <c r="F48" i="6"/>
  <c r="E48" i="6"/>
  <c r="H48" i="6" s="1"/>
  <c r="D48" i="6"/>
  <c r="C48" i="6"/>
  <c r="H47" i="6"/>
  <c r="G47" i="6"/>
  <c r="H46" i="6"/>
  <c r="G46" i="6"/>
  <c r="G45" i="6"/>
  <c r="G44" i="6"/>
  <c r="F44" i="6"/>
  <c r="E44" i="6"/>
  <c r="H44" i="6" s="1"/>
  <c r="H45" i="6" s="1"/>
  <c r="D44" i="6"/>
  <c r="C44" i="6"/>
  <c r="H43" i="6"/>
  <c r="G43" i="6"/>
  <c r="G42" i="6" s="1"/>
  <c r="F42" i="6"/>
  <c r="E42" i="6"/>
  <c r="D42" i="6"/>
  <c r="D39" i="6" s="1"/>
  <c r="D38" i="6" s="1"/>
  <c r="C42" i="6"/>
  <c r="H41" i="6"/>
  <c r="G41" i="6"/>
  <c r="G40" i="6"/>
  <c r="F40" i="6"/>
  <c r="E40" i="6"/>
  <c r="H40" i="6" s="1"/>
  <c r="D40" i="6"/>
  <c r="C40" i="6"/>
  <c r="C39" i="6" s="1"/>
  <c r="C38" i="6" s="1"/>
  <c r="H37" i="6"/>
  <c r="G37" i="6"/>
  <c r="H36" i="6"/>
  <c r="G36" i="6"/>
  <c r="H35" i="6"/>
  <c r="G35" i="6"/>
  <c r="H34" i="6"/>
  <c r="G34" i="6"/>
  <c r="F33" i="6"/>
  <c r="E33" i="6"/>
  <c r="H33" i="6" s="1"/>
  <c r="D33" i="6"/>
  <c r="D32" i="6" s="1"/>
  <c r="C33" i="6"/>
  <c r="F32" i="6"/>
  <c r="C32" i="6"/>
  <c r="H31" i="6"/>
  <c r="G31" i="6"/>
  <c r="H30" i="6"/>
  <c r="G30" i="6"/>
  <c r="F29" i="6"/>
  <c r="E29" i="6"/>
  <c r="H29" i="6" s="1"/>
  <c r="D29" i="6"/>
  <c r="C29" i="6"/>
  <c r="H28" i="6"/>
  <c r="G28" i="6"/>
  <c r="H27" i="6"/>
  <c r="H26" i="6"/>
  <c r="G26" i="6"/>
  <c r="H25" i="6"/>
  <c r="G25" i="6"/>
  <c r="H24" i="6"/>
  <c r="G24" i="6"/>
  <c r="H23" i="6"/>
  <c r="G23" i="6"/>
  <c r="H22" i="6"/>
  <c r="G22" i="6"/>
  <c r="F21" i="6"/>
  <c r="F20" i="6" s="1"/>
  <c r="E21" i="6"/>
  <c r="E20" i="6" s="1"/>
  <c r="D21" i="6"/>
  <c r="H21" i="6" s="1"/>
  <c r="C21" i="6"/>
  <c r="C20" i="6" s="1"/>
  <c r="H19" i="6"/>
  <c r="G19" i="6"/>
  <c r="H18" i="6"/>
  <c r="G18" i="6"/>
  <c r="H17" i="6"/>
  <c r="G17" i="6"/>
  <c r="H16" i="6"/>
  <c r="G16" i="6"/>
  <c r="F15" i="6"/>
  <c r="E15" i="6"/>
  <c r="D15" i="6"/>
  <c r="C15" i="6"/>
  <c r="C14" i="6" s="1"/>
  <c r="F14" i="6"/>
  <c r="E14" i="6"/>
  <c r="H13" i="6"/>
  <c r="G13" i="6"/>
  <c r="H12" i="6"/>
  <c r="G12" i="6"/>
  <c r="H11" i="6"/>
  <c r="G11" i="6"/>
  <c r="F10" i="6"/>
  <c r="F9" i="6" s="1"/>
  <c r="E10" i="6"/>
  <c r="D10" i="6"/>
  <c r="D9" i="6" s="1"/>
  <c r="C10" i="6"/>
  <c r="C9" i="6"/>
  <c r="G93" i="7" l="1"/>
  <c r="E92" i="7"/>
  <c r="H93" i="7"/>
  <c r="G8" i="7"/>
  <c r="H8" i="7"/>
  <c r="H94" i="6"/>
  <c r="H87" i="6"/>
  <c r="H84" i="6"/>
  <c r="E65" i="6"/>
  <c r="H65" i="6" s="1"/>
  <c r="E39" i="6"/>
  <c r="G39" i="6" s="1"/>
  <c r="G15" i="6"/>
  <c r="H115" i="6"/>
  <c r="G104" i="6"/>
  <c r="G97" i="6"/>
  <c r="D65" i="6"/>
  <c r="H42" i="6"/>
  <c r="G10" i="6"/>
  <c r="F93" i="6"/>
  <c r="F92" i="6" s="1"/>
  <c r="F39" i="6"/>
  <c r="F38" i="6" s="1"/>
  <c r="F8" i="6" s="1"/>
  <c r="F143" i="6" s="1"/>
  <c r="C8" i="6"/>
  <c r="C143" i="6" s="1"/>
  <c r="H15" i="6"/>
  <c r="H10" i="6"/>
  <c r="D14" i="6"/>
  <c r="G14" i="6" s="1"/>
  <c r="D20" i="6"/>
  <c r="H20" i="6" s="1"/>
  <c r="G29" i="6"/>
  <c r="E32" i="6"/>
  <c r="G33" i="6"/>
  <c r="E50" i="6"/>
  <c r="G51" i="6"/>
  <c r="H60" i="6"/>
  <c r="D93" i="6"/>
  <c r="D92" i="6" s="1"/>
  <c r="H97" i="6"/>
  <c r="H104" i="6"/>
  <c r="E114" i="6"/>
  <c r="G115" i="6"/>
  <c r="G133" i="6"/>
  <c r="G21" i="6"/>
  <c r="G84" i="6"/>
  <c r="G87" i="6"/>
  <c r="G94" i="6"/>
  <c r="E9" i="6"/>
  <c r="E57" i="5"/>
  <c r="E56" i="5" s="1"/>
  <c r="H92" i="7" l="1"/>
  <c r="G92" i="7"/>
  <c r="E144" i="7"/>
  <c r="G65" i="6"/>
  <c r="E38" i="6"/>
  <c r="G38" i="6" s="1"/>
  <c r="H39" i="6"/>
  <c r="G20" i="6"/>
  <c r="H114" i="6"/>
  <c r="G114" i="6"/>
  <c r="E93" i="6"/>
  <c r="D143" i="6"/>
  <c r="G9" i="6"/>
  <c r="H9" i="6"/>
  <c r="H50" i="6"/>
  <c r="G50" i="6"/>
  <c r="H32" i="6"/>
  <c r="G32" i="6"/>
  <c r="H14" i="6"/>
  <c r="H141" i="5"/>
  <c r="H140" i="5"/>
  <c r="H139" i="5"/>
  <c r="F139" i="5"/>
  <c r="E139" i="5"/>
  <c r="H138" i="5"/>
  <c r="H137" i="5"/>
  <c r="H136" i="5" s="1"/>
  <c r="G137" i="5"/>
  <c r="G136" i="5" s="1"/>
  <c r="F136" i="5"/>
  <c r="E136" i="5"/>
  <c r="D136" i="5"/>
  <c r="C136" i="5"/>
  <c r="H135" i="5"/>
  <c r="H134" i="5" s="1"/>
  <c r="G135" i="5"/>
  <c r="G134" i="5" s="1"/>
  <c r="F134" i="5"/>
  <c r="E134" i="5"/>
  <c r="D134" i="5"/>
  <c r="C134" i="5"/>
  <c r="H133" i="5"/>
  <c r="G133" i="5"/>
  <c r="F132" i="5"/>
  <c r="E132" i="5"/>
  <c r="H132" i="5" s="1"/>
  <c r="D132" i="5"/>
  <c r="C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F114" i="5"/>
  <c r="F113" i="5" s="1"/>
  <c r="E114" i="5"/>
  <c r="H114" i="5" s="1"/>
  <c r="D114" i="5"/>
  <c r="C114" i="5"/>
  <c r="D113" i="5"/>
  <c r="C113" i="5"/>
  <c r="C92" i="5" s="1"/>
  <c r="C91" i="5" s="1"/>
  <c r="H112" i="5"/>
  <c r="H110" i="5"/>
  <c r="G110" i="5"/>
  <c r="H109" i="5"/>
  <c r="G109" i="5"/>
  <c r="H107" i="5"/>
  <c r="G107" i="5"/>
  <c r="H106" i="5"/>
  <c r="G106" i="5"/>
  <c r="H105" i="5"/>
  <c r="G105" i="5"/>
  <c r="H104" i="5"/>
  <c r="G104" i="5"/>
  <c r="G103" i="5"/>
  <c r="F103" i="5"/>
  <c r="E103" i="5"/>
  <c r="H103" i="5" s="1"/>
  <c r="D103" i="5"/>
  <c r="C103" i="5"/>
  <c r="H102" i="5"/>
  <c r="G102" i="5"/>
  <c r="H101" i="5"/>
  <c r="G101" i="5"/>
  <c r="H100" i="5"/>
  <c r="H99" i="5"/>
  <c r="H98" i="5"/>
  <c r="G98" i="5"/>
  <c r="H97" i="5"/>
  <c r="G97" i="5"/>
  <c r="F96" i="5"/>
  <c r="E96" i="5"/>
  <c r="H96" i="5" s="1"/>
  <c r="D96" i="5"/>
  <c r="C96" i="5"/>
  <c r="H95" i="5"/>
  <c r="G95" i="5"/>
  <c r="H94" i="5"/>
  <c r="G94" i="5"/>
  <c r="F93" i="5"/>
  <c r="E93" i="5"/>
  <c r="G93" i="5" s="1"/>
  <c r="D93" i="5"/>
  <c r="C93" i="5"/>
  <c r="H90" i="5"/>
  <c r="G90" i="5"/>
  <c r="H88" i="5"/>
  <c r="G88" i="5"/>
  <c r="H87" i="5"/>
  <c r="G87" i="5"/>
  <c r="F86" i="5"/>
  <c r="E86" i="5"/>
  <c r="G86" i="5" s="1"/>
  <c r="D86" i="5"/>
  <c r="H86" i="5" s="1"/>
  <c r="C86" i="5"/>
  <c r="H85" i="5"/>
  <c r="G85" i="5"/>
  <c r="F83" i="5"/>
  <c r="E83" i="5"/>
  <c r="G83" i="5" s="1"/>
  <c r="D83" i="5"/>
  <c r="C83" i="5"/>
  <c r="H82" i="5"/>
  <c r="G82" i="5"/>
  <c r="E81" i="5"/>
  <c r="H81" i="5" s="1"/>
  <c r="D81" i="5"/>
  <c r="G81" i="5" s="1"/>
  <c r="C81" i="5"/>
  <c r="H80" i="5"/>
  <c r="G80" i="5"/>
  <c r="E79" i="5"/>
  <c r="D79" i="5"/>
  <c r="C79" i="5"/>
  <c r="H78" i="5"/>
  <c r="G78" i="5"/>
  <c r="H77" i="5"/>
  <c r="E77" i="5"/>
  <c r="D77" i="5"/>
  <c r="C77" i="5"/>
  <c r="H76" i="5"/>
  <c r="G76" i="5"/>
  <c r="E75" i="5"/>
  <c r="D75" i="5"/>
  <c r="C75" i="5"/>
  <c r="H74" i="5"/>
  <c r="G74" i="5"/>
  <c r="H73" i="5"/>
  <c r="G73" i="5"/>
  <c r="E73" i="5"/>
  <c r="D73" i="5"/>
  <c r="C73" i="5"/>
  <c r="H72" i="5"/>
  <c r="G72" i="5"/>
  <c r="E71" i="5"/>
  <c r="D71" i="5"/>
  <c r="C71" i="5"/>
  <c r="E69" i="5"/>
  <c r="D69" i="5"/>
  <c r="C69" i="5"/>
  <c r="H68" i="5"/>
  <c r="G68" i="5"/>
  <c r="E67" i="5"/>
  <c r="H67" i="5" s="1"/>
  <c r="D67" i="5"/>
  <c r="C67" i="5"/>
  <c r="H66" i="5"/>
  <c r="G66" i="5"/>
  <c r="E65" i="5"/>
  <c r="H65" i="5" s="1"/>
  <c r="D65" i="5"/>
  <c r="C65" i="5"/>
  <c r="C64" i="5" s="1"/>
  <c r="D64" i="5"/>
  <c r="H63" i="5"/>
  <c r="G63" i="5"/>
  <c r="H62" i="5"/>
  <c r="G62" i="5"/>
  <c r="H61" i="5"/>
  <c r="G61" i="5"/>
  <c r="H60" i="5"/>
  <c r="G60" i="5"/>
  <c r="F59" i="5"/>
  <c r="E59" i="5"/>
  <c r="H59" i="5" s="1"/>
  <c r="D59" i="5"/>
  <c r="C59" i="5"/>
  <c r="H55" i="5"/>
  <c r="G55" i="5"/>
  <c r="H54" i="5"/>
  <c r="G54" i="5"/>
  <c r="H53" i="5"/>
  <c r="H52" i="5"/>
  <c r="G52" i="5"/>
  <c r="F51" i="5"/>
  <c r="F50" i="5" s="1"/>
  <c r="E51" i="5"/>
  <c r="G51" i="5" s="1"/>
  <c r="D51" i="5"/>
  <c r="H51" i="5" s="1"/>
  <c r="C51" i="5"/>
  <c r="C50" i="5" s="1"/>
  <c r="H49" i="5"/>
  <c r="G49" i="5"/>
  <c r="F48" i="5"/>
  <c r="E48" i="5"/>
  <c r="H48" i="5" s="1"/>
  <c r="D48" i="5"/>
  <c r="C48" i="5"/>
  <c r="H47" i="5"/>
  <c r="G47" i="5"/>
  <c r="H46" i="5"/>
  <c r="G46" i="5"/>
  <c r="G45" i="5"/>
  <c r="G44" i="5" s="1"/>
  <c r="F44" i="5"/>
  <c r="E44" i="5"/>
  <c r="H44" i="5" s="1"/>
  <c r="H45" i="5" s="1"/>
  <c r="D44" i="5"/>
  <c r="C44" i="5"/>
  <c r="H43" i="5"/>
  <c r="G43" i="5"/>
  <c r="G42" i="5" s="1"/>
  <c r="F42" i="5"/>
  <c r="E42" i="5"/>
  <c r="H42" i="5" s="1"/>
  <c r="D42" i="5"/>
  <c r="C42" i="5"/>
  <c r="H41" i="5"/>
  <c r="G41" i="5"/>
  <c r="F40" i="5"/>
  <c r="E40" i="5"/>
  <c r="H40" i="5" s="1"/>
  <c r="D40" i="5"/>
  <c r="C40" i="5"/>
  <c r="D39" i="5"/>
  <c r="D38" i="5" s="1"/>
  <c r="C39" i="5"/>
  <c r="C38" i="5" s="1"/>
  <c r="H37" i="5"/>
  <c r="G37" i="5"/>
  <c r="H36" i="5"/>
  <c r="G36" i="5"/>
  <c r="H35" i="5"/>
  <c r="G35" i="5"/>
  <c r="H34" i="5"/>
  <c r="G34" i="5"/>
  <c r="G33" i="5"/>
  <c r="F33" i="5"/>
  <c r="F32" i="5" s="1"/>
  <c r="E33" i="5"/>
  <c r="E32" i="5" s="1"/>
  <c r="D33" i="5"/>
  <c r="H33" i="5" s="1"/>
  <c r="C33" i="5"/>
  <c r="C32" i="5" s="1"/>
  <c r="H31" i="5"/>
  <c r="G31" i="5"/>
  <c r="H30" i="5"/>
  <c r="G30" i="5"/>
  <c r="F29" i="5"/>
  <c r="E29" i="5"/>
  <c r="G29" i="5" s="1"/>
  <c r="D29" i="5"/>
  <c r="C29" i="5"/>
  <c r="H28" i="5"/>
  <c r="G28" i="5"/>
  <c r="H27" i="5"/>
  <c r="H26" i="5"/>
  <c r="G26" i="5"/>
  <c r="H25" i="5"/>
  <c r="G25" i="5"/>
  <c r="H24" i="5"/>
  <c r="G24" i="5"/>
  <c r="H23" i="5"/>
  <c r="G23" i="5"/>
  <c r="H22" i="5"/>
  <c r="G22" i="5"/>
  <c r="G21" i="5"/>
  <c r="F21" i="5"/>
  <c r="F20" i="5" s="1"/>
  <c r="E21" i="5"/>
  <c r="H21" i="5" s="1"/>
  <c r="D21" i="5"/>
  <c r="C21" i="5"/>
  <c r="C20" i="5" s="1"/>
  <c r="D20" i="5"/>
  <c r="H19" i="5"/>
  <c r="G19" i="5"/>
  <c r="H18" i="5"/>
  <c r="G18" i="5"/>
  <c r="H17" i="5"/>
  <c r="G17" i="5"/>
  <c r="H16" i="5"/>
  <c r="G16" i="5"/>
  <c r="G15" i="5"/>
  <c r="F15" i="5"/>
  <c r="F14" i="5" s="1"/>
  <c r="E15" i="5"/>
  <c r="H15" i="5" s="1"/>
  <c r="D15" i="5"/>
  <c r="C15" i="5"/>
  <c r="C14" i="5" s="1"/>
  <c r="E14" i="5"/>
  <c r="G14" i="5" s="1"/>
  <c r="D14" i="5"/>
  <c r="H13" i="5"/>
  <c r="G13" i="5"/>
  <c r="H12" i="5"/>
  <c r="G12" i="5"/>
  <c r="H11" i="5"/>
  <c r="G11" i="5"/>
  <c r="F10" i="5"/>
  <c r="F9" i="5" s="1"/>
  <c r="E10" i="5"/>
  <c r="G10" i="5" s="1"/>
  <c r="D10" i="5"/>
  <c r="H10" i="5" s="1"/>
  <c r="C10" i="5"/>
  <c r="C9" i="5" s="1"/>
  <c r="C8" i="5" s="1"/>
  <c r="C142" i="5" s="1"/>
  <c r="E9" i="5"/>
  <c r="H144" i="7" l="1"/>
  <c r="G144" i="7"/>
  <c r="H38" i="6"/>
  <c r="E8" i="6"/>
  <c r="H8" i="6" s="1"/>
  <c r="G93" i="6"/>
  <c r="E92" i="6"/>
  <c r="H93" i="6"/>
  <c r="G96" i="5"/>
  <c r="H93" i="5"/>
  <c r="H83" i="5"/>
  <c r="E64" i="5"/>
  <c r="H64" i="5" s="1"/>
  <c r="G65" i="5"/>
  <c r="G59" i="5"/>
  <c r="E50" i="5"/>
  <c r="H29" i="5"/>
  <c r="E20" i="5"/>
  <c r="G20" i="5" s="1"/>
  <c r="H14" i="5"/>
  <c r="F92" i="5"/>
  <c r="F91" i="5" s="1"/>
  <c r="F39" i="5"/>
  <c r="F38" i="5" s="1"/>
  <c r="H50" i="5"/>
  <c r="F8" i="5"/>
  <c r="D9" i="5"/>
  <c r="E39" i="5"/>
  <c r="G40" i="5"/>
  <c r="G48" i="5"/>
  <c r="G50" i="5"/>
  <c r="G64" i="5"/>
  <c r="D92" i="5"/>
  <c r="D91" i="5" s="1"/>
  <c r="E113" i="5"/>
  <c r="E92" i="5" s="1"/>
  <c r="G114" i="5"/>
  <c r="G132" i="5"/>
  <c r="D32" i="5"/>
  <c r="H32" i="5" s="1"/>
  <c r="D50" i="5"/>
  <c r="H138" i="4"/>
  <c r="H137" i="4"/>
  <c r="F136" i="4"/>
  <c r="E136" i="4"/>
  <c r="H136" i="4" s="1"/>
  <c r="H135" i="4"/>
  <c r="H134" i="4"/>
  <c r="G134" i="4"/>
  <c r="G133" i="4" s="1"/>
  <c r="H133" i="4"/>
  <c r="F133" i="4"/>
  <c r="E133" i="4"/>
  <c r="D133" i="4"/>
  <c r="C133" i="4"/>
  <c r="H132" i="4"/>
  <c r="G132" i="4"/>
  <c r="G131" i="4" s="1"/>
  <c r="H131" i="4"/>
  <c r="F131" i="4"/>
  <c r="E131" i="4"/>
  <c r="D131" i="4"/>
  <c r="C131" i="4"/>
  <c r="H130" i="4"/>
  <c r="G130" i="4"/>
  <c r="F129" i="4"/>
  <c r="E129" i="4"/>
  <c r="H129" i="4" s="1"/>
  <c r="D129" i="4"/>
  <c r="C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F111" i="4"/>
  <c r="E111" i="4"/>
  <c r="D111" i="4"/>
  <c r="D110" i="4" s="1"/>
  <c r="C111" i="4"/>
  <c r="C110" i="4"/>
  <c r="H109" i="4"/>
  <c r="H107" i="4"/>
  <c r="G107" i="4"/>
  <c r="H106" i="4"/>
  <c r="G106" i="4"/>
  <c r="H104" i="4"/>
  <c r="G104" i="4"/>
  <c r="H103" i="4"/>
  <c r="G103" i="4"/>
  <c r="H102" i="4"/>
  <c r="G102" i="4"/>
  <c r="H101" i="4"/>
  <c r="G101" i="4"/>
  <c r="F100" i="4"/>
  <c r="F93" i="4" s="1"/>
  <c r="E100" i="4"/>
  <c r="E93" i="4" s="1"/>
  <c r="D100" i="4"/>
  <c r="D93" i="4" s="1"/>
  <c r="C100" i="4"/>
  <c r="H99" i="4"/>
  <c r="G99" i="4"/>
  <c r="H98" i="4"/>
  <c r="G98" i="4"/>
  <c r="H97" i="4"/>
  <c r="H96" i="4"/>
  <c r="H95" i="4"/>
  <c r="G95" i="4"/>
  <c r="H94" i="4"/>
  <c r="G94" i="4"/>
  <c r="C93" i="4"/>
  <c r="H92" i="4"/>
  <c r="G92" i="4"/>
  <c r="H91" i="4"/>
  <c r="G91" i="4"/>
  <c r="F90" i="4"/>
  <c r="E90" i="4"/>
  <c r="D90" i="4"/>
  <c r="H90" i="4" s="1"/>
  <c r="C90" i="4"/>
  <c r="C89" i="4" s="1"/>
  <c r="C88" i="4" s="1"/>
  <c r="H87" i="4"/>
  <c r="G87" i="4"/>
  <c r="H85" i="4"/>
  <c r="G85" i="4"/>
  <c r="H84" i="4"/>
  <c r="G84" i="4"/>
  <c r="F83" i="4"/>
  <c r="E83" i="4"/>
  <c r="H83" i="4" s="1"/>
  <c r="D83" i="4"/>
  <c r="C83" i="4"/>
  <c r="H82" i="4"/>
  <c r="G82" i="4"/>
  <c r="H80" i="4"/>
  <c r="F80" i="4"/>
  <c r="E80" i="4"/>
  <c r="D80" i="4"/>
  <c r="G80" i="4" s="1"/>
  <c r="C80" i="4"/>
  <c r="H79" i="4"/>
  <c r="G79" i="4"/>
  <c r="H78" i="4"/>
  <c r="G78" i="4"/>
  <c r="E78" i="4"/>
  <c r="D78" i="4"/>
  <c r="C78" i="4"/>
  <c r="H77" i="4"/>
  <c r="G77" i="4"/>
  <c r="E76" i="4"/>
  <c r="D76" i="4"/>
  <c r="C76" i="4"/>
  <c r="H75" i="4"/>
  <c r="G75" i="4"/>
  <c r="H74" i="4"/>
  <c r="E74" i="4"/>
  <c r="D74" i="4"/>
  <c r="C74" i="4"/>
  <c r="H73" i="4"/>
  <c r="G73" i="4"/>
  <c r="E72" i="4"/>
  <c r="D72" i="4"/>
  <c r="C72" i="4"/>
  <c r="H71" i="4"/>
  <c r="G71" i="4"/>
  <c r="G70" i="4"/>
  <c r="E70" i="4"/>
  <c r="H70" i="4" s="1"/>
  <c r="D70" i="4"/>
  <c r="C70" i="4"/>
  <c r="H69" i="4"/>
  <c r="G69" i="4"/>
  <c r="E68" i="4"/>
  <c r="D68" i="4"/>
  <c r="C68" i="4"/>
  <c r="E66" i="4"/>
  <c r="D66" i="4"/>
  <c r="C66" i="4"/>
  <c r="H65" i="4"/>
  <c r="G65" i="4"/>
  <c r="E64" i="4"/>
  <c r="D64" i="4"/>
  <c r="C64" i="4"/>
  <c r="H63" i="4"/>
  <c r="G63" i="4"/>
  <c r="E62" i="4"/>
  <c r="H62" i="4" s="1"/>
  <c r="D62" i="4"/>
  <c r="C62" i="4"/>
  <c r="C61" i="4" s="1"/>
  <c r="D61" i="4"/>
  <c r="H60" i="4"/>
  <c r="G60" i="4"/>
  <c r="H59" i="4"/>
  <c r="G59" i="4"/>
  <c r="H58" i="4"/>
  <c r="G58" i="4"/>
  <c r="H57" i="4"/>
  <c r="G57" i="4"/>
  <c r="F56" i="4"/>
  <c r="E56" i="4"/>
  <c r="G56" i="4" s="1"/>
  <c r="D56" i="4"/>
  <c r="C56" i="4"/>
  <c r="H55" i="4"/>
  <c r="G55" i="4"/>
  <c r="H54" i="4"/>
  <c r="G54" i="4"/>
  <c r="H53" i="4"/>
  <c r="H52" i="4"/>
  <c r="G52" i="4"/>
  <c r="F51" i="4"/>
  <c r="F50" i="4" s="1"/>
  <c r="E51" i="4"/>
  <c r="H51" i="4" s="1"/>
  <c r="D51" i="4"/>
  <c r="C51" i="4"/>
  <c r="C50" i="4" s="1"/>
  <c r="D50" i="4"/>
  <c r="H49" i="4"/>
  <c r="G49" i="4"/>
  <c r="F48" i="4"/>
  <c r="E48" i="4"/>
  <c r="H48" i="4" s="1"/>
  <c r="D48" i="4"/>
  <c r="C48" i="4"/>
  <c r="H47" i="4"/>
  <c r="G47" i="4"/>
  <c r="H46" i="4"/>
  <c r="G46" i="4"/>
  <c r="G45" i="4"/>
  <c r="G44" i="4" s="1"/>
  <c r="F44" i="4"/>
  <c r="E44" i="4"/>
  <c r="H44" i="4" s="1"/>
  <c r="H45" i="4" s="1"/>
  <c r="D44" i="4"/>
  <c r="C44" i="4"/>
  <c r="H43" i="4"/>
  <c r="G43" i="4"/>
  <c r="G42" i="4" s="1"/>
  <c r="F42" i="4"/>
  <c r="E42" i="4"/>
  <c r="D42" i="4"/>
  <c r="C42" i="4"/>
  <c r="H41" i="4"/>
  <c r="G41" i="4"/>
  <c r="F40" i="4"/>
  <c r="E40" i="4"/>
  <c r="G40" i="4" s="1"/>
  <c r="D40" i="4"/>
  <c r="C40" i="4"/>
  <c r="C39" i="4"/>
  <c r="C38" i="4" s="1"/>
  <c r="H37" i="4"/>
  <c r="G37" i="4"/>
  <c r="H36" i="4"/>
  <c r="G36" i="4"/>
  <c r="H35" i="4"/>
  <c r="G35" i="4"/>
  <c r="H34" i="4"/>
  <c r="G34" i="4"/>
  <c r="G33" i="4"/>
  <c r="F33" i="4"/>
  <c r="F32" i="4" s="1"/>
  <c r="E33" i="4"/>
  <c r="H33" i="4" s="1"/>
  <c r="D33" i="4"/>
  <c r="C33" i="4"/>
  <c r="C32" i="4" s="1"/>
  <c r="D32" i="4"/>
  <c r="H31" i="4"/>
  <c r="G31" i="4"/>
  <c r="H30" i="4"/>
  <c r="G30" i="4"/>
  <c r="F29" i="4"/>
  <c r="E29" i="4"/>
  <c r="H29" i="4" s="1"/>
  <c r="D29" i="4"/>
  <c r="C29" i="4"/>
  <c r="H28" i="4"/>
  <c r="G28" i="4"/>
  <c r="H27" i="4"/>
  <c r="H26" i="4"/>
  <c r="G26" i="4"/>
  <c r="H25" i="4"/>
  <c r="G25" i="4"/>
  <c r="H24" i="4"/>
  <c r="G24" i="4"/>
  <c r="H23" i="4"/>
  <c r="G23" i="4"/>
  <c r="H22" i="4"/>
  <c r="G22" i="4"/>
  <c r="F21" i="4"/>
  <c r="F20" i="4" s="1"/>
  <c r="E21" i="4"/>
  <c r="G21" i="4" s="1"/>
  <c r="D21" i="4"/>
  <c r="C21" i="4"/>
  <c r="D20" i="4"/>
  <c r="C20" i="4"/>
  <c r="H19" i="4"/>
  <c r="G19" i="4"/>
  <c r="H18" i="4"/>
  <c r="G18" i="4"/>
  <c r="H17" i="4"/>
  <c r="G17" i="4"/>
  <c r="H16" i="4"/>
  <c r="G16" i="4"/>
  <c r="F15" i="4"/>
  <c r="F14" i="4" s="1"/>
  <c r="E15" i="4"/>
  <c r="G15" i="4" s="1"/>
  <c r="D15" i="4"/>
  <c r="C15" i="4"/>
  <c r="D14" i="4"/>
  <c r="C14" i="4"/>
  <c r="H13" i="4"/>
  <c r="G13" i="4"/>
  <c r="H12" i="4"/>
  <c r="G12" i="4"/>
  <c r="H11" i="4"/>
  <c r="G11" i="4"/>
  <c r="F10" i="4"/>
  <c r="F9" i="4" s="1"/>
  <c r="E10" i="4"/>
  <c r="E9" i="4" s="1"/>
  <c r="D10" i="4"/>
  <c r="H10" i="4" s="1"/>
  <c r="C10" i="4"/>
  <c r="C9" i="4" s="1"/>
  <c r="E143" i="6" l="1"/>
  <c r="G143" i="6" s="1"/>
  <c r="G8" i="6"/>
  <c r="H92" i="6"/>
  <c r="G92" i="6"/>
  <c r="H20" i="5"/>
  <c r="F142" i="5"/>
  <c r="H39" i="5"/>
  <c r="E38" i="5"/>
  <c r="E8" i="5" s="1"/>
  <c r="G39" i="5"/>
  <c r="G92" i="5"/>
  <c r="E91" i="5"/>
  <c r="H92" i="5"/>
  <c r="G32" i="5"/>
  <c r="D8" i="5"/>
  <c r="D142" i="5" s="1"/>
  <c r="G9" i="5"/>
  <c r="H113" i="5"/>
  <c r="G113" i="5"/>
  <c r="H9" i="5"/>
  <c r="G83" i="4"/>
  <c r="H64" i="4"/>
  <c r="E61" i="4"/>
  <c r="G61" i="4" s="1"/>
  <c r="G62" i="4"/>
  <c r="G51" i="4"/>
  <c r="E50" i="4"/>
  <c r="H50" i="4" s="1"/>
  <c r="E32" i="4"/>
  <c r="H32" i="4" s="1"/>
  <c r="G29" i="4"/>
  <c r="G10" i="4"/>
  <c r="H42" i="4"/>
  <c r="D39" i="4"/>
  <c r="D38" i="4" s="1"/>
  <c r="G32" i="4"/>
  <c r="F110" i="4"/>
  <c r="F89" i="4"/>
  <c r="F88" i="4" s="1"/>
  <c r="F39" i="4"/>
  <c r="F38" i="4" s="1"/>
  <c r="F8" i="4" s="1"/>
  <c r="H111" i="4"/>
  <c r="G100" i="4"/>
  <c r="G93" i="4"/>
  <c r="H61" i="4"/>
  <c r="C8" i="4"/>
  <c r="C139" i="4" s="1"/>
  <c r="D9" i="4"/>
  <c r="H9" i="4"/>
  <c r="H15" i="4"/>
  <c r="H21" i="4"/>
  <c r="E39" i="4"/>
  <c r="G48" i="4"/>
  <c r="H56" i="4"/>
  <c r="D89" i="4"/>
  <c r="D88" i="4" s="1"/>
  <c r="H93" i="4"/>
  <c r="H100" i="4"/>
  <c r="E110" i="4"/>
  <c r="G111" i="4"/>
  <c r="G129" i="4"/>
  <c r="H40" i="4"/>
  <c r="G90" i="4"/>
  <c r="E14" i="4"/>
  <c r="E20" i="4"/>
  <c r="H138" i="3"/>
  <c r="H137" i="3"/>
  <c r="F136" i="3"/>
  <c r="E136" i="3"/>
  <c r="H136" i="3" s="1"/>
  <c r="H135" i="3"/>
  <c r="H133" i="3" s="1"/>
  <c r="H134" i="3"/>
  <c r="G134" i="3"/>
  <c r="G133" i="3" s="1"/>
  <c r="F133" i="3"/>
  <c r="E133" i="3"/>
  <c r="D133" i="3"/>
  <c r="C133" i="3"/>
  <c r="H132" i="3"/>
  <c r="G132" i="3"/>
  <c r="G131" i="3" s="1"/>
  <c r="H131" i="3"/>
  <c r="F131" i="3"/>
  <c r="E131" i="3"/>
  <c r="D131" i="3"/>
  <c r="C131" i="3"/>
  <c r="H130" i="3"/>
  <c r="G130" i="3"/>
  <c r="F129" i="3"/>
  <c r="E129" i="3"/>
  <c r="H129" i="3" s="1"/>
  <c r="D129" i="3"/>
  <c r="C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F111" i="3"/>
  <c r="F110" i="3" s="1"/>
  <c r="E111" i="3"/>
  <c r="H111" i="3" s="1"/>
  <c r="D111" i="3"/>
  <c r="C111" i="3"/>
  <c r="D110" i="3"/>
  <c r="C110" i="3"/>
  <c r="C89" i="3" s="1"/>
  <c r="C88" i="3" s="1"/>
  <c r="H109" i="3"/>
  <c r="H107" i="3"/>
  <c r="G107" i="3"/>
  <c r="H106" i="3"/>
  <c r="G106" i="3"/>
  <c r="H104" i="3"/>
  <c r="G104" i="3"/>
  <c r="H103" i="3"/>
  <c r="G103" i="3"/>
  <c r="H102" i="3"/>
  <c r="G102" i="3"/>
  <c r="H101" i="3"/>
  <c r="G101" i="3"/>
  <c r="F100" i="3"/>
  <c r="F93" i="3" s="1"/>
  <c r="E100" i="3"/>
  <c r="E93" i="3" s="1"/>
  <c r="D100" i="3"/>
  <c r="C100" i="3"/>
  <c r="H99" i="3"/>
  <c r="G99" i="3"/>
  <c r="H98" i="3"/>
  <c r="G98" i="3"/>
  <c r="H97" i="3"/>
  <c r="H96" i="3"/>
  <c r="H95" i="3"/>
  <c r="G95" i="3"/>
  <c r="H94" i="3"/>
  <c r="G94" i="3"/>
  <c r="D93" i="3"/>
  <c r="C93" i="3"/>
  <c r="H92" i="3"/>
  <c r="G92" i="3"/>
  <c r="H91" i="3"/>
  <c r="G91" i="3"/>
  <c r="F90" i="3"/>
  <c r="E90" i="3"/>
  <c r="G90" i="3" s="1"/>
  <c r="D90" i="3"/>
  <c r="H90" i="3" s="1"/>
  <c r="C90" i="3"/>
  <c r="H87" i="3"/>
  <c r="G87" i="3"/>
  <c r="H85" i="3"/>
  <c r="G85" i="3"/>
  <c r="H84" i="3"/>
  <c r="G84" i="3"/>
  <c r="F83" i="3"/>
  <c r="E83" i="3"/>
  <c r="D83" i="3"/>
  <c r="C83" i="3"/>
  <c r="H82" i="3"/>
  <c r="G82" i="3"/>
  <c r="F80" i="3"/>
  <c r="E80" i="3"/>
  <c r="D80" i="3"/>
  <c r="H80" i="3" s="1"/>
  <c r="C80" i="3"/>
  <c r="H79" i="3"/>
  <c r="G79" i="3"/>
  <c r="H78" i="3"/>
  <c r="E78" i="3"/>
  <c r="G78" i="3" s="1"/>
  <c r="D78" i="3"/>
  <c r="C78" i="3"/>
  <c r="H77" i="3"/>
  <c r="G77" i="3"/>
  <c r="E76" i="3"/>
  <c r="D76" i="3"/>
  <c r="C76" i="3"/>
  <c r="H75" i="3"/>
  <c r="G75" i="3"/>
  <c r="H74" i="3"/>
  <c r="E74" i="3"/>
  <c r="D74" i="3"/>
  <c r="C74" i="3"/>
  <c r="H73" i="3"/>
  <c r="G73" i="3"/>
  <c r="E72" i="3"/>
  <c r="H71" i="3" s="1"/>
  <c r="D72" i="3"/>
  <c r="C72" i="3"/>
  <c r="G71" i="3"/>
  <c r="E70" i="3"/>
  <c r="G70" i="3" s="1"/>
  <c r="D70" i="3"/>
  <c r="C70" i="3"/>
  <c r="H69" i="3"/>
  <c r="G69" i="3"/>
  <c r="E68" i="3"/>
  <c r="D68" i="3"/>
  <c r="C68" i="3"/>
  <c r="E66" i="3"/>
  <c r="D66" i="3"/>
  <c r="C66" i="3"/>
  <c r="H65" i="3"/>
  <c r="G65" i="3"/>
  <c r="E64" i="3"/>
  <c r="D64" i="3"/>
  <c r="H64" i="3" s="1"/>
  <c r="C64" i="3"/>
  <c r="H63" i="3"/>
  <c r="G63" i="3"/>
  <c r="H62" i="3"/>
  <c r="E62" i="3"/>
  <c r="D62" i="3"/>
  <c r="C62" i="3"/>
  <c r="C61" i="3" s="1"/>
  <c r="H60" i="3"/>
  <c r="G60" i="3"/>
  <c r="H59" i="3"/>
  <c r="G59" i="3"/>
  <c r="H58" i="3"/>
  <c r="G58" i="3"/>
  <c r="H57" i="3"/>
  <c r="G57" i="3"/>
  <c r="F56" i="3"/>
  <c r="E56" i="3"/>
  <c r="D56" i="3"/>
  <c r="C56" i="3"/>
  <c r="H55" i="3"/>
  <c r="G55" i="3"/>
  <c r="H54" i="3"/>
  <c r="G54" i="3"/>
  <c r="H53" i="3"/>
  <c r="H52" i="3"/>
  <c r="G52" i="3"/>
  <c r="F51" i="3"/>
  <c r="F50" i="3" s="1"/>
  <c r="E51" i="3"/>
  <c r="H51" i="3" s="1"/>
  <c r="D51" i="3"/>
  <c r="C51" i="3"/>
  <c r="C50" i="3" s="1"/>
  <c r="D50" i="3"/>
  <c r="H49" i="3"/>
  <c r="G49" i="3"/>
  <c r="F48" i="3"/>
  <c r="E48" i="3"/>
  <c r="H48" i="3" s="1"/>
  <c r="D48" i="3"/>
  <c r="C48" i="3"/>
  <c r="H47" i="3"/>
  <c r="G47" i="3"/>
  <c r="H46" i="3"/>
  <c r="G46" i="3"/>
  <c r="G45" i="3"/>
  <c r="G44" i="3" s="1"/>
  <c r="F44" i="3"/>
  <c r="E44" i="3"/>
  <c r="D44" i="3"/>
  <c r="C44" i="3"/>
  <c r="H43" i="3"/>
  <c r="G43" i="3"/>
  <c r="G42" i="3" s="1"/>
  <c r="F42" i="3"/>
  <c r="F39" i="3" s="1"/>
  <c r="E42" i="3"/>
  <c r="H42" i="3" s="1"/>
  <c r="D42" i="3"/>
  <c r="C42" i="3"/>
  <c r="H41" i="3"/>
  <c r="G41" i="3"/>
  <c r="F40" i="3"/>
  <c r="E40" i="3"/>
  <c r="H40" i="3" s="1"/>
  <c r="D40" i="3"/>
  <c r="D39" i="3" s="1"/>
  <c r="D38" i="3" s="1"/>
  <c r="C40" i="3"/>
  <c r="C39" i="3"/>
  <c r="C38" i="3" s="1"/>
  <c r="H37" i="3"/>
  <c r="G37" i="3"/>
  <c r="H36" i="3"/>
  <c r="G36" i="3"/>
  <c r="H35" i="3"/>
  <c r="G35" i="3"/>
  <c r="H34" i="3"/>
  <c r="G34" i="3"/>
  <c r="G33" i="3"/>
  <c r="F33" i="3"/>
  <c r="F32" i="3" s="1"/>
  <c r="E33" i="3"/>
  <c r="H33" i="3" s="1"/>
  <c r="D33" i="3"/>
  <c r="C33" i="3"/>
  <c r="E32" i="3"/>
  <c r="D32" i="3"/>
  <c r="C32" i="3"/>
  <c r="H31" i="3"/>
  <c r="G31" i="3"/>
  <c r="H30" i="3"/>
  <c r="G30" i="3"/>
  <c r="F29" i="3"/>
  <c r="E29" i="3"/>
  <c r="H29" i="3" s="1"/>
  <c r="D29" i="3"/>
  <c r="C29" i="3"/>
  <c r="H28" i="3"/>
  <c r="G28" i="3"/>
  <c r="H27" i="3"/>
  <c r="H26" i="3"/>
  <c r="G26" i="3"/>
  <c r="H25" i="3"/>
  <c r="G25" i="3"/>
  <c r="H24" i="3"/>
  <c r="G24" i="3"/>
  <c r="H23" i="3"/>
  <c r="G23" i="3"/>
  <c r="H22" i="3"/>
  <c r="G22" i="3"/>
  <c r="F21" i="3"/>
  <c r="F20" i="3" s="1"/>
  <c r="E21" i="3"/>
  <c r="G21" i="3" s="1"/>
  <c r="D21" i="3"/>
  <c r="D20" i="3" s="1"/>
  <c r="C21" i="3"/>
  <c r="C20" i="3"/>
  <c r="H19" i="3"/>
  <c r="G19" i="3"/>
  <c r="H18" i="3"/>
  <c r="G18" i="3"/>
  <c r="H17" i="3"/>
  <c r="G17" i="3"/>
  <c r="H16" i="3"/>
  <c r="G16" i="3"/>
  <c r="F15" i="3"/>
  <c r="E15" i="3"/>
  <c r="G15" i="3" s="1"/>
  <c r="D15" i="3"/>
  <c r="D14" i="3" s="1"/>
  <c r="C15" i="3"/>
  <c r="F14" i="3"/>
  <c r="C14" i="3"/>
  <c r="H13" i="3"/>
  <c r="G13" i="3"/>
  <c r="H12" i="3"/>
  <c r="G12" i="3"/>
  <c r="H11" i="3"/>
  <c r="G11" i="3"/>
  <c r="F10" i="3"/>
  <c r="F9" i="3" s="1"/>
  <c r="E10" i="3"/>
  <c r="E9" i="3" s="1"/>
  <c r="G9" i="3" s="1"/>
  <c r="D10" i="3"/>
  <c r="C10" i="3"/>
  <c r="C9" i="3" s="1"/>
  <c r="D9" i="3"/>
  <c r="H143" i="6" l="1"/>
  <c r="H38" i="5"/>
  <c r="G38" i="5"/>
  <c r="H91" i="5"/>
  <c r="G91" i="5"/>
  <c r="G50" i="4"/>
  <c r="D8" i="4"/>
  <c r="F139" i="4"/>
  <c r="H14" i="4"/>
  <c r="G14" i="4"/>
  <c r="H110" i="4"/>
  <c r="G110" i="4"/>
  <c r="E89" i="4"/>
  <c r="H20" i="4"/>
  <c r="G20" i="4"/>
  <c r="G9" i="4"/>
  <c r="H39" i="4"/>
  <c r="G39" i="4"/>
  <c r="E38" i="4"/>
  <c r="D139" i="4"/>
  <c r="G83" i="3"/>
  <c r="D61" i="3"/>
  <c r="G80" i="3"/>
  <c r="G56" i="3"/>
  <c r="H44" i="3"/>
  <c r="H45" i="3" s="1"/>
  <c r="H32" i="3"/>
  <c r="D8" i="3"/>
  <c r="D139" i="3" s="1"/>
  <c r="G100" i="3"/>
  <c r="G93" i="3"/>
  <c r="H83" i="3"/>
  <c r="E61" i="3"/>
  <c r="H61" i="3" s="1"/>
  <c r="H70" i="3"/>
  <c r="H56" i="3"/>
  <c r="E50" i="3"/>
  <c r="H50" i="3" s="1"/>
  <c r="G51" i="3"/>
  <c r="H10" i="3"/>
  <c r="F89" i="3"/>
  <c r="F88" i="3" s="1"/>
  <c r="F38" i="3"/>
  <c r="F8" i="3" s="1"/>
  <c r="C8" i="3"/>
  <c r="C139" i="3" s="1"/>
  <c r="G32" i="3"/>
  <c r="E39" i="3"/>
  <c r="G40" i="3"/>
  <c r="G48" i="3"/>
  <c r="G50" i="3"/>
  <c r="D89" i="3"/>
  <c r="D88" i="3" s="1"/>
  <c r="H93" i="3"/>
  <c r="H100" i="3"/>
  <c r="E110" i="3"/>
  <c r="G111" i="3"/>
  <c r="G129" i="3"/>
  <c r="H15" i="3"/>
  <c r="H21" i="3"/>
  <c r="G10" i="3"/>
  <c r="G62" i="3"/>
  <c r="H9" i="3"/>
  <c r="G29" i="3"/>
  <c r="E14" i="3"/>
  <c r="E20" i="3"/>
  <c r="H97" i="2"/>
  <c r="D93" i="2"/>
  <c r="H8" i="5" l="1"/>
  <c r="G8" i="5"/>
  <c r="E142" i="5"/>
  <c r="H38" i="4"/>
  <c r="G38" i="4"/>
  <c r="E8" i="4"/>
  <c r="G89" i="4"/>
  <c r="E88" i="4"/>
  <c r="H89" i="4"/>
  <c r="G61" i="3"/>
  <c r="F139" i="3"/>
  <c r="H20" i="3"/>
  <c r="G20" i="3"/>
  <c r="H110" i="3"/>
  <c r="G110" i="3"/>
  <c r="H14" i="3"/>
  <c r="G14" i="3"/>
  <c r="E89" i="3"/>
  <c r="E8" i="3"/>
  <c r="H39" i="3"/>
  <c r="G39" i="3"/>
  <c r="E38" i="3"/>
  <c r="C133" i="2"/>
  <c r="C131" i="2"/>
  <c r="C129" i="2"/>
  <c r="C111" i="2"/>
  <c r="C110" i="2"/>
  <c r="C100" i="2"/>
  <c r="C93" i="2" s="1"/>
  <c r="C89" i="2" s="1"/>
  <c r="C88" i="2" s="1"/>
  <c r="C90" i="2"/>
  <c r="C83" i="2"/>
  <c r="C80" i="2"/>
  <c r="C78" i="2"/>
  <c r="C76" i="2"/>
  <c r="C74" i="2"/>
  <c r="C72" i="2"/>
  <c r="C70" i="2"/>
  <c r="C68" i="2"/>
  <c r="C66" i="2"/>
  <c r="C64" i="2"/>
  <c r="C62" i="2"/>
  <c r="C61" i="2"/>
  <c r="C8" i="2" s="1"/>
  <c r="C56" i="2"/>
  <c r="C51" i="2"/>
  <c r="C50" i="2"/>
  <c r="C48" i="2"/>
  <c r="C44" i="2"/>
  <c r="C42" i="2"/>
  <c r="C40" i="2"/>
  <c r="C39" i="2"/>
  <c r="C38" i="2" s="1"/>
  <c r="C33" i="2"/>
  <c r="C32" i="2"/>
  <c r="C29" i="2"/>
  <c r="C21" i="2"/>
  <c r="C20" i="2"/>
  <c r="C15" i="2"/>
  <c r="C14" i="2"/>
  <c r="C10" i="2"/>
  <c r="C9" i="2"/>
  <c r="H138" i="2"/>
  <c r="H137" i="2"/>
  <c r="H136" i="2"/>
  <c r="F136" i="2"/>
  <c r="E136" i="2"/>
  <c r="H135" i="2"/>
  <c r="H134" i="2"/>
  <c r="H133" i="2" s="1"/>
  <c r="G134" i="2"/>
  <c r="G133" i="2" s="1"/>
  <c r="F133" i="2"/>
  <c r="E133" i="2"/>
  <c r="D133" i="2"/>
  <c r="H132" i="2"/>
  <c r="H131" i="2" s="1"/>
  <c r="G132" i="2"/>
  <c r="G131" i="2" s="1"/>
  <c r="F131" i="2"/>
  <c r="E131" i="2"/>
  <c r="D131" i="2"/>
  <c r="H130" i="2"/>
  <c r="G130" i="2"/>
  <c r="F129" i="2"/>
  <c r="E129" i="2"/>
  <c r="H129" i="2" s="1"/>
  <c r="D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F111" i="2"/>
  <c r="E111" i="2"/>
  <c r="H111" i="2" s="1"/>
  <c r="D111" i="2"/>
  <c r="D110" i="2"/>
  <c r="H109" i="2"/>
  <c r="H107" i="2"/>
  <c r="G107" i="2"/>
  <c r="H106" i="2"/>
  <c r="G106" i="2"/>
  <c r="H104" i="2"/>
  <c r="G104" i="2"/>
  <c r="H103" i="2"/>
  <c r="G103" i="2"/>
  <c r="H102" i="2"/>
  <c r="G102" i="2"/>
  <c r="H101" i="2"/>
  <c r="G101" i="2"/>
  <c r="F100" i="2"/>
  <c r="F93" i="2" s="1"/>
  <c r="E100" i="2"/>
  <c r="E93" i="2" s="1"/>
  <c r="D100" i="2"/>
  <c r="H99" i="2"/>
  <c r="G99" i="2"/>
  <c r="H98" i="2"/>
  <c r="G98" i="2"/>
  <c r="H96" i="2"/>
  <c r="H95" i="2"/>
  <c r="G95" i="2"/>
  <c r="H94" i="2"/>
  <c r="G94" i="2"/>
  <c r="H92" i="2"/>
  <c r="G92" i="2"/>
  <c r="H91" i="2"/>
  <c r="G91" i="2"/>
  <c r="G90" i="2"/>
  <c r="F90" i="2"/>
  <c r="E90" i="2"/>
  <c r="H90" i="2" s="1"/>
  <c r="D90" i="2"/>
  <c r="H87" i="2"/>
  <c r="G87" i="2"/>
  <c r="H85" i="2"/>
  <c r="G85" i="2"/>
  <c r="H84" i="2"/>
  <c r="G84" i="2"/>
  <c r="G83" i="2"/>
  <c r="F83" i="2"/>
  <c r="E83" i="2"/>
  <c r="H83" i="2" s="1"/>
  <c r="D83" i="2"/>
  <c r="H82" i="2"/>
  <c r="G82" i="2"/>
  <c r="G80" i="2"/>
  <c r="F80" i="2"/>
  <c r="E80" i="2"/>
  <c r="H80" i="2" s="1"/>
  <c r="D80" i="2"/>
  <c r="H79" i="2"/>
  <c r="G79" i="2"/>
  <c r="E78" i="2"/>
  <c r="G78" i="2" s="1"/>
  <c r="D78" i="2"/>
  <c r="H77" i="2"/>
  <c r="G77" i="2"/>
  <c r="E76" i="2"/>
  <c r="D76" i="2"/>
  <c r="H75" i="2"/>
  <c r="G75" i="2"/>
  <c r="E74" i="2"/>
  <c r="H74" i="2" s="1"/>
  <c r="D74" i="2"/>
  <c r="H73" i="2"/>
  <c r="G73" i="2"/>
  <c r="E72" i="2"/>
  <c r="D72" i="2"/>
  <c r="H71" i="2"/>
  <c r="G71" i="2"/>
  <c r="E70" i="2"/>
  <c r="H70" i="2" s="1"/>
  <c r="D70" i="2"/>
  <c r="G70" i="2" s="1"/>
  <c r="H69" i="2"/>
  <c r="G69" i="2"/>
  <c r="E68" i="2"/>
  <c r="D68" i="2"/>
  <c r="E66" i="2"/>
  <c r="D66" i="2"/>
  <c r="H65" i="2"/>
  <c r="G65" i="2"/>
  <c r="E64" i="2"/>
  <c r="D64" i="2"/>
  <c r="H64" i="2" s="1"/>
  <c r="H63" i="2"/>
  <c r="G63" i="2"/>
  <c r="G62" i="2"/>
  <c r="E62" i="2"/>
  <c r="D62" i="2"/>
  <c r="H62" i="2" s="1"/>
  <c r="H60" i="2"/>
  <c r="G60" i="2"/>
  <c r="H59" i="2"/>
  <c r="G59" i="2"/>
  <c r="H58" i="2"/>
  <c r="G58" i="2"/>
  <c r="H57" i="2"/>
  <c r="G57" i="2"/>
  <c r="F56" i="2"/>
  <c r="E56" i="2"/>
  <c r="G56" i="2" s="1"/>
  <c r="D56" i="2"/>
  <c r="H55" i="2"/>
  <c r="G55" i="2"/>
  <c r="H54" i="2"/>
  <c r="G54" i="2"/>
  <c r="H53" i="2"/>
  <c r="H52" i="2"/>
  <c r="G52" i="2"/>
  <c r="F51" i="2"/>
  <c r="F50" i="2" s="1"/>
  <c r="E51" i="2"/>
  <c r="H51" i="2" s="1"/>
  <c r="D51" i="2"/>
  <c r="D50" i="2"/>
  <c r="H49" i="2"/>
  <c r="G49" i="2"/>
  <c r="G48" i="2"/>
  <c r="F48" i="2"/>
  <c r="E48" i="2"/>
  <c r="H48" i="2" s="1"/>
  <c r="D48" i="2"/>
  <c r="H47" i="2"/>
  <c r="G47" i="2"/>
  <c r="H46" i="2"/>
  <c r="G46" i="2"/>
  <c r="G45" i="2"/>
  <c r="G44" i="2" s="1"/>
  <c r="F44" i="2"/>
  <c r="E44" i="2"/>
  <c r="H44" i="2" s="1"/>
  <c r="H45" i="2" s="1"/>
  <c r="D44" i="2"/>
  <c r="H43" i="2"/>
  <c r="G43" i="2"/>
  <c r="G42" i="2" s="1"/>
  <c r="F42" i="2"/>
  <c r="E42" i="2"/>
  <c r="H42" i="2" s="1"/>
  <c r="D42" i="2"/>
  <c r="H41" i="2"/>
  <c r="G41" i="2"/>
  <c r="G40" i="2"/>
  <c r="F40" i="2"/>
  <c r="E40" i="2"/>
  <c r="H40" i="2" s="1"/>
  <c r="D40" i="2"/>
  <c r="D39" i="2" s="1"/>
  <c r="D38" i="2" s="1"/>
  <c r="F39" i="2"/>
  <c r="F38" i="2" s="1"/>
  <c r="H37" i="2"/>
  <c r="G37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H26" i="2"/>
  <c r="G26" i="2"/>
  <c r="H25" i="2"/>
  <c r="G25" i="2"/>
  <c r="H24" i="2"/>
  <c r="G24" i="2"/>
  <c r="H23" i="2"/>
  <c r="G23" i="2"/>
  <c r="H22" i="2"/>
  <c r="G22" i="2"/>
  <c r="F21" i="2"/>
  <c r="E21" i="2"/>
  <c r="G21" i="2" s="1"/>
  <c r="D21" i="2"/>
  <c r="H21" i="2" s="1"/>
  <c r="F20" i="2"/>
  <c r="H19" i="2"/>
  <c r="G19" i="2"/>
  <c r="H18" i="2"/>
  <c r="G18" i="2"/>
  <c r="H17" i="2"/>
  <c r="G17" i="2"/>
  <c r="H16" i="2"/>
  <c r="G16" i="2"/>
  <c r="F15" i="2"/>
  <c r="E15" i="2"/>
  <c r="G15" i="2" s="1"/>
  <c r="D15" i="2"/>
  <c r="D14" i="2" s="1"/>
  <c r="F14" i="2"/>
  <c r="H13" i="2"/>
  <c r="G13" i="2"/>
  <c r="H12" i="2"/>
  <c r="G12" i="2"/>
  <c r="H11" i="2"/>
  <c r="G11" i="2"/>
  <c r="F10" i="2"/>
  <c r="F9" i="2" s="1"/>
  <c r="E10" i="2"/>
  <c r="G10" i="2" s="1"/>
  <c r="D10" i="2"/>
  <c r="H10" i="2" s="1"/>
  <c r="E9" i="2"/>
  <c r="G9" i="2" s="1"/>
  <c r="D9" i="2"/>
  <c r="H142" i="5" l="1"/>
  <c r="G142" i="5"/>
  <c r="H8" i="4"/>
  <c r="E139" i="4"/>
  <c r="G8" i="4"/>
  <c r="H88" i="4"/>
  <c r="G88" i="4"/>
  <c r="H8" i="3"/>
  <c r="G8" i="3"/>
  <c r="H38" i="3"/>
  <c r="G38" i="3"/>
  <c r="G89" i="3"/>
  <c r="E88" i="3"/>
  <c r="H89" i="3"/>
  <c r="F110" i="2"/>
  <c r="F89" i="2"/>
  <c r="F88" i="2" s="1"/>
  <c r="G100" i="2"/>
  <c r="E61" i="2"/>
  <c r="H56" i="2"/>
  <c r="E39" i="2"/>
  <c r="H39" i="2" s="1"/>
  <c r="C139" i="2"/>
  <c r="G61" i="2"/>
  <c r="F8" i="2"/>
  <c r="H9" i="2"/>
  <c r="H15" i="2"/>
  <c r="D20" i="2"/>
  <c r="D8" i="2" s="1"/>
  <c r="G29" i="2"/>
  <c r="E32" i="2"/>
  <c r="G33" i="2"/>
  <c r="E50" i="2"/>
  <c r="G51" i="2"/>
  <c r="D61" i="2"/>
  <c r="H78" i="2"/>
  <c r="H100" i="2"/>
  <c r="E110" i="2"/>
  <c r="G111" i="2"/>
  <c r="G129" i="2"/>
  <c r="E14" i="2"/>
  <c r="E20" i="2"/>
  <c r="G93" i="2"/>
  <c r="E93" i="1"/>
  <c r="F93" i="1"/>
  <c r="D93" i="1"/>
  <c r="H139" i="4" l="1"/>
  <c r="G139" i="4"/>
  <c r="H88" i="3"/>
  <c r="G88" i="3"/>
  <c r="E139" i="3"/>
  <c r="H61" i="2"/>
  <c r="G39" i="2"/>
  <c r="E38" i="2"/>
  <c r="H38" i="2" s="1"/>
  <c r="F139" i="2"/>
  <c r="H93" i="2"/>
  <c r="G20" i="2"/>
  <c r="E8" i="2"/>
  <c r="H20" i="2"/>
  <c r="H110" i="2"/>
  <c r="G110" i="2"/>
  <c r="E89" i="2"/>
  <c r="D89" i="2"/>
  <c r="D88" i="2" s="1"/>
  <c r="D139" i="2" s="1"/>
  <c r="G14" i="2"/>
  <c r="H14" i="2"/>
  <c r="H50" i="2"/>
  <c r="G50" i="2"/>
  <c r="H32" i="2"/>
  <c r="G32" i="2"/>
  <c r="F110" i="1"/>
  <c r="F99" i="1"/>
  <c r="F50" i="1"/>
  <c r="F51" i="1"/>
  <c r="H139" i="3" l="1"/>
  <c r="G139" i="3"/>
  <c r="G38" i="2"/>
  <c r="H89" i="2"/>
  <c r="G89" i="2"/>
  <c r="E88" i="2"/>
  <c r="G8" i="2"/>
  <c r="H8" i="2"/>
  <c r="E110" i="1"/>
  <c r="D110" i="1"/>
  <c r="D99" i="1"/>
  <c r="E99" i="1"/>
  <c r="H88" i="2" l="1"/>
  <c r="G88" i="2"/>
  <c r="E139" i="2"/>
  <c r="G94" i="1"/>
  <c r="H94" i="1"/>
  <c r="G95" i="1"/>
  <c r="H95" i="1"/>
  <c r="H96" i="1"/>
  <c r="G97" i="1"/>
  <c r="H97" i="1"/>
  <c r="G98" i="1"/>
  <c r="H98" i="1"/>
  <c r="C99" i="1"/>
  <c r="C93" i="1" s="1"/>
  <c r="G100" i="1"/>
  <c r="H100" i="1"/>
  <c r="G101" i="1"/>
  <c r="H101" i="1"/>
  <c r="H82" i="1"/>
  <c r="G82" i="1"/>
  <c r="F80" i="1"/>
  <c r="E80" i="1"/>
  <c r="D80" i="1"/>
  <c r="H79" i="1"/>
  <c r="G79" i="1"/>
  <c r="E78" i="1"/>
  <c r="D78" i="1"/>
  <c r="H77" i="1"/>
  <c r="G77" i="1"/>
  <c r="E76" i="1"/>
  <c r="D76" i="1"/>
  <c r="H75" i="1"/>
  <c r="G75" i="1"/>
  <c r="E74" i="1"/>
  <c r="D74" i="1"/>
  <c r="H73" i="1"/>
  <c r="G73" i="1"/>
  <c r="E72" i="1"/>
  <c r="H71" i="1" s="1"/>
  <c r="D72" i="1"/>
  <c r="G71" i="1"/>
  <c r="E70" i="1"/>
  <c r="D70" i="1"/>
  <c r="H69" i="1"/>
  <c r="G69" i="1"/>
  <c r="E68" i="1"/>
  <c r="D68" i="1"/>
  <c r="E66" i="1"/>
  <c r="D66" i="1"/>
  <c r="H65" i="1"/>
  <c r="G65" i="1"/>
  <c r="E64" i="1"/>
  <c r="D64" i="1"/>
  <c r="H63" i="1"/>
  <c r="G63" i="1"/>
  <c r="E62" i="1"/>
  <c r="D62" i="1"/>
  <c r="H139" i="2" l="1"/>
  <c r="G139" i="2"/>
  <c r="H74" i="1"/>
  <c r="H78" i="1"/>
  <c r="D61" i="1"/>
  <c r="H80" i="1"/>
  <c r="H64" i="1"/>
  <c r="H62" i="1"/>
  <c r="G80" i="1"/>
  <c r="E61" i="1"/>
  <c r="H70" i="1"/>
  <c r="H99" i="1"/>
  <c r="G99" i="1"/>
  <c r="G62" i="1"/>
  <c r="G78" i="1"/>
  <c r="G70" i="1"/>
  <c r="H137" i="1"/>
  <c r="H136" i="1"/>
  <c r="F135" i="1"/>
  <c r="E135" i="1"/>
  <c r="H135" i="1" s="1"/>
  <c r="H134" i="1"/>
  <c r="H133" i="1"/>
  <c r="G133" i="1"/>
  <c r="G132" i="1" s="1"/>
  <c r="F132" i="1"/>
  <c r="E132" i="1"/>
  <c r="D132" i="1"/>
  <c r="C132" i="1"/>
  <c r="H131" i="1"/>
  <c r="H130" i="1" s="1"/>
  <c r="G131" i="1"/>
  <c r="G130" i="1" s="1"/>
  <c r="F130" i="1"/>
  <c r="E130" i="1"/>
  <c r="D130" i="1"/>
  <c r="C130" i="1"/>
  <c r="H129" i="1"/>
  <c r="G129" i="1"/>
  <c r="F128" i="1"/>
  <c r="F109" i="1" s="1"/>
  <c r="E128" i="1"/>
  <c r="D128" i="1"/>
  <c r="C128" i="1"/>
  <c r="H124" i="1"/>
  <c r="G124" i="1"/>
  <c r="H127" i="1"/>
  <c r="G127" i="1"/>
  <c r="H126" i="1"/>
  <c r="G126" i="1"/>
  <c r="H125" i="1"/>
  <c r="G125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D109" i="1"/>
  <c r="C110" i="1"/>
  <c r="C109" i="1" s="1"/>
  <c r="H108" i="1"/>
  <c r="H106" i="1"/>
  <c r="G106" i="1"/>
  <c r="H105" i="1"/>
  <c r="G105" i="1"/>
  <c r="H103" i="1"/>
  <c r="G103" i="1"/>
  <c r="H102" i="1"/>
  <c r="G102" i="1"/>
  <c r="H92" i="1"/>
  <c r="G92" i="1"/>
  <c r="H91" i="1"/>
  <c r="G91" i="1"/>
  <c r="F90" i="1"/>
  <c r="E90" i="1"/>
  <c r="D90" i="1"/>
  <c r="C90" i="1"/>
  <c r="H87" i="1"/>
  <c r="G87" i="1"/>
  <c r="H85" i="1"/>
  <c r="G85" i="1"/>
  <c r="H84" i="1"/>
  <c r="G84" i="1"/>
  <c r="F83" i="1"/>
  <c r="E83" i="1"/>
  <c r="D83" i="1"/>
  <c r="C83" i="1"/>
  <c r="C67" i="1"/>
  <c r="C61" i="1" s="1"/>
  <c r="H60" i="1"/>
  <c r="G60" i="1"/>
  <c r="H59" i="1"/>
  <c r="G59" i="1"/>
  <c r="H58" i="1"/>
  <c r="G58" i="1"/>
  <c r="H57" i="1"/>
  <c r="G57" i="1"/>
  <c r="F56" i="1"/>
  <c r="E56" i="1"/>
  <c r="D56" i="1"/>
  <c r="C56" i="1"/>
  <c r="H55" i="1"/>
  <c r="G55" i="1"/>
  <c r="H54" i="1"/>
  <c r="G54" i="1"/>
  <c r="H53" i="1"/>
  <c r="H52" i="1"/>
  <c r="G52" i="1"/>
  <c r="E51" i="1"/>
  <c r="E50" i="1" s="1"/>
  <c r="D51" i="1"/>
  <c r="C51" i="1"/>
  <c r="C50" i="1" s="1"/>
  <c r="H49" i="1"/>
  <c r="G49" i="1"/>
  <c r="F48" i="1"/>
  <c r="E48" i="1"/>
  <c r="D48" i="1"/>
  <c r="C48" i="1"/>
  <c r="H47" i="1"/>
  <c r="G47" i="1"/>
  <c r="H46" i="1"/>
  <c r="G46" i="1"/>
  <c r="G45" i="1"/>
  <c r="G44" i="1" s="1"/>
  <c r="F44" i="1"/>
  <c r="E44" i="1"/>
  <c r="D44" i="1"/>
  <c r="C44" i="1"/>
  <c r="H43" i="1"/>
  <c r="G43" i="1"/>
  <c r="G42" i="1" s="1"/>
  <c r="F42" i="1"/>
  <c r="E42" i="1"/>
  <c r="D42" i="1"/>
  <c r="C42" i="1"/>
  <c r="H41" i="1"/>
  <c r="G41" i="1"/>
  <c r="F40" i="1"/>
  <c r="E40" i="1"/>
  <c r="D40" i="1"/>
  <c r="C40" i="1"/>
  <c r="H37" i="1"/>
  <c r="G37" i="1"/>
  <c r="H36" i="1"/>
  <c r="G36" i="1"/>
  <c r="H35" i="1"/>
  <c r="G35" i="1"/>
  <c r="H34" i="1"/>
  <c r="G34" i="1"/>
  <c r="F33" i="1"/>
  <c r="E33" i="1"/>
  <c r="E32" i="1" s="1"/>
  <c r="D33" i="1"/>
  <c r="C33" i="1"/>
  <c r="C32" i="1" s="1"/>
  <c r="F32" i="1"/>
  <c r="H31" i="1"/>
  <c r="G31" i="1"/>
  <c r="H30" i="1"/>
  <c r="G30" i="1"/>
  <c r="F29" i="1"/>
  <c r="E29" i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2" i="1"/>
  <c r="G12" i="1"/>
  <c r="H11" i="1"/>
  <c r="G11" i="1"/>
  <c r="F10" i="1"/>
  <c r="F9" i="1" s="1"/>
  <c r="E10" i="1"/>
  <c r="D10" i="1"/>
  <c r="D9" i="1" s="1"/>
  <c r="C10" i="1"/>
  <c r="C9" i="1" s="1"/>
  <c r="H61" i="1" l="1"/>
  <c r="F89" i="1"/>
  <c r="F88" i="1" s="1"/>
  <c r="H40" i="1"/>
  <c r="H90" i="1"/>
  <c r="G128" i="1"/>
  <c r="C39" i="1"/>
  <c r="C38" i="1" s="1"/>
  <c r="C8" i="1" s="1"/>
  <c r="G56" i="1"/>
  <c r="G21" i="1"/>
  <c r="G15" i="1"/>
  <c r="G93" i="1"/>
  <c r="H93" i="1"/>
  <c r="E39" i="1"/>
  <c r="E38" i="1" s="1"/>
  <c r="H48" i="1"/>
  <c r="H44" i="1"/>
  <c r="H45" i="1" s="1"/>
  <c r="H10" i="1"/>
  <c r="H15" i="1"/>
  <c r="H20" i="1"/>
  <c r="H21" i="1"/>
  <c r="D39" i="1"/>
  <c r="D38" i="1" s="1"/>
  <c r="H83" i="1"/>
  <c r="H110" i="1"/>
  <c r="H128" i="1"/>
  <c r="F39" i="1"/>
  <c r="F38" i="1" s="1"/>
  <c r="F8" i="1" s="1"/>
  <c r="G48" i="1"/>
  <c r="H132" i="1"/>
  <c r="H42" i="1"/>
  <c r="G33" i="1"/>
  <c r="C89" i="1"/>
  <c r="C88" i="1" s="1"/>
  <c r="G90" i="1"/>
  <c r="G83" i="1"/>
  <c r="G29" i="1"/>
  <c r="G40" i="1"/>
  <c r="H51" i="1"/>
  <c r="D89" i="1"/>
  <c r="D88" i="1" s="1"/>
  <c r="G61" i="1"/>
  <c r="H14" i="1"/>
  <c r="H29" i="1"/>
  <c r="H56" i="1"/>
  <c r="H33" i="1"/>
  <c r="E9" i="1"/>
  <c r="G10" i="1"/>
  <c r="G20" i="1"/>
  <c r="D32" i="1"/>
  <c r="H32" i="1" s="1"/>
  <c r="D50" i="1"/>
  <c r="H50" i="1" s="1"/>
  <c r="G51" i="1"/>
  <c r="E109" i="1"/>
  <c r="G110" i="1"/>
  <c r="G14" i="1"/>
  <c r="G38" i="1" l="1"/>
  <c r="C138" i="1"/>
  <c r="F138" i="1"/>
  <c r="H38" i="1"/>
  <c r="H39" i="1"/>
  <c r="G39" i="1"/>
  <c r="G50" i="1"/>
  <c r="G32" i="1"/>
  <c r="H109" i="1"/>
  <c r="G109" i="1"/>
  <c r="E89" i="1"/>
  <c r="E88" i="1" s="1"/>
  <c r="G9" i="1"/>
  <c r="H9" i="1"/>
  <c r="E8" i="1"/>
  <c r="D8" i="1"/>
  <c r="D138" i="1" s="1"/>
  <c r="H89" i="1" l="1"/>
  <c r="G89" i="1"/>
  <c r="E138" i="1"/>
  <c r="H8" i="1"/>
  <c r="G8" i="1"/>
  <c r="H138" i="1" l="1"/>
  <c r="G138" i="1"/>
  <c r="H88" i="1"/>
  <c r="G88" i="1"/>
</calcChain>
</file>

<file path=xl/sharedStrings.xml><?xml version="1.0" encoding="utf-8"?>
<sst xmlns="http://schemas.openxmlformats.org/spreadsheetml/2006/main" count="3203" uniqueCount="322">
  <si>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</si>
  <si>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>первоначальный</t>
  </si>
  <si>
    <t>Отклонение</t>
  </si>
  <si>
    <t>Наименование доходов</t>
  </si>
  <si>
    <t>план</t>
  </si>
  <si>
    <t>годовой</t>
  </si>
  <si>
    <t>в %</t>
  </si>
  <si>
    <t>в сумме</t>
  </si>
  <si>
    <t>000 1 00 0000 00 0000 000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</si>
  <si>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</si>
  <si>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</si>
  <si>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</si>
  <si>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</si>
  <si>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</si>
  <si>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</si>
  <si>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</si>
  <si>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</si>
  <si>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</si>
  <si>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</si>
  <si>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</si>
  <si>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</si>
  <si>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</si>
  <si>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</si>
  <si>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</si>
  <si>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</si>
  <si>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</si>
  <si>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</si>
  <si>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</si>
  <si>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</si>
  <si>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</si>
  <si>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</si>
  <si>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</si>
  <si>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</si>
  <si>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</si>
  <si>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</si>
  <si>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</si>
  <si>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</si>
  <si>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</si>
  <si>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</si>
  <si>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</si>
  <si>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</si>
  <si>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</si>
  <si>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</si>
  <si>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</si>
  <si>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</si>
  <si>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</si>
  <si>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</si>
  <si>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</si>
  <si>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</si>
  <si>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</si>
  <si>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</si>
  <si>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</si>
  <si>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</si>
  <si>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</si>
  <si>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</si>
  <si>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</si>
  <si>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</si>
  <si>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</si>
  <si>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</si>
  <si>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</si>
  <si>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</si>
  <si>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</si>
  <si>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</si>
  <si>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</si>
  <si>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</si>
  <si>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</si>
  <si>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</si>
  <si>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</si>
  <si>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</si>
  <si>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</si>
  <si>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</si>
  <si>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</si>
  <si>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</si>
  <si>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</si>
  <si>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</si>
  <si>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</si>
  <si>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</si>
  <si>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</si>
  <si>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</si>
  <si>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</si>
  <si>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</si>
  <si>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</si>
  <si>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</si>
  <si>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</si>
  <si>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</si>
  <si>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</si>
  <si>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</si>
  <si>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</si>
  <si>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</si>
  <si>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</si>
  <si>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</si>
  <si>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</si>
  <si>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</si>
  <si>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</si>
  <si>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</si>
  <si>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</si>
  <si>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</si>
  <si>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>Невыясненные поступления,зачисляемые в местные б-ты района</t>
  </si>
  <si>
    <t>000 1 17 01050 10 0000 180</t>
  </si>
  <si>
    <t>Невыясненные поступления,зачисляемые в местные б-ты поселений</t>
  </si>
  <si>
    <t>Прочие неналоговые доходы района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</si>
  <si>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</si>
  <si>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</si>
  <si>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</si>
  <si>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</si>
  <si>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</si>
  <si>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</si>
  <si>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</si>
  <si>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</si>
  <si>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</si>
  <si>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</si>
  <si>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</si>
  <si>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</si>
  <si>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</si>
  <si>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</si>
  <si>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</si>
  <si>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000 2 02 20216 10 0000 150</t>
  </si>
  <si>
    <t>Субсид.на проведение текущего ремонта дорожной сети</t>
  </si>
  <si>
    <t>000 2 02 25519 05 0000 150</t>
  </si>
  <si>
    <t>Субсидии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</si>
  <si>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</si>
  <si>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</si>
  <si>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</si>
  <si>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</si>
  <si>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000 2 02 29999 10 0000 150</t>
  </si>
  <si>
    <t>000 2 02 29999 10 9000 150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</si>
  <si>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</si>
  <si>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</si>
  <si>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</si>
  <si>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</si>
  <si>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</si>
  <si>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</si>
  <si>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</si>
  <si>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</si>
  <si>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</si>
  <si>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</si>
  <si>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</si>
  <si>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</si>
  <si>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</si>
  <si>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</si>
  <si>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</si>
  <si>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</si>
  <si>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</si>
  <si>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Субвенции на осущ. полном. по перв.воин. Учету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</si>
  <si>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</si>
  <si>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</si>
  <si>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</si>
  <si>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</si>
  <si>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</si>
  <si>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</si>
  <si>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</si>
  <si>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</si>
  <si>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</si>
  <si>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</si>
  <si>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</si>
  <si>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</si>
  <si>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</si>
  <si>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000 2 07 00 000 00 0000 000</t>
  </si>
  <si>
    <t>Прочие безвозмездные поступления</t>
  </si>
  <si>
    <t>000 2 07 05030 10 9000 150</t>
  </si>
  <si>
    <t>000 2 07 05030 10 0000 150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</si>
  <si>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</si>
  <si>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</si>
  <si>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</si>
  <si>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</si>
  <si>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</si>
  <si>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</si>
  <si>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</si>
  <si>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</si>
  <si>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</si>
  <si>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</si>
  <si>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</si>
  <si>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</si>
  <si>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</si>
  <si>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</si>
  <si>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</si>
  <si>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</si>
  <si>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</si>
  <si>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</si>
  <si>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</si>
  <si>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</si>
  <si>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</si>
  <si>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</si>
  <si>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</si>
  <si>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</si>
  <si>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</si>
  <si>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</si>
  <si>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</si>
  <si>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</si>
  <si>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</si>
  <si>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</si>
  <si>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</si>
  <si>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</si>
  <si>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</si>
  <si>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</si>
  <si>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</si>
  <si>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</si>
  <si>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</si>
  <si>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</si>
  <si>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</si>
  <si>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</si>
  <si>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</si>
  <si>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</si>
  <si>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</si>
  <si>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</si>
  <si>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</si>
  <si>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</si>
  <si>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</si>
  <si>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</si>
  <si>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</si>
  <si>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</si>
  <si>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</si>
  <si>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000 2 02 25097 05 0000 150</t>
  </si>
  <si>
    <t>Субс.на создание в общеобраз.орг.,условий для занятия физ.культурой</t>
  </si>
  <si>
    <t>000 1 11 05035 00 0000 120</t>
  </si>
  <si>
    <t>Плата по соглашениям об установлении сервитута, в отношении земельных участков, государственная собственность на которые не разграничена</t>
  </si>
  <si>
    <t>000 1 11 05310 00 0000 120</t>
  </si>
  <si>
    <t>Субсидии бюджетам сельских поселений на софинансирование кап вложений в объекты муниц собств</t>
  </si>
  <si>
    <t>Субсидии для центров образования цифрового и гуманитарного профилей "Точка роста"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</si>
  <si>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</si>
  <si>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</si>
  <si>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</si>
  <si>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 xml:space="preserve">Субсидии на софинан мероприятий по капит ремонту объектов коммунальной инфраструктуры 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</si>
  <si>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</si>
  <si>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</si>
  <si>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000 1 11 05020 00 0000 120</t>
  </si>
  <si>
    <t>000 1 11 05025 00 0000 120</t>
  </si>
  <si>
    <t>000 1 01 02010 01 0000 110</t>
  </si>
  <si>
    <t>000 1 01 02020 01 0000 110</t>
  </si>
  <si>
    <t>000 1 01 02030 01 0000 110</t>
  </si>
  <si>
    <t>Безвозмездные поступления от негосударственных организаций основанных на местных инициативах (организации)</t>
  </si>
  <si>
    <t>Прочие безвозмездные поступления в бюджеты сельских поселений основанных на местных инициативах (физ.лица, ИП)</t>
  </si>
  <si>
    <t>Прочие безвозмездные поступления в бюджеты сельских поселений</t>
  </si>
  <si>
    <t xml:space="preserve">Исполнитель: Е.М. Горяинова </t>
  </si>
  <si>
    <t>000 1 03 00000 00 0000 110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</si>
  <si>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</si>
  <si>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</si>
  <si>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</si>
  <si>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</si>
  <si>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</si>
  <si>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</si>
  <si>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</si>
  <si>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</si>
  <si>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</si>
  <si>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Налоговые и неналоговые доходы</t>
  </si>
  <si>
    <t xml:space="preserve">1 16 01060 01 0000 140 </t>
  </si>
  <si>
    <t>000 1 12 01030 01 0000 120</t>
  </si>
  <si>
    <t>000 1 17 01050 05 0000 180</t>
  </si>
  <si>
    <t>000 1 17 05000 05 0000 180</t>
  </si>
  <si>
    <t>000 1 17 05000 10 0000 180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</si>
  <si>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</si>
  <si>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(80510)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</si>
  <si>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sz val="9"/>
        <rFont val="Times New Roman"/>
        <family val="1"/>
        <charset val="204"/>
      </rPr>
      <t>Ф(R0820)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</si>
  <si>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</si>
  <si>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</si>
  <si>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 xml:space="preserve">Налоги на товары (работы,услуги) реализуемые на территории РФ </t>
  </si>
  <si>
    <t>000 2 02 20077 10 0000 150</t>
  </si>
  <si>
    <t>000 1 14 03051 05 0000 430</t>
  </si>
  <si>
    <t xml:space="preserve"> код бюджетной классификации</t>
  </si>
  <si>
    <t>план годовой</t>
  </si>
  <si>
    <t>факт на 1 февраля 2020</t>
  </si>
  <si>
    <t>факт на 1 февраля 2019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</si>
  <si>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</si>
  <si>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</si>
  <si>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</si>
  <si>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</si>
  <si>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</si>
  <si>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</si>
  <si>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</si>
  <si>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</si>
  <si>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</si>
  <si>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</si>
  <si>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</si>
  <si>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</si>
  <si>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на 1 мая 2020 года</t>
  </si>
  <si>
    <t>факт на 1 мая 2020</t>
  </si>
  <si>
    <t>факт на 1 мая 2019</t>
  </si>
  <si>
    <t xml:space="preserve"> на 1 июня 2020 года</t>
  </si>
  <si>
    <t>факт на 1 июня 2020</t>
  </si>
  <si>
    <t>факт на 1 июня 2019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</si>
  <si>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</si>
  <si>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</si>
  <si>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</si>
  <si>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</si>
  <si>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</si>
  <si>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</si>
  <si>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 xml:space="preserve"> на 1 июля 2020 года</t>
  </si>
  <si>
    <t>факт на 1 июля 2020</t>
  </si>
  <si>
    <t>факт на 1 июля 2019</t>
  </si>
  <si>
    <t>000 1 13 02995 10 0000 130</t>
  </si>
  <si>
    <t>Прочие доходы от компенсации затрат бюджетов сельских поселений</t>
  </si>
  <si>
    <t xml:space="preserve"> на 1 августа 2020 года</t>
  </si>
  <si>
    <t>факт на 1 августа 2020</t>
  </si>
  <si>
    <t>факт на 1 августа 2019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</si>
  <si>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</si>
  <si>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</si>
  <si>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на 1 сентября 2020 года</t>
  </si>
  <si>
    <t>факт на 1 сентября 2020</t>
  </si>
  <si>
    <t>факт на 1 сентября 2019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</si>
  <si>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</si>
  <si>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</si>
  <si>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Субсидии молодым семьям для отдельных категорий граждан</t>
  </si>
  <si>
    <t>Субсидии на капитальный ремонт по теплотрассам</t>
  </si>
  <si>
    <t xml:space="preserve"> на 1 октября 2020 года</t>
  </si>
  <si>
    <t>факт на 1 октября 2020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</si>
  <si>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</si>
  <si>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</si>
  <si>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</si>
  <si>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</si>
  <si>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факт на 1 октября 2019</t>
  </si>
  <si>
    <t xml:space="preserve"> на 1 ноября 2020 года</t>
  </si>
  <si>
    <t>факт на 1 ноября 2020</t>
  </si>
  <si>
    <t>факт на 1 ноября 2019</t>
  </si>
  <si>
    <t>000 2 02 25243 10 0000 150</t>
  </si>
  <si>
    <t>Субсидии на строительство и реконструкцию объектов питьевого водоснабжения</t>
  </si>
  <si>
    <t>000 2 02 25228 05 0000 150</t>
  </si>
  <si>
    <t>Субсидия на оснащение объектов инфраструктуры спортивно-технологическим оборудованием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</si>
  <si>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</si>
  <si>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</si>
  <si>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 xml:space="preserve"> на 1 декабря 2020 года</t>
  </si>
  <si>
    <t>факт на 1 декабря 2020</t>
  </si>
  <si>
    <t>факт на 1 декабря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</si>
</sst>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0.00000"/>
    <numFmt numFmtId="166" formatCode="0.0"/>
    <numFmt numFmtId="167" formatCode="0.000"/>
    <numFmt numFmtId="168" formatCode="#,##0.0"/>
    <numFmt numFmtId="169" formatCode="[$-419]General"/>
    <numFmt numFmtId="170" formatCode="#,##0.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9" fontId="12" fillId="0" borderId="0" applyBorder="0" applyProtection="0"/>
  </cellStyleXfs>
  <cellXfs count="345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4" fontId="1" fillId="0" borderId="16" xfId="0" applyNumberFormat="1" applyFont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164" fontId="1" fillId="0" borderId="20" xfId="0" applyNumberFormat="1" applyFont="1" applyBorder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164" fontId="1" fillId="0" borderId="23" xfId="0" applyNumberFormat="1" applyFont="1" applyFill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4" fontId="1" fillId="0" borderId="23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164" fontId="1" fillId="2" borderId="23" xfId="0" applyNumberFormat="1" applyFont="1" applyFill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" fillId="2" borderId="0" xfId="0" applyFont="1" applyFill="1"/>
    <xf numFmtId="0" fontId="1" fillId="2" borderId="27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64" fontId="1" fillId="2" borderId="20" xfId="0" applyNumberFormat="1" applyFont="1" applyFill="1" applyBorder="1"/>
    <xf numFmtId="164" fontId="1" fillId="0" borderId="20" xfId="0" applyNumberFormat="1" applyFont="1" applyBorder="1"/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164" fontId="1" fillId="0" borderId="20" xfId="0" applyNumberFormat="1" applyFont="1" applyFill="1" applyBorder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1" xfId="0" applyFont="1" applyBorder="1" applyAlignment="1">
      <alignment horizontal="left" vertical="top" wrapText="1"/>
    </xf>
    <xf numFmtId="164" fontId="1" fillId="2" borderId="31" xfId="0" applyNumberFormat="1" applyFont="1" applyFill="1" applyBorder="1"/>
    <xf numFmtId="164" fontId="1" fillId="0" borderId="31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0" fontId="1" fillId="0" borderId="21" xfId="0" applyFont="1" applyBorder="1" applyAlignment="1">
      <alignment vertical="center"/>
    </xf>
    <xf numFmtId="164" fontId="1" fillId="2" borderId="21" xfId="0" applyNumberFormat="1" applyFont="1" applyFill="1" applyBorder="1"/>
    <xf numFmtId="164" fontId="1" fillId="0" borderId="33" xfId="0" applyNumberFormat="1" applyFont="1" applyFill="1" applyBorder="1"/>
    <xf numFmtId="164" fontId="1" fillId="2" borderId="33" xfId="0" applyNumberFormat="1" applyFont="1" applyFill="1" applyBorder="1"/>
    <xf numFmtId="0" fontId="2" fillId="0" borderId="9" xfId="0" applyFont="1" applyBorder="1"/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5" xfId="0" applyNumberFormat="1" applyFont="1" applyFill="1" applyBorder="1"/>
    <xf numFmtId="164" fontId="1" fillId="0" borderId="36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164" fontId="10" fillId="2" borderId="39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0" xfId="0" applyFont="1" applyFill="1" applyBorder="1" applyAlignment="1">
      <alignment vertical="center"/>
    </xf>
    <xf numFmtId="164" fontId="10" fillId="2" borderId="40" xfId="0" applyNumberFormat="1" applyFont="1" applyFill="1" applyBorder="1"/>
    <xf numFmtId="0" fontId="2" fillId="0" borderId="24" xfId="0" applyFont="1" applyBorder="1"/>
    <xf numFmtId="164" fontId="1" fillId="2" borderId="37" xfId="0" applyNumberFormat="1" applyFont="1" applyFill="1" applyBorder="1"/>
    <xf numFmtId="0" fontId="1" fillId="0" borderId="23" xfId="0" applyFont="1" applyBorder="1"/>
    <xf numFmtId="164" fontId="1" fillId="0" borderId="41" xfId="0" applyNumberFormat="1" applyFont="1" applyFill="1" applyBorder="1"/>
    <xf numFmtId="164" fontId="2" fillId="2" borderId="24" xfId="0" applyNumberFormat="1" applyFont="1" applyFill="1" applyBorder="1"/>
    <xf numFmtId="164" fontId="1" fillId="2" borderId="42" xfId="0" applyNumberFormat="1" applyFont="1" applyFill="1" applyBorder="1"/>
    <xf numFmtId="164" fontId="1" fillId="2" borderId="39" xfId="0" applyNumberFormat="1" applyFont="1" applyFill="1" applyBorder="1"/>
    <xf numFmtId="0" fontId="10" fillId="2" borderId="22" xfId="0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3" xfId="0" applyFont="1" applyBorder="1"/>
    <xf numFmtId="164" fontId="1" fillId="2" borderId="44" xfId="0" applyNumberFormat="1" applyFont="1" applyFill="1" applyBorder="1"/>
    <xf numFmtId="164" fontId="1" fillId="2" borderId="7" xfId="0" applyNumberFormat="1" applyFont="1" applyFill="1" applyBorder="1"/>
    <xf numFmtId="164" fontId="1" fillId="0" borderId="45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4" xfId="0" applyNumberFormat="1" applyFont="1" applyFill="1" applyBorder="1"/>
    <xf numFmtId="0" fontId="1" fillId="0" borderId="46" xfId="0" applyFont="1" applyBorder="1"/>
    <xf numFmtId="0" fontId="1" fillId="0" borderId="18" xfId="0" applyFont="1" applyBorder="1" applyAlignment="1">
      <alignment horizontal="left"/>
    </xf>
    <xf numFmtId="164" fontId="1" fillId="0" borderId="47" xfId="0" applyNumberFormat="1" applyFont="1" applyBorder="1"/>
    <xf numFmtId="165" fontId="2" fillId="2" borderId="24" xfId="0" applyNumberFormat="1" applyFont="1" applyFill="1" applyBorder="1"/>
    <xf numFmtId="166" fontId="2" fillId="0" borderId="47" xfId="0" applyNumberFormat="1" applyFont="1" applyBorder="1"/>
    <xf numFmtId="1" fontId="2" fillId="0" borderId="48" xfId="0" applyNumberFormat="1" applyFont="1" applyBorder="1"/>
    <xf numFmtId="0" fontId="1" fillId="0" borderId="7" xfId="0" applyFont="1" applyBorder="1"/>
    <xf numFmtId="165" fontId="1" fillId="2" borderId="43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3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0" fontId="9" fillId="0" borderId="0" xfId="0" applyFont="1" applyAlignment="1">
      <alignment horizontal="distributed" vertical="distributed"/>
    </xf>
    <xf numFmtId="0" fontId="1" fillId="0" borderId="40" xfId="0" applyFont="1" applyBorder="1" applyAlignment="1">
      <alignment vertical="center"/>
    </xf>
    <xf numFmtId="164" fontId="1" fillId="2" borderId="49" xfId="0" applyNumberFormat="1" applyFont="1" applyFill="1" applyBorder="1"/>
    <xf numFmtId="0" fontId="1" fillId="2" borderId="16" xfId="0" applyFont="1" applyFill="1" applyBorder="1" applyAlignment="1">
      <alignment wrapText="1"/>
    </xf>
    <xf numFmtId="0" fontId="1" fillId="2" borderId="18" xfId="0" applyFont="1" applyFill="1" applyBorder="1"/>
    <xf numFmtId="0" fontId="1" fillId="2" borderId="2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0" borderId="15" xfId="0" applyFont="1" applyBorder="1"/>
    <xf numFmtId="164" fontId="1" fillId="2" borderId="14" xfId="0" applyNumberFormat="1" applyFont="1" applyFill="1" applyBorder="1"/>
    <xf numFmtId="0" fontId="1" fillId="0" borderId="23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wrapText="1"/>
    </xf>
    <xf numFmtId="164" fontId="1" fillId="2" borderId="15" xfId="0" applyNumberFormat="1" applyFont="1" applyFill="1" applyBorder="1" applyAlignment="1">
      <alignment wrapText="1"/>
    </xf>
    <xf numFmtId="164" fontId="1" fillId="2" borderId="20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64" fontId="1" fillId="2" borderId="16" xfId="0" applyNumberFormat="1" applyFont="1" applyFill="1" applyBorder="1" applyAlignment="1">
      <alignment wrapText="1"/>
    </xf>
    <xf numFmtId="164" fontId="1" fillId="2" borderId="33" xfId="0" applyNumberFormat="1" applyFont="1" applyFill="1" applyBorder="1" applyAlignment="1">
      <alignment wrapText="1"/>
    </xf>
    <xf numFmtId="164" fontId="1" fillId="2" borderId="23" xfId="0" applyNumberFormat="1" applyFont="1" applyFill="1" applyBorder="1" applyAlignment="1">
      <alignment wrapText="1"/>
    </xf>
    <xf numFmtId="0" fontId="1" fillId="0" borderId="43" xfId="0" applyFont="1" applyBorder="1"/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164" fontId="2" fillId="2" borderId="11" xfId="0" applyNumberFormat="1" applyFont="1" applyFill="1" applyBorder="1"/>
    <xf numFmtId="164" fontId="2" fillId="0" borderId="10" xfId="0" applyNumberFormat="1" applyFont="1" applyFill="1" applyBorder="1"/>
    <xf numFmtId="0" fontId="2" fillId="2" borderId="19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0" fontId="1" fillId="2" borderId="20" xfId="0" applyFont="1" applyFill="1" applyBorder="1" applyAlignment="1">
      <alignment vertical="center"/>
    </xf>
    <xf numFmtId="0" fontId="9" fillId="0" borderId="0" xfId="0" applyFont="1"/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1" xfId="0" applyFont="1" applyFill="1" applyBorder="1" applyAlignment="1">
      <alignment wrapText="1"/>
    </xf>
    <xf numFmtId="168" fontId="2" fillId="0" borderId="7" xfId="0" applyNumberFormat="1" applyFont="1" applyBorder="1"/>
    <xf numFmtId="168" fontId="1" fillId="0" borderId="14" xfId="0" applyNumberFormat="1" applyFont="1" applyBorder="1"/>
    <xf numFmtId="168" fontId="1" fillId="0" borderId="16" xfId="0" applyNumberFormat="1" applyFont="1" applyBorder="1"/>
    <xf numFmtId="168" fontId="1" fillId="0" borderId="13" xfId="0" applyNumberFormat="1" applyFont="1" applyBorder="1"/>
    <xf numFmtId="168" fontId="1" fillId="0" borderId="18" xfId="0" applyNumberFormat="1" applyFont="1" applyBorder="1"/>
    <xf numFmtId="168" fontId="2" fillId="0" borderId="11" xfId="0" applyNumberFormat="1" applyFont="1" applyBorder="1"/>
    <xf numFmtId="168" fontId="1" fillId="0" borderId="15" xfId="0" applyNumberFormat="1" applyFont="1" applyBorder="1"/>
    <xf numFmtId="168" fontId="1" fillId="0" borderId="20" xfId="0" applyNumberFormat="1" applyFont="1" applyBorder="1"/>
    <xf numFmtId="168" fontId="2" fillId="0" borderId="24" xfId="0" applyNumberFormat="1" applyFont="1" applyBorder="1"/>
    <xf numFmtId="168" fontId="10" fillId="0" borderId="16" xfId="0" applyNumberFormat="1" applyFont="1" applyBorder="1"/>
    <xf numFmtId="168" fontId="1" fillId="0" borderId="23" xfId="0" applyNumberFormat="1" applyFont="1" applyBorder="1"/>
    <xf numFmtId="168" fontId="2" fillId="0" borderId="26" xfId="0" applyNumberFormat="1" applyFont="1" applyBorder="1"/>
    <xf numFmtId="168" fontId="1" fillId="0" borderId="11" xfId="0" applyNumberFormat="1" applyFont="1" applyBorder="1"/>
    <xf numFmtId="168" fontId="1" fillId="0" borderId="16" xfId="0" applyNumberFormat="1" applyFont="1" applyFill="1" applyBorder="1"/>
    <xf numFmtId="168" fontId="2" fillId="2" borderId="7" xfId="0" applyNumberFormat="1" applyFont="1" applyFill="1" applyBorder="1"/>
    <xf numFmtId="168" fontId="1" fillId="2" borderId="20" xfId="0" applyNumberFormat="1" applyFont="1" applyFill="1" applyBorder="1"/>
    <xf numFmtId="168" fontId="1" fillId="2" borderId="13" xfId="0" applyNumberFormat="1" applyFont="1" applyFill="1" applyBorder="1"/>
    <xf numFmtId="168" fontId="1" fillId="2" borderId="18" xfId="0" applyNumberFormat="1" applyFont="1" applyFill="1" applyBorder="1"/>
    <xf numFmtId="168" fontId="2" fillId="0" borderId="6" xfId="0" applyNumberFormat="1" applyFont="1" applyBorder="1"/>
    <xf numFmtId="168" fontId="1" fillId="2" borderId="16" xfId="0" applyNumberFormat="1" applyFont="1" applyFill="1" applyBorder="1"/>
    <xf numFmtId="168" fontId="1" fillId="0" borderId="7" xfId="0" applyNumberFormat="1" applyFont="1" applyBorder="1"/>
    <xf numFmtId="168" fontId="2" fillId="2" borderId="24" xfId="0" applyNumberFormat="1" applyFont="1" applyFill="1" applyBorder="1"/>
    <xf numFmtId="168" fontId="2" fillId="2" borderId="34" xfId="0" applyNumberFormat="1" applyFont="1" applyFill="1" applyBorder="1"/>
    <xf numFmtId="168" fontId="1" fillId="0" borderId="47" xfId="0" applyNumberFormat="1" applyFont="1" applyBorder="1"/>
    <xf numFmtId="168" fontId="2" fillId="0" borderId="47" xfId="0" applyNumberFormat="1" applyFont="1" applyBorder="1"/>
    <xf numFmtId="168" fontId="2" fillId="0" borderId="43" xfId="0" applyNumberFormat="1" applyFont="1" applyBorder="1"/>
    <xf numFmtId="0" fontId="9" fillId="0" borderId="0" xfId="0" applyFont="1" applyAlignment="1">
      <alignment horizontal="left" vertical="distributed"/>
    </xf>
    <xf numFmtId="0" fontId="1" fillId="0" borderId="17" xfId="0" applyFont="1" applyFill="1" applyBorder="1" applyAlignment="1">
      <alignment horizontal="left" vertical="center"/>
    </xf>
    <xf numFmtId="0" fontId="1" fillId="0" borderId="37" xfId="0" applyFont="1" applyFill="1" applyBorder="1"/>
    <xf numFmtId="164" fontId="1" fillId="0" borderId="39" xfId="0" applyNumberFormat="1" applyFont="1" applyFill="1" applyBorder="1"/>
    <xf numFmtId="169" fontId="13" fillId="0" borderId="5" xfId="2" applyFont="1" applyFill="1" applyBorder="1" applyAlignment="1">
      <alignment horizontal="center" vertical="center"/>
    </xf>
    <xf numFmtId="169" fontId="11" fillId="0" borderId="7" xfId="2" applyFont="1" applyFill="1" applyBorder="1" applyAlignment="1">
      <alignment wrapText="1"/>
    </xf>
    <xf numFmtId="169" fontId="11" fillId="0" borderId="7" xfId="2" applyFont="1" applyFill="1" applyBorder="1" applyAlignment="1">
      <alignment horizontal="center" vertical="center"/>
    </xf>
    <xf numFmtId="169" fontId="13" fillId="0" borderId="50" xfId="2" applyFont="1" applyFill="1" applyBorder="1" applyAlignment="1">
      <alignment horizontal="center"/>
    </xf>
    <xf numFmtId="164" fontId="1" fillId="2" borderId="24" xfId="0" applyNumberFormat="1" applyFont="1" applyFill="1" applyBorder="1"/>
    <xf numFmtId="164" fontId="1" fillId="0" borderId="24" xfId="0" applyNumberFormat="1" applyFont="1" applyFill="1" applyBorder="1"/>
    <xf numFmtId="164" fontId="1" fillId="0" borderId="7" xfId="0" applyNumberFormat="1" applyFont="1" applyFill="1" applyBorder="1"/>
    <xf numFmtId="170" fontId="13" fillId="0" borderId="24" xfId="2" applyNumberFormat="1" applyFont="1" applyFill="1" applyBorder="1" applyAlignment="1"/>
    <xf numFmtId="170" fontId="11" fillId="0" borderId="7" xfId="2" applyNumberFormat="1" applyFont="1" applyFill="1" applyBorder="1" applyAlignment="1"/>
    <xf numFmtId="0" fontId="10" fillId="0" borderId="22" xfId="0" applyFont="1" applyBorder="1"/>
    <xf numFmtId="169" fontId="11" fillId="0" borderId="14" xfId="2" applyFont="1" applyFill="1" applyBorder="1" applyAlignment="1">
      <alignment horizontal="center" vertical="center"/>
    </xf>
    <xf numFmtId="169" fontId="11" fillId="0" borderId="14" xfId="2" applyFont="1" applyFill="1" applyBorder="1" applyAlignment="1">
      <alignment wrapText="1"/>
    </xf>
    <xf numFmtId="170" fontId="11" fillId="0" borderId="14" xfId="2" applyNumberFormat="1" applyFont="1" applyFill="1" applyBorder="1" applyAlignment="1"/>
    <xf numFmtId="164" fontId="1" fillId="0" borderId="14" xfId="0" applyNumberFormat="1" applyFont="1" applyFill="1" applyBorder="1"/>
    <xf numFmtId="169" fontId="11" fillId="0" borderId="30" xfId="2" applyFont="1" applyFill="1" applyBorder="1" applyAlignment="1">
      <alignment horizontal="center" vertical="center"/>
    </xf>
    <xf numFmtId="169" fontId="11" fillId="0" borderId="18" xfId="2" applyFont="1" applyFill="1" applyBorder="1" applyAlignment="1">
      <alignment wrapText="1"/>
    </xf>
    <xf numFmtId="170" fontId="11" fillId="0" borderId="18" xfId="2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6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3" width="13.85546875" style="217" hidden="1" customWidth="1"/>
    <col min="4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243</v>
      </c>
      <c r="C4" s="3"/>
      <c r="D4" s="3"/>
      <c r="E4" s="4"/>
      <c r="F4" s="5"/>
      <c r="G4" s="8"/>
      <c r="H4" s="8"/>
    </row>
    <row r="5" spans="1:8" s="10" customFormat="1" ht="24.75" customHeight="1" thickBot="1" x14ac:dyDescent="0.25">
      <c r="A5" s="328" t="s">
        <v>258</v>
      </c>
      <c r="B5" s="331" t="s">
        <v>3</v>
      </c>
      <c r="C5" s="9" t="s">
        <v>1</v>
      </c>
      <c r="D5" s="334" t="s">
        <v>259</v>
      </c>
      <c r="E5" s="337" t="s">
        <v>260</v>
      </c>
      <c r="F5" s="340" t="s">
        <v>261</v>
      </c>
      <c r="G5" s="326" t="s">
        <v>2</v>
      </c>
      <c r="H5" s="327"/>
    </row>
    <row r="6" spans="1:8" s="10" customFormat="1" ht="15" customHeight="1" x14ac:dyDescent="0.2">
      <c r="A6" s="329"/>
      <c r="B6" s="332"/>
      <c r="C6" s="11" t="s">
        <v>4</v>
      </c>
      <c r="D6" s="335"/>
      <c r="E6" s="338"/>
      <c r="F6" s="341"/>
      <c r="G6" s="343" t="s">
        <v>6</v>
      </c>
      <c r="H6" s="343" t="s">
        <v>7</v>
      </c>
    </row>
    <row r="7" spans="1:8" ht="7.5" customHeight="1" thickBot="1" x14ac:dyDescent="0.25">
      <c r="A7" s="330"/>
      <c r="B7" s="333"/>
      <c r="C7" s="11" t="s">
        <v>5</v>
      </c>
      <c r="D7" s="336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115710.31668</v>
      </c>
      <c r="D8" s="14">
        <f>D9+D20+D32+D50+D61+D83+D38+D29+D14+D56</f>
        <v>131994.74546999999</v>
      </c>
      <c r="E8" s="14">
        <f>E9+E20+E32+E50+E61+E83+E38+E29+E14+E56</f>
        <v>7670.1757100000004</v>
      </c>
      <c r="F8" s="14">
        <f>F9+F20+F32+F50+F61+F83+F38+F29+F14+F56</f>
        <v>7227.479110000002</v>
      </c>
      <c r="G8" s="14">
        <f t="shared" ref="G8:G26" si="0">E8/D8*100</f>
        <v>5.8109704918089271</v>
      </c>
      <c r="H8" s="15">
        <f t="shared" ref="H8:H41" si="1">E8-D8</f>
        <v>-124324.56976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60074.928</v>
      </c>
      <c r="D9" s="18">
        <f>D10</f>
        <v>65699.994299999991</v>
      </c>
      <c r="E9" s="18">
        <f>E10</f>
        <v>5616.2995000000001</v>
      </c>
      <c r="F9" s="19">
        <f>F10</f>
        <v>4419.9379600000002</v>
      </c>
      <c r="G9" s="14">
        <f t="shared" si="0"/>
        <v>8.548401807091178</v>
      </c>
      <c r="H9" s="15">
        <f t="shared" si="1"/>
        <v>-60083.69479999999</v>
      </c>
    </row>
    <row r="10" spans="1:8" x14ac:dyDescent="0.2">
      <c r="A10" s="21" t="s">
        <v>11</v>
      </c>
      <c r="B10" s="22" t="s">
        <v>12</v>
      </c>
      <c r="C10" s="23">
        <f>C11+C12+C13</f>
        <v>60074.928</v>
      </c>
      <c r="D10" s="23">
        <f>D11+D12+D13</f>
        <v>65699.994299999991</v>
      </c>
      <c r="E10" s="23">
        <f>E11+E12+E13</f>
        <v>5616.2995000000001</v>
      </c>
      <c r="F10" s="23">
        <f>F11+F12+F13</f>
        <v>4419.9379600000002</v>
      </c>
      <c r="G10" s="24">
        <f t="shared" si="0"/>
        <v>8.548401807091178</v>
      </c>
      <c r="H10" s="25">
        <f t="shared" si="1"/>
        <v>-60083.69479999999</v>
      </c>
    </row>
    <row r="11" spans="1:8" ht="24" x14ac:dyDescent="0.2">
      <c r="A11" s="26" t="s">
        <v>227</v>
      </c>
      <c r="B11" s="27" t="s">
        <v>13</v>
      </c>
      <c r="C11" s="28">
        <v>59776.928</v>
      </c>
      <c r="D11" s="28">
        <v>65175.994299999998</v>
      </c>
      <c r="E11" s="28">
        <v>5609.1290399999998</v>
      </c>
      <c r="F11" s="29">
        <v>4405.6064900000001</v>
      </c>
      <c r="G11" s="30">
        <f t="shared" si="0"/>
        <v>8.6061273023033866</v>
      </c>
      <c r="H11" s="30">
        <f t="shared" si="1"/>
        <v>-59566.865259999999</v>
      </c>
    </row>
    <row r="12" spans="1:8" ht="60" x14ac:dyDescent="0.2">
      <c r="A12" s="26" t="s">
        <v>228</v>
      </c>
      <c r="B12" s="239" t="s">
        <v>14</v>
      </c>
      <c r="C12" s="31">
        <v>152</v>
      </c>
      <c r="D12" s="31">
        <v>276</v>
      </c>
      <c r="E12" s="31">
        <v>0</v>
      </c>
      <c r="F12" s="32">
        <v>14.30513</v>
      </c>
      <c r="G12" s="33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146</v>
      </c>
      <c r="D13" s="35">
        <v>248</v>
      </c>
      <c r="E13" s="35">
        <v>7.1704600000000003</v>
      </c>
      <c r="F13" s="36">
        <v>2.6339999999999999E-2</v>
      </c>
      <c r="G13" s="37">
        <f t="shared" si="0"/>
        <v>2.8913145161290323</v>
      </c>
      <c r="H13" s="38">
        <f t="shared" si="1"/>
        <v>-240.82954000000001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8655.5395100000005</v>
      </c>
      <c r="D14" s="41">
        <f>D15</f>
        <v>10048.58274</v>
      </c>
      <c r="E14" s="41">
        <f>E15</f>
        <v>785.32409999999993</v>
      </c>
      <c r="F14" s="42">
        <f>F15</f>
        <v>906.38697999999999</v>
      </c>
      <c r="G14" s="43">
        <f t="shared" si="0"/>
        <v>7.8152722659474261</v>
      </c>
      <c r="H14" s="15">
        <f t="shared" si="1"/>
        <v>-9263.25864</v>
      </c>
    </row>
    <row r="15" spans="1:8" x14ac:dyDescent="0.2">
      <c r="A15" s="44" t="s">
        <v>235</v>
      </c>
      <c r="B15" s="6" t="s">
        <v>16</v>
      </c>
      <c r="C15" s="45">
        <f>C16+C17+C18+C19</f>
        <v>8655.5395100000005</v>
      </c>
      <c r="D15" s="45">
        <f>D16+D17+D18+D19</f>
        <v>10048.58274</v>
      </c>
      <c r="E15" s="45">
        <f>E16+E17+E18+E19</f>
        <v>785.32409999999993</v>
      </c>
      <c r="F15" s="46">
        <f>F16+F17+F18+F19</f>
        <v>906.38697999999999</v>
      </c>
      <c r="G15" s="25">
        <f t="shared" si="0"/>
        <v>7.8152722659474261</v>
      </c>
      <c r="H15" s="25">
        <f t="shared" si="1"/>
        <v>-9263.25864</v>
      </c>
    </row>
    <row r="16" spans="1:8" s="52" customFormat="1" x14ac:dyDescent="0.2">
      <c r="A16" s="47" t="s">
        <v>236</v>
      </c>
      <c r="B16" s="48" t="s">
        <v>17</v>
      </c>
      <c r="C16" s="49">
        <v>3138.7247299999999</v>
      </c>
      <c r="D16" s="49">
        <v>4604.6117299999996</v>
      </c>
      <c r="E16" s="49">
        <v>357.75889999999998</v>
      </c>
      <c r="F16" s="50">
        <v>395.82434000000001</v>
      </c>
      <c r="G16" s="30">
        <f t="shared" si="0"/>
        <v>7.7695780008795667</v>
      </c>
      <c r="H16" s="51">
        <f t="shared" si="1"/>
        <v>-4246.8528299999998</v>
      </c>
    </row>
    <row r="17" spans="1:8" s="52" customFormat="1" x14ac:dyDescent="0.2">
      <c r="A17" s="47" t="s">
        <v>237</v>
      </c>
      <c r="B17" s="48" t="s">
        <v>18</v>
      </c>
      <c r="C17" s="49">
        <v>21.99173</v>
      </c>
      <c r="D17" s="49">
        <v>23.717680000000001</v>
      </c>
      <c r="E17" s="49">
        <v>2.4340199999999999</v>
      </c>
      <c r="F17" s="50">
        <v>2.9556200000000001</v>
      </c>
      <c r="G17" s="30">
        <f t="shared" si="0"/>
        <v>10.26247086561586</v>
      </c>
      <c r="H17" s="51">
        <f t="shared" si="1"/>
        <v>-21.283660000000001</v>
      </c>
    </row>
    <row r="18" spans="1:8" s="52" customFormat="1" x14ac:dyDescent="0.2">
      <c r="A18" s="47" t="s">
        <v>238</v>
      </c>
      <c r="B18" s="48" t="s">
        <v>19</v>
      </c>
      <c r="C18" s="49">
        <v>6078.4753700000001</v>
      </c>
      <c r="D18" s="49">
        <v>6014.4879300000002</v>
      </c>
      <c r="E18" s="49">
        <v>490.89990999999998</v>
      </c>
      <c r="F18" s="50">
        <v>576.10522000000003</v>
      </c>
      <c r="G18" s="53">
        <f t="shared" si="0"/>
        <v>8.1619568567327718</v>
      </c>
      <c r="H18" s="51">
        <f t="shared" si="1"/>
        <v>-5523.5880200000001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-583.65232000000003</v>
      </c>
      <c r="D19" s="56">
        <v>-594.2346</v>
      </c>
      <c r="E19" s="56">
        <v>-65.768730000000005</v>
      </c>
      <c r="F19" s="57">
        <v>-68.498199999999997</v>
      </c>
      <c r="G19" s="33">
        <f t="shared" si="0"/>
        <v>11.067805543467177</v>
      </c>
      <c r="H19" s="51">
        <f t="shared" si="1"/>
        <v>528.46587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19685.705000000002</v>
      </c>
      <c r="D20" s="58">
        <f>D21+D25+D26+D28+D27</f>
        <v>24895.834999999999</v>
      </c>
      <c r="E20" s="58">
        <f>E21+E25+E26+E28+E27</f>
        <v>641.41088999999999</v>
      </c>
      <c r="F20" s="58">
        <f>F21+F25+F26+F28+F27</f>
        <v>766.12919000000011</v>
      </c>
      <c r="G20" s="59">
        <f t="shared" si="0"/>
        <v>2.5763782978156788</v>
      </c>
      <c r="H20" s="15">
        <f t="shared" si="1"/>
        <v>-24254.42411</v>
      </c>
    </row>
    <row r="21" spans="1:8" s="10" customFormat="1" x14ac:dyDescent="0.2">
      <c r="A21" s="61" t="s">
        <v>23</v>
      </c>
      <c r="B21" s="62" t="s">
        <v>24</v>
      </c>
      <c r="C21" s="45">
        <f>C22+C23+C24</f>
        <v>13821</v>
      </c>
      <c r="D21" s="45">
        <f>D22+D23+D24</f>
        <v>19088</v>
      </c>
      <c r="E21" s="45">
        <f>E22+E23+E24</f>
        <v>268.31943999999999</v>
      </c>
      <c r="F21" s="45">
        <f>F22+F23+F24</f>
        <v>401.60593</v>
      </c>
      <c r="G21" s="53">
        <f t="shared" si="0"/>
        <v>1.4056969823973178</v>
      </c>
      <c r="H21" s="25">
        <f t="shared" si="1"/>
        <v>-18819.680560000001</v>
      </c>
    </row>
    <row r="22" spans="1:8" s="60" customFormat="1" ht="24" x14ac:dyDescent="0.2">
      <c r="A22" s="63" t="s">
        <v>25</v>
      </c>
      <c r="B22" s="64" t="s">
        <v>26</v>
      </c>
      <c r="C22" s="49">
        <v>7308</v>
      </c>
      <c r="D22" s="49">
        <v>13617</v>
      </c>
      <c r="E22" s="49">
        <v>248.96986000000001</v>
      </c>
      <c r="F22" s="50">
        <v>284.96778999999998</v>
      </c>
      <c r="G22" s="30">
        <f t="shared" si="0"/>
        <v>1.8283752662113535</v>
      </c>
      <c r="H22" s="30">
        <f t="shared" si="1"/>
        <v>-13368.030140000001</v>
      </c>
    </row>
    <row r="23" spans="1:8" s="60" customFormat="1" ht="24" x14ac:dyDescent="0.2">
      <c r="A23" s="65" t="s">
        <v>27</v>
      </c>
      <c r="B23" s="66" t="s">
        <v>28</v>
      </c>
      <c r="C23" s="49">
        <v>6513</v>
      </c>
      <c r="D23" s="49">
        <v>5471</v>
      </c>
      <c r="E23" s="49">
        <v>19.34958</v>
      </c>
      <c r="F23" s="50">
        <v>116.59577</v>
      </c>
      <c r="G23" s="30">
        <f t="shared" si="0"/>
        <v>0.3536753792725279</v>
      </c>
      <c r="H23" s="30">
        <f t="shared" si="1"/>
        <v>-5451.6504199999999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4.2369999999999998E-2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28">
        <v>1323</v>
      </c>
      <c r="D25" s="35">
        <v>506</v>
      </c>
      <c r="E25" s="35">
        <v>287.62277999999998</v>
      </c>
      <c r="F25" s="69">
        <v>166.85415</v>
      </c>
      <c r="G25" s="30">
        <f t="shared" si="0"/>
        <v>56.842446640316204</v>
      </c>
      <c r="H25" s="30">
        <f t="shared" si="1"/>
        <v>-218.37722000000002</v>
      </c>
    </row>
    <row r="26" spans="1:8" x14ac:dyDescent="0.2">
      <c r="A26" s="70" t="s">
        <v>33</v>
      </c>
      <c r="B26" s="70" t="s">
        <v>34</v>
      </c>
      <c r="C26" s="71">
        <v>3715.7049999999999</v>
      </c>
      <c r="D26" s="71">
        <v>4464.085</v>
      </c>
      <c r="E26" s="71">
        <v>50.567300000000003</v>
      </c>
      <c r="F26" s="72">
        <v>103.64309</v>
      </c>
      <c r="G26" s="30">
        <f t="shared" si="0"/>
        <v>1.132758448819859</v>
      </c>
      <c r="H26" s="30">
        <f t="shared" si="1"/>
        <v>-4413.5177000000003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826</v>
      </c>
      <c r="D28" s="35">
        <v>837.75</v>
      </c>
      <c r="E28" s="35">
        <v>34.90137</v>
      </c>
      <c r="F28" s="36">
        <v>94.026020000000003</v>
      </c>
      <c r="G28" s="76">
        <f t="shared" ref="G28:G41" si="2">E28/D28*100</f>
        <v>4.1660841539838849</v>
      </c>
      <c r="H28" s="30">
        <f t="shared" si="1"/>
        <v>-802.84862999999996</v>
      </c>
    </row>
    <row r="29" spans="1:8" ht="12.75" thickBot="1" x14ac:dyDescent="0.25">
      <c r="A29" s="12" t="s">
        <v>39</v>
      </c>
      <c r="B29" s="77" t="s">
        <v>40</v>
      </c>
      <c r="C29" s="78">
        <f>C30+C31</f>
        <v>8083.6059999999998</v>
      </c>
      <c r="D29" s="59">
        <f>D30+D31</f>
        <v>10100.566340000001</v>
      </c>
      <c r="E29" s="79">
        <f>E30+E31</f>
        <v>223.88696999999999</v>
      </c>
      <c r="F29" s="14">
        <f>F30+F31</f>
        <v>427.34054000000003</v>
      </c>
      <c r="G29" s="80">
        <f t="shared" si="2"/>
        <v>2.2165783824751353</v>
      </c>
      <c r="H29" s="15">
        <f t="shared" si="1"/>
        <v>-9876.6793700000017</v>
      </c>
    </row>
    <row r="30" spans="1:8" x14ac:dyDescent="0.2">
      <c r="A30" s="22" t="s">
        <v>41</v>
      </c>
      <c r="B30" s="61" t="s">
        <v>42</v>
      </c>
      <c r="C30" s="31">
        <v>965.322</v>
      </c>
      <c r="D30" s="31">
        <v>794.27949999999998</v>
      </c>
      <c r="E30" s="23">
        <v>41.805489999999999</v>
      </c>
      <c r="F30" s="81">
        <v>27.963049999999999</v>
      </c>
      <c r="G30" s="25">
        <f t="shared" si="2"/>
        <v>5.263322293978379</v>
      </c>
      <c r="H30" s="25">
        <f t="shared" si="1"/>
        <v>-752.47401000000002</v>
      </c>
    </row>
    <row r="31" spans="1:8" ht="12.75" thickBot="1" x14ac:dyDescent="0.25">
      <c r="A31" s="82" t="s">
        <v>43</v>
      </c>
      <c r="B31" s="82" t="s">
        <v>44</v>
      </c>
      <c r="C31" s="35">
        <v>7118.2839999999997</v>
      </c>
      <c r="D31" s="35">
        <v>9306.2868400000007</v>
      </c>
      <c r="E31" s="83">
        <v>182.08148</v>
      </c>
      <c r="F31" s="69">
        <v>399.37749000000002</v>
      </c>
      <c r="G31" s="38">
        <f t="shared" si="2"/>
        <v>1.956542745033206</v>
      </c>
      <c r="H31" s="38">
        <f t="shared" si="1"/>
        <v>-9124.2053599999999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2870.55</v>
      </c>
      <c r="D32" s="14">
        <f>D33+D35+D37+D36</f>
        <v>1924.1518999999998</v>
      </c>
      <c r="E32" s="14">
        <f>E33+E35+E37+E36</f>
        <v>180.99351000000001</v>
      </c>
      <c r="F32" s="14">
        <f>F33+F35+F37+F36</f>
        <v>174.38551999999999</v>
      </c>
      <c r="G32" s="59">
        <f t="shared" si="2"/>
        <v>9.4064044527877471</v>
      </c>
      <c r="H32" s="15">
        <f t="shared" si="1"/>
        <v>-1743.1583899999998</v>
      </c>
    </row>
    <row r="33" spans="1:9" x14ac:dyDescent="0.2">
      <c r="A33" s="22" t="s">
        <v>47</v>
      </c>
      <c r="B33" s="22" t="s">
        <v>48</v>
      </c>
      <c r="C33" s="31">
        <f>C34</f>
        <v>1240</v>
      </c>
      <c r="D33" s="31">
        <f>D34</f>
        <v>1057.8</v>
      </c>
      <c r="E33" s="31">
        <f>E34</f>
        <v>139.37351000000001</v>
      </c>
      <c r="F33" s="32">
        <f>F34</f>
        <v>79.248019999999997</v>
      </c>
      <c r="G33" s="53">
        <f t="shared" si="2"/>
        <v>13.175790319531103</v>
      </c>
      <c r="H33" s="25">
        <f t="shared" si="1"/>
        <v>-918.42648999999994</v>
      </c>
    </row>
    <row r="34" spans="1:9" x14ac:dyDescent="0.2">
      <c r="A34" s="82" t="s">
        <v>49</v>
      </c>
      <c r="B34" s="85" t="s">
        <v>50</v>
      </c>
      <c r="C34" s="71">
        <v>1240</v>
      </c>
      <c r="D34" s="35">
        <v>1057.8</v>
      </c>
      <c r="E34" s="83">
        <v>139.37351000000001</v>
      </c>
      <c r="F34" s="69">
        <v>79.248019999999997</v>
      </c>
      <c r="G34" s="53">
        <f t="shared" si="2"/>
        <v>13.175790319531103</v>
      </c>
      <c r="H34" s="30">
        <f t="shared" si="1"/>
        <v>-918.42648999999994</v>
      </c>
    </row>
    <row r="35" spans="1:9" x14ac:dyDescent="0.2">
      <c r="A35" s="82" t="s">
        <v>51</v>
      </c>
      <c r="B35" s="82" t="s">
        <v>52</v>
      </c>
      <c r="C35" s="35">
        <v>100.55</v>
      </c>
      <c r="D35" s="35">
        <v>126.3519</v>
      </c>
      <c r="E35" s="71">
        <v>2.44</v>
      </c>
      <c r="F35" s="72">
        <v>4.5999999999999996</v>
      </c>
      <c r="G35" s="53">
        <f t="shared" si="2"/>
        <v>1.9311146092777394</v>
      </c>
      <c r="H35" s="30">
        <f t="shared" si="1"/>
        <v>-123.9119</v>
      </c>
    </row>
    <row r="36" spans="1:9" ht="24" x14ac:dyDescent="0.2">
      <c r="A36" s="86" t="s">
        <v>53</v>
      </c>
      <c r="B36" s="242" t="s">
        <v>54</v>
      </c>
      <c r="C36" s="35">
        <v>0</v>
      </c>
      <c r="D36" s="35">
        <v>58</v>
      </c>
      <c r="E36" s="35">
        <v>0</v>
      </c>
      <c r="F36" s="36">
        <v>12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1530</v>
      </c>
      <c r="D37" s="35">
        <v>682</v>
      </c>
      <c r="E37" s="35">
        <v>39.18</v>
      </c>
      <c r="F37" s="36">
        <v>78.537499999999994</v>
      </c>
      <c r="G37" s="103">
        <f t="shared" si="2"/>
        <v>5.7448680351906161</v>
      </c>
      <c r="H37" s="101">
        <f t="shared" si="1"/>
        <v>-642.82000000000005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14644.542170000001</v>
      </c>
      <c r="D38" s="91">
        <f>D39+D47+D48+D46</f>
        <v>18608.722189999997</v>
      </c>
      <c r="E38" s="92">
        <f>E39+E47+E48</f>
        <v>114.70841999999999</v>
      </c>
      <c r="F38" s="91">
        <f>F39+F47+F48+F46</f>
        <v>449.98342000000008</v>
      </c>
      <c r="G38" s="14">
        <f t="shared" si="2"/>
        <v>0.61642287325694134</v>
      </c>
      <c r="H38" s="15">
        <f t="shared" si="1"/>
        <v>-18494.013769999998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14041.095800000001</v>
      </c>
      <c r="D39" s="110">
        <f>D40+D42+D44</f>
        <v>17577.762189999998</v>
      </c>
      <c r="E39" s="110">
        <f>E40+E42+E44+E46</f>
        <v>49.988569999999996</v>
      </c>
      <c r="F39" s="102">
        <f>F40+F42+F44</f>
        <v>338.31819000000002</v>
      </c>
      <c r="G39" s="24">
        <f t="shared" si="2"/>
        <v>0.28438529011638652</v>
      </c>
      <c r="H39" s="24">
        <f t="shared" si="1"/>
        <v>-17527.773619999996</v>
      </c>
    </row>
    <row r="40" spans="1:9" s="94" customFormat="1" ht="24" customHeight="1" x14ac:dyDescent="0.2">
      <c r="A40" s="86" t="s">
        <v>61</v>
      </c>
      <c r="B40" s="245" t="s">
        <v>62</v>
      </c>
      <c r="C40" s="97">
        <f>C41</f>
        <v>4305.6000000000004</v>
      </c>
      <c r="D40" s="97">
        <f>D41</f>
        <v>8214.2999999999993</v>
      </c>
      <c r="E40" s="109">
        <f>E41</f>
        <v>23.661079999999998</v>
      </c>
      <c r="F40" s="109">
        <f>F41</f>
        <v>273.36002999999999</v>
      </c>
      <c r="G40" s="30">
        <f t="shared" si="2"/>
        <v>0.28804742948273132</v>
      </c>
      <c r="H40" s="30">
        <f t="shared" si="1"/>
        <v>-8190.6389199999994</v>
      </c>
    </row>
    <row r="41" spans="1:9" s="94" customFormat="1" ht="27" customHeight="1" x14ac:dyDescent="0.2">
      <c r="A41" s="95" t="s">
        <v>63</v>
      </c>
      <c r="B41" s="96" t="s">
        <v>62</v>
      </c>
      <c r="C41" s="97">
        <v>4305.6000000000004</v>
      </c>
      <c r="D41" s="98">
        <v>8214.2999999999993</v>
      </c>
      <c r="E41" s="99">
        <v>23.661079999999998</v>
      </c>
      <c r="F41" s="99">
        <v>273.36002999999999</v>
      </c>
      <c r="G41" s="100">
        <f t="shared" si="2"/>
        <v>0.28804742948273132</v>
      </c>
      <c r="H41" s="101">
        <f t="shared" si="1"/>
        <v>-8190.6389199999994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9318.3678</v>
      </c>
      <c r="D42" s="97">
        <f>D43</f>
        <v>9060.1651899999997</v>
      </c>
      <c r="E42" s="109">
        <f>E43</f>
        <v>9.3451400000000007</v>
      </c>
      <c r="F42" s="99">
        <f>F43</f>
        <v>58.415480000000002</v>
      </c>
      <c r="G42" s="97">
        <f>G43</f>
        <v>0.10314535997991005</v>
      </c>
      <c r="H42" s="109">
        <f>E42-D42</f>
        <v>-9050.8200500000003</v>
      </c>
    </row>
    <row r="43" spans="1:9" s="94" customFormat="1" ht="24" x14ac:dyDescent="0.2">
      <c r="A43" s="105" t="s">
        <v>226</v>
      </c>
      <c r="B43" s="87" t="s">
        <v>64</v>
      </c>
      <c r="C43" s="29">
        <v>9318.3678</v>
      </c>
      <c r="D43" s="29">
        <v>9060.1651899999997</v>
      </c>
      <c r="E43" s="28">
        <v>9.3451400000000007</v>
      </c>
      <c r="F43" s="28">
        <v>58.415480000000002</v>
      </c>
      <c r="G43" s="29">
        <f>E43/D43*100</f>
        <v>0.10314535997991005</v>
      </c>
      <c r="H43" s="28">
        <f>E43-D43</f>
        <v>-9050.8200500000003</v>
      </c>
    </row>
    <row r="44" spans="1:9" s="94" customFormat="1" ht="51" customHeight="1" x14ac:dyDescent="0.2">
      <c r="A44" s="95" t="s">
        <v>65</v>
      </c>
      <c r="B44" s="242" t="s">
        <v>66</v>
      </c>
      <c r="C44" s="97">
        <f>C45</f>
        <v>417.12799999999999</v>
      </c>
      <c r="D44" s="97">
        <f>D45</f>
        <v>303.29700000000003</v>
      </c>
      <c r="E44" s="109">
        <f>E45</f>
        <v>16.98235</v>
      </c>
      <c r="F44" s="99">
        <f>F45</f>
        <v>6.5426799999999998</v>
      </c>
      <c r="G44" s="97">
        <f>G45</f>
        <v>5.5992476021853168</v>
      </c>
      <c r="H44" s="99">
        <f>E44-D44</f>
        <v>-286.31465000000003</v>
      </c>
      <c r="I44" s="139"/>
    </row>
    <row r="45" spans="1:9" s="107" customFormat="1" ht="36" customHeight="1" x14ac:dyDescent="0.2">
      <c r="A45" s="95" t="s">
        <v>214</v>
      </c>
      <c r="B45" s="106" t="s">
        <v>67</v>
      </c>
      <c r="C45" s="97">
        <v>417.12799999999999</v>
      </c>
      <c r="D45" s="108">
        <v>303.29700000000003</v>
      </c>
      <c r="E45" s="109">
        <v>16.98235</v>
      </c>
      <c r="F45" s="99">
        <v>6.5426799999999998</v>
      </c>
      <c r="G45" s="97">
        <f>E45/D45*100</f>
        <v>5.5992476021853168</v>
      </c>
      <c r="H45" s="109">
        <f>H44</f>
        <v>-286.31465000000003</v>
      </c>
    </row>
    <row r="46" spans="1:9" s="52" customFormat="1" ht="24" x14ac:dyDescent="0.2">
      <c r="A46" s="111" t="s">
        <v>68</v>
      </c>
      <c r="B46" s="112" t="s">
        <v>69</v>
      </c>
      <c r="C46" s="83">
        <v>11.75137</v>
      </c>
      <c r="D46" s="83">
        <v>181.27799999999999</v>
      </c>
      <c r="E46" s="56">
        <v>0</v>
      </c>
      <c r="F46" s="83">
        <v>4.5540500000000002</v>
      </c>
      <c r="G46" s="76">
        <f t="shared" ref="G46:G52" si="3">E46/D46*100</f>
        <v>0</v>
      </c>
      <c r="H46" s="76">
        <f t="shared" ref="H46:H111" si="4">E46-D46</f>
        <v>-181.27799999999999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340.42099999999999</v>
      </c>
      <c r="D47" s="114">
        <v>561.50800000000004</v>
      </c>
      <c r="E47" s="115">
        <v>52.222999999999999</v>
      </c>
      <c r="F47" s="114">
        <v>81.096760000000003</v>
      </c>
      <c r="G47" s="76">
        <f t="shared" si="3"/>
        <v>9.3004908211459139</v>
      </c>
      <c r="H47" s="76">
        <f t="shared" si="4"/>
        <v>-509.28500000000003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251.274</v>
      </c>
      <c r="D48" s="14">
        <f>D49</f>
        <v>288.17399999999998</v>
      </c>
      <c r="E48" s="14">
        <f>E49</f>
        <v>12.49685</v>
      </c>
      <c r="F48" s="14">
        <f>F49</f>
        <v>26.014420000000001</v>
      </c>
      <c r="G48" s="14">
        <f t="shared" si="3"/>
        <v>4.3365640203488178</v>
      </c>
      <c r="H48" s="15">
        <f t="shared" si="4"/>
        <v>-275.67714999999998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251.274</v>
      </c>
      <c r="D49" s="23">
        <v>288.17399999999998</v>
      </c>
      <c r="E49" s="118">
        <v>12.49685</v>
      </c>
      <c r="F49" s="119">
        <v>26.014420000000001</v>
      </c>
      <c r="G49" s="33">
        <f t="shared" si="3"/>
        <v>4.3365640203488178</v>
      </c>
      <c r="H49" s="38">
        <f t="shared" si="4"/>
        <v>-275.67714999999998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184.476</v>
      </c>
      <c r="D50" s="120">
        <f>D51</f>
        <v>115.893</v>
      </c>
      <c r="E50" s="120">
        <f>+E51</f>
        <v>0</v>
      </c>
      <c r="F50" s="120">
        <f>+F51</f>
        <v>4.1070099999999998</v>
      </c>
      <c r="G50" s="14">
        <f t="shared" si="3"/>
        <v>0</v>
      </c>
      <c r="H50" s="15">
        <f t="shared" si="4"/>
        <v>-115.893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184.476</v>
      </c>
      <c r="D51" s="31">
        <f>D52+D53+D54+D55</f>
        <v>115.893</v>
      </c>
      <c r="E51" s="31">
        <f>E52+E53+E54+E55</f>
        <v>0</v>
      </c>
      <c r="F51" s="31">
        <f>F52+F53+F54+F55</f>
        <v>4.1070099999999998</v>
      </c>
      <c r="G51" s="25">
        <f t="shared" si="3"/>
        <v>0</v>
      </c>
      <c r="H51" s="25">
        <f t="shared" si="4"/>
        <v>-115.893</v>
      </c>
    </row>
    <row r="52" spans="1:9" s="52" customFormat="1" ht="13.5" customHeight="1" x14ac:dyDescent="0.2">
      <c r="A52" s="121" t="s">
        <v>78</v>
      </c>
      <c r="B52" s="122" t="s">
        <v>79</v>
      </c>
      <c r="C52" s="28">
        <v>80.34</v>
      </c>
      <c r="D52" s="28">
        <v>8.6370000000000005</v>
      </c>
      <c r="E52" s="49"/>
      <c r="F52" s="50">
        <v>0.76212000000000002</v>
      </c>
      <c r="G52" s="30">
        <f t="shared" si="3"/>
        <v>0</v>
      </c>
      <c r="H52" s="53">
        <f t="shared" si="4"/>
        <v>-8.6370000000000005</v>
      </c>
    </row>
    <row r="53" spans="1:9" s="52" customFormat="1" x14ac:dyDescent="0.2">
      <c r="A53" s="82" t="s">
        <v>246</v>
      </c>
      <c r="B53" s="123" t="s">
        <v>80</v>
      </c>
      <c r="C53" s="28"/>
      <c r="D53" s="28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28">
        <v>104.136</v>
      </c>
      <c r="D54" s="28">
        <v>107.256</v>
      </c>
      <c r="E54" s="49"/>
      <c r="F54" s="50">
        <v>3.3448899999999999</v>
      </c>
      <c r="G54" s="30">
        <f t="shared" ref="G54:G61" si="5">E54/D54*100</f>
        <v>0</v>
      </c>
      <c r="H54" s="30">
        <f t="shared" si="4"/>
        <v>-107.256</v>
      </c>
    </row>
    <row r="55" spans="1:9" s="52" customFormat="1" ht="24.75" thickBot="1" x14ac:dyDescent="0.25">
      <c r="A55" s="65" t="s">
        <v>83</v>
      </c>
      <c r="B55" s="122" t="s">
        <v>84</v>
      </c>
      <c r="C55" s="28"/>
      <c r="D55" s="28"/>
      <c r="E55" s="49"/>
      <c r="F55" s="50"/>
      <c r="G55" s="5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</f>
        <v>239</v>
      </c>
      <c r="D56" s="41">
        <f>D57+D58+D59+D60</f>
        <v>239</v>
      </c>
      <c r="E56" s="41">
        <f>E57+E58+E59+E60</f>
        <v>99.837940000000003</v>
      </c>
      <c r="F56" s="41">
        <f>F57+F58+F59+F60</f>
        <v>4.7368800000000002</v>
      </c>
      <c r="G56" s="14">
        <f t="shared" si="5"/>
        <v>41.773196652719669</v>
      </c>
      <c r="H56" s="15">
        <f t="shared" si="4"/>
        <v>-139.16206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28"/>
      <c r="F58" s="29"/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>
        <v>239</v>
      </c>
      <c r="D59" s="134"/>
      <c r="E59" s="31">
        <v>99.837940000000003</v>
      </c>
      <c r="F59" s="32">
        <v>4.7368800000000002</v>
      </c>
      <c r="G59" s="30" t="e">
        <f t="shared" si="5"/>
        <v>#DIV/0!</v>
      </c>
      <c r="H59" s="30">
        <f t="shared" si="4"/>
        <v>99.837940000000003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/>
      <c r="D60" s="137">
        <v>239</v>
      </c>
      <c r="E60" s="114"/>
      <c r="F60" s="114"/>
      <c r="G60" s="33">
        <f t="shared" si="5"/>
        <v>0</v>
      </c>
      <c r="H60" s="5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1">
        <f>C62+C65+C67+C72+C76+C78+C80+C81</f>
        <v>998</v>
      </c>
      <c r="D61" s="92">
        <f>D62+D64+D66+D68+D70+D72+D74+D76+D78+D80</f>
        <v>88</v>
      </c>
      <c r="E61" s="92">
        <f>E62+E64+E66+E68+E70+E72+E74+E76+E78+E80</f>
        <v>7.7143800000000002</v>
      </c>
      <c r="F61" s="91">
        <v>21.53772</v>
      </c>
      <c r="G61" s="78">
        <f t="shared" si="5"/>
        <v>8.7663409090909106</v>
      </c>
      <c r="H61" s="59">
        <f>E61-D61</f>
        <v>-80.285619999999994</v>
      </c>
    </row>
    <row r="62" spans="1:9" s="10" customFormat="1" ht="36" x14ac:dyDescent="0.2">
      <c r="A62" s="224" t="s">
        <v>171</v>
      </c>
      <c r="B62" s="225" t="s">
        <v>172</v>
      </c>
      <c r="C62" s="31">
        <v>150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28"/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35"/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35">
        <v>20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31"/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35">
        <f>C68+C69+C70</f>
        <v>125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71"/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35">
        <v>30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36.75" customHeight="1" x14ac:dyDescent="0.2">
      <c r="A70" s="224" t="s">
        <v>186</v>
      </c>
      <c r="B70" s="123" t="s">
        <v>187</v>
      </c>
      <c r="C70" s="35">
        <v>95</v>
      </c>
      <c r="D70" s="110">
        <f>D71</f>
        <v>3</v>
      </c>
      <c r="E70" s="110">
        <f>E71</f>
        <v>0</v>
      </c>
      <c r="F70" s="97"/>
      <c r="G70" s="109">
        <f>E70/D70*100</f>
        <v>0</v>
      </c>
      <c r="H70" s="109">
        <f>E70-D70</f>
        <v>-3</v>
      </c>
    </row>
    <row r="71" spans="1:8" ht="60" x14ac:dyDescent="0.2">
      <c r="A71" s="226" t="s">
        <v>188</v>
      </c>
      <c r="B71" s="67" t="s">
        <v>189</v>
      </c>
      <c r="C71" s="35"/>
      <c r="D71" s="110">
        <v>3</v>
      </c>
      <c r="E71" s="102"/>
      <c r="F71" s="97"/>
      <c r="G71" s="109">
        <f>E71/D71*100</f>
        <v>0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35"/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41"/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41"/>
      <c r="D74" s="110">
        <f>D75</f>
        <v>2</v>
      </c>
      <c r="E74" s="110">
        <f>E75</f>
        <v>0</v>
      </c>
      <c r="F74" s="97"/>
      <c r="G74" s="109"/>
      <c r="H74" s="109">
        <f>E74-D74</f>
        <v>-2</v>
      </c>
    </row>
    <row r="75" spans="1:8" ht="48" x14ac:dyDescent="0.2">
      <c r="A75" s="226" t="s">
        <v>196</v>
      </c>
      <c r="B75" s="67" t="s">
        <v>197</v>
      </c>
      <c r="C75" s="141"/>
      <c r="D75" s="110">
        <v>2</v>
      </c>
      <c r="E75" s="102"/>
      <c r="F75" s="97"/>
      <c r="G75" s="109">
        <f>E75/D75*100</f>
        <v>0</v>
      </c>
      <c r="H75" s="237">
        <f>E75-D75</f>
        <v>-2</v>
      </c>
    </row>
    <row r="76" spans="1:8" ht="36" x14ac:dyDescent="0.2">
      <c r="A76" s="224" t="s">
        <v>198</v>
      </c>
      <c r="B76" s="123" t="s">
        <v>199</v>
      </c>
      <c r="C76" s="28"/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43"/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71">
        <v>30</v>
      </c>
      <c r="D78" s="110">
        <f>D79</f>
        <v>19</v>
      </c>
      <c r="E78" s="110">
        <f>E79</f>
        <v>0</v>
      </c>
      <c r="F78" s="97"/>
      <c r="G78" s="109">
        <f t="shared" si="7"/>
        <v>0</v>
      </c>
      <c r="H78" s="109">
        <f t="shared" si="8"/>
        <v>-19</v>
      </c>
    </row>
    <row r="79" spans="1:8" ht="49.5" customHeight="1" x14ac:dyDescent="0.2">
      <c r="A79" s="229" t="s">
        <v>204</v>
      </c>
      <c r="B79" s="230" t="s">
        <v>205</v>
      </c>
      <c r="C79" s="28"/>
      <c r="D79" s="110">
        <v>19</v>
      </c>
      <c r="E79" s="102"/>
      <c r="F79" s="97"/>
      <c r="G79" s="109">
        <f t="shared" si="7"/>
        <v>0</v>
      </c>
      <c r="H79" s="109">
        <f t="shared" si="8"/>
        <v>-19</v>
      </c>
    </row>
    <row r="80" spans="1:8" ht="48" x14ac:dyDescent="0.2">
      <c r="A80" s="231" t="s">
        <v>206</v>
      </c>
      <c r="B80" s="175" t="s">
        <v>207</v>
      </c>
      <c r="C80" s="28">
        <v>70</v>
      </c>
      <c r="D80" s="97">
        <f>D81+D82</f>
        <v>0</v>
      </c>
      <c r="E80" s="97">
        <f t="shared" ref="E80:F80" si="9">E81+E82</f>
        <v>7.7143800000000002</v>
      </c>
      <c r="F80" s="97">
        <f t="shared" si="9"/>
        <v>0</v>
      </c>
      <c r="G80" s="109" t="e">
        <f t="shared" si="7"/>
        <v>#DIV/0!</v>
      </c>
      <c r="H80" s="109">
        <f t="shared" si="8"/>
        <v>7.7143800000000002</v>
      </c>
    </row>
    <row r="81" spans="1:8" ht="48" x14ac:dyDescent="0.2">
      <c r="A81" s="232" t="s">
        <v>208</v>
      </c>
      <c r="B81" s="233" t="s">
        <v>209</v>
      </c>
      <c r="C81" s="45">
        <v>603</v>
      </c>
      <c r="D81" s="108"/>
      <c r="E81" s="108">
        <v>5.5018799999999999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35"/>
      <c r="D82" s="108"/>
      <c r="E82" s="99">
        <v>2.2124999999999999</v>
      </c>
      <c r="F82" s="108"/>
      <c r="G82" s="109" t="e">
        <f t="shared" si="7"/>
        <v>#DIV/0!</v>
      </c>
      <c r="H82" s="99">
        <f t="shared" si="8"/>
        <v>2.2124999999999999</v>
      </c>
    </row>
    <row r="83" spans="1:8" ht="12.75" thickBot="1" x14ac:dyDescent="0.25">
      <c r="A83" s="12" t="s">
        <v>95</v>
      </c>
      <c r="B83" s="84" t="s">
        <v>96</v>
      </c>
      <c r="C83" s="91">
        <f>C84+C85+C87</f>
        <v>273.97000000000003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52.933889999999998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0.10499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33"/>
    </row>
    <row r="87" spans="1:8" ht="12.75" thickBot="1" x14ac:dyDescent="0.25">
      <c r="A87" s="82" t="s">
        <v>249</v>
      </c>
      <c r="B87" s="82" t="s">
        <v>101</v>
      </c>
      <c r="C87" s="35">
        <v>273.97000000000003</v>
      </c>
      <c r="D87" s="35">
        <v>274</v>
      </c>
      <c r="E87" s="83"/>
      <c r="F87" s="69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 t="e">
        <f>C89+C130+C132</f>
        <v>#REF!</v>
      </c>
      <c r="D88" s="59">
        <f>D89+D130+D132</f>
        <v>518067.54134999996</v>
      </c>
      <c r="E88" s="59">
        <f>E89+E130+E132</f>
        <v>31139.19959</v>
      </c>
      <c r="F88" s="59">
        <f>F89+F130+F132</f>
        <v>27342.653200000001</v>
      </c>
      <c r="G88" s="14">
        <f t="shared" si="11"/>
        <v>6.0106447720805471</v>
      </c>
      <c r="H88" s="15">
        <f t="shared" si="4"/>
        <v>-486928.34175999998</v>
      </c>
    </row>
    <row r="89" spans="1:8" ht="12.75" thickBot="1" x14ac:dyDescent="0.25">
      <c r="A89" s="146" t="s">
        <v>104</v>
      </c>
      <c r="B89" s="147" t="s">
        <v>105</v>
      </c>
      <c r="C89" s="148" t="e">
        <f>C90+C93+C109</f>
        <v>#REF!</v>
      </c>
      <c r="D89" s="148">
        <f>D90+D93+D109</f>
        <v>517945.79999999993</v>
      </c>
      <c r="E89" s="148">
        <f>E90+E93+E109</f>
        <v>31139.19959</v>
      </c>
      <c r="F89" s="148">
        <f>F90+F93+F109</f>
        <v>27342.653200000001</v>
      </c>
      <c r="G89" s="14">
        <f t="shared" si="11"/>
        <v>6.0120575531262164</v>
      </c>
      <c r="H89" s="15">
        <f t="shared" si="4"/>
        <v>-486806.60040999996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141422.6</v>
      </c>
      <c r="D90" s="59">
        <f>D91+D92</f>
        <v>154122</v>
      </c>
      <c r="E90" s="59">
        <f>E91+E92</f>
        <v>16421</v>
      </c>
      <c r="F90" s="59">
        <f>F91+F92</f>
        <v>15166</v>
      </c>
      <c r="G90" s="14">
        <f t="shared" si="11"/>
        <v>10.654546398307833</v>
      </c>
      <c r="H90" s="15">
        <f t="shared" si="4"/>
        <v>-137701</v>
      </c>
    </row>
    <row r="91" spans="1:8" x14ac:dyDescent="0.2">
      <c r="A91" s="70" t="s">
        <v>108</v>
      </c>
      <c r="B91" s="149" t="s">
        <v>109</v>
      </c>
      <c r="C91" s="150">
        <v>140004</v>
      </c>
      <c r="D91" s="150">
        <v>154122</v>
      </c>
      <c r="E91" s="151">
        <v>16421</v>
      </c>
      <c r="F91" s="152">
        <v>15166</v>
      </c>
      <c r="G91" s="25">
        <f t="shared" si="11"/>
        <v>10.654546398307833</v>
      </c>
      <c r="H91" s="25">
        <f t="shared" si="4"/>
        <v>-137701</v>
      </c>
    </row>
    <row r="92" spans="1:8" ht="24.75" thickBot="1" x14ac:dyDescent="0.25">
      <c r="A92" s="153" t="s">
        <v>110</v>
      </c>
      <c r="B92" s="154" t="s">
        <v>111</v>
      </c>
      <c r="C92" s="155">
        <v>1418.6</v>
      </c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C95+C99+C94+C96+C97+C98</f>
        <v>28312.200000000004</v>
      </c>
      <c r="D93" s="59">
        <f>D95+D99+D94+D96+D97+D98</f>
        <v>183607.6</v>
      </c>
      <c r="E93" s="59">
        <f t="shared" ref="E93:F93" si="12">E95+E99+E94+E96+E97+E98</f>
        <v>382.36662000000001</v>
      </c>
      <c r="F93" s="59">
        <f t="shared" si="12"/>
        <v>193.7</v>
      </c>
      <c r="G93" s="14">
        <f t="shared" si="11"/>
        <v>0.20825206581862624</v>
      </c>
      <c r="H93" s="15">
        <f t="shared" si="4"/>
        <v>-183225.23338000002</v>
      </c>
    </row>
    <row r="94" spans="1:8" x14ac:dyDescent="0.2">
      <c r="A94" s="70" t="s">
        <v>114</v>
      </c>
      <c r="B94" s="149" t="s">
        <v>115</v>
      </c>
      <c r="C94" s="156">
        <v>2508.4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160">
        <v>3268.9</v>
      </c>
      <c r="D95" s="56">
        <v>3247.7</v>
      </c>
      <c r="E95" s="83"/>
      <c r="F95" s="161"/>
      <c r="G95" s="30">
        <f>E95/D95*100</f>
        <v>0</v>
      </c>
      <c r="H95" s="5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162"/>
      <c r="D96" s="49">
        <v>441.5</v>
      </c>
      <c r="E96" s="28"/>
      <c r="F96" s="144"/>
      <c r="G96" s="30"/>
      <c r="H96" s="53">
        <f t="shared" si="4"/>
        <v>-441.5</v>
      </c>
    </row>
    <row r="97" spans="1:8" s="10" customFormat="1" x14ac:dyDescent="0.2">
      <c r="A97" s="158" t="s">
        <v>118</v>
      </c>
      <c r="B97" s="163" t="s">
        <v>119</v>
      </c>
      <c r="C97" s="164"/>
      <c r="D97" s="118">
        <v>89</v>
      </c>
      <c r="E97" s="23"/>
      <c r="F97" s="165"/>
      <c r="G97" s="30">
        <f>E97/D97*100</f>
        <v>0</v>
      </c>
      <c r="H97" s="53">
        <f t="shared" si="4"/>
        <v>-89</v>
      </c>
    </row>
    <row r="98" spans="1:8" s="10" customFormat="1" ht="24.75" thickBot="1" x14ac:dyDescent="0.25">
      <c r="A98" s="166" t="s">
        <v>256</v>
      </c>
      <c r="B98" s="154" t="s">
        <v>217</v>
      </c>
      <c r="C98" s="167">
        <v>9248</v>
      </c>
      <c r="D98" s="115">
        <v>87643.4</v>
      </c>
      <c r="E98" s="114"/>
      <c r="F98" s="137"/>
      <c r="G98" s="53">
        <f>E98/D98*100</f>
        <v>0</v>
      </c>
      <c r="H98" s="53">
        <f t="shared" si="4"/>
        <v>-87643.4</v>
      </c>
    </row>
    <row r="99" spans="1:8" ht="15.75" customHeight="1" thickBot="1" x14ac:dyDescent="0.25">
      <c r="A99" s="168" t="s">
        <v>120</v>
      </c>
      <c r="B99" s="183" t="s">
        <v>121</v>
      </c>
      <c r="C99" s="59">
        <f>C100+C101+C102+C103+C105+C106</f>
        <v>13286.900000000001</v>
      </c>
      <c r="D99" s="59">
        <f>D100+D101+D102+D103+D105+D106+D107+D108+D104</f>
        <v>89242.700000000012</v>
      </c>
      <c r="E99" s="59">
        <f t="shared" ref="E99:F99" si="13">E100+E101+E102+E103+E105+E106+E107+E108</f>
        <v>382.36662000000001</v>
      </c>
      <c r="F99" s="59">
        <f t="shared" si="13"/>
        <v>193.7</v>
      </c>
      <c r="G99" s="14">
        <f t="shared" ref="G99:G106" si="14">E99/D99*100</f>
        <v>0.42845702785774076</v>
      </c>
      <c r="H99" s="15">
        <f t="shared" si="4"/>
        <v>-88860.333380000011</v>
      </c>
    </row>
    <row r="100" spans="1:8" x14ac:dyDescent="0.2">
      <c r="A100" s="22" t="s">
        <v>120</v>
      </c>
      <c r="B100" s="246" t="s">
        <v>122</v>
      </c>
      <c r="C100" s="247">
        <v>959.3</v>
      </c>
      <c r="D100" s="151">
        <v>990</v>
      </c>
      <c r="E100" s="169"/>
      <c r="F100" s="152"/>
      <c r="G100" s="25">
        <f t="shared" si="14"/>
        <v>0</v>
      </c>
      <c r="H100" s="25">
        <f t="shared" si="4"/>
        <v>-990</v>
      </c>
    </row>
    <row r="101" spans="1:8" ht="24" x14ac:dyDescent="0.2">
      <c r="A101" s="140" t="s">
        <v>120</v>
      </c>
      <c r="B101" s="248" t="s">
        <v>123</v>
      </c>
      <c r="C101" s="99">
        <v>2182.3000000000002</v>
      </c>
      <c r="D101" s="109">
        <v>2097.1</v>
      </c>
      <c r="E101" s="169">
        <v>186.12</v>
      </c>
      <c r="F101" s="108">
        <v>193.7</v>
      </c>
      <c r="G101" s="30">
        <f t="shared" si="14"/>
        <v>8.8751132516332092</v>
      </c>
      <c r="H101" s="103">
        <f t="shared" si="4"/>
        <v>-1910.98</v>
      </c>
    </row>
    <row r="102" spans="1:8" ht="13.5" customHeight="1" x14ac:dyDescent="0.2">
      <c r="A102" s="82" t="s">
        <v>120</v>
      </c>
      <c r="B102" s="249" t="s">
        <v>218</v>
      </c>
      <c r="C102" s="109">
        <v>1322.5</v>
      </c>
      <c r="D102" s="109">
        <v>4220</v>
      </c>
      <c r="E102" s="169"/>
      <c r="F102" s="108"/>
      <c r="G102" s="30">
        <f t="shared" si="14"/>
        <v>0</v>
      </c>
      <c r="H102" s="103">
        <f t="shared" si="4"/>
        <v>-4220</v>
      </c>
    </row>
    <row r="103" spans="1:8" ht="24" x14ac:dyDescent="0.2">
      <c r="A103" s="82" t="s">
        <v>124</v>
      </c>
      <c r="B103" s="249" t="s">
        <v>219</v>
      </c>
      <c r="C103" s="99">
        <v>4662.8</v>
      </c>
      <c r="D103" s="35">
        <v>1894.8</v>
      </c>
      <c r="E103" s="35"/>
      <c r="F103" s="97"/>
      <c r="G103" s="30">
        <f t="shared" si="14"/>
        <v>0</v>
      </c>
      <c r="H103" s="103">
        <f t="shared" si="4"/>
        <v>-1894.8</v>
      </c>
    </row>
    <row r="104" spans="1:8" ht="24" x14ac:dyDescent="0.2">
      <c r="A104" s="111" t="s">
        <v>125</v>
      </c>
      <c r="B104" s="250" t="s">
        <v>222</v>
      </c>
      <c r="C104" s="99"/>
      <c r="D104" s="35">
        <v>1480</v>
      </c>
      <c r="E104" s="35"/>
      <c r="F104" s="108"/>
      <c r="G104" s="30"/>
      <c r="H104" s="103"/>
    </row>
    <row r="105" spans="1:8" ht="24" x14ac:dyDescent="0.2">
      <c r="A105" s="111" t="s">
        <v>125</v>
      </c>
      <c r="B105" s="250" t="s">
        <v>126</v>
      </c>
      <c r="C105" s="99"/>
      <c r="D105" s="99">
        <v>568.20000000000005</v>
      </c>
      <c r="E105" s="99"/>
      <c r="F105" s="108"/>
      <c r="G105" s="30">
        <f t="shared" si="14"/>
        <v>0</v>
      </c>
      <c r="H105" s="103">
        <f t="shared" si="4"/>
        <v>-568.20000000000005</v>
      </c>
    </row>
    <row r="106" spans="1:8" ht="24" x14ac:dyDescent="0.2">
      <c r="A106" s="68" t="s">
        <v>120</v>
      </c>
      <c r="B106" s="251" t="s">
        <v>127</v>
      </c>
      <c r="C106" s="109">
        <v>4160</v>
      </c>
      <c r="D106" s="109">
        <v>2000</v>
      </c>
      <c r="E106" s="109"/>
      <c r="F106" s="97"/>
      <c r="G106" s="30">
        <f t="shared" si="14"/>
        <v>0</v>
      </c>
      <c r="H106" s="103">
        <f t="shared" si="4"/>
        <v>-2000</v>
      </c>
    </row>
    <row r="107" spans="1:8" ht="24" x14ac:dyDescent="0.2">
      <c r="A107" s="68" t="s">
        <v>120</v>
      </c>
      <c r="B107" s="252" t="s">
        <v>221</v>
      </c>
      <c r="C107" s="99"/>
      <c r="D107" s="99">
        <v>3132</v>
      </c>
      <c r="E107" s="99">
        <v>196.24662000000001</v>
      </c>
      <c r="F107" s="97"/>
      <c r="G107" s="30"/>
      <c r="H107" s="103"/>
    </row>
    <row r="108" spans="1:8" ht="24.75" thickBot="1" x14ac:dyDescent="0.25">
      <c r="A108" s="170" t="s">
        <v>120</v>
      </c>
      <c r="B108" s="253" t="s">
        <v>220</v>
      </c>
      <c r="C108" s="99"/>
      <c r="D108" s="99">
        <v>72860.600000000006</v>
      </c>
      <c r="E108" s="99"/>
      <c r="F108" s="171"/>
      <c r="G108" s="38"/>
      <c r="H108" s="103">
        <f t="shared" si="4"/>
        <v>-72860.600000000006</v>
      </c>
    </row>
    <row r="109" spans="1:8" ht="12.75" thickBot="1" x14ac:dyDescent="0.25">
      <c r="A109" s="12" t="s">
        <v>128</v>
      </c>
      <c r="B109" s="77" t="s">
        <v>129</v>
      </c>
      <c r="C109" s="59" t="e">
        <f>C110+C121+C123+C125+C126+C127+C128+C124+C122</f>
        <v>#REF!</v>
      </c>
      <c r="D109" s="59">
        <f>D110+D121+D123+D125+D126+D127+D128+D124+D122</f>
        <v>180216.19999999995</v>
      </c>
      <c r="E109" s="59">
        <f>E110+E121+E123+E125+E126+E127+E128+E124+E122</f>
        <v>14335.832969999999</v>
      </c>
      <c r="F109" s="59">
        <f>F110+F121+F123+F125+F126+F127+F128+F124+F122</f>
        <v>11982.9532</v>
      </c>
      <c r="G109" s="14">
        <f>E109/D109*100</f>
        <v>7.9547970548707632</v>
      </c>
      <c r="H109" s="15">
        <f t="shared" si="4"/>
        <v>-165880.36702999996</v>
      </c>
    </row>
    <row r="110" spans="1:8" ht="12.75" thickBot="1" x14ac:dyDescent="0.25">
      <c r="A110" s="12" t="s">
        <v>130</v>
      </c>
      <c r="B110" s="77" t="s">
        <v>131</v>
      </c>
      <c r="C110" s="172" t="e">
        <f>#REF!+C113+C117+#REF!+#REF!+C112+C111+#REF!+C114+C118+C115+C116+C119+C120</f>
        <v>#REF!</v>
      </c>
      <c r="D110" s="172">
        <f>D113+D117+D112+D111+D114+D118+D115+D116+D119+D120</f>
        <v>135077.79999999999</v>
      </c>
      <c r="E110" s="172">
        <f>E113+E117+E112+E111+E114+E118+E115+E116+E119+E120</f>
        <v>10290.84</v>
      </c>
      <c r="F110" s="172">
        <f>F113+F117+F112+F111+F114+F118+F115+F116+F119+F120</f>
        <v>10253.469999999999</v>
      </c>
      <c r="G110" s="14">
        <f>E110/D110*100</f>
        <v>7.6184539576451504</v>
      </c>
      <c r="H110" s="15">
        <f t="shared" si="4"/>
        <v>-124786.95999999999</v>
      </c>
    </row>
    <row r="111" spans="1:8" ht="24" x14ac:dyDescent="0.2">
      <c r="A111" s="142" t="s">
        <v>132</v>
      </c>
      <c r="B111" s="62" t="s">
        <v>133</v>
      </c>
      <c r="C111" s="254">
        <v>1442</v>
      </c>
      <c r="D111" s="254">
        <v>2220.6999999999998</v>
      </c>
      <c r="E111" s="173"/>
      <c r="F111" s="152"/>
      <c r="G111" s="25">
        <f>E111/D111*100</f>
        <v>0</v>
      </c>
      <c r="H111" s="25">
        <f t="shared" si="4"/>
        <v>-2220.6999999999998</v>
      </c>
    </row>
    <row r="112" spans="1:8" ht="24" x14ac:dyDescent="0.2">
      <c r="A112" s="70" t="s">
        <v>132</v>
      </c>
      <c r="B112" s="249" t="s">
        <v>223</v>
      </c>
      <c r="C112" s="255">
        <v>18.2</v>
      </c>
      <c r="D112" s="255">
        <v>19</v>
      </c>
      <c r="E112" s="173"/>
      <c r="F112" s="110"/>
      <c r="G112" s="30">
        <f t="shared" ref="G112:G127" si="15">E112/D112*100</f>
        <v>0</v>
      </c>
      <c r="H112" s="103">
        <f t="shared" ref="H112:H127" si="16">E112-D112</f>
        <v>-19</v>
      </c>
    </row>
    <row r="113" spans="1:8" x14ac:dyDescent="0.2">
      <c r="A113" s="70" t="s">
        <v>132</v>
      </c>
      <c r="B113" s="68" t="s">
        <v>134</v>
      </c>
      <c r="C113" s="109">
        <v>95816.9</v>
      </c>
      <c r="D113" s="109">
        <v>96521.1</v>
      </c>
      <c r="E113" s="174">
        <v>8035</v>
      </c>
      <c r="F113" s="97">
        <v>7977</v>
      </c>
      <c r="G113" s="30">
        <f t="shared" si="15"/>
        <v>8.3246046719318354</v>
      </c>
      <c r="H113" s="103">
        <f t="shared" si="16"/>
        <v>-88486.1</v>
      </c>
    </row>
    <row r="114" spans="1:8" x14ac:dyDescent="0.2">
      <c r="A114" s="70" t="s">
        <v>132</v>
      </c>
      <c r="B114" s="68" t="s">
        <v>135</v>
      </c>
      <c r="C114" s="109">
        <v>15571.9</v>
      </c>
      <c r="D114" s="109">
        <v>16398</v>
      </c>
      <c r="E114" s="174">
        <v>1365</v>
      </c>
      <c r="F114" s="97">
        <v>1296</v>
      </c>
      <c r="G114" s="30">
        <f t="shared" si="15"/>
        <v>8.3241858763263821</v>
      </c>
      <c r="H114" s="103">
        <f t="shared" si="16"/>
        <v>-15033</v>
      </c>
    </row>
    <row r="115" spans="1:8" x14ac:dyDescent="0.2">
      <c r="A115" s="70" t="s">
        <v>132</v>
      </c>
      <c r="B115" s="68" t="s">
        <v>136</v>
      </c>
      <c r="C115" s="109">
        <v>543.20000000000005</v>
      </c>
      <c r="D115" s="109">
        <v>543.20000000000005</v>
      </c>
      <c r="E115" s="174"/>
      <c r="F115" s="97"/>
      <c r="G115" s="103">
        <f t="shared" si="15"/>
        <v>0</v>
      </c>
      <c r="H115" s="103">
        <f t="shared" si="16"/>
        <v>-543.20000000000005</v>
      </c>
    </row>
    <row r="116" spans="1:8" ht="17.25" customHeight="1" x14ac:dyDescent="0.2">
      <c r="A116" s="70" t="s">
        <v>132</v>
      </c>
      <c r="B116" s="123" t="s">
        <v>137</v>
      </c>
      <c r="C116" s="109">
        <v>150.5</v>
      </c>
      <c r="D116" s="109">
        <v>150.9</v>
      </c>
      <c r="E116" s="174"/>
      <c r="F116" s="97"/>
      <c r="G116" s="30">
        <f t="shared" si="15"/>
        <v>0</v>
      </c>
      <c r="H116" s="103">
        <f t="shared" si="16"/>
        <v>-150.9</v>
      </c>
    </row>
    <row r="117" spans="1:8" x14ac:dyDescent="0.2">
      <c r="A117" s="70" t="s">
        <v>132</v>
      </c>
      <c r="B117" s="68" t="s">
        <v>224</v>
      </c>
      <c r="C117" s="109"/>
      <c r="D117" s="109">
        <v>305.10000000000002</v>
      </c>
      <c r="E117" s="174">
        <v>25.43</v>
      </c>
      <c r="F117" s="97"/>
      <c r="G117" s="103">
        <f t="shared" si="15"/>
        <v>8.3349721402818737</v>
      </c>
      <c r="H117" s="103">
        <f t="shared" si="16"/>
        <v>-279.67</v>
      </c>
    </row>
    <row r="118" spans="1:8" ht="34.5" customHeight="1" x14ac:dyDescent="0.2">
      <c r="A118" s="142" t="s">
        <v>132</v>
      </c>
      <c r="B118" s="123" t="s">
        <v>250</v>
      </c>
      <c r="C118" s="102">
        <v>3289.3</v>
      </c>
      <c r="D118" s="109">
        <v>2640.4</v>
      </c>
      <c r="E118" s="169"/>
      <c r="F118" s="108"/>
      <c r="G118" s="103">
        <f t="shared" si="15"/>
        <v>0</v>
      </c>
      <c r="H118" s="103">
        <f t="shared" si="16"/>
        <v>-2640.4</v>
      </c>
    </row>
    <row r="119" spans="1:8" x14ac:dyDescent="0.2">
      <c r="A119" s="70" t="s">
        <v>132</v>
      </c>
      <c r="B119" s="68" t="s">
        <v>138</v>
      </c>
      <c r="C119" s="102">
        <v>12629.4</v>
      </c>
      <c r="D119" s="109">
        <v>10575.3</v>
      </c>
      <c r="E119" s="169">
        <v>865.41</v>
      </c>
      <c r="F119" s="108">
        <v>980.47</v>
      </c>
      <c r="G119" s="30">
        <f t="shared" si="15"/>
        <v>8.1833139485404676</v>
      </c>
      <c r="H119" s="103">
        <f t="shared" si="16"/>
        <v>-9709.89</v>
      </c>
    </row>
    <row r="120" spans="1:8" ht="36.75" thickBot="1" x14ac:dyDescent="0.25">
      <c r="A120" s="240" t="s">
        <v>132</v>
      </c>
      <c r="B120" s="256" t="s">
        <v>251</v>
      </c>
      <c r="C120" s="114">
        <v>2601.4</v>
      </c>
      <c r="D120" s="114">
        <v>5704.1</v>
      </c>
      <c r="E120" s="241"/>
      <c r="F120" s="137"/>
      <c r="G120" s="37">
        <f t="shared" si="15"/>
        <v>0</v>
      </c>
      <c r="H120" s="37">
        <f t="shared" si="16"/>
        <v>-5704.1</v>
      </c>
    </row>
    <row r="121" spans="1:8" ht="16.5" customHeight="1" x14ac:dyDescent="0.2">
      <c r="A121" s="70" t="s">
        <v>139</v>
      </c>
      <c r="B121" s="257" t="s">
        <v>140</v>
      </c>
      <c r="C121" s="102">
        <v>1453.2</v>
      </c>
      <c r="D121" s="102">
        <v>1765.9</v>
      </c>
      <c r="E121" s="141"/>
      <c r="F121" s="110"/>
      <c r="G121" s="103">
        <f t="shared" si="15"/>
        <v>0</v>
      </c>
      <c r="H121" s="103">
        <f t="shared" si="16"/>
        <v>-1765.9</v>
      </c>
    </row>
    <row r="122" spans="1:8" ht="36" x14ac:dyDescent="0.2">
      <c r="A122" s="142" t="s">
        <v>141</v>
      </c>
      <c r="B122" s="257" t="s">
        <v>252</v>
      </c>
      <c r="C122" s="102">
        <v>1252.8</v>
      </c>
      <c r="D122" s="109">
        <v>1211.3</v>
      </c>
      <c r="E122" s="169"/>
      <c r="F122" s="97"/>
      <c r="G122" s="30">
        <f t="shared" si="15"/>
        <v>0</v>
      </c>
      <c r="H122" s="103">
        <f t="shared" si="16"/>
        <v>-1211.3</v>
      </c>
    </row>
    <row r="123" spans="1:8" x14ac:dyDescent="0.2">
      <c r="A123" s="85" t="s">
        <v>142</v>
      </c>
      <c r="B123" s="68" t="s">
        <v>143</v>
      </c>
      <c r="C123" s="109">
        <v>1528.9</v>
      </c>
      <c r="D123" s="145">
        <v>1567.1</v>
      </c>
      <c r="E123" s="145">
        <v>391.77499999999998</v>
      </c>
      <c r="F123" s="110"/>
      <c r="G123" s="30">
        <f t="shared" si="15"/>
        <v>25</v>
      </c>
      <c r="H123" s="103">
        <f t="shared" si="16"/>
        <v>-1175.3249999999998</v>
      </c>
    </row>
    <row r="124" spans="1:8" ht="24" x14ac:dyDescent="0.2">
      <c r="A124" s="63" t="s">
        <v>148</v>
      </c>
      <c r="B124" s="248" t="s">
        <v>149</v>
      </c>
      <c r="C124" s="260"/>
      <c r="D124" s="260">
        <v>7</v>
      </c>
      <c r="E124" s="99"/>
      <c r="F124" s="108"/>
      <c r="G124" s="103">
        <f>E124/D124*100</f>
        <v>0</v>
      </c>
      <c r="H124" s="103">
        <f>E124-D124</f>
        <v>-7</v>
      </c>
    </row>
    <row r="125" spans="1:8" ht="24" x14ac:dyDescent="0.2">
      <c r="A125" s="63" t="s">
        <v>144</v>
      </c>
      <c r="B125" s="123" t="s">
        <v>253</v>
      </c>
      <c r="C125" s="258">
        <v>442.2</v>
      </c>
      <c r="D125" s="259">
        <v>245.3</v>
      </c>
      <c r="E125" s="145"/>
      <c r="F125" s="97"/>
      <c r="G125" s="103">
        <f t="shared" si="15"/>
        <v>0</v>
      </c>
      <c r="H125" s="103">
        <f t="shared" si="16"/>
        <v>-245.3</v>
      </c>
    </row>
    <row r="126" spans="1:8" x14ac:dyDescent="0.2">
      <c r="A126" s="85" t="s">
        <v>145</v>
      </c>
      <c r="B126" s="123" t="s">
        <v>254</v>
      </c>
      <c r="C126" s="258">
        <v>814.6</v>
      </c>
      <c r="D126" s="259">
        <v>613.5</v>
      </c>
      <c r="E126" s="145">
        <v>50.157940000000004</v>
      </c>
      <c r="F126" s="97">
        <v>67.882999999999996</v>
      </c>
      <c r="G126" s="30">
        <f t="shared" si="15"/>
        <v>8.1757033414832918</v>
      </c>
      <c r="H126" s="103">
        <f t="shared" si="16"/>
        <v>-563.34205999999995</v>
      </c>
    </row>
    <row r="127" spans="1:8" ht="12.75" thickBot="1" x14ac:dyDescent="0.25">
      <c r="A127" s="85" t="s">
        <v>146</v>
      </c>
      <c r="B127" s="68" t="s">
        <v>147</v>
      </c>
      <c r="C127" s="109">
        <v>1233.8</v>
      </c>
      <c r="D127" s="145">
        <v>1469.3</v>
      </c>
      <c r="E127" s="145">
        <v>92.060029999999998</v>
      </c>
      <c r="F127" s="97">
        <v>79.600200000000001</v>
      </c>
      <c r="G127" s="30">
        <f t="shared" si="15"/>
        <v>6.2655706799156068</v>
      </c>
      <c r="H127" s="103">
        <f t="shared" si="16"/>
        <v>-1377.2399699999999</v>
      </c>
    </row>
    <row r="128" spans="1:8" ht="12.75" thickBot="1" x14ac:dyDescent="0.25">
      <c r="A128" s="168" t="s">
        <v>150</v>
      </c>
      <c r="B128" s="77" t="s">
        <v>151</v>
      </c>
      <c r="C128" s="172">
        <f>C129</f>
        <v>36287</v>
      </c>
      <c r="D128" s="172">
        <f>D129</f>
        <v>38259</v>
      </c>
      <c r="E128" s="172">
        <f>E129</f>
        <v>3511</v>
      </c>
      <c r="F128" s="176">
        <f>F129</f>
        <v>1582</v>
      </c>
      <c r="G128" s="14">
        <f>E128/D128*100</f>
        <v>9.1769256906871579</v>
      </c>
      <c r="H128" s="15">
        <f>E128-D128</f>
        <v>-34748</v>
      </c>
    </row>
    <row r="129" spans="1:8" ht="12.75" thickBot="1" x14ac:dyDescent="0.25">
      <c r="A129" s="177" t="s">
        <v>152</v>
      </c>
      <c r="B129" s="261" t="s">
        <v>153</v>
      </c>
      <c r="C129" s="179">
        <v>36287</v>
      </c>
      <c r="D129" s="23">
        <v>38259</v>
      </c>
      <c r="E129" s="180">
        <v>3511</v>
      </c>
      <c r="F129" s="181">
        <v>1582</v>
      </c>
      <c r="G129" s="182">
        <f>E129/D129*100</f>
        <v>9.1769256906871579</v>
      </c>
      <c r="H129" s="182">
        <f>E129-D129</f>
        <v>-34748</v>
      </c>
    </row>
    <row r="130" spans="1:8" ht="12.75" thickBot="1" x14ac:dyDescent="0.25">
      <c r="A130" s="168" t="s">
        <v>154</v>
      </c>
      <c r="B130" s="183" t="s">
        <v>155</v>
      </c>
      <c r="C130" s="172">
        <f t="shared" ref="C130:H130" si="17">C131</f>
        <v>0</v>
      </c>
      <c r="D130" s="172">
        <f t="shared" si="17"/>
        <v>121.74135</v>
      </c>
      <c r="E130" s="172">
        <f t="shared" si="17"/>
        <v>0</v>
      </c>
      <c r="F130" s="172">
        <f t="shared" si="17"/>
        <v>0</v>
      </c>
      <c r="G130" s="172">
        <f t="shared" si="17"/>
        <v>0</v>
      </c>
      <c r="H130" s="172">
        <f t="shared" si="17"/>
        <v>-121.74135</v>
      </c>
    </row>
    <row r="131" spans="1:8" ht="24.75" thickBot="1" x14ac:dyDescent="0.25">
      <c r="A131" s="184" t="s">
        <v>156</v>
      </c>
      <c r="B131" s="185" t="s">
        <v>230</v>
      </c>
      <c r="C131" s="186"/>
      <c r="D131" s="186">
        <v>121.74135</v>
      </c>
      <c r="E131" s="187"/>
      <c r="F131" s="188"/>
      <c r="G131" s="38">
        <f>E131/D131*100</f>
        <v>0</v>
      </c>
      <c r="H131" s="38">
        <f>E131-D131</f>
        <v>-121.74135</v>
      </c>
    </row>
    <row r="132" spans="1:8" ht="12.75" thickBot="1" x14ac:dyDescent="0.25">
      <c r="A132" s="146" t="s">
        <v>157</v>
      </c>
      <c r="B132" s="147" t="s">
        <v>158</v>
      </c>
      <c r="C132" s="189">
        <f t="shared" ref="C132:H132" si="18">C133+C134</f>
        <v>45</v>
      </c>
      <c r="D132" s="189">
        <f t="shared" si="18"/>
        <v>0</v>
      </c>
      <c r="E132" s="189">
        <f t="shared" si="18"/>
        <v>0</v>
      </c>
      <c r="F132" s="189">
        <f t="shared" si="18"/>
        <v>0</v>
      </c>
      <c r="G132" s="189" t="e">
        <f t="shared" si="18"/>
        <v>#DIV/0!</v>
      </c>
      <c r="H132" s="189">
        <f t="shared" si="18"/>
        <v>0</v>
      </c>
    </row>
    <row r="133" spans="1:8" ht="24" x14ac:dyDescent="0.2">
      <c r="A133" s="65" t="s">
        <v>159</v>
      </c>
      <c r="B133" s="130" t="s">
        <v>231</v>
      </c>
      <c r="C133" s="28">
        <v>45</v>
      </c>
      <c r="D133" s="28"/>
      <c r="E133" s="28"/>
      <c r="F133" s="29"/>
      <c r="G133" s="30" t="e">
        <f>E133/D133*100</f>
        <v>#DIV/0!</v>
      </c>
      <c r="H133" s="30">
        <f>E133-D133</f>
        <v>0</v>
      </c>
    </row>
    <row r="134" spans="1:8" ht="12.75" thickBot="1" x14ac:dyDescent="0.25">
      <c r="A134" s="190" t="s">
        <v>160</v>
      </c>
      <c r="B134" s="191" t="s">
        <v>232</v>
      </c>
      <c r="C134" s="114"/>
      <c r="D134" s="114"/>
      <c r="E134" s="114"/>
      <c r="F134" s="137"/>
      <c r="G134" s="192">
        <v>0</v>
      </c>
      <c r="H134" s="37">
        <f>E134-C134</f>
        <v>0</v>
      </c>
    </row>
    <row r="135" spans="1:8" ht="12.75" thickBot="1" x14ac:dyDescent="0.25">
      <c r="A135" s="168" t="s">
        <v>161</v>
      </c>
      <c r="B135" s="77" t="s">
        <v>162</v>
      </c>
      <c r="C135" s="193"/>
      <c r="D135" s="193"/>
      <c r="E135" s="193">
        <f>E136</f>
        <v>0</v>
      </c>
      <c r="F135" s="193">
        <f>F136</f>
        <v>0</v>
      </c>
      <c r="G135" s="194">
        <v>0</v>
      </c>
      <c r="H135" s="195">
        <f>E135-D135</f>
        <v>0</v>
      </c>
    </row>
    <row r="136" spans="1:8" ht="12.75" thickBot="1" x14ac:dyDescent="0.25">
      <c r="A136" s="196" t="s">
        <v>163</v>
      </c>
      <c r="B136" s="178" t="s">
        <v>164</v>
      </c>
      <c r="C136" s="197"/>
      <c r="D136" s="197"/>
      <c r="E136" s="197"/>
      <c r="F136" s="198"/>
      <c r="G136" s="199">
        <v>0</v>
      </c>
      <c r="H136" s="200">
        <f>E136-D136</f>
        <v>0</v>
      </c>
    </row>
    <row r="137" spans="1:8" ht="12.75" thickBot="1" x14ac:dyDescent="0.25">
      <c r="A137" s="168" t="s">
        <v>165</v>
      </c>
      <c r="B137" s="77" t="s">
        <v>166</v>
      </c>
      <c r="C137" s="172"/>
      <c r="D137" s="172"/>
      <c r="E137" s="172"/>
      <c r="F137" s="176"/>
      <c r="G137" s="201">
        <v>0</v>
      </c>
      <c r="H137" s="15">
        <f>E137-C137</f>
        <v>0</v>
      </c>
    </row>
    <row r="138" spans="1:8" ht="12.75" thickBot="1" x14ac:dyDescent="0.25">
      <c r="A138" s="12"/>
      <c r="B138" s="77" t="s">
        <v>240</v>
      </c>
      <c r="C138" s="172" t="e">
        <f>C8+C88</f>
        <v>#REF!</v>
      </c>
      <c r="D138" s="172">
        <f>D8+D88</f>
        <v>650062.28681999992</v>
      </c>
      <c r="E138" s="172">
        <f>E8+E88</f>
        <v>38809.3753</v>
      </c>
      <c r="F138" s="172">
        <f>F8+F88</f>
        <v>34570.132310000001</v>
      </c>
      <c r="G138" s="14">
        <f>E138/D138*100</f>
        <v>5.9701010329101258</v>
      </c>
      <c r="H138" s="15">
        <f>E138-D138</f>
        <v>-611252.91151999997</v>
      </c>
    </row>
    <row r="139" spans="1:8" x14ac:dyDescent="0.2">
      <c r="A139" s="1"/>
      <c r="B139" s="202"/>
      <c r="C139" s="203"/>
      <c r="D139" s="203"/>
      <c r="E139" s="198"/>
      <c r="F139" s="204"/>
      <c r="G139" s="204"/>
      <c r="H139" s="205"/>
    </row>
    <row r="140" spans="1:8" x14ac:dyDescent="0.2">
      <c r="A140" s="16" t="s">
        <v>167</v>
      </c>
      <c r="B140" s="16"/>
      <c r="C140" s="206"/>
      <c r="D140" s="206"/>
      <c r="E140" s="207"/>
      <c r="F140" s="208"/>
      <c r="G140" s="209"/>
      <c r="H140" s="16"/>
    </row>
    <row r="141" spans="1:8" x14ac:dyDescent="0.2">
      <c r="A141" s="16" t="s">
        <v>168</v>
      </c>
      <c r="B141" s="20"/>
      <c r="C141" s="210"/>
      <c r="D141" s="210"/>
      <c r="E141" s="207" t="s">
        <v>169</v>
      </c>
      <c r="F141" s="211"/>
      <c r="G141" s="211"/>
      <c r="H141" s="16"/>
    </row>
    <row r="142" spans="1:8" x14ac:dyDescent="0.2">
      <c r="A142" s="16"/>
      <c r="B142" s="20"/>
      <c r="C142" s="210"/>
      <c r="D142" s="210"/>
      <c r="E142" s="207"/>
      <c r="F142" s="211"/>
      <c r="G142" s="211"/>
      <c r="H142" s="16"/>
    </row>
    <row r="143" spans="1:8" x14ac:dyDescent="0.2">
      <c r="A143" s="212" t="s">
        <v>233</v>
      </c>
      <c r="B143" s="16"/>
      <c r="C143" s="213"/>
      <c r="D143" s="213"/>
      <c r="E143" s="214"/>
      <c r="F143" s="215"/>
      <c r="G143" s="216"/>
      <c r="H143" s="1"/>
    </row>
    <row r="144" spans="1:8" x14ac:dyDescent="0.2">
      <c r="A144" s="212" t="s">
        <v>170</v>
      </c>
      <c r="C144" s="213"/>
      <c r="D144" s="213"/>
      <c r="E144" s="214"/>
      <c r="F144" s="215"/>
      <c r="G144" s="215"/>
      <c r="H144" s="1"/>
    </row>
    <row r="145" spans="1:8" x14ac:dyDescent="0.2">
      <c r="A145" s="1"/>
      <c r="E145" s="198"/>
      <c r="F145" s="218"/>
      <c r="G145" s="219"/>
      <c r="H145" s="1"/>
    </row>
    <row r="146" spans="1:8" customFormat="1" ht="15" x14ac:dyDescent="0.25">
      <c r="C146" s="220"/>
      <c r="D146" s="220"/>
      <c r="E146" s="221"/>
      <c r="F146" s="222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</sheetData>
  <mergeCells count="8">
    <mergeCell ref="G5:H5"/>
    <mergeCell ref="A5:A7"/>
    <mergeCell ref="B5:B7"/>
    <mergeCell ref="D5:D7"/>
    <mergeCell ref="E5:E7"/>
    <mergeCell ref="F5:F7"/>
    <mergeCell ref="G6:G7"/>
    <mergeCell ref="H6:H7"/>
  </mergeCells>
  <pageMargins left="0" right="0" top="0.74803149606299213" bottom="0" header="0.31496062992125984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0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2.425781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310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311</v>
      </c>
      <c r="F5" s="340" t="s">
        <v>312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137353.20065999997</v>
      </c>
      <c r="E8" s="14">
        <f>E9+E20+E32+E50+E65+E87+E38+E29+E14+E60+E56</f>
        <v>107874.76552</v>
      </c>
      <c r="F8" s="14">
        <f>F9+F20+F32+F50+F65+F87+F38+F29+F14+F60</f>
        <v>109718.84674000001</v>
      </c>
      <c r="G8" s="279">
        <f t="shared" ref="G8:G26" si="0">E8/D8*100</f>
        <v>78.538224811397001</v>
      </c>
      <c r="H8" s="15">
        <f t="shared" ref="H8:H41" si="1">E8-D8</f>
        <v>-29478.435139999972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65725.532760000002</v>
      </c>
      <c r="E9" s="265">
        <f>E10</f>
        <v>54181.654539999996</v>
      </c>
      <c r="F9" s="266">
        <f>F10</f>
        <v>54469.564290000002</v>
      </c>
      <c r="G9" s="279">
        <f t="shared" si="0"/>
        <v>82.436234846276506</v>
      </c>
      <c r="H9" s="15">
        <f t="shared" si="1"/>
        <v>-11543.878220000006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65725.532760000002</v>
      </c>
      <c r="E10" s="23">
        <f>E11+E12+E13</f>
        <v>54181.654539999996</v>
      </c>
      <c r="F10" s="23">
        <f>F11+F12+F13</f>
        <v>54469.564290000002</v>
      </c>
      <c r="G10" s="280">
        <f t="shared" si="0"/>
        <v>82.436234846276506</v>
      </c>
      <c r="H10" s="25">
        <f t="shared" si="1"/>
        <v>-11543.878220000006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65237.994299999998</v>
      </c>
      <c r="E11" s="109">
        <v>53677.827310000001</v>
      </c>
      <c r="F11" s="97">
        <v>54063.269039999999</v>
      </c>
      <c r="G11" s="281">
        <f t="shared" si="0"/>
        <v>82.280008583893576</v>
      </c>
      <c r="H11" s="30">
        <f t="shared" si="1"/>
        <v>-11560.166989999998</v>
      </c>
    </row>
    <row r="12" spans="1:8" ht="48" x14ac:dyDescent="0.2">
      <c r="A12" s="26" t="s">
        <v>228</v>
      </c>
      <c r="B12" s="305" t="s">
        <v>14</v>
      </c>
      <c r="C12" s="31">
        <v>276</v>
      </c>
      <c r="D12" s="31">
        <v>184.3</v>
      </c>
      <c r="E12" s="31">
        <v>106.18832999999999</v>
      </c>
      <c r="F12" s="32">
        <v>214.21583000000001</v>
      </c>
      <c r="G12" s="282">
        <f t="shared" si="0"/>
        <v>57.617107976125872</v>
      </c>
      <c r="H12" s="30">
        <f t="shared" si="1"/>
        <v>-78.111670000000018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303.23845999999998</v>
      </c>
      <c r="E13" s="35">
        <v>397.63889999999998</v>
      </c>
      <c r="F13" s="36">
        <v>192.07942</v>
      </c>
      <c r="G13" s="283">
        <f t="shared" si="0"/>
        <v>131.13076091997038</v>
      </c>
      <c r="H13" s="38">
        <f t="shared" si="1"/>
        <v>94.400440000000003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9490.7673100000011</v>
      </c>
      <c r="E14" s="41">
        <f>E15</f>
        <v>7475.3512300000002</v>
      </c>
      <c r="F14" s="42">
        <f>F15</f>
        <v>8029.9202800000003</v>
      </c>
      <c r="G14" s="284">
        <f t="shared" si="0"/>
        <v>78.764455874116251</v>
      </c>
      <c r="H14" s="15">
        <f t="shared" si="1"/>
        <v>-2015.4160800000009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9490.7673100000011</v>
      </c>
      <c r="E15" s="102">
        <f>E16+E17+E18+E19</f>
        <v>7475.3512300000002</v>
      </c>
      <c r="F15" s="46">
        <f>F16+F17+F18+F19</f>
        <v>8029.9202800000003</v>
      </c>
      <c r="G15" s="285">
        <f t="shared" si="0"/>
        <v>78.764455874116251</v>
      </c>
      <c r="H15" s="25">
        <f t="shared" si="1"/>
        <v>-2015.4160800000009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4412.7012599999998</v>
      </c>
      <c r="E16" s="49">
        <v>3439.9018599999999</v>
      </c>
      <c r="F16" s="50">
        <v>3639.10617</v>
      </c>
      <c r="G16" s="281">
        <f t="shared" si="0"/>
        <v>77.95456019608271</v>
      </c>
      <c r="H16" s="51">
        <f t="shared" si="1"/>
        <v>-972.79939999999988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25.694469999999999</v>
      </c>
      <c r="E17" s="49">
        <v>24.188580000000002</v>
      </c>
      <c r="F17" s="50">
        <v>27.208379999999998</v>
      </c>
      <c r="G17" s="281">
        <f t="shared" si="0"/>
        <v>94.139244747994425</v>
      </c>
      <c r="H17" s="51">
        <f t="shared" si="1"/>
        <v>-1.5058899999999973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5722.2414500000004</v>
      </c>
      <c r="E18" s="49">
        <v>4628.9100699999999</v>
      </c>
      <c r="F18" s="50">
        <v>4947.81369</v>
      </c>
      <c r="G18" s="286">
        <f t="shared" si="0"/>
        <v>80.893302221632041</v>
      </c>
      <c r="H18" s="51">
        <f t="shared" si="1"/>
        <v>-1093.3313800000005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-669.86986999999999</v>
      </c>
      <c r="E19" s="56">
        <v>-617.64927999999998</v>
      </c>
      <c r="F19" s="57">
        <v>-584.20795999999996</v>
      </c>
      <c r="G19" s="282">
        <f t="shared" si="0"/>
        <v>92.204367991651864</v>
      </c>
      <c r="H19" s="51">
        <f t="shared" si="1"/>
        <v>52.220590000000016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24339.334999999999</v>
      </c>
      <c r="E20" s="58">
        <f>E21+E25+E26+E28+E27</f>
        <v>21236.999029999995</v>
      </c>
      <c r="F20" s="58">
        <f>F21+F25+F26+F28+F27</f>
        <v>21923.014679999997</v>
      </c>
      <c r="G20" s="287">
        <f t="shared" si="0"/>
        <v>87.253817863142089</v>
      </c>
      <c r="H20" s="15">
        <f t="shared" si="1"/>
        <v>-3102.3359700000037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17888</v>
      </c>
      <c r="E21" s="102">
        <f>E22+E23+E24</f>
        <v>16590.135319999998</v>
      </c>
      <c r="F21" s="102">
        <f>F22+F23+F24</f>
        <v>16292.03903</v>
      </c>
      <c r="G21" s="286">
        <f t="shared" si="0"/>
        <v>92.744495304114466</v>
      </c>
      <c r="H21" s="25">
        <f t="shared" si="1"/>
        <v>-1297.8646800000024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13688</v>
      </c>
      <c r="E22" s="49">
        <v>12574.551530000001</v>
      </c>
      <c r="F22" s="50">
        <v>10941.79963</v>
      </c>
      <c r="G22" s="281">
        <f t="shared" si="0"/>
        <v>91.865513807714791</v>
      </c>
      <c r="H22" s="30">
        <f t="shared" si="1"/>
        <v>-1113.4484699999994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4200</v>
      </c>
      <c r="E23" s="49">
        <v>4014.9915799999999</v>
      </c>
      <c r="F23" s="50">
        <v>5355.3570300000001</v>
      </c>
      <c r="G23" s="281">
        <f t="shared" si="0"/>
        <v>95.595037619047616</v>
      </c>
      <c r="H23" s="30">
        <f t="shared" si="1"/>
        <v>-185.00842000000011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1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1000</v>
      </c>
      <c r="E25" s="35">
        <v>1034.46687</v>
      </c>
      <c r="F25" s="108">
        <v>1186.7808500000001</v>
      </c>
      <c r="G25" s="281">
        <f t="shared" si="0"/>
        <v>103.446687</v>
      </c>
      <c r="H25" s="30">
        <f t="shared" si="1"/>
        <v>34.466869999999972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4831.585</v>
      </c>
      <c r="E26" s="71">
        <v>3285.42112</v>
      </c>
      <c r="F26" s="72">
        <v>4065.80204</v>
      </c>
      <c r="G26" s="281">
        <f t="shared" si="0"/>
        <v>67.998826886001169</v>
      </c>
      <c r="H26" s="30">
        <f t="shared" si="1"/>
        <v>-1546.1638800000001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8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619.75</v>
      </c>
      <c r="E28" s="35">
        <v>326.97572000000002</v>
      </c>
      <c r="F28" s="36">
        <v>378.39276000000001</v>
      </c>
      <c r="G28" s="289">
        <f t="shared" ref="G28:G41" si="2">E28/D28*100</f>
        <v>52.759293263412665</v>
      </c>
      <c r="H28" s="30">
        <f t="shared" si="1"/>
        <v>-292.77427999999998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6276.38753</v>
      </c>
      <c r="F29" s="14">
        <f>F30+F31</f>
        <v>5788.3561500000005</v>
      </c>
      <c r="G29" s="290">
        <f t="shared" si="2"/>
        <v>62.13896645720164</v>
      </c>
      <c r="H29" s="15">
        <f t="shared" si="1"/>
        <v>-3824.1788100000012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412.10343</v>
      </c>
      <c r="F30" s="81">
        <v>470.92329999999998</v>
      </c>
      <c r="G30" s="285">
        <f t="shared" si="2"/>
        <v>51.88393128615305</v>
      </c>
      <c r="H30" s="25">
        <f t="shared" si="1"/>
        <v>-382.17606999999998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5864.2840999999999</v>
      </c>
      <c r="F31" s="108">
        <v>5317.4328500000001</v>
      </c>
      <c r="G31" s="291">
        <f t="shared" si="2"/>
        <v>63.014220395553586</v>
      </c>
      <c r="H31" s="38">
        <f t="shared" si="1"/>
        <v>-3442.0027400000008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2078.5</v>
      </c>
      <c r="E32" s="14">
        <f>E33+E35+E37+E36</f>
        <v>1792.8419699999999</v>
      </c>
      <c r="F32" s="14">
        <f>F33+F35+F37+F36</f>
        <v>2510.431</v>
      </c>
      <c r="G32" s="287">
        <f t="shared" si="2"/>
        <v>86.256529708924703</v>
      </c>
      <c r="H32" s="15">
        <f t="shared" si="1"/>
        <v>-285.65803000000005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1200</v>
      </c>
      <c r="E33" s="31">
        <f>E34</f>
        <v>1253.2061200000001</v>
      </c>
      <c r="F33" s="32">
        <f>F34</f>
        <v>1303.1467299999999</v>
      </c>
      <c r="G33" s="286">
        <f t="shared" si="2"/>
        <v>104.43384333333334</v>
      </c>
      <c r="H33" s="25">
        <f t="shared" si="1"/>
        <v>53.206120000000055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1200</v>
      </c>
      <c r="E34" s="99">
        <v>1253.2061200000001</v>
      </c>
      <c r="F34" s="108">
        <v>1303.1467299999999</v>
      </c>
      <c r="G34" s="286">
        <f t="shared" si="2"/>
        <v>104.43384333333334</v>
      </c>
      <c r="H34" s="30">
        <f t="shared" si="1"/>
        <v>53.206120000000055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23.95</v>
      </c>
      <c r="F35" s="72">
        <v>72.89</v>
      </c>
      <c r="G35" s="286">
        <f t="shared" si="2"/>
        <v>19.083665338645417</v>
      </c>
      <c r="H35" s="30">
        <f t="shared" si="1"/>
        <v>-101.55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6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695</v>
      </c>
      <c r="E37" s="35">
        <v>515.68584999999996</v>
      </c>
      <c r="F37" s="36">
        <v>1071.39427</v>
      </c>
      <c r="G37" s="286">
        <f t="shared" si="2"/>
        <v>74.199402877697835</v>
      </c>
      <c r="H37" s="101">
        <f t="shared" si="1"/>
        <v>-179.31415000000004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23466.402079999996</v>
      </c>
      <c r="E38" s="92">
        <f>E39+E47+E48</f>
        <v>14931.068570000001</v>
      </c>
      <c r="F38" s="91">
        <f>F39+F47+F48+F46</f>
        <v>12569.44067</v>
      </c>
      <c r="G38" s="279">
        <f t="shared" si="2"/>
        <v>63.627430055523895</v>
      </c>
      <c r="H38" s="15">
        <f t="shared" si="1"/>
        <v>-8535.3335099999949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22435.442079999997</v>
      </c>
      <c r="E39" s="110">
        <f>E40+E42+E44+E46</f>
        <v>14318.98913</v>
      </c>
      <c r="F39" s="102">
        <f>F40+F42+F44</f>
        <v>11830.53721</v>
      </c>
      <c r="G39" s="280">
        <f t="shared" si="2"/>
        <v>63.82307546667252</v>
      </c>
      <c r="H39" s="24">
        <f t="shared" si="1"/>
        <v>-8116.4529499999971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6051.3296300000002</v>
      </c>
      <c r="F40" s="109">
        <f>F41</f>
        <v>7379.8346199999996</v>
      </c>
      <c r="G40" s="281">
        <f t="shared" si="2"/>
        <v>73.668232594378097</v>
      </c>
      <c r="H40" s="30">
        <f t="shared" si="1"/>
        <v>-2162.9703699999991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6051.3296300000002</v>
      </c>
      <c r="F41" s="99">
        <v>7379.8346199999996</v>
      </c>
      <c r="G41" s="289">
        <f t="shared" si="2"/>
        <v>73.668232594378097</v>
      </c>
      <c r="H41" s="101">
        <f t="shared" si="1"/>
        <v>-2162.9703699999991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13890.845079999999</v>
      </c>
      <c r="E42" s="109">
        <f>E43</f>
        <v>7866.1705700000002</v>
      </c>
      <c r="F42" s="99">
        <f>F43</f>
        <v>4212.5598900000005</v>
      </c>
      <c r="G42" s="292">
        <f>G43</f>
        <v>56.62845222660853</v>
      </c>
      <c r="H42" s="109">
        <f>E42-D42</f>
        <v>-6024.6745099999989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13890.845079999999</v>
      </c>
      <c r="E43" s="109">
        <v>7866.1705700000002</v>
      </c>
      <c r="F43" s="109">
        <v>4212.5598900000005</v>
      </c>
      <c r="G43" s="292">
        <f>E43/D43*100</f>
        <v>56.62845222660853</v>
      </c>
      <c r="H43" s="109">
        <f>E43-D43</f>
        <v>-6024.6745099999989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302.91192999999998</v>
      </c>
      <c r="F44" s="99">
        <f>F45</f>
        <v>238.14269999999999</v>
      </c>
      <c r="G44" s="292">
        <f>G45</f>
        <v>91.708955879102732</v>
      </c>
      <c r="H44" s="99">
        <f>E44-D44</f>
        <v>-27.385070000000042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302.91192999999998</v>
      </c>
      <c r="F45" s="99">
        <v>238.14269999999999</v>
      </c>
      <c r="G45" s="292">
        <f>E45/D45*100</f>
        <v>91.708955879102732</v>
      </c>
      <c r="H45" s="109">
        <f>H44</f>
        <v>-27.385070000000042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98.576999999999998</v>
      </c>
      <c r="F46" s="99">
        <v>118.16177999999999</v>
      </c>
      <c r="G46" s="289">
        <f t="shared" ref="G46:G52" si="3">E46/D46*100</f>
        <v>54.378909740840044</v>
      </c>
      <c r="H46" s="100">
        <f t="shared" ref="H46:H122" si="4">E46-D46</f>
        <v>-82.700999999999993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322.93178</v>
      </c>
      <c r="F47" s="114">
        <v>343.18939999999998</v>
      </c>
      <c r="G47" s="289">
        <f t="shared" si="3"/>
        <v>57.511518981029653</v>
      </c>
      <c r="H47" s="100">
        <f t="shared" si="4"/>
        <v>-238.57622000000003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289.14765999999997</v>
      </c>
      <c r="F48" s="14">
        <f>F49</f>
        <v>277.55228</v>
      </c>
      <c r="G48" s="279">
        <f t="shared" si="3"/>
        <v>100.33787225773317</v>
      </c>
      <c r="H48" s="15">
        <f t="shared" si="4"/>
        <v>0.97365999999999531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289.14765999999997</v>
      </c>
      <c r="F49" s="119">
        <v>277.55228</v>
      </c>
      <c r="G49" s="282">
        <f t="shared" si="3"/>
        <v>100.33787225773317</v>
      </c>
      <c r="H49" s="38">
        <f t="shared" si="4"/>
        <v>0.97365999999999531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94.393000000000001</v>
      </c>
      <c r="E50" s="120">
        <f>+E51</f>
        <v>-339.57770999999997</v>
      </c>
      <c r="F50" s="120">
        <f>+F51</f>
        <v>248.49303</v>
      </c>
      <c r="G50" s="279">
        <f t="shared" si="3"/>
        <v>-359.74882671384523</v>
      </c>
      <c r="H50" s="15">
        <f t="shared" si="4"/>
        <v>-433.97070999999994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94.393000000000001</v>
      </c>
      <c r="E51" s="31">
        <f>E52+E53+E54+E55</f>
        <v>-339.57770999999997</v>
      </c>
      <c r="F51" s="31">
        <f>F52+F53+F54+F55</f>
        <v>248.49303</v>
      </c>
      <c r="G51" s="285">
        <f t="shared" si="3"/>
        <v>-359.74882671384523</v>
      </c>
      <c r="H51" s="25">
        <f t="shared" si="4"/>
        <v>-433.97070999999994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68.637</v>
      </c>
      <c r="E52" s="49">
        <v>72.379040000000003</v>
      </c>
      <c r="F52" s="50">
        <v>26.83417</v>
      </c>
      <c r="G52" s="281">
        <f t="shared" si="3"/>
        <v>105.45192826026779</v>
      </c>
      <c r="H52" s="103">
        <f t="shared" si="4"/>
        <v>3.7420400000000029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1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25.256</v>
      </c>
      <c r="E54" s="49">
        <v>9.9318299999999997</v>
      </c>
      <c r="F54" s="50">
        <v>32.859229999999997</v>
      </c>
      <c r="G54" s="281">
        <f t="shared" ref="G54:G65" si="5">E54/D54*100</f>
        <v>39.324635730123539</v>
      </c>
      <c r="H54" s="30">
        <f t="shared" si="4"/>
        <v>-15.324170000000001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>
        <v>0.5</v>
      </c>
      <c r="E55" s="49">
        <v>-421.88857999999999</v>
      </c>
      <c r="F55" s="50">
        <v>188.79963000000001</v>
      </c>
      <c r="G55" s="286"/>
      <c r="H55" s="30">
        <f t="shared" si="4"/>
        <v>-422.38857999999999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175.65884</v>
      </c>
      <c r="E56" s="270">
        <f>E57</f>
        <v>175.55293</v>
      </c>
      <c r="F56" s="270">
        <f>F57</f>
        <v>0</v>
      </c>
      <c r="G56" s="293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175.65884</v>
      </c>
      <c r="E57" s="102">
        <f>E59+E58</f>
        <v>175.55293</v>
      </c>
      <c r="F57" s="102">
        <f>F59+F58</f>
        <v>0</v>
      </c>
      <c r="G57" s="294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>
        <v>43</v>
      </c>
      <c r="E58" s="23">
        <v>42.894089999999998</v>
      </c>
      <c r="F58" s="81"/>
      <c r="G58" s="295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132.65884</v>
      </c>
      <c r="E59" s="114">
        <v>132.65884</v>
      </c>
      <c r="F59" s="137"/>
      <c r="G59" s="296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889</v>
      </c>
      <c r="E60" s="41">
        <f>E61+E62+E63+E64</f>
        <v>1260.3856000000001</v>
      </c>
      <c r="F60" s="41">
        <f>F61+F62+F63+F64</f>
        <v>389.75513000000007</v>
      </c>
      <c r="G60" s="279">
        <f t="shared" si="5"/>
        <v>141.77565804274465</v>
      </c>
      <c r="H60" s="15">
        <f t="shared" si="4"/>
        <v>371.38560000000007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80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281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650</v>
      </c>
      <c r="E63" s="31">
        <v>1204.29305</v>
      </c>
      <c r="F63" s="32">
        <v>140.00985</v>
      </c>
      <c r="G63" s="281">
        <f t="shared" si="5"/>
        <v>185.27585384615384</v>
      </c>
      <c r="H63" s="30">
        <f t="shared" si="4"/>
        <v>554.29304999999999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2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357.64533</v>
      </c>
      <c r="E65" s="92">
        <f>E66+E68+E70+E72+E74+E76+E78+E80+E82+E84</f>
        <v>424.35320999999999</v>
      </c>
      <c r="F65" s="91">
        <v>1247.6565900000001</v>
      </c>
      <c r="G65" s="297">
        <f t="shared" si="5"/>
        <v>118.65196450349289</v>
      </c>
      <c r="H65" s="59">
        <f>E65-D65</f>
        <v>66.707879999999989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4.95</v>
      </c>
      <c r="F66" s="110"/>
      <c r="G66" s="294">
        <f>E66/D66*100</f>
        <v>123.75</v>
      </c>
      <c r="H66" s="102">
        <f t="shared" si="4"/>
        <v>0.95000000000000018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4.95</v>
      </c>
      <c r="F67" s="234"/>
      <c r="G67" s="294">
        <f>E67/D67*100</f>
        <v>123.75</v>
      </c>
      <c r="H67" s="109">
        <f t="shared" si="4"/>
        <v>0.95000000000000018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40</v>
      </c>
      <c r="E68" s="110">
        <f>E69</f>
        <v>51.21134</v>
      </c>
      <c r="F68" s="97"/>
      <c r="G68" s="298"/>
      <c r="H68" s="109">
        <f t="shared" si="4"/>
        <v>11.21134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40</v>
      </c>
      <c r="E69" s="102">
        <v>51.21134</v>
      </c>
      <c r="F69" s="97"/>
      <c r="G69" s="298">
        <f>E69/D69*100</f>
        <v>128.02834999999999</v>
      </c>
      <c r="H69" s="235">
        <f t="shared" si="4"/>
        <v>11.21134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4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8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8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8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8">
        <f>E74/D74*100</f>
        <v>33.333333333333329</v>
      </c>
      <c r="H74" s="109">
        <f>E74-D74</f>
        <v>-2</v>
      </c>
    </row>
    <row r="75" spans="1:8" ht="48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8">
        <f>E75/D75*100</f>
        <v>33.333333333333329</v>
      </c>
      <c r="H75" s="109">
        <f>E76-D75</f>
        <v>-2.30403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0.69596999999999998</v>
      </c>
      <c r="F76" s="110"/>
      <c r="G76" s="294"/>
      <c r="H76" s="109"/>
    </row>
    <row r="77" spans="1:8" ht="60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0.69596999999999998</v>
      </c>
      <c r="F77" s="97"/>
      <c r="G77" s="298">
        <f>E77/D77*100</f>
        <v>34.798499999999997</v>
      </c>
      <c r="H77" s="109">
        <f>E77-D77</f>
        <v>-1.30403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8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8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56</v>
      </c>
      <c r="E80" s="110">
        <f>E81</f>
        <v>89.107839999999996</v>
      </c>
      <c r="F80" s="110"/>
      <c r="G80" s="294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56</v>
      </c>
      <c r="E81" s="102">
        <v>89.107839999999996</v>
      </c>
      <c r="F81" s="97"/>
      <c r="G81" s="298">
        <f t="shared" ref="G81:G86" si="7">E81/D81*100</f>
        <v>159.12114285714284</v>
      </c>
      <c r="H81" s="109">
        <f t="shared" ref="H81:H86" si="8">E81-D81</f>
        <v>33.107839999999996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40</v>
      </c>
      <c r="E82" s="110">
        <f>E83</f>
        <v>57.535310000000003</v>
      </c>
      <c r="F82" s="97"/>
      <c r="G82" s="298">
        <f t="shared" si="7"/>
        <v>143.83827500000001</v>
      </c>
      <c r="H82" s="109">
        <f t="shared" si="8"/>
        <v>17.535310000000003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40</v>
      </c>
      <c r="E83" s="102">
        <v>57.535310000000003</v>
      </c>
      <c r="F83" s="97"/>
      <c r="G83" s="298">
        <f t="shared" si="7"/>
        <v>143.83827500000001</v>
      </c>
      <c r="H83" s="109">
        <f t="shared" si="8"/>
        <v>17.535310000000003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201.64533</v>
      </c>
      <c r="E84" s="97">
        <f t="shared" ref="E84:F84" si="9">E85+E86</f>
        <v>218.45275000000001</v>
      </c>
      <c r="F84" s="97">
        <f t="shared" si="9"/>
        <v>0</v>
      </c>
      <c r="G84" s="298">
        <f t="shared" si="7"/>
        <v>108.33513972279944</v>
      </c>
      <c r="H84" s="109">
        <f t="shared" si="8"/>
        <v>16.807420000000008</v>
      </c>
    </row>
    <row r="85" spans="1:8" ht="36" x14ac:dyDescent="0.2">
      <c r="A85" s="232" t="s">
        <v>208</v>
      </c>
      <c r="B85" s="233" t="s">
        <v>209</v>
      </c>
      <c r="C85" s="108"/>
      <c r="D85" s="108">
        <v>198.64533</v>
      </c>
      <c r="E85" s="108">
        <v>214.30950000000001</v>
      </c>
      <c r="F85" s="108"/>
      <c r="G85" s="298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4.1432500000000001</v>
      </c>
      <c r="F86" s="108"/>
      <c r="G86" s="298">
        <f t="shared" si="7"/>
        <v>138.10833333333335</v>
      </c>
      <c r="H86" s="99">
        <f t="shared" si="8"/>
        <v>1.1432500000000001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635.4</v>
      </c>
      <c r="E87" s="91">
        <f t="shared" ref="E87:F87" si="10">E88+E89+E90+E91</f>
        <v>459.74862000000002</v>
      </c>
      <c r="F87" s="91">
        <f t="shared" si="10"/>
        <v>2542.2149199999999</v>
      </c>
      <c r="G87" s="297">
        <f>E87/D87*100</f>
        <v>72.355779036827201</v>
      </c>
      <c r="H87" s="59">
        <f t="shared" si="4"/>
        <v>-175.65137999999996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-457.30067000000003</v>
      </c>
      <c r="G88" s="281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-40.010930000000002</v>
      </c>
      <c r="G89" s="281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>
        <v>114</v>
      </c>
      <c r="E90" s="35">
        <v>212.34862000000001</v>
      </c>
      <c r="F90" s="36">
        <v>2287.5880499999998</v>
      </c>
      <c r="G90" s="281"/>
      <c r="H90" s="30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281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C93+C144+C146</f>
        <v>518067.54134999996</v>
      </c>
      <c r="D92" s="59">
        <f>D93+D144+D146</f>
        <v>425571.25635000004</v>
      </c>
      <c r="E92" s="59">
        <f>E93+E144+E146</f>
        <v>356756.82987999998</v>
      </c>
      <c r="F92" s="59">
        <f>F93+F144+F146</f>
        <v>346677.59482</v>
      </c>
      <c r="G92" s="279">
        <f t="shared" si="11"/>
        <v>83.830104725539684</v>
      </c>
      <c r="H92" s="15">
        <f t="shared" si="4"/>
        <v>-68814.426470000064</v>
      </c>
    </row>
    <row r="93" spans="1:8" ht="12.75" thickBot="1" x14ac:dyDescent="0.25">
      <c r="A93" s="146" t="s">
        <v>104</v>
      </c>
      <c r="B93" s="147" t="s">
        <v>105</v>
      </c>
      <c r="C93" s="148">
        <f>C94+C97+C120</f>
        <v>517945.79999999993</v>
      </c>
      <c r="D93" s="148">
        <f>D94+D97+D120+D141</f>
        <v>425449.51500000001</v>
      </c>
      <c r="E93" s="148">
        <f>E94+E97+E120+E141</f>
        <v>356756.82987999998</v>
      </c>
      <c r="F93" s="148">
        <f>F94+F97+F120</f>
        <v>346502.04281999997</v>
      </c>
      <c r="G93" s="279">
        <f t="shared" si="11"/>
        <v>83.854092507309588</v>
      </c>
      <c r="H93" s="15">
        <f t="shared" si="4"/>
        <v>-68692.685120000038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154342.29999999999</v>
      </c>
      <c r="E94" s="59">
        <f>E95+E96</f>
        <v>127738.11023000001</v>
      </c>
      <c r="F94" s="59">
        <f>F95+F96</f>
        <v>167547.46859999999</v>
      </c>
      <c r="G94" s="279">
        <f t="shared" si="11"/>
        <v>82.76286554625662</v>
      </c>
      <c r="H94" s="15">
        <f t="shared" si="4"/>
        <v>-26604.189769999983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127532.6</v>
      </c>
      <c r="F95" s="152">
        <v>157584</v>
      </c>
      <c r="G95" s="285">
        <f t="shared" si="11"/>
        <v>82.747823153086514</v>
      </c>
      <c r="H95" s="25">
        <f t="shared" si="4"/>
        <v>-26589.399999999994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220.3</v>
      </c>
      <c r="E96" s="114">
        <v>205.51023000000001</v>
      </c>
      <c r="F96" s="137">
        <v>9963.4686000000002</v>
      </c>
      <c r="G96" s="291">
        <f t="shared" si="11"/>
        <v>93.286532001815701</v>
      </c>
      <c r="H96" s="38">
        <f t="shared" si="4"/>
        <v>-14.789770000000004</v>
      </c>
    </row>
    <row r="97" spans="1:8" ht="12.75" thickBot="1" x14ac:dyDescent="0.25">
      <c r="A97" s="12" t="s">
        <v>112</v>
      </c>
      <c r="B97" s="77" t="s">
        <v>113</v>
      </c>
      <c r="C97" s="59">
        <f>C99+C108+C98+C101+C105+C107</f>
        <v>183607.6</v>
      </c>
      <c r="D97" s="59">
        <f>D99+D108+D98+D101+D105+D107+D104+D100</f>
        <v>84220.314999999988</v>
      </c>
      <c r="E97" s="59">
        <f>E99+E108+E98+E101+E105+E107+E104+E100</f>
        <v>79165.016420000014</v>
      </c>
      <c r="F97" s="59">
        <f>F99+F108+F98+F101+F105+F107+F106+F103+F102</f>
        <v>30693.884759999997</v>
      </c>
      <c r="G97" s="279">
        <f t="shared" si="11"/>
        <v>93.997530667036827</v>
      </c>
      <c r="H97" s="15">
        <f t="shared" si="4"/>
        <v>-5055.2985799999733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2349.5</v>
      </c>
      <c r="G98" s="285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>
        <v>3247.7</v>
      </c>
      <c r="F99" s="161"/>
      <c r="G99" s="281">
        <f>E99/D99*100</f>
        <v>100</v>
      </c>
      <c r="H99" s="103">
        <f t="shared" si="4"/>
        <v>0</v>
      </c>
    </row>
    <row r="100" spans="1:8" s="10" customFormat="1" ht="36" x14ac:dyDescent="0.2">
      <c r="A100" s="306" t="s">
        <v>295</v>
      </c>
      <c r="B100" s="67" t="s">
        <v>294</v>
      </c>
      <c r="C100" s="56"/>
      <c r="D100" s="56">
        <v>2498.9</v>
      </c>
      <c r="E100" s="99">
        <v>1278.46</v>
      </c>
      <c r="F100" s="161"/>
      <c r="G100" s="281">
        <f>E100/D100*100</f>
        <v>51.160910800752333</v>
      </c>
      <c r="H100" s="103">
        <f t="shared" si="4"/>
        <v>-1220.44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1"/>
      <c r="H101" s="103">
        <f t="shared" si="4"/>
        <v>-441.5</v>
      </c>
    </row>
    <row r="102" spans="1:8" s="10" customFormat="1" x14ac:dyDescent="0.2">
      <c r="A102" s="158" t="s">
        <v>313</v>
      </c>
      <c r="B102" s="318" t="s">
        <v>314</v>
      </c>
      <c r="C102" s="49"/>
      <c r="D102" s="49"/>
      <c r="E102" s="109"/>
      <c r="F102" s="109">
        <v>3268.7829999999999</v>
      </c>
      <c r="G102" s="281"/>
      <c r="H102" s="103"/>
    </row>
    <row r="103" spans="1:8" s="10" customFormat="1" x14ac:dyDescent="0.2">
      <c r="A103" s="158" t="s">
        <v>315</v>
      </c>
      <c r="B103" s="318" t="s">
        <v>316</v>
      </c>
      <c r="C103" s="49"/>
      <c r="D103" s="49"/>
      <c r="E103" s="109"/>
      <c r="F103" s="109">
        <v>3076.6</v>
      </c>
      <c r="G103" s="281"/>
      <c r="H103" s="103"/>
    </row>
    <row r="104" spans="1:8" s="10" customFormat="1" ht="24" x14ac:dyDescent="0.2">
      <c r="A104" s="264" t="s">
        <v>267</v>
      </c>
      <c r="B104" s="175" t="s">
        <v>268</v>
      </c>
      <c r="C104" s="49"/>
      <c r="D104" s="49">
        <v>3514.64</v>
      </c>
      <c r="E104" s="109">
        <v>3514.4252499999998</v>
      </c>
      <c r="F104" s="144"/>
      <c r="G104" s="281"/>
      <c r="H104" s="103">
        <f t="shared" si="4"/>
        <v>-0.21475000000009459</v>
      </c>
    </row>
    <row r="105" spans="1:8" s="10" customFormat="1" x14ac:dyDescent="0.2">
      <c r="A105" s="158" t="s">
        <v>118</v>
      </c>
      <c r="B105" s="163" t="s">
        <v>119</v>
      </c>
      <c r="C105" s="118">
        <v>89</v>
      </c>
      <c r="D105" s="118">
        <v>89</v>
      </c>
      <c r="E105" s="23">
        <v>89</v>
      </c>
      <c r="F105" s="165">
        <v>118.5</v>
      </c>
      <c r="G105" s="289">
        <f>E105/D105*100</f>
        <v>100</v>
      </c>
      <c r="H105" s="101">
        <f t="shared" si="4"/>
        <v>0</v>
      </c>
    </row>
    <row r="106" spans="1:8" s="10" customFormat="1" ht="24" x14ac:dyDescent="0.2">
      <c r="A106" s="307" t="s">
        <v>299</v>
      </c>
      <c r="B106" s="67" t="s">
        <v>300</v>
      </c>
      <c r="C106" s="49"/>
      <c r="D106" s="49"/>
      <c r="E106" s="109"/>
      <c r="F106" s="308">
        <v>9248</v>
      </c>
      <c r="G106" s="281"/>
      <c r="H106" s="30"/>
    </row>
    <row r="107" spans="1:8" s="10" customFormat="1" ht="24.75" thickBot="1" x14ac:dyDescent="0.25">
      <c r="A107" s="166" t="s">
        <v>256</v>
      </c>
      <c r="B107" s="154" t="s">
        <v>217</v>
      </c>
      <c r="C107" s="115">
        <v>87643.4</v>
      </c>
      <c r="D107" s="115">
        <v>51043.1</v>
      </c>
      <c r="E107" s="114">
        <v>50759.1</v>
      </c>
      <c r="F107" s="137"/>
      <c r="G107" s="286">
        <f>E107/D107*100</f>
        <v>99.443607461145575</v>
      </c>
      <c r="H107" s="103">
        <f t="shared" si="4"/>
        <v>-284</v>
      </c>
    </row>
    <row r="108" spans="1:8" ht="12.75" thickBot="1" x14ac:dyDescent="0.25">
      <c r="A108" s="168" t="s">
        <v>120</v>
      </c>
      <c r="B108" s="183" t="s">
        <v>121</v>
      </c>
      <c r="C108" s="59">
        <f>C109+C110+C111+C112+C114+C117+C118+C119+C113</f>
        <v>89242.700000000012</v>
      </c>
      <c r="D108" s="59">
        <f>D109+D110+D111+D112+D114+D117+D118+D119+D113</f>
        <v>20442.174999999999</v>
      </c>
      <c r="E108" s="59">
        <f>E109+E110+E111+E112+E114+E117+E118+E119+E113</f>
        <v>17333.031180000002</v>
      </c>
      <c r="F108" s="59">
        <f>F109+F110+F111+F112+F114+F117+F118+F119+F115+F116</f>
        <v>12632.501759999999</v>
      </c>
      <c r="G108" s="279">
        <f t="shared" ref="G108:G114" si="12">E108/D108*100</f>
        <v>84.790542982828413</v>
      </c>
      <c r="H108" s="15">
        <f t="shared" si="4"/>
        <v>-3109.1438199999975</v>
      </c>
    </row>
    <row r="109" spans="1:8" x14ac:dyDescent="0.2">
      <c r="A109" s="22" t="s">
        <v>120</v>
      </c>
      <c r="B109" s="246" t="s">
        <v>122</v>
      </c>
      <c r="C109" s="151">
        <v>990</v>
      </c>
      <c r="D109" s="151">
        <v>885</v>
      </c>
      <c r="E109" s="169">
        <v>642.30696</v>
      </c>
      <c r="F109" s="152">
        <v>747.92876000000001</v>
      </c>
      <c r="G109" s="285">
        <f t="shared" si="12"/>
        <v>72.577057627118648</v>
      </c>
      <c r="H109" s="25">
        <f t="shared" si="4"/>
        <v>-242.69304</v>
      </c>
    </row>
    <row r="110" spans="1:8" ht="24" x14ac:dyDescent="0.2">
      <c r="A110" s="140" t="s">
        <v>120</v>
      </c>
      <c r="B110" s="248" t="s">
        <v>123</v>
      </c>
      <c r="C110" s="109">
        <v>2097.1</v>
      </c>
      <c r="D110" s="109">
        <v>1841.075</v>
      </c>
      <c r="E110" s="169">
        <v>1429.4159999999999</v>
      </c>
      <c r="F110" s="108">
        <v>1719.66</v>
      </c>
      <c r="G110" s="281">
        <f t="shared" si="12"/>
        <v>77.640291677416712</v>
      </c>
      <c r="H110" s="103">
        <f t="shared" si="4"/>
        <v>-411.65900000000011</v>
      </c>
    </row>
    <row r="111" spans="1:8" x14ac:dyDescent="0.2">
      <c r="A111" s="82" t="s">
        <v>120</v>
      </c>
      <c r="B111" s="249" t="s">
        <v>218</v>
      </c>
      <c r="C111" s="109">
        <v>4220</v>
      </c>
      <c r="D111" s="109">
        <v>1050.8</v>
      </c>
      <c r="E111" s="169">
        <v>930.59</v>
      </c>
      <c r="F111" s="108"/>
      <c r="G111" s="281">
        <f t="shared" si="12"/>
        <v>88.560144651693946</v>
      </c>
      <c r="H111" s="103">
        <f t="shared" si="4"/>
        <v>-120.20999999999992</v>
      </c>
    </row>
    <row r="112" spans="1:8" x14ac:dyDescent="0.2">
      <c r="A112" s="82" t="s">
        <v>124</v>
      </c>
      <c r="B112" s="249" t="s">
        <v>219</v>
      </c>
      <c r="C112" s="35">
        <v>1894.8</v>
      </c>
      <c r="D112" s="35">
        <v>1894.8</v>
      </c>
      <c r="E112" s="35">
        <v>568.44000000000005</v>
      </c>
      <c r="F112" s="97"/>
      <c r="G112" s="281">
        <f t="shared" si="12"/>
        <v>30.000000000000004</v>
      </c>
      <c r="H112" s="103">
        <f t="shared" si="4"/>
        <v>-1326.36</v>
      </c>
    </row>
    <row r="113" spans="1:8" ht="24" x14ac:dyDescent="0.2">
      <c r="A113" s="111" t="s">
        <v>124</v>
      </c>
      <c r="B113" s="250" t="s">
        <v>222</v>
      </c>
      <c r="C113" s="35">
        <v>1480</v>
      </c>
      <c r="D113" s="35">
        <v>1159</v>
      </c>
      <c r="E113" s="35">
        <v>1158.3920000000001</v>
      </c>
      <c r="F113" s="108"/>
      <c r="G113" s="281"/>
      <c r="H113" s="103"/>
    </row>
    <row r="114" spans="1:8" ht="24" x14ac:dyDescent="0.2">
      <c r="A114" s="111" t="s">
        <v>124</v>
      </c>
      <c r="B114" s="250" t="s">
        <v>126</v>
      </c>
      <c r="C114" s="99">
        <v>568.20000000000005</v>
      </c>
      <c r="D114" s="99">
        <v>451.7</v>
      </c>
      <c r="E114" s="99"/>
      <c r="F114" s="108">
        <v>896.50599999999997</v>
      </c>
      <c r="G114" s="281">
        <f t="shared" si="12"/>
        <v>0</v>
      </c>
      <c r="H114" s="103">
        <f t="shared" si="4"/>
        <v>-451.7</v>
      </c>
    </row>
    <row r="115" spans="1:8" x14ac:dyDescent="0.2">
      <c r="A115" s="111" t="s">
        <v>120</v>
      </c>
      <c r="B115" s="250" t="s">
        <v>301</v>
      </c>
      <c r="C115" s="99"/>
      <c r="D115" s="99"/>
      <c r="E115" s="99"/>
      <c r="F115" s="108">
        <v>1322.5</v>
      </c>
      <c r="G115" s="281"/>
      <c r="H115" s="103"/>
    </row>
    <row r="116" spans="1:8" x14ac:dyDescent="0.2">
      <c r="A116" s="111" t="s">
        <v>124</v>
      </c>
      <c r="B116" s="250" t="s">
        <v>302</v>
      </c>
      <c r="C116" s="99"/>
      <c r="D116" s="99"/>
      <c r="E116" s="99"/>
      <c r="F116" s="108">
        <v>4356.38</v>
      </c>
      <c r="G116" s="281"/>
      <c r="H116" s="103"/>
    </row>
    <row r="117" spans="1:8" ht="24" x14ac:dyDescent="0.2">
      <c r="A117" s="68" t="s">
        <v>120</v>
      </c>
      <c r="B117" s="251" t="s">
        <v>127</v>
      </c>
      <c r="C117" s="109">
        <v>2000</v>
      </c>
      <c r="D117" s="109"/>
      <c r="E117" s="109"/>
      <c r="F117" s="97">
        <v>3589.527</v>
      </c>
      <c r="G117" s="281" t="e">
        <f>E117/D117*100</f>
        <v>#DIV/0!</v>
      </c>
      <c r="H117" s="103">
        <f t="shared" si="4"/>
        <v>0</v>
      </c>
    </row>
    <row r="118" spans="1:8" ht="24" x14ac:dyDescent="0.2">
      <c r="A118" s="68" t="s">
        <v>120</v>
      </c>
      <c r="B118" s="252" t="s">
        <v>221</v>
      </c>
      <c r="C118" s="99">
        <v>3132</v>
      </c>
      <c r="D118" s="99">
        <v>3132</v>
      </c>
      <c r="E118" s="99">
        <v>2576.0862200000001</v>
      </c>
      <c r="F118" s="97"/>
      <c r="G118" s="281"/>
      <c r="H118" s="103"/>
    </row>
    <row r="119" spans="1:8" ht="24.75" thickBot="1" x14ac:dyDescent="0.25">
      <c r="A119" s="170" t="s">
        <v>120</v>
      </c>
      <c r="B119" s="253" t="s">
        <v>220</v>
      </c>
      <c r="C119" s="99">
        <v>72860.600000000006</v>
      </c>
      <c r="D119" s="99">
        <v>10027.799999999999</v>
      </c>
      <c r="E119" s="99">
        <v>10027.799999999999</v>
      </c>
      <c r="F119" s="171"/>
      <c r="G119" s="291"/>
      <c r="H119" s="103">
        <f t="shared" si="4"/>
        <v>0</v>
      </c>
    </row>
    <row r="120" spans="1:8" ht="12.75" thickBot="1" x14ac:dyDescent="0.25">
      <c r="A120" s="12" t="s">
        <v>128</v>
      </c>
      <c r="B120" s="77" t="s">
        <v>129</v>
      </c>
      <c r="C120" s="59">
        <f>C121+C132+C134+C136+C137+C138+C139+C135+C133</f>
        <v>180216.19999999995</v>
      </c>
      <c r="D120" s="59">
        <f>D121+D132+D134+D136+D137+D138+D139+D135+D133</f>
        <v>177784.30000000002</v>
      </c>
      <c r="E120" s="59">
        <f>E121+E132+E134+E136+E137+E138+E139+E135+E133</f>
        <v>147338.16923</v>
      </c>
      <c r="F120" s="59">
        <f>F121+F132+F134+F136+F137+F138+F139+F135+F133</f>
        <v>148260.68945999997</v>
      </c>
      <c r="G120" s="279">
        <f>E120/D120*100</f>
        <v>82.8746797270625</v>
      </c>
      <c r="H120" s="15">
        <f t="shared" si="4"/>
        <v>-30446.130770000018</v>
      </c>
    </row>
    <row r="121" spans="1:8" ht="12.75" thickBot="1" x14ac:dyDescent="0.25">
      <c r="A121" s="12" t="s">
        <v>130</v>
      </c>
      <c r="B121" s="77" t="s">
        <v>131</v>
      </c>
      <c r="C121" s="172">
        <f>C124+C128+C123+C122+C125+C129+C126+C127+C130+C131</f>
        <v>135077.79999999999</v>
      </c>
      <c r="D121" s="172">
        <f>D124+D128+D123+D122+D125+D129+D126+D127+D130+D131</f>
        <v>132931.20000000001</v>
      </c>
      <c r="E121" s="172">
        <f>E124+E128+E123+E122+E125+E129+E126+E127+E130+E131</f>
        <v>109796.42826</v>
      </c>
      <c r="F121" s="172">
        <f>F124+F128+F123+F122+F125+F129+F126+F127+F130+F131</f>
        <v>112599.90550000001</v>
      </c>
      <c r="G121" s="279">
        <f>E121/D121*100</f>
        <v>82.596432034014583</v>
      </c>
      <c r="H121" s="15">
        <f t="shared" si="4"/>
        <v>-23134.771740000011</v>
      </c>
    </row>
    <row r="122" spans="1:8" ht="24" x14ac:dyDescent="0.2">
      <c r="A122" s="142" t="s">
        <v>132</v>
      </c>
      <c r="B122" s="62" t="s">
        <v>133</v>
      </c>
      <c r="C122" s="254">
        <v>2220.6999999999998</v>
      </c>
      <c r="D122" s="254"/>
      <c r="E122" s="173"/>
      <c r="F122" s="152">
        <v>1440.4138</v>
      </c>
      <c r="G122" s="285" t="e">
        <f>E122/D122*100</f>
        <v>#DIV/0!</v>
      </c>
      <c r="H122" s="25">
        <f t="shared" si="4"/>
        <v>0</v>
      </c>
    </row>
    <row r="123" spans="1:8" ht="24" x14ac:dyDescent="0.2">
      <c r="A123" s="70" t="s">
        <v>132</v>
      </c>
      <c r="B123" s="249" t="s">
        <v>223</v>
      </c>
      <c r="C123" s="255">
        <v>19</v>
      </c>
      <c r="D123" s="255">
        <v>19</v>
      </c>
      <c r="E123" s="173"/>
      <c r="F123" s="110"/>
      <c r="G123" s="281">
        <f t="shared" ref="G123:G138" si="13">E123/D123*100</f>
        <v>0</v>
      </c>
      <c r="H123" s="103">
        <f t="shared" ref="H123:H138" si="14">E123-D123</f>
        <v>-19</v>
      </c>
    </row>
    <row r="124" spans="1:8" x14ac:dyDescent="0.2">
      <c r="A124" s="70" t="s">
        <v>132</v>
      </c>
      <c r="B124" s="68" t="s">
        <v>134</v>
      </c>
      <c r="C124" s="109">
        <v>96521.1</v>
      </c>
      <c r="D124" s="109">
        <v>96521.1</v>
      </c>
      <c r="E124" s="174">
        <v>80545</v>
      </c>
      <c r="F124" s="97">
        <v>82053</v>
      </c>
      <c r="G124" s="281">
        <f t="shared" si="13"/>
        <v>83.448075084100779</v>
      </c>
      <c r="H124" s="103">
        <f t="shared" si="14"/>
        <v>-15976.100000000006</v>
      </c>
    </row>
    <row r="125" spans="1:8" x14ac:dyDescent="0.2">
      <c r="A125" s="70" t="s">
        <v>132</v>
      </c>
      <c r="B125" s="68" t="s">
        <v>135</v>
      </c>
      <c r="C125" s="109">
        <v>16398</v>
      </c>
      <c r="D125" s="109">
        <v>16398</v>
      </c>
      <c r="E125" s="174">
        <v>13545</v>
      </c>
      <c r="F125" s="97">
        <v>13754</v>
      </c>
      <c r="G125" s="281">
        <f t="shared" si="13"/>
        <v>82.601536772777166</v>
      </c>
      <c r="H125" s="103">
        <f t="shared" si="14"/>
        <v>-2853</v>
      </c>
    </row>
    <row r="126" spans="1:8" x14ac:dyDescent="0.2">
      <c r="A126" s="70" t="s">
        <v>132</v>
      </c>
      <c r="B126" s="68" t="s">
        <v>136</v>
      </c>
      <c r="C126" s="109">
        <v>543.20000000000005</v>
      </c>
      <c r="D126" s="109">
        <v>543.20000000000005</v>
      </c>
      <c r="E126" s="174">
        <v>172.43529000000001</v>
      </c>
      <c r="F126" s="97">
        <v>271.60000000000002</v>
      </c>
      <c r="G126" s="286">
        <f t="shared" si="13"/>
        <v>31.744346465390276</v>
      </c>
      <c r="H126" s="103">
        <f t="shared" si="14"/>
        <v>-370.76471000000004</v>
      </c>
    </row>
    <row r="127" spans="1:8" x14ac:dyDescent="0.2">
      <c r="A127" s="70" t="s">
        <v>132</v>
      </c>
      <c r="B127" s="123" t="s">
        <v>137</v>
      </c>
      <c r="C127" s="109">
        <v>150.9</v>
      </c>
      <c r="D127" s="109">
        <v>225</v>
      </c>
      <c r="E127" s="174"/>
      <c r="F127" s="97">
        <v>90.299700000000001</v>
      </c>
      <c r="G127" s="281">
        <f t="shared" si="13"/>
        <v>0</v>
      </c>
      <c r="H127" s="103">
        <f t="shared" si="14"/>
        <v>-225</v>
      </c>
    </row>
    <row r="128" spans="1:8" x14ac:dyDescent="0.2">
      <c r="A128" s="70" t="s">
        <v>132</v>
      </c>
      <c r="B128" s="68" t="s">
        <v>224</v>
      </c>
      <c r="C128" s="109">
        <v>305.10000000000002</v>
      </c>
      <c r="D128" s="109">
        <v>305.10000000000002</v>
      </c>
      <c r="E128" s="174">
        <v>165.8</v>
      </c>
      <c r="F128" s="97"/>
      <c r="G128" s="286">
        <f t="shared" si="13"/>
        <v>54.342838413634873</v>
      </c>
      <c r="H128" s="103">
        <f t="shared" si="14"/>
        <v>-139.30000000000001</v>
      </c>
    </row>
    <row r="129" spans="1:8" ht="36" x14ac:dyDescent="0.2">
      <c r="A129" s="142" t="s">
        <v>132</v>
      </c>
      <c r="B129" s="123" t="s">
        <v>250</v>
      </c>
      <c r="C129" s="109">
        <v>2640.4</v>
      </c>
      <c r="D129" s="109">
        <v>2640.4</v>
      </c>
      <c r="E129" s="169">
        <v>705.50800000000004</v>
      </c>
      <c r="F129" s="108">
        <v>1135.53</v>
      </c>
      <c r="G129" s="286">
        <f t="shared" si="13"/>
        <v>26.719739433419182</v>
      </c>
      <c r="H129" s="103">
        <f t="shared" si="14"/>
        <v>-1934.8920000000001</v>
      </c>
    </row>
    <row r="130" spans="1:8" x14ac:dyDescent="0.2">
      <c r="A130" s="70" t="s">
        <v>132</v>
      </c>
      <c r="B130" s="68" t="s">
        <v>138</v>
      </c>
      <c r="C130" s="109">
        <v>10575.3</v>
      </c>
      <c r="D130" s="109">
        <v>10575.3</v>
      </c>
      <c r="E130" s="169">
        <v>9072.86</v>
      </c>
      <c r="F130" s="108">
        <v>9430.2119999999995</v>
      </c>
      <c r="G130" s="281">
        <f t="shared" si="13"/>
        <v>85.792932588200827</v>
      </c>
      <c r="H130" s="103">
        <f t="shared" si="14"/>
        <v>-1502.4399999999987</v>
      </c>
    </row>
    <row r="131" spans="1:8" ht="36.75" thickBot="1" x14ac:dyDescent="0.25">
      <c r="A131" s="240" t="s">
        <v>132</v>
      </c>
      <c r="B131" s="256" t="s">
        <v>251</v>
      </c>
      <c r="C131" s="114">
        <v>5704.1</v>
      </c>
      <c r="D131" s="114">
        <v>5704.1</v>
      </c>
      <c r="E131" s="241">
        <v>5589.8249699999997</v>
      </c>
      <c r="F131" s="137">
        <v>4424.8500000000004</v>
      </c>
      <c r="G131" s="283">
        <f t="shared" si="13"/>
        <v>97.99661594291824</v>
      </c>
      <c r="H131" s="37">
        <f t="shared" si="14"/>
        <v>-114.2750300000007</v>
      </c>
    </row>
    <row r="132" spans="1:8" x14ac:dyDescent="0.2">
      <c r="A132" s="70" t="s">
        <v>139</v>
      </c>
      <c r="B132" s="257" t="s">
        <v>140</v>
      </c>
      <c r="C132" s="102">
        <v>1765.9</v>
      </c>
      <c r="D132" s="102">
        <v>1342.1</v>
      </c>
      <c r="E132" s="141">
        <v>505.45</v>
      </c>
      <c r="F132" s="110">
        <v>938.43</v>
      </c>
      <c r="G132" s="286">
        <f t="shared" si="13"/>
        <v>37.661128082855228</v>
      </c>
      <c r="H132" s="103">
        <f t="shared" si="14"/>
        <v>-836.64999999999986</v>
      </c>
    </row>
    <row r="133" spans="1:8" ht="36" x14ac:dyDescent="0.2">
      <c r="A133" s="142" t="s">
        <v>141</v>
      </c>
      <c r="B133" s="257" t="s">
        <v>252</v>
      </c>
      <c r="C133" s="109">
        <v>1211.3</v>
      </c>
      <c r="D133" s="109">
        <v>1211.3</v>
      </c>
      <c r="E133" s="169">
        <v>1211.3</v>
      </c>
      <c r="F133" s="97">
        <v>1252.8</v>
      </c>
      <c r="G133" s="281">
        <f t="shared" si="13"/>
        <v>100</v>
      </c>
      <c r="H133" s="103">
        <f t="shared" si="14"/>
        <v>0</v>
      </c>
    </row>
    <row r="134" spans="1:8" x14ac:dyDescent="0.2">
      <c r="A134" s="85" t="s">
        <v>142</v>
      </c>
      <c r="B134" s="68" t="s">
        <v>143</v>
      </c>
      <c r="C134" s="145">
        <v>1567.1</v>
      </c>
      <c r="D134" s="145">
        <v>1686.7</v>
      </c>
      <c r="E134" s="145">
        <v>1686.7</v>
      </c>
      <c r="F134" s="110">
        <v>1528.9</v>
      </c>
      <c r="G134" s="281">
        <f t="shared" si="13"/>
        <v>100</v>
      </c>
      <c r="H134" s="103">
        <f t="shared" si="14"/>
        <v>0</v>
      </c>
    </row>
    <row r="135" spans="1:8" ht="24" x14ac:dyDescent="0.2">
      <c r="A135" s="63" t="s">
        <v>148</v>
      </c>
      <c r="B135" s="248" t="s">
        <v>149</v>
      </c>
      <c r="C135" s="260">
        <v>7</v>
      </c>
      <c r="D135" s="260">
        <v>7</v>
      </c>
      <c r="E135" s="99"/>
      <c r="F135" s="108">
        <v>4.2</v>
      </c>
      <c r="G135" s="286">
        <f>E135/D135*100</f>
        <v>0</v>
      </c>
      <c r="H135" s="103">
        <f>E135-D135</f>
        <v>-7</v>
      </c>
    </row>
    <row r="136" spans="1:8" ht="24" x14ac:dyDescent="0.2">
      <c r="A136" s="63" t="s">
        <v>144</v>
      </c>
      <c r="B136" s="123" t="s">
        <v>253</v>
      </c>
      <c r="C136" s="259">
        <v>245.3</v>
      </c>
      <c r="D136" s="259">
        <v>245.3</v>
      </c>
      <c r="E136" s="145">
        <v>124.22844000000001</v>
      </c>
      <c r="F136" s="97">
        <v>233.17128</v>
      </c>
      <c r="G136" s="286">
        <f t="shared" si="13"/>
        <v>50.643473298002448</v>
      </c>
      <c r="H136" s="103">
        <f t="shared" si="14"/>
        <v>-121.07156000000001</v>
      </c>
    </row>
    <row r="137" spans="1:8" x14ac:dyDescent="0.2">
      <c r="A137" s="85" t="s">
        <v>145</v>
      </c>
      <c r="B137" s="123" t="s">
        <v>254</v>
      </c>
      <c r="C137" s="259">
        <v>613.5</v>
      </c>
      <c r="D137" s="259">
        <v>613.5</v>
      </c>
      <c r="E137" s="145">
        <v>511.25</v>
      </c>
      <c r="F137" s="97">
        <v>676.88444000000004</v>
      </c>
      <c r="G137" s="281">
        <f t="shared" si="13"/>
        <v>83.333333333333343</v>
      </c>
      <c r="H137" s="103">
        <f t="shared" si="14"/>
        <v>-102.25</v>
      </c>
    </row>
    <row r="138" spans="1:8" ht="12.75" thickBot="1" x14ac:dyDescent="0.25">
      <c r="A138" s="85" t="s">
        <v>146</v>
      </c>
      <c r="B138" s="68" t="s">
        <v>147</v>
      </c>
      <c r="C138" s="145">
        <v>1469.3</v>
      </c>
      <c r="D138" s="145">
        <v>1488.2</v>
      </c>
      <c r="E138" s="145">
        <v>1219.8125299999999</v>
      </c>
      <c r="F138" s="97">
        <v>1049.39824</v>
      </c>
      <c r="G138" s="281">
        <f t="shared" si="13"/>
        <v>81.965631635532858</v>
      </c>
      <c r="H138" s="103">
        <f t="shared" si="14"/>
        <v>-268.38747000000012</v>
      </c>
    </row>
    <row r="139" spans="1:8" ht="12.75" thickBot="1" x14ac:dyDescent="0.25">
      <c r="A139" s="168" t="s">
        <v>150</v>
      </c>
      <c r="B139" s="77" t="s">
        <v>151</v>
      </c>
      <c r="C139" s="172">
        <f>C140</f>
        <v>38259</v>
      </c>
      <c r="D139" s="172">
        <f>D140</f>
        <v>38259</v>
      </c>
      <c r="E139" s="172">
        <f>E140</f>
        <v>32283</v>
      </c>
      <c r="F139" s="176">
        <f>F140</f>
        <v>29977</v>
      </c>
      <c r="G139" s="279">
        <f>E139/D139*100</f>
        <v>84.380145848035752</v>
      </c>
      <c r="H139" s="15">
        <f>E139-D139</f>
        <v>-5976</v>
      </c>
    </row>
    <row r="140" spans="1:8" ht="12.75" thickBot="1" x14ac:dyDescent="0.25">
      <c r="A140" s="177" t="s">
        <v>152</v>
      </c>
      <c r="B140" s="261" t="s">
        <v>153</v>
      </c>
      <c r="C140" s="23">
        <v>38259</v>
      </c>
      <c r="D140" s="23">
        <v>38259</v>
      </c>
      <c r="E140" s="180">
        <v>32283</v>
      </c>
      <c r="F140" s="181">
        <v>29977</v>
      </c>
      <c r="G140" s="280">
        <f>E140/D140*100</f>
        <v>84.380145848035752</v>
      </c>
      <c r="H140" s="24">
        <f>E140-D140</f>
        <v>-5976</v>
      </c>
    </row>
    <row r="141" spans="1:8" ht="12.75" thickBot="1" x14ac:dyDescent="0.25">
      <c r="A141" s="309" t="s">
        <v>305</v>
      </c>
      <c r="B141" s="312" t="s">
        <v>306</v>
      </c>
      <c r="C141" s="313"/>
      <c r="D141" s="316">
        <f>D142+D143</f>
        <v>9102.6</v>
      </c>
      <c r="E141" s="316">
        <f>E142+E143</f>
        <v>2515.5340000000001</v>
      </c>
      <c r="F141" s="314"/>
      <c r="G141" s="279">
        <f>E141/D141*100</f>
        <v>27.635334959242414</v>
      </c>
      <c r="H141" s="15">
        <f>E141-D141</f>
        <v>-6587.0660000000007</v>
      </c>
    </row>
    <row r="142" spans="1:8" ht="36" x14ac:dyDescent="0.2">
      <c r="A142" s="319" t="s">
        <v>307</v>
      </c>
      <c r="B142" s="320" t="s">
        <v>308</v>
      </c>
      <c r="C142" s="141"/>
      <c r="D142" s="321">
        <v>4102.6000000000004</v>
      </c>
      <c r="E142" s="321">
        <v>2138.4169999999999</v>
      </c>
      <c r="F142" s="322"/>
      <c r="G142" s="285">
        <f>E142/D142*100</f>
        <v>52.123458294739912</v>
      </c>
      <c r="H142" s="25">
        <f>E142-D142</f>
        <v>-1964.1830000000004</v>
      </c>
    </row>
    <row r="143" spans="1:8" ht="24.75" thickBot="1" x14ac:dyDescent="0.25">
      <c r="A143" s="323" t="s">
        <v>317</v>
      </c>
      <c r="B143" s="324" t="s">
        <v>318</v>
      </c>
      <c r="C143" s="114"/>
      <c r="D143" s="325">
        <v>5000</v>
      </c>
      <c r="E143" s="325">
        <v>377.11700000000002</v>
      </c>
      <c r="F143" s="137"/>
      <c r="G143" s="282">
        <f>E143/D143*100</f>
        <v>7.5423400000000003</v>
      </c>
      <c r="H143" s="101">
        <f>E143-D143</f>
        <v>-4622.8829999999998</v>
      </c>
    </row>
    <row r="144" spans="1:8" ht="12.75" thickBot="1" x14ac:dyDescent="0.25">
      <c r="A144" s="168" t="s">
        <v>154</v>
      </c>
      <c r="B144" s="183" t="s">
        <v>155</v>
      </c>
      <c r="C144" s="172">
        <f t="shared" ref="C144:H144" si="15">C145</f>
        <v>121.74135</v>
      </c>
      <c r="D144" s="172">
        <f t="shared" si="15"/>
        <v>121.74135</v>
      </c>
      <c r="E144" s="172">
        <f t="shared" si="15"/>
        <v>0</v>
      </c>
      <c r="F144" s="172">
        <f t="shared" si="15"/>
        <v>0</v>
      </c>
      <c r="G144" s="300">
        <f t="shared" si="15"/>
        <v>0</v>
      </c>
      <c r="H144" s="172">
        <f t="shared" si="15"/>
        <v>-121.74135</v>
      </c>
    </row>
    <row r="145" spans="1:8" ht="24.75" thickBot="1" x14ac:dyDescent="0.25">
      <c r="A145" s="184" t="s">
        <v>156</v>
      </c>
      <c r="B145" s="185" t="s">
        <v>230</v>
      </c>
      <c r="C145" s="186">
        <v>121.74135</v>
      </c>
      <c r="D145" s="186">
        <v>121.74135</v>
      </c>
      <c r="E145" s="187"/>
      <c r="F145" s="188"/>
      <c r="G145" s="291">
        <f>E145/D145*100</f>
        <v>0</v>
      </c>
      <c r="H145" s="38">
        <f>E145-D145</f>
        <v>-121.74135</v>
      </c>
    </row>
    <row r="146" spans="1:8" ht="12.75" thickBot="1" x14ac:dyDescent="0.25">
      <c r="A146" s="146" t="s">
        <v>157</v>
      </c>
      <c r="B146" s="147" t="s">
        <v>158</v>
      </c>
      <c r="C146" s="189">
        <f t="shared" ref="C146:H146" si="16">C147+C148</f>
        <v>0</v>
      </c>
      <c r="D146" s="189">
        <f t="shared" si="16"/>
        <v>0</v>
      </c>
      <c r="E146" s="189">
        <f t="shared" si="16"/>
        <v>0</v>
      </c>
      <c r="F146" s="189">
        <f t="shared" si="16"/>
        <v>175.55200000000002</v>
      </c>
      <c r="G146" s="301" t="e">
        <f t="shared" si="16"/>
        <v>#DIV/0!</v>
      </c>
      <c r="H146" s="189">
        <f t="shared" si="16"/>
        <v>0</v>
      </c>
    </row>
    <row r="147" spans="1:8" ht="24" x14ac:dyDescent="0.2">
      <c r="A147" s="65" t="s">
        <v>159</v>
      </c>
      <c r="B147" s="130" t="s">
        <v>231</v>
      </c>
      <c r="C147" s="109"/>
      <c r="D147" s="109"/>
      <c r="E147" s="109"/>
      <c r="F147" s="97">
        <v>75.552000000000007</v>
      </c>
      <c r="G147" s="281" t="e">
        <f>E147/D147*100</f>
        <v>#DIV/0!</v>
      </c>
      <c r="H147" s="30">
        <f>E147-D147</f>
        <v>0</v>
      </c>
    </row>
    <row r="148" spans="1:8" ht="12.75" thickBot="1" x14ac:dyDescent="0.25">
      <c r="A148" s="190" t="s">
        <v>160</v>
      </c>
      <c r="B148" s="191" t="s">
        <v>232</v>
      </c>
      <c r="C148" s="114"/>
      <c r="D148" s="114"/>
      <c r="E148" s="114"/>
      <c r="F148" s="137">
        <v>100</v>
      </c>
      <c r="G148" s="302">
        <v>0</v>
      </c>
      <c r="H148" s="37">
        <f>E148-C148</f>
        <v>0</v>
      </c>
    </row>
    <row r="149" spans="1:8" ht="12.75" thickBot="1" x14ac:dyDescent="0.25">
      <c r="A149" s="168" t="s">
        <v>161</v>
      </c>
      <c r="B149" s="77" t="s">
        <v>162</v>
      </c>
      <c r="C149" s="193"/>
      <c r="D149" s="193"/>
      <c r="E149" s="193">
        <f>E150</f>
        <v>0</v>
      </c>
      <c r="F149" s="193">
        <f>F150</f>
        <v>0</v>
      </c>
      <c r="G149" s="303">
        <v>0</v>
      </c>
      <c r="H149" s="195">
        <f>E149-D149</f>
        <v>0</v>
      </c>
    </row>
    <row r="150" spans="1:8" ht="12.75" thickBot="1" x14ac:dyDescent="0.25">
      <c r="A150" s="196" t="s">
        <v>163</v>
      </c>
      <c r="B150" s="178" t="s">
        <v>164</v>
      </c>
      <c r="C150" s="197"/>
      <c r="D150" s="197"/>
      <c r="E150" s="197"/>
      <c r="F150" s="198"/>
      <c r="G150" s="299">
        <v>0</v>
      </c>
      <c r="H150" s="200">
        <f>E150-D150</f>
        <v>0</v>
      </c>
    </row>
    <row r="151" spans="1:8" ht="12.75" thickBot="1" x14ac:dyDescent="0.25">
      <c r="A151" s="168" t="s">
        <v>165</v>
      </c>
      <c r="B151" s="77" t="s">
        <v>166</v>
      </c>
      <c r="C151" s="172"/>
      <c r="D151" s="172"/>
      <c r="E151" s="172"/>
      <c r="F151" s="176"/>
      <c r="G151" s="304">
        <v>0</v>
      </c>
      <c r="H151" s="15">
        <f>E151-C151</f>
        <v>0</v>
      </c>
    </row>
    <row r="152" spans="1:8" ht="12.75" thickBot="1" x14ac:dyDescent="0.25">
      <c r="A152" s="12"/>
      <c r="B152" s="77" t="s">
        <v>240</v>
      </c>
      <c r="C152" s="172">
        <f>C8+C92</f>
        <v>650062.28681999992</v>
      </c>
      <c r="D152" s="172">
        <f>D8+D92</f>
        <v>562924.45701000001</v>
      </c>
      <c r="E152" s="172">
        <f>E8+E92</f>
        <v>464631.59539999999</v>
      </c>
      <c r="F152" s="172">
        <f>F8+F92</f>
        <v>456396.44156000001</v>
      </c>
      <c r="G152" s="279">
        <f>E152/D152*100</f>
        <v>82.538889475137182</v>
      </c>
      <c r="H152" s="15">
        <f>E152-D152</f>
        <v>-98292.861610000022</v>
      </c>
    </row>
    <row r="153" spans="1:8" x14ac:dyDescent="0.2">
      <c r="A153" s="1"/>
      <c r="B153" s="202"/>
      <c r="C153" s="203"/>
      <c r="D153" s="203"/>
      <c r="E153" s="198"/>
      <c r="F153" s="204"/>
      <c r="G153" s="204"/>
      <c r="H153" s="205"/>
    </row>
    <row r="154" spans="1:8" x14ac:dyDescent="0.2">
      <c r="A154" s="16" t="s">
        <v>167</v>
      </c>
      <c r="B154" s="16"/>
      <c r="C154" s="206"/>
      <c r="D154" s="206"/>
      <c r="E154" s="207"/>
      <c r="F154" s="208"/>
      <c r="G154" s="209"/>
      <c r="H154" s="16"/>
    </row>
    <row r="155" spans="1:8" x14ac:dyDescent="0.2">
      <c r="A155" s="16" t="s">
        <v>168</v>
      </c>
      <c r="B155" s="20"/>
      <c r="C155" s="210"/>
      <c r="D155" s="210"/>
      <c r="E155" s="207" t="s">
        <v>169</v>
      </c>
      <c r="F155" s="211"/>
      <c r="G155" s="211"/>
      <c r="H155" s="16"/>
    </row>
    <row r="156" spans="1:8" x14ac:dyDescent="0.2">
      <c r="A156" s="16"/>
      <c r="B156" s="20"/>
      <c r="C156" s="210"/>
      <c r="D156" s="210"/>
      <c r="E156" s="207"/>
      <c r="F156" s="211"/>
      <c r="G156" s="211"/>
      <c r="H156" s="16"/>
    </row>
    <row r="157" spans="1:8" x14ac:dyDescent="0.2">
      <c r="A157" s="212" t="s">
        <v>233</v>
      </c>
      <c r="B157" s="16"/>
      <c r="C157" s="213"/>
      <c r="D157" s="213"/>
      <c r="E157" s="214"/>
      <c r="F157" s="215"/>
      <c r="G157" s="216"/>
      <c r="H157" s="1"/>
    </row>
    <row r="158" spans="1:8" x14ac:dyDescent="0.2">
      <c r="A158" s="212" t="s">
        <v>170</v>
      </c>
      <c r="C158" s="213"/>
      <c r="D158" s="213"/>
      <c r="E158" s="214"/>
      <c r="F158" s="215"/>
      <c r="G158" s="215"/>
      <c r="H158" s="1"/>
    </row>
    <row r="159" spans="1:8" x14ac:dyDescent="0.2">
      <c r="A159" s="1"/>
      <c r="E159" s="198"/>
      <c r="F159" s="218"/>
      <c r="G159" s="219"/>
      <c r="H159" s="1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  <row r="1848" spans="3:6" customFormat="1" ht="15" x14ac:dyDescent="0.25">
      <c r="C1848" s="220"/>
      <c r="D1848" s="220"/>
      <c r="E1848" s="221"/>
      <c r="F1848" s="222"/>
    </row>
    <row r="1849" spans="3:6" customFormat="1" ht="15" x14ac:dyDescent="0.25">
      <c r="C1849" s="220"/>
      <c r="D1849" s="220"/>
      <c r="E1849" s="221"/>
      <c r="F1849" s="222"/>
    </row>
    <row r="1850" spans="3:6" customFormat="1" ht="15" x14ac:dyDescent="0.25">
      <c r="C1850" s="220"/>
      <c r="D1850" s="220"/>
      <c r="E1850" s="221"/>
      <c r="F185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0"/>
  <sheetViews>
    <sheetView tabSelected="1" workbookViewId="0">
      <selection activeCell="L92" sqref="L92"/>
    </sheetView>
  </sheetViews>
  <sheetFormatPr defaultRowHeight="12" x14ac:dyDescent="0.2"/>
  <cols>
    <col min="1" max="1" width="21" style="22" customWidth="1"/>
    <col min="2" max="2" width="72.425781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319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320</v>
      </c>
      <c r="F5" s="340" t="s">
        <v>321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139208.79939999999</v>
      </c>
      <c r="E8" s="14">
        <f>E9+E20+E32+E50+E65+E87+E38+E29+E14+E60+E56</f>
        <v>121269.85320999999</v>
      </c>
      <c r="F8" s="14">
        <f>F9+F20+F32+F50+F65+F87+F38+F29+F14+F60</f>
        <v>123784.85192999999</v>
      </c>
      <c r="G8" s="279">
        <f t="shared" ref="G8:G26" si="0">E8/D8*100</f>
        <v>87.113640612290197</v>
      </c>
      <c r="H8" s="15">
        <f t="shared" ref="H8:H41" si="1">E8-D8</f>
        <v>-17938.946190000002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65782.532760000002</v>
      </c>
      <c r="E9" s="265">
        <f>E10</f>
        <v>59508.077919999996</v>
      </c>
      <c r="F9" s="266">
        <f>F10</f>
        <v>60506.760800000004</v>
      </c>
      <c r="G9" s="279">
        <f t="shared" si="0"/>
        <v>90.461822345923309</v>
      </c>
      <c r="H9" s="15">
        <f t="shared" si="1"/>
        <v>-6274.4548400000058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65782.532760000002</v>
      </c>
      <c r="E10" s="23">
        <f>E11+E12+E13</f>
        <v>59508.077919999996</v>
      </c>
      <c r="F10" s="23">
        <f>F11+F12+F13</f>
        <v>60506.760800000004</v>
      </c>
      <c r="G10" s="280">
        <f t="shared" si="0"/>
        <v>90.461822345923309</v>
      </c>
      <c r="H10" s="25">
        <f t="shared" si="1"/>
        <v>-6274.4548400000058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65294.994299999998</v>
      </c>
      <c r="E11" s="109">
        <v>58950.149969999999</v>
      </c>
      <c r="F11" s="97">
        <v>60031.299370000001</v>
      </c>
      <c r="G11" s="281">
        <f t="shared" si="0"/>
        <v>90.282801311156561</v>
      </c>
      <c r="H11" s="30">
        <f t="shared" si="1"/>
        <v>-6344.8443299999999</v>
      </c>
    </row>
    <row r="12" spans="1:8" ht="48" x14ac:dyDescent="0.2">
      <c r="A12" s="26" t="s">
        <v>228</v>
      </c>
      <c r="B12" s="305" t="s">
        <v>14</v>
      </c>
      <c r="C12" s="31">
        <v>276</v>
      </c>
      <c r="D12" s="31">
        <v>184.3</v>
      </c>
      <c r="E12" s="31">
        <v>106.18832999999999</v>
      </c>
      <c r="F12" s="32">
        <v>225.29223999999999</v>
      </c>
      <c r="G12" s="282">
        <f t="shared" si="0"/>
        <v>57.617107976125872</v>
      </c>
      <c r="H12" s="30">
        <f t="shared" si="1"/>
        <v>-78.111670000000018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303.23845999999998</v>
      </c>
      <c r="E13" s="35">
        <v>451.73962</v>
      </c>
      <c r="F13" s="36">
        <v>250.16918999999999</v>
      </c>
      <c r="G13" s="283">
        <f t="shared" si="0"/>
        <v>148.97174322808527</v>
      </c>
      <c r="H13" s="38">
        <f t="shared" si="1"/>
        <v>148.50116000000003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9140.9558799999995</v>
      </c>
      <c r="E14" s="41">
        <f>E15</f>
        <v>8241.4645799999998</v>
      </c>
      <c r="F14" s="42">
        <f>F15</f>
        <v>8885.04126</v>
      </c>
      <c r="G14" s="284">
        <f t="shared" si="0"/>
        <v>90.159767623777213</v>
      </c>
      <c r="H14" s="15">
        <f t="shared" si="1"/>
        <v>-899.49129999999968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9140.9558799999995</v>
      </c>
      <c r="E15" s="102">
        <f>E16+E17+E18+E19</f>
        <v>8241.4645799999998</v>
      </c>
      <c r="F15" s="46">
        <f>F16+F17+F18+F19</f>
        <v>8885.04126</v>
      </c>
      <c r="G15" s="285">
        <f t="shared" si="0"/>
        <v>90.159767623777213</v>
      </c>
      <c r="H15" s="25">
        <f t="shared" si="1"/>
        <v>-899.49129999999968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4292.3393900000001</v>
      </c>
      <c r="E16" s="49">
        <v>3796.7186999999999</v>
      </c>
      <c r="F16" s="50">
        <v>4038.39131</v>
      </c>
      <c r="G16" s="281">
        <f t="shared" si="0"/>
        <v>88.453366684967563</v>
      </c>
      <c r="H16" s="51">
        <f t="shared" si="1"/>
        <v>-495.6206900000002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26.956389999999999</v>
      </c>
      <c r="E17" s="49">
        <v>27.238620000000001</v>
      </c>
      <c r="F17" s="50">
        <v>29.737829999999999</v>
      </c>
      <c r="G17" s="281">
        <f t="shared" si="0"/>
        <v>101.04698737479313</v>
      </c>
      <c r="H17" s="51">
        <f t="shared" si="1"/>
        <v>0.28223000000000198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5538.9690600000004</v>
      </c>
      <c r="E18" s="49">
        <v>5101.3735299999998</v>
      </c>
      <c r="F18" s="50">
        <v>5425.1096100000004</v>
      </c>
      <c r="G18" s="286">
        <f t="shared" si="0"/>
        <v>92.099693548387492</v>
      </c>
      <c r="H18" s="51">
        <f t="shared" si="1"/>
        <v>-437.59553000000051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-717.30895999999996</v>
      </c>
      <c r="E19" s="56">
        <v>-683.86626999999999</v>
      </c>
      <c r="F19" s="57">
        <v>-608.19749000000002</v>
      </c>
      <c r="G19" s="282">
        <f t="shared" si="0"/>
        <v>95.337756550538572</v>
      </c>
      <c r="H19" s="51">
        <f t="shared" si="1"/>
        <v>33.44268999999997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24339.334999999999</v>
      </c>
      <c r="E20" s="58">
        <f>E21+E25+E26+E28+E27</f>
        <v>22121.109700000001</v>
      </c>
      <c r="F20" s="58">
        <f>F21+F25+F26+F28+F27</f>
        <v>22140.54365</v>
      </c>
      <c r="G20" s="287">
        <f t="shared" si="0"/>
        <v>90.886253465840383</v>
      </c>
      <c r="H20" s="15">
        <f t="shared" si="1"/>
        <v>-2218.2252999999982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17888</v>
      </c>
      <c r="E21" s="102">
        <f>E22+E23+E24</f>
        <v>17279.830249999999</v>
      </c>
      <c r="F21" s="102">
        <f>F22+F23+F24</f>
        <v>16461.233789999998</v>
      </c>
      <c r="G21" s="286">
        <f t="shared" si="0"/>
        <v>96.6001243850626</v>
      </c>
      <c r="H21" s="25">
        <f t="shared" si="1"/>
        <v>-608.16975000000093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13688</v>
      </c>
      <c r="E22" s="49">
        <v>12666.37998</v>
      </c>
      <c r="F22" s="50">
        <v>10947.494210000001</v>
      </c>
      <c r="G22" s="281">
        <f t="shared" si="0"/>
        <v>92.536382086499131</v>
      </c>
      <c r="H22" s="30">
        <f t="shared" si="1"/>
        <v>-1021.6200200000003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4200</v>
      </c>
      <c r="E23" s="49">
        <v>4612.8580599999996</v>
      </c>
      <c r="F23" s="50">
        <v>5518.8572100000001</v>
      </c>
      <c r="G23" s="281">
        <f t="shared" si="0"/>
        <v>109.8299538095238</v>
      </c>
      <c r="H23" s="30">
        <f t="shared" si="1"/>
        <v>412.85805999999957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1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1000</v>
      </c>
      <c r="E25" s="35">
        <v>1101.61429</v>
      </c>
      <c r="F25" s="108">
        <v>1214.05927</v>
      </c>
      <c r="G25" s="281">
        <f t="shared" si="0"/>
        <v>110.16142899999998</v>
      </c>
      <c r="H25" s="30">
        <f t="shared" si="1"/>
        <v>101.61428999999998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4831.585</v>
      </c>
      <c r="E26" s="71">
        <v>3392.0012499999998</v>
      </c>
      <c r="F26" s="72">
        <v>4071.1821599999998</v>
      </c>
      <c r="G26" s="281">
        <f t="shared" si="0"/>
        <v>70.204730952679085</v>
      </c>
      <c r="H26" s="30">
        <f t="shared" si="1"/>
        <v>-1439.5837500000002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8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619.75</v>
      </c>
      <c r="E28" s="35">
        <v>347.66390999999999</v>
      </c>
      <c r="F28" s="36">
        <v>394.06842999999998</v>
      </c>
      <c r="G28" s="289">
        <f t="shared" ref="G28:G41" si="2">E28/D28*100</f>
        <v>56.097444130697859</v>
      </c>
      <c r="H28" s="30">
        <f t="shared" si="1"/>
        <v>-272.08609000000001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10735.944729999999</v>
      </c>
      <c r="E29" s="79">
        <f>E30+E31</f>
        <v>9935.3146400000005</v>
      </c>
      <c r="F29" s="14">
        <f>F30+F31</f>
        <v>9201.585500000001</v>
      </c>
      <c r="G29" s="290">
        <f t="shared" si="2"/>
        <v>92.542527833971079</v>
      </c>
      <c r="H29" s="15">
        <f t="shared" si="1"/>
        <v>-800.63008999999875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1110.26097</v>
      </c>
      <c r="E30" s="23">
        <v>1031.23199</v>
      </c>
      <c r="F30" s="81">
        <v>941.89909</v>
      </c>
      <c r="G30" s="285">
        <f t="shared" si="2"/>
        <v>92.881945584379139</v>
      </c>
      <c r="H30" s="25">
        <f t="shared" si="1"/>
        <v>-79.028980000000047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9625.6837599999999</v>
      </c>
      <c r="E31" s="99">
        <v>8904.0826500000003</v>
      </c>
      <c r="F31" s="108">
        <v>8259.6864100000003</v>
      </c>
      <c r="G31" s="291">
        <f t="shared" si="2"/>
        <v>92.503378170404389</v>
      </c>
      <c r="H31" s="38">
        <f t="shared" si="1"/>
        <v>-721.60110999999961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2078.5</v>
      </c>
      <c r="E32" s="14">
        <f>E33+E35+E37+E36</f>
        <v>2034.2370500000002</v>
      </c>
      <c r="F32" s="14">
        <f>F33+F35+F37+F36</f>
        <v>2763.75306</v>
      </c>
      <c r="G32" s="287">
        <f t="shared" si="2"/>
        <v>97.870437815732501</v>
      </c>
      <c r="H32" s="15">
        <f t="shared" si="1"/>
        <v>-44.262949999999819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1200</v>
      </c>
      <c r="E33" s="31">
        <f>E34</f>
        <v>1436.7362000000001</v>
      </c>
      <c r="F33" s="32">
        <f>F34</f>
        <v>1429.10879</v>
      </c>
      <c r="G33" s="286">
        <f t="shared" si="2"/>
        <v>119.72801666666668</v>
      </c>
      <c r="H33" s="25">
        <f t="shared" si="1"/>
        <v>236.73620000000005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1200</v>
      </c>
      <c r="E34" s="99">
        <v>1436.7362000000001</v>
      </c>
      <c r="F34" s="108">
        <v>1429.10879</v>
      </c>
      <c r="G34" s="286">
        <f t="shared" si="2"/>
        <v>119.72801666666668</v>
      </c>
      <c r="H34" s="30">
        <f t="shared" si="1"/>
        <v>236.73620000000005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26.25</v>
      </c>
      <c r="F35" s="72">
        <v>77.75</v>
      </c>
      <c r="G35" s="286">
        <f t="shared" si="2"/>
        <v>20.916334661354583</v>
      </c>
      <c r="H35" s="30">
        <f t="shared" si="1"/>
        <v>-99.25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6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695</v>
      </c>
      <c r="E37" s="35">
        <v>571.25085000000001</v>
      </c>
      <c r="F37" s="36">
        <v>1193.89427</v>
      </c>
      <c r="G37" s="286">
        <f t="shared" si="2"/>
        <v>82.194366906474826</v>
      </c>
      <c r="H37" s="101">
        <f t="shared" si="1"/>
        <v>-123.74914999999999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24938.376529999998</v>
      </c>
      <c r="E38" s="92">
        <f>E39+E47+E48</f>
        <v>17396.52507</v>
      </c>
      <c r="F38" s="91">
        <f>F39+F47+F48+F46</f>
        <v>15668.104319999999</v>
      </c>
      <c r="G38" s="279">
        <f t="shared" si="2"/>
        <v>69.758049603078959</v>
      </c>
      <c r="H38" s="15">
        <f t="shared" si="1"/>
        <v>-7541.851459999998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23907.416529999999</v>
      </c>
      <c r="E39" s="110">
        <f>E40+E42+E44+E46</f>
        <v>16743.69212</v>
      </c>
      <c r="F39" s="102">
        <f>F40+F42+F44</f>
        <v>14902.215189999999</v>
      </c>
      <c r="G39" s="280">
        <f t="shared" si="2"/>
        <v>70.035556117028932</v>
      </c>
      <c r="H39" s="24">
        <f t="shared" si="1"/>
        <v>-7163.7244099999989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7035.1400899999999</v>
      </c>
      <c r="F40" s="109">
        <f>F41</f>
        <v>9012.3396499999999</v>
      </c>
      <c r="G40" s="281">
        <f t="shared" si="2"/>
        <v>85.6450347564613</v>
      </c>
      <c r="H40" s="30">
        <f t="shared" si="1"/>
        <v>-1179.1599099999994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7035.1400899999999</v>
      </c>
      <c r="F41" s="99">
        <v>9012.3396499999999</v>
      </c>
      <c r="G41" s="289">
        <f t="shared" si="2"/>
        <v>85.6450347564613</v>
      </c>
      <c r="H41" s="101">
        <f t="shared" si="1"/>
        <v>-1179.1599099999994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15312.819530000001</v>
      </c>
      <c r="E42" s="109">
        <f>E43</f>
        <v>9246.2834700000003</v>
      </c>
      <c r="F42" s="99">
        <f>F43</f>
        <v>5569.8142399999997</v>
      </c>
      <c r="G42" s="292">
        <f>G43</f>
        <v>60.382632028577163</v>
      </c>
      <c r="H42" s="109">
        <f>E42-D42</f>
        <v>-6066.5360600000004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15312.819530000001</v>
      </c>
      <c r="E43" s="109">
        <v>9246.2834700000003</v>
      </c>
      <c r="F43" s="109">
        <v>5569.8142399999997</v>
      </c>
      <c r="G43" s="292">
        <f>E43/D43*100</f>
        <v>60.382632028577163</v>
      </c>
      <c r="H43" s="109">
        <f>E43-D43</f>
        <v>-6066.5360600000004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380.29700000000003</v>
      </c>
      <c r="E44" s="109">
        <f>E45</f>
        <v>352.73856000000001</v>
      </c>
      <c r="F44" s="99">
        <f>F45</f>
        <v>320.06130000000002</v>
      </c>
      <c r="G44" s="292">
        <f>G45</f>
        <v>92.75344270399188</v>
      </c>
      <c r="H44" s="99">
        <f>E44-D44</f>
        <v>-27.558440000000019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380.29700000000003</v>
      </c>
      <c r="E45" s="109">
        <v>352.73856000000001</v>
      </c>
      <c r="F45" s="99">
        <v>320.06130000000002</v>
      </c>
      <c r="G45" s="292">
        <f>E45/D45*100</f>
        <v>92.75344270399188</v>
      </c>
      <c r="H45" s="109">
        <f>H44</f>
        <v>-27.558440000000019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109.53</v>
      </c>
      <c r="F46" s="99">
        <v>132.08477999999999</v>
      </c>
      <c r="G46" s="289">
        <f t="shared" ref="G46:G52" si="3">E46/D46*100</f>
        <v>60.421010823155598</v>
      </c>
      <c r="H46" s="100">
        <f t="shared" ref="H46:H122" si="4">E46-D46</f>
        <v>-71.74799999999999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323.97010999999998</v>
      </c>
      <c r="F47" s="114">
        <v>344.22773000000001</v>
      </c>
      <c r="G47" s="289">
        <f t="shared" si="3"/>
        <v>57.696437094395804</v>
      </c>
      <c r="H47" s="100">
        <f t="shared" si="4"/>
        <v>-237.53789000000006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328.86284000000001</v>
      </c>
      <c r="F48" s="14">
        <f>F49</f>
        <v>289.57661999999999</v>
      </c>
      <c r="G48" s="279">
        <f t="shared" si="3"/>
        <v>114.11953888969859</v>
      </c>
      <c r="H48" s="15">
        <f t="shared" si="4"/>
        <v>40.688840000000027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328.86284000000001</v>
      </c>
      <c r="F49" s="119">
        <v>289.57661999999999</v>
      </c>
      <c r="G49" s="282">
        <f t="shared" si="3"/>
        <v>114.11953888969859</v>
      </c>
      <c r="H49" s="38">
        <f t="shared" si="4"/>
        <v>40.688840000000027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94.393000000000001</v>
      </c>
      <c r="E50" s="120">
        <f>+E51</f>
        <v>-338.15895999999998</v>
      </c>
      <c r="F50" s="120">
        <f>+F51</f>
        <v>248.49303</v>
      </c>
      <c r="G50" s="279">
        <f t="shared" si="3"/>
        <v>-358.24580212515752</v>
      </c>
      <c r="H50" s="15">
        <f t="shared" si="4"/>
        <v>-432.55196000000001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94.393000000000001</v>
      </c>
      <c r="E51" s="31">
        <f>E52+E53+E54+E55</f>
        <v>-338.15895999999998</v>
      </c>
      <c r="F51" s="31">
        <f>F52+F53+F54+F55</f>
        <v>248.49303</v>
      </c>
      <c r="G51" s="285">
        <f t="shared" si="3"/>
        <v>-358.24580212515752</v>
      </c>
      <c r="H51" s="25">
        <f t="shared" si="4"/>
        <v>-432.55196000000001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68.637</v>
      </c>
      <c r="E52" s="49">
        <v>73.780439999999999</v>
      </c>
      <c r="F52" s="50">
        <v>26.83417</v>
      </c>
      <c r="G52" s="281">
        <f t="shared" si="3"/>
        <v>107.49368416451767</v>
      </c>
      <c r="H52" s="103">
        <f t="shared" si="4"/>
        <v>5.1434399999999982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1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25.256</v>
      </c>
      <c r="E54" s="49">
        <v>9.9491800000000001</v>
      </c>
      <c r="F54" s="50">
        <v>32.859229999999997</v>
      </c>
      <c r="G54" s="281">
        <f t="shared" ref="G54:G65" si="5">E54/D54*100</f>
        <v>39.393332277478621</v>
      </c>
      <c r="H54" s="30">
        <f t="shared" si="4"/>
        <v>-15.30682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>
        <v>0.5</v>
      </c>
      <c r="E55" s="49">
        <v>-421.88857999999999</v>
      </c>
      <c r="F55" s="50">
        <v>188.79963000000001</v>
      </c>
      <c r="G55" s="286"/>
      <c r="H55" s="30">
        <f t="shared" si="4"/>
        <v>-422.38857999999999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216.71617000000001</v>
      </c>
      <c r="E56" s="270">
        <f>E57</f>
        <v>175.55293</v>
      </c>
      <c r="F56" s="270">
        <f>F57</f>
        <v>0</v>
      </c>
      <c r="G56" s="293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216.71617000000001</v>
      </c>
      <c r="E57" s="102">
        <f>E59+E58</f>
        <v>175.55293</v>
      </c>
      <c r="F57" s="102">
        <f>F59+F58</f>
        <v>0</v>
      </c>
      <c r="G57" s="294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>
        <v>43</v>
      </c>
      <c r="E58" s="23">
        <v>42.894089999999998</v>
      </c>
      <c r="F58" s="81"/>
      <c r="G58" s="295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173.71617000000001</v>
      </c>
      <c r="E59" s="114">
        <v>132.65884</v>
      </c>
      <c r="F59" s="137"/>
      <c r="G59" s="296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889</v>
      </c>
      <c r="E60" s="41">
        <f>E61+E62+E63+E64</f>
        <v>1260.3856000000001</v>
      </c>
      <c r="F60" s="41">
        <f>F61+F62+F63+F64</f>
        <v>389.75513000000007</v>
      </c>
      <c r="G60" s="279">
        <f t="shared" si="5"/>
        <v>141.77565804274465</v>
      </c>
      <c r="H60" s="15">
        <f t="shared" si="4"/>
        <v>371.38560000000007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80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281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650</v>
      </c>
      <c r="E63" s="31">
        <v>1204.29305</v>
      </c>
      <c r="F63" s="32">
        <v>140.00985</v>
      </c>
      <c r="G63" s="281">
        <f t="shared" si="5"/>
        <v>185.27585384615384</v>
      </c>
      <c r="H63" s="30">
        <f t="shared" si="4"/>
        <v>554.29304999999999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2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357.64533</v>
      </c>
      <c r="E65" s="92">
        <f>E66+E68+E70+E72+E74+E76+E78+E80+E82+E84</f>
        <v>468.99796000000003</v>
      </c>
      <c r="F65" s="91">
        <v>1354.5358799999999</v>
      </c>
      <c r="G65" s="297">
        <f t="shared" si="5"/>
        <v>131.13493191704754</v>
      </c>
      <c r="H65" s="59">
        <f>E65-D65</f>
        <v>111.35263000000003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5.6</v>
      </c>
      <c r="F66" s="110"/>
      <c r="G66" s="294">
        <f>E66/D66*100</f>
        <v>140</v>
      </c>
      <c r="H66" s="102">
        <f t="shared" si="4"/>
        <v>1.5999999999999996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5.6</v>
      </c>
      <c r="F67" s="234"/>
      <c r="G67" s="294">
        <f>E67/D67*100</f>
        <v>140</v>
      </c>
      <c r="H67" s="109">
        <f t="shared" si="4"/>
        <v>1.5999999999999996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40</v>
      </c>
      <c r="E68" s="110">
        <f>E69</f>
        <v>53.732460000000003</v>
      </c>
      <c r="F68" s="97"/>
      <c r="G68" s="298"/>
      <c r="H68" s="109">
        <f t="shared" si="4"/>
        <v>13.732460000000003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40</v>
      </c>
      <c r="E69" s="102">
        <v>53.732460000000003</v>
      </c>
      <c r="F69" s="97"/>
      <c r="G69" s="298">
        <f>E69/D69*100</f>
        <v>134.33115000000001</v>
      </c>
      <c r="H69" s="235">
        <f t="shared" si="4"/>
        <v>13.732460000000003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4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8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8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8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8">
        <f>E74/D74*100</f>
        <v>33.333333333333329</v>
      </c>
      <c r="H74" s="109">
        <f>E74-D74</f>
        <v>-2</v>
      </c>
    </row>
    <row r="75" spans="1:8" ht="48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8">
        <f>E75/D75*100</f>
        <v>33.333333333333329</v>
      </c>
      <c r="H75" s="109">
        <f>E76-D75</f>
        <v>-2.30403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0.69596999999999998</v>
      </c>
      <c r="F76" s="110"/>
      <c r="G76" s="294"/>
      <c r="H76" s="109"/>
    </row>
    <row r="77" spans="1:8" ht="60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0.69596999999999998</v>
      </c>
      <c r="F77" s="97"/>
      <c r="G77" s="298">
        <f>E77/D77*100</f>
        <v>34.798499999999997</v>
      </c>
      <c r="H77" s="109">
        <f>E77-D77</f>
        <v>-1.30403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8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8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56</v>
      </c>
      <c r="E80" s="110">
        <f>E81</f>
        <v>89.107839999999996</v>
      </c>
      <c r="F80" s="110"/>
      <c r="G80" s="294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56</v>
      </c>
      <c r="E81" s="102">
        <v>89.107839999999996</v>
      </c>
      <c r="F81" s="97"/>
      <c r="G81" s="298">
        <f t="shared" ref="G81:G86" si="7">E81/D81*100</f>
        <v>159.12114285714284</v>
      </c>
      <c r="H81" s="109">
        <f t="shared" ref="H81:H86" si="8">E81-D81</f>
        <v>33.107839999999996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40</v>
      </c>
      <c r="E82" s="110">
        <f>E83</f>
        <v>70.875219999999999</v>
      </c>
      <c r="F82" s="97"/>
      <c r="G82" s="298">
        <f t="shared" si="7"/>
        <v>177.18805</v>
      </c>
      <c r="H82" s="109">
        <f t="shared" si="8"/>
        <v>30.875219999999999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40</v>
      </c>
      <c r="E83" s="102">
        <v>70.875219999999999</v>
      </c>
      <c r="F83" s="97"/>
      <c r="G83" s="298">
        <f t="shared" si="7"/>
        <v>177.18805</v>
      </c>
      <c r="H83" s="109">
        <f t="shared" si="8"/>
        <v>30.875219999999999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201.64533</v>
      </c>
      <c r="E84" s="97">
        <f t="shared" ref="E84:F84" si="9">E85+E86</f>
        <v>246.58646999999999</v>
      </c>
      <c r="F84" s="97">
        <f t="shared" si="9"/>
        <v>0</v>
      </c>
      <c r="G84" s="298">
        <f t="shared" si="7"/>
        <v>122.28722083472006</v>
      </c>
      <c r="H84" s="109">
        <f t="shared" si="8"/>
        <v>44.94113999999999</v>
      </c>
    </row>
    <row r="85" spans="1:8" ht="36" x14ac:dyDescent="0.2">
      <c r="A85" s="232" t="s">
        <v>208</v>
      </c>
      <c r="B85" s="233" t="s">
        <v>209</v>
      </c>
      <c r="C85" s="108"/>
      <c r="D85" s="108">
        <v>198.64533</v>
      </c>
      <c r="E85" s="108">
        <v>230.01465999999999</v>
      </c>
      <c r="F85" s="108"/>
      <c r="G85" s="298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16.571809999999999</v>
      </c>
      <c r="F86" s="108"/>
      <c r="G86" s="298">
        <f t="shared" si="7"/>
        <v>552.39366666666672</v>
      </c>
      <c r="H86" s="99">
        <f t="shared" si="8"/>
        <v>13.571809999999999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635.4</v>
      </c>
      <c r="E87" s="91">
        <f t="shared" ref="E87:F87" si="10">E88+E89+E90+E91</f>
        <v>466.34672</v>
      </c>
      <c r="F87" s="91">
        <f t="shared" si="10"/>
        <v>2626.2792999999997</v>
      </c>
      <c r="G87" s="297">
        <f>E87/D87*100</f>
        <v>73.394195782184454</v>
      </c>
      <c r="H87" s="59">
        <f t="shared" si="4"/>
        <v>-169.05327999999997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-390.99047000000002</v>
      </c>
      <c r="G88" s="281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>
        <v>6.5980999999999996</v>
      </c>
      <c r="F89" s="46">
        <v>-26.73349</v>
      </c>
      <c r="G89" s="281" t="e">
        <f t="shared" si="11"/>
        <v>#DIV/0!</v>
      </c>
      <c r="H89" s="30">
        <f t="shared" si="4"/>
        <v>6.5980999999999996</v>
      </c>
    </row>
    <row r="90" spans="1:8" x14ac:dyDescent="0.2">
      <c r="A90" s="82" t="s">
        <v>248</v>
      </c>
      <c r="B90" s="82" t="s">
        <v>100</v>
      </c>
      <c r="C90" s="35"/>
      <c r="D90" s="35">
        <v>114</v>
      </c>
      <c r="E90" s="35">
        <v>212.34862000000001</v>
      </c>
      <c r="F90" s="36">
        <v>2287.5880499999998</v>
      </c>
      <c r="G90" s="281"/>
      <c r="H90" s="30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756.41521</v>
      </c>
      <c r="G91" s="281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C93+C144+C146</f>
        <v>518067.54134999996</v>
      </c>
      <c r="D92" s="59">
        <f>D93+D144+D146</f>
        <v>425645.69934999989</v>
      </c>
      <c r="E92" s="59">
        <f>E93+E144+E146</f>
        <v>390178.39392999996</v>
      </c>
      <c r="F92" s="59">
        <f>F93+F144+F146</f>
        <v>369787.88061999995</v>
      </c>
      <c r="G92" s="279">
        <f t="shared" si="11"/>
        <v>91.667411306125786</v>
      </c>
      <c r="H92" s="15">
        <f t="shared" si="4"/>
        <v>-35467.305419999931</v>
      </c>
    </row>
    <row r="93" spans="1:8" ht="12.75" thickBot="1" x14ac:dyDescent="0.25">
      <c r="A93" s="146" t="s">
        <v>104</v>
      </c>
      <c r="B93" s="147" t="s">
        <v>105</v>
      </c>
      <c r="C93" s="148">
        <f>C94+C97+C120</f>
        <v>517945.79999999993</v>
      </c>
      <c r="D93" s="148">
        <f>D94+D97+D120+D141</f>
        <v>425491.91499999992</v>
      </c>
      <c r="E93" s="148">
        <f>E94+E97+E120+E141</f>
        <v>390081.60957999999</v>
      </c>
      <c r="F93" s="148">
        <f>F94+F97+F120</f>
        <v>369330.91277999996</v>
      </c>
      <c r="G93" s="279">
        <f t="shared" si="11"/>
        <v>91.677795941199037</v>
      </c>
      <c r="H93" s="15">
        <f t="shared" si="4"/>
        <v>-35410.305419999931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154498.9</v>
      </c>
      <c r="E94" s="59">
        <f>E95+E96</f>
        <v>137601.11023000002</v>
      </c>
      <c r="F94" s="59">
        <f>F95+F96</f>
        <v>174652.19579999999</v>
      </c>
      <c r="G94" s="279">
        <f t="shared" si="11"/>
        <v>89.062841372980657</v>
      </c>
      <c r="H94" s="15">
        <f t="shared" si="4"/>
        <v>-16897.789769999974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137395.6</v>
      </c>
      <c r="F95" s="152">
        <v>157946</v>
      </c>
      <c r="G95" s="285">
        <f t="shared" si="11"/>
        <v>89.147298893084709</v>
      </c>
      <c r="H95" s="25">
        <f t="shared" si="4"/>
        <v>-16726.399999999994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376.9</v>
      </c>
      <c r="E96" s="114">
        <v>205.51023000000001</v>
      </c>
      <c r="F96" s="137">
        <v>16706.195800000001</v>
      </c>
      <c r="G96" s="291">
        <f t="shared" si="11"/>
        <v>54.526460599628557</v>
      </c>
      <c r="H96" s="38">
        <f t="shared" si="4"/>
        <v>-171.38976999999997</v>
      </c>
    </row>
    <row r="97" spans="1:8" ht="12.75" thickBot="1" x14ac:dyDescent="0.25">
      <c r="A97" s="12" t="s">
        <v>112</v>
      </c>
      <c r="B97" s="77" t="s">
        <v>113</v>
      </c>
      <c r="C97" s="59">
        <f>C99+C108+C98+C101+C105+C107</f>
        <v>183607.6</v>
      </c>
      <c r="D97" s="59">
        <f>D99+D108+D98+D101+D105+D107+D104+D100</f>
        <v>84220.314999999988</v>
      </c>
      <c r="E97" s="59">
        <f>E99+E108+E98+E101+E105+E107+E104+E100</f>
        <v>81468.994139999995</v>
      </c>
      <c r="F97" s="59">
        <f>F99+F108+F98+F101+F105+F107+F106+F103+F102</f>
        <v>30965.362549999998</v>
      </c>
      <c r="G97" s="279">
        <f t="shared" si="11"/>
        <v>96.733186215226112</v>
      </c>
      <c r="H97" s="15">
        <f t="shared" si="4"/>
        <v>-2751.3208599999925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2349.5</v>
      </c>
      <c r="G98" s="285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>
        <v>3247.7</v>
      </c>
      <c r="F99" s="161"/>
      <c r="G99" s="281">
        <f>E99/D99*100</f>
        <v>100</v>
      </c>
      <c r="H99" s="103">
        <f t="shared" si="4"/>
        <v>0</v>
      </c>
    </row>
    <row r="100" spans="1:8" s="10" customFormat="1" ht="36" x14ac:dyDescent="0.2">
      <c r="A100" s="306" t="s">
        <v>295</v>
      </c>
      <c r="B100" s="67" t="s">
        <v>294</v>
      </c>
      <c r="C100" s="56"/>
      <c r="D100" s="56">
        <v>2498.9</v>
      </c>
      <c r="E100" s="99">
        <v>1884.5719999999999</v>
      </c>
      <c r="F100" s="161"/>
      <c r="G100" s="281">
        <f>E100/D100*100</f>
        <v>75.416063067749803</v>
      </c>
      <c r="H100" s="103">
        <f t="shared" si="4"/>
        <v>-614.3280000000002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>
        <v>333.57724999999999</v>
      </c>
      <c r="F101" s="144"/>
      <c r="G101" s="281">
        <f>E101/D101*100</f>
        <v>75.555436013590025</v>
      </c>
      <c r="H101" s="103">
        <f t="shared" si="4"/>
        <v>-107.92275000000001</v>
      </c>
    </row>
    <row r="102" spans="1:8" s="10" customFormat="1" x14ac:dyDescent="0.2">
      <c r="A102" s="158" t="s">
        <v>313</v>
      </c>
      <c r="B102" s="318" t="s">
        <v>314</v>
      </c>
      <c r="C102" s="49"/>
      <c r="D102" s="49"/>
      <c r="E102" s="109"/>
      <c r="F102" s="109">
        <v>3268.7829999999999</v>
      </c>
      <c r="G102" s="281"/>
      <c r="H102" s="103"/>
    </row>
    <row r="103" spans="1:8" s="10" customFormat="1" x14ac:dyDescent="0.2">
      <c r="A103" s="158" t="s">
        <v>315</v>
      </c>
      <c r="B103" s="318" t="s">
        <v>316</v>
      </c>
      <c r="C103" s="49"/>
      <c r="D103" s="49"/>
      <c r="E103" s="109"/>
      <c r="F103" s="109">
        <v>3076.6</v>
      </c>
      <c r="G103" s="281"/>
      <c r="H103" s="103"/>
    </row>
    <row r="104" spans="1:8" s="10" customFormat="1" ht="24" x14ac:dyDescent="0.2">
      <c r="A104" s="264" t="s">
        <v>267</v>
      </c>
      <c r="B104" s="175" t="s">
        <v>268</v>
      </c>
      <c r="C104" s="49"/>
      <c r="D104" s="49">
        <v>3514.64</v>
      </c>
      <c r="E104" s="109">
        <v>3514.4252499999998</v>
      </c>
      <c r="F104" s="144"/>
      <c r="G104" s="281"/>
      <c r="H104" s="103">
        <f t="shared" si="4"/>
        <v>-0.21475000000009459</v>
      </c>
    </row>
    <row r="105" spans="1:8" s="10" customFormat="1" x14ac:dyDescent="0.2">
      <c r="A105" s="158" t="s">
        <v>118</v>
      </c>
      <c r="B105" s="163" t="s">
        <v>119</v>
      </c>
      <c r="C105" s="118">
        <v>89</v>
      </c>
      <c r="D105" s="118">
        <v>89</v>
      </c>
      <c r="E105" s="23">
        <v>89</v>
      </c>
      <c r="F105" s="165">
        <v>118.5</v>
      </c>
      <c r="G105" s="289">
        <f>E105/D105*100</f>
        <v>100</v>
      </c>
      <c r="H105" s="101">
        <f t="shared" si="4"/>
        <v>0</v>
      </c>
    </row>
    <row r="106" spans="1:8" s="10" customFormat="1" ht="24" x14ac:dyDescent="0.2">
      <c r="A106" s="307" t="s">
        <v>299</v>
      </c>
      <c r="B106" s="67" t="s">
        <v>300</v>
      </c>
      <c r="C106" s="49"/>
      <c r="D106" s="49"/>
      <c r="E106" s="109"/>
      <c r="F106" s="308">
        <v>9248</v>
      </c>
      <c r="G106" s="281"/>
      <c r="H106" s="30"/>
    </row>
    <row r="107" spans="1:8" s="10" customFormat="1" ht="24.75" thickBot="1" x14ac:dyDescent="0.25">
      <c r="A107" s="166" t="s">
        <v>256</v>
      </c>
      <c r="B107" s="154" t="s">
        <v>217</v>
      </c>
      <c r="C107" s="115">
        <v>87643.4</v>
      </c>
      <c r="D107" s="115">
        <v>51043.1</v>
      </c>
      <c r="E107" s="114">
        <v>50759.1</v>
      </c>
      <c r="F107" s="137"/>
      <c r="G107" s="286">
        <f>E107/D107*100</f>
        <v>99.443607461145575</v>
      </c>
      <c r="H107" s="103">
        <f t="shared" si="4"/>
        <v>-284</v>
      </c>
    </row>
    <row r="108" spans="1:8" ht="12.75" thickBot="1" x14ac:dyDescent="0.25">
      <c r="A108" s="168" t="s">
        <v>120</v>
      </c>
      <c r="B108" s="183" t="s">
        <v>121</v>
      </c>
      <c r="C108" s="59">
        <f>C109+C110+C111+C112+C114+C117+C118+C119+C113</f>
        <v>89242.700000000012</v>
      </c>
      <c r="D108" s="59">
        <f>D109+D110+D111+D112+D114+D117+D118+D119+D113</f>
        <v>20442.174999999999</v>
      </c>
      <c r="E108" s="59">
        <f>E109+E110+E111+E112+E114+E117+E118+E119+E113</f>
        <v>18697.319649999998</v>
      </c>
      <c r="F108" s="59">
        <f>F109+F110+F111+F112+F114+F117+F118+F119+F115+F116</f>
        <v>12903.97955</v>
      </c>
      <c r="G108" s="279">
        <f t="shared" ref="G108:G114" si="12">E108/D108*100</f>
        <v>91.464433945996433</v>
      </c>
      <c r="H108" s="15">
        <f t="shared" si="4"/>
        <v>-1744.8553500000016</v>
      </c>
    </row>
    <row r="109" spans="1:8" x14ac:dyDescent="0.2">
      <c r="A109" s="22" t="s">
        <v>120</v>
      </c>
      <c r="B109" s="246" t="s">
        <v>122</v>
      </c>
      <c r="C109" s="151">
        <v>990</v>
      </c>
      <c r="D109" s="151">
        <v>885</v>
      </c>
      <c r="E109" s="169">
        <v>714.36473000000001</v>
      </c>
      <c r="F109" s="152">
        <v>832.00255000000004</v>
      </c>
      <c r="G109" s="285">
        <f t="shared" si="12"/>
        <v>80.719178531073439</v>
      </c>
      <c r="H109" s="25">
        <f t="shared" si="4"/>
        <v>-170.63526999999999</v>
      </c>
    </row>
    <row r="110" spans="1:8" ht="24" x14ac:dyDescent="0.2">
      <c r="A110" s="140" t="s">
        <v>120</v>
      </c>
      <c r="B110" s="248" t="s">
        <v>123</v>
      </c>
      <c r="C110" s="109">
        <v>2097.1</v>
      </c>
      <c r="D110" s="109">
        <v>1841.075</v>
      </c>
      <c r="E110" s="169">
        <v>1559.88</v>
      </c>
      <c r="F110" s="108">
        <v>1907.0640000000001</v>
      </c>
      <c r="G110" s="281">
        <f t="shared" si="12"/>
        <v>84.726586369376591</v>
      </c>
      <c r="H110" s="103">
        <f t="shared" si="4"/>
        <v>-281.19499999999994</v>
      </c>
    </row>
    <row r="111" spans="1:8" x14ac:dyDescent="0.2">
      <c r="A111" s="82" t="s">
        <v>120</v>
      </c>
      <c r="B111" s="249" t="s">
        <v>218</v>
      </c>
      <c r="C111" s="109">
        <v>4220</v>
      </c>
      <c r="D111" s="109">
        <v>1050.8</v>
      </c>
      <c r="E111" s="169">
        <v>1050.8</v>
      </c>
      <c r="F111" s="108"/>
      <c r="G111" s="281">
        <f t="shared" si="12"/>
        <v>100</v>
      </c>
      <c r="H111" s="103">
        <f t="shared" si="4"/>
        <v>0</v>
      </c>
    </row>
    <row r="112" spans="1:8" x14ac:dyDescent="0.2">
      <c r="A112" s="82" t="s">
        <v>124</v>
      </c>
      <c r="B112" s="249" t="s">
        <v>219</v>
      </c>
      <c r="C112" s="35">
        <v>1894.8</v>
      </c>
      <c r="D112" s="35">
        <v>1894.8</v>
      </c>
      <c r="E112" s="35">
        <v>1431.6091799999999</v>
      </c>
      <c r="F112" s="97"/>
      <c r="G112" s="281">
        <f t="shared" si="12"/>
        <v>75.554632678910707</v>
      </c>
      <c r="H112" s="103">
        <f t="shared" si="4"/>
        <v>-463.19082000000003</v>
      </c>
    </row>
    <row r="113" spans="1:8" ht="24" x14ac:dyDescent="0.2">
      <c r="A113" s="111" t="s">
        <v>124</v>
      </c>
      <c r="B113" s="250" t="s">
        <v>222</v>
      </c>
      <c r="C113" s="35">
        <v>1480</v>
      </c>
      <c r="D113" s="35">
        <v>1159</v>
      </c>
      <c r="E113" s="35">
        <v>1158.3920000000001</v>
      </c>
      <c r="F113" s="108"/>
      <c r="G113" s="281"/>
      <c r="H113" s="103"/>
    </row>
    <row r="114" spans="1:8" ht="24" x14ac:dyDescent="0.2">
      <c r="A114" s="111" t="s">
        <v>124</v>
      </c>
      <c r="B114" s="250" t="s">
        <v>126</v>
      </c>
      <c r="C114" s="99">
        <v>568.20000000000005</v>
      </c>
      <c r="D114" s="99">
        <v>451.7</v>
      </c>
      <c r="E114" s="99"/>
      <c r="F114" s="108">
        <v>896.50599999999997</v>
      </c>
      <c r="G114" s="281">
        <f t="shared" si="12"/>
        <v>0</v>
      </c>
      <c r="H114" s="103">
        <f t="shared" si="4"/>
        <v>-451.7</v>
      </c>
    </row>
    <row r="115" spans="1:8" x14ac:dyDescent="0.2">
      <c r="A115" s="111" t="s">
        <v>120</v>
      </c>
      <c r="B115" s="250" t="s">
        <v>301</v>
      </c>
      <c r="C115" s="99"/>
      <c r="D115" s="99"/>
      <c r="E115" s="99"/>
      <c r="F115" s="108">
        <v>1322.5</v>
      </c>
      <c r="G115" s="281"/>
      <c r="H115" s="103"/>
    </row>
    <row r="116" spans="1:8" x14ac:dyDescent="0.2">
      <c r="A116" s="111" t="s">
        <v>124</v>
      </c>
      <c r="B116" s="250" t="s">
        <v>302</v>
      </c>
      <c r="C116" s="99"/>
      <c r="D116" s="99"/>
      <c r="E116" s="99"/>
      <c r="F116" s="108">
        <v>4356.38</v>
      </c>
      <c r="G116" s="281"/>
      <c r="H116" s="103"/>
    </row>
    <row r="117" spans="1:8" ht="24" x14ac:dyDescent="0.2">
      <c r="A117" s="68" t="s">
        <v>120</v>
      </c>
      <c r="B117" s="251" t="s">
        <v>127</v>
      </c>
      <c r="C117" s="109">
        <v>2000</v>
      </c>
      <c r="D117" s="109"/>
      <c r="E117" s="109"/>
      <c r="F117" s="97">
        <v>3589.527</v>
      </c>
      <c r="G117" s="281" t="e">
        <f>E117/D117*100</f>
        <v>#DIV/0!</v>
      </c>
      <c r="H117" s="103">
        <f t="shared" si="4"/>
        <v>0</v>
      </c>
    </row>
    <row r="118" spans="1:8" ht="24" x14ac:dyDescent="0.2">
      <c r="A118" s="68" t="s">
        <v>120</v>
      </c>
      <c r="B118" s="252" t="s">
        <v>221</v>
      </c>
      <c r="C118" s="99">
        <v>3132</v>
      </c>
      <c r="D118" s="99">
        <v>3132</v>
      </c>
      <c r="E118" s="99">
        <v>2754.4737399999999</v>
      </c>
      <c r="F118" s="97"/>
      <c r="G118" s="281"/>
      <c r="H118" s="103"/>
    </row>
    <row r="119" spans="1:8" ht="24.75" thickBot="1" x14ac:dyDescent="0.25">
      <c r="A119" s="170" t="s">
        <v>120</v>
      </c>
      <c r="B119" s="253" t="s">
        <v>220</v>
      </c>
      <c r="C119" s="99">
        <v>72860.600000000006</v>
      </c>
      <c r="D119" s="99">
        <v>10027.799999999999</v>
      </c>
      <c r="E119" s="99">
        <v>10027.799999999999</v>
      </c>
      <c r="F119" s="171"/>
      <c r="G119" s="291"/>
      <c r="H119" s="103">
        <f t="shared" si="4"/>
        <v>0</v>
      </c>
    </row>
    <row r="120" spans="1:8" ht="12.75" thickBot="1" x14ac:dyDescent="0.25">
      <c r="A120" s="12" t="s">
        <v>128</v>
      </c>
      <c r="B120" s="77" t="s">
        <v>129</v>
      </c>
      <c r="C120" s="59">
        <f>C121+C132+C134+C136+C137+C138+C139+C135+C133</f>
        <v>180216.19999999995</v>
      </c>
      <c r="D120" s="59">
        <f>D121+D132+D134+D136+D137+D138+D139+D135+D133</f>
        <v>177670.1</v>
      </c>
      <c r="E120" s="59">
        <f>E121+E132+E134+E136+E137+E138+E139+E135+E133</f>
        <v>162832.60220999998</v>
      </c>
      <c r="F120" s="59">
        <f>F121+F132+F134+F136+F137+F138+F139+F135+F133</f>
        <v>163713.35442999998</v>
      </c>
      <c r="G120" s="279">
        <f>E120/D120*100</f>
        <v>91.648849305538732</v>
      </c>
      <c r="H120" s="15">
        <f t="shared" si="4"/>
        <v>-14837.497790000023</v>
      </c>
    </row>
    <row r="121" spans="1:8" ht="12.75" thickBot="1" x14ac:dyDescent="0.25">
      <c r="A121" s="12" t="s">
        <v>130</v>
      </c>
      <c r="B121" s="77" t="s">
        <v>131</v>
      </c>
      <c r="C121" s="172">
        <f>C124+C128+C123+C122+C125+C129+C126+C127+C130+C131</f>
        <v>135077.79999999999</v>
      </c>
      <c r="D121" s="172">
        <f>D124+D128+D123+D122+D125+D129+D126+D127+D130+D131</f>
        <v>132817</v>
      </c>
      <c r="E121" s="172">
        <f>E124+E128+E123+E122+E125+E129+E126+E127+E130+E131</f>
        <v>122207.47205000001</v>
      </c>
      <c r="F121" s="172">
        <f>F124+F128+F123+F122+F125+F129+F126+F127+F130+F131</f>
        <v>124652.31481</v>
      </c>
      <c r="G121" s="279">
        <f>E121/D121*100</f>
        <v>92.011920198468573</v>
      </c>
      <c r="H121" s="15">
        <f t="shared" si="4"/>
        <v>-10609.527949999989</v>
      </c>
    </row>
    <row r="122" spans="1:8" ht="24" x14ac:dyDescent="0.2">
      <c r="A122" s="142" t="s">
        <v>132</v>
      </c>
      <c r="B122" s="62" t="s">
        <v>133</v>
      </c>
      <c r="C122" s="254">
        <v>2220.6999999999998</v>
      </c>
      <c r="D122" s="254"/>
      <c r="E122" s="173"/>
      <c r="F122" s="152">
        <v>1440.4138</v>
      </c>
      <c r="G122" s="285" t="e">
        <f>E122/D122*100</f>
        <v>#DIV/0!</v>
      </c>
      <c r="H122" s="25">
        <f t="shared" si="4"/>
        <v>0</v>
      </c>
    </row>
    <row r="123" spans="1:8" ht="24" x14ac:dyDescent="0.2">
      <c r="A123" s="70" t="s">
        <v>132</v>
      </c>
      <c r="B123" s="249" t="s">
        <v>223</v>
      </c>
      <c r="C123" s="255">
        <v>19</v>
      </c>
      <c r="D123" s="255">
        <v>19</v>
      </c>
      <c r="E123" s="173"/>
      <c r="F123" s="110"/>
      <c r="G123" s="281">
        <f t="shared" ref="G123:G138" si="13">E123/D123*100</f>
        <v>0</v>
      </c>
      <c r="H123" s="103">
        <f t="shared" ref="H123:H138" si="14">E123-D123</f>
        <v>-19</v>
      </c>
    </row>
    <row r="124" spans="1:8" x14ac:dyDescent="0.2">
      <c r="A124" s="70" t="s">
        <v>132</v>
      </c>
      <c r="B124" s="68" t="s">
        <v>134</v>
      </c>
      <c r="C124" s="109">
        <v>96521.1</v>
      </c>
      <c r="D124" s="109">
        <v>96521.1</v>
      </c>
      <c r="E124" s="174">
        <v>88462</v>
      </c>
      <c r="F124" s="97">
        <v>90589</v>
      </c>
      <c r="G124" s="281">
        <f t="shared" si="13"/>
        <v>91.650426694266841</v>
      </c>
      <c r="H124" s="103">
        <f t="shared" si="14"/>
        <v>-8059.1000000000058</v>
      </c>
    </row>
    <row r="125" spans="1:8" x14ac:dyDescent="0.2">
      <c r="A125" s="70" t="s">
        <v>132</v>
      </c>
      <c r="B125" s="68" t="s">
        <v>135</v>
      </c>
      <c r="C125" s="109">
        <v>16398</v>
      </c>
      <c r="D125" s="109">
        <v>16398</v>
      </c>
      <c r="E125" s="174">
        <v>15029</v>
      </c>
      <c r="F125" s="97">
        <v>15246</v>
      </c>
      <c r="G125" s="281">
        <f t="shared" si="13"/>
        <v>91.651420904988413</v>
      </c>
      <c r="H125" s="103">
        <f t="shared" si="14"/>
        <v>-1369</v>
      </c>
    </row>
    <row r="126" spans="1:8" x14ac:dyDescent="0.2">
      <c r="A126" s="70" t="s">
        <v>132</v>
      </c>
      <c r="B126" s="68" t="s">
        <v>136</v>
      </c>
      <c r="C126" s="109">
        <v>543.20000000000005</v>
      </c>
      <c r="D126" s="109">
        <v>543.20000000000005</v>
      </c>
      <c r="E126" s="174">
        <v>283.37930999999998</v>
      </c>
      <c r="F126" s="97">
        <v>294.19130999999999</v>
      </c>
      <c r="G126" s="286">
        <f t="shared" si="13"/>
        <v>52.168503313696604</v>
      </c>
      <c r="H126" s="103">
        <f t="shared" si="14"/>
        <v>-259.82069000000007</v>
      </c>
    </row>
    <row r="127" spans="1:8" x14ac:dyDescent="0.2">
      <c r="A127" s="70" t="s">
        <v>132</v>
      </c>
      <c r="B127" s="123" t="s">
        <v>137</v>
      </c>
      <c r="C127" s="109">
        <v>150.9</v>
      </c>
      <c r="D127" s="109">
        <v>225</v>
      </c>
      <c r="E127" s="174"/>
      <c r="F127" s="97">
        <v>90.299700000000001</v>
      </c>
      <c r="G127" s="281">
        <f t="shared" si="13"/>
        <v>0</v>
      </c>
      <c r="H127" s="103">
        <f t="shared" si="14"/>
        <v>-225</v>
      </c>
    </row>
    <row r="128" spans="1:8" x14ac:dyDescent="0.2">
      <c r="A128" s="70" t="s">
        <v>132</v>
      </c>
      <c r="B128" s="68" t="s">
        <v>224</v>
      </c>
      <c r="C128" s="109">
        <v>305.10000000000002</v>
      </c>
      <c r="D128" s="109">
        <v>305.10000000000002</v>
      </c>
      <c r="E128" s="174">
        <v>233.3</v>
      </c>
      <c r="F128" s="97"/>
      <c r="G128" s="286">
        <f t="shared" si="13"/>
        <v>76.466732218944614</v>
      </c>
      <c r="H128" s="103">
        <f t="shared" si="14"/>
        <v>-71.800000000000011</v>
      </c>
    </row>
    <row r="129" spans="1:8" ht="36" x14ac:dyDescent="0.2">
      <c r="A129" s="142" t="s">
        <v>132</v>
      </c>
      <c r="B129" s="123" t="s">
        <v>250</v>
      </c>
      <c r="C129" s="109">
        <v>2640.4</v>
      </c>
      <c r="D129" s="109">
        <v>2640.4</v>
      </c>
      <c r="E129" s="169">
        <v>2640.39977</v>
      </c>
      <c r="F129" s="108">
        <v>2271.06</v>
      </c>
      <c r="G129" s="286">
        <f t="shared" si="13"/>
        <v>99.999991289198604</v>
      </c>
      <c r="H129" s="103">
        <f t="shared" si="14"/>
        <v>-2.3000000010142685E-4</v>
      </c>
    </row>
    <row r="130" spans="1:8" x14ac:dyDescent="0.2">
      <c r="A130" s="70" t="s">
        <v>132</v>
      </c>
      <c r="B130" s="68" t="s">
        <v>138</v>
      </c>
      <c r="C130" s="109">
        <v>10575.3</v>
      </c>
      <c r="D130" s="109">
        <v>10575.3</v>
      </c>
      <c r="E130" s="169">
        <v>9969.5679999999993</v>
      </c>
      <c r="F130" s="108">
        <v>10296.5</v>
      </c>
      <c r="G130" s="281">
        <f t="shared" si="13"/>
        <v>94.272200315830275</v>
      </c>
      <c r="H130" s="103">
        <f t="shared" si="14"/>
        <v>-605.73199999999997</v>
      </c>
    </row>
    <row r="131" spans="1:8" ht="36.75" thickBot="1" x14ac:dyDescent="0.25">
      <c r="A131" s="240" t="s">
        <v>132</v>
      </c>
      <c r="B131" s="256" t="s">
        <v>251</v>
      </c>
      <c r="C131" s="114">
        <v>5704.1</v>
      </c>
      <c r="D131" s="114">
        <v>5589.9</v>
      </c>
      <c r="E131" s="241">
        <v>5589.8249699999997</v>
      </c>
      <c r="F131" s="137">
        <v>4424.8500000000004</v>
      </c>
      <c r="G131" s="283">
        <f t="shared" si="13"/>
        <v>99.99865775774164</v>
      </c>
      <c r="H131" s="37">
        <f t="shared" si="14"/>
        <v>-7.5029999999969732E-2</v>
      </c>
    </row>
    <row r="132" spans="1:8" x14ac:dyDescent="0.2">
      <c r="A132" s="70" t="s">
        <v>139</v>
      </c>
      <c r="B132" s="257" t="s">
        <v>140</v>
      </c>
      <c r="C132" s="102">
        <v>1765.9</v>
      </c>
      <c r="D132" s="102">
        <v>1342.1</v>
      </c>
      <c r="E132" s="141">
        <v>505.45</v>
      </c>
      <c r="F132" s="110">
        <v>938.43</v>
      </c>
      <c r="G132" s="286">
        <f t="shared" si="13"/>
        <v>37.661128082855228</v>
      </c>
      <c r="H132" s="103">
        <f t="shared" si="14"/>
        <v>-836.64999999999986</v>
      </c>
    </row>
    <row r="133" spans="1:8" ht="36" x14ac:dyDescent="0.2">
      <c r="A133" s="142" t="s">
        <v>141</v>
      </c>
      <c r="B133" s="257" t="s">
        <v>252</v>
      </c>
      <c r="C133" s="109">
        <v>1211.3</v>
      </c>
      <c r="D133" s="109">
        <v>1211.3</v>
      </c>
      <c r="E133" s="169">
        <v>1211.3</v>
      </c>
      <c r="F133" s="97">
        <v>1252.8</v>
      </c>
      <c r="G133" s="281">
        <f t="shared" si="13"/>
        <v>100</v>
      </c>
      <c r="H133" s="103">
        <f t="shared" si="14"/>
        <v>0</v>
      </c>
    </row>
    <row r="134" spans="1:8" x14ac:dyDescent="0.2">
      <c r="A134" s="85" t="s">
        <v>142</v>
      </c>
      <c r="B134" s="68" t="s">
        <v>143</v>
      </c>
      <c r="C134" s="145">
        <v>1567.1</v>
      </c>
      <c r="D134" s="145">
        <v>1686.7</v>
      </c>
      <c r="E134" s="145">
        <v>1686.7</v>
      </c>
      <c r="F134" s="110">
        <v>1528.9</v>
      </c>
      <c r="G134" s="281">
        <f t="shared" si="13"/>
        <v>100</v>
      </c>
      <c r="H134" s="103">
        <f t="shared" si="14"/>
        <v>0</v>
      </c>
    </row>
    <row r="135" spans="1:8" ht="24" x14ac:dyDescent="0.2">
      <c r="A135" s="63" t="s">
        <v>148</v>
      </c>
      <c r="B135" s="248" t="s">
        <v>149</v>
      </c>
      <c r="C135" s="260">
        <v>7</v>
      </c>
      <c r="D135" s="260">
        <v>7</v>
      </c>
      <c r="E135" s="99"/>
      <c r="F135" s="108">
        <v>4.2</v>
      </c>
      <c r="G135" s="286">
        <f>E135/D135*100</f>
        <v>0</v>
      </c>
      <c r="H135" s="103">
        <f>E135-D135</f>
        <v>-7</v>
      </c>
    </row>
    <row r="136" spans="1:8" ht="24" x14ac:dyDescent="0.2">
      <c r="A136" s="63" t="s">
        <v>144</v>
      </c>
      <c r="B136" s="123" t="s">
        <v>253</v>
      </c>
      <c r="C136" s="259">
        <v>245.3</v>
      </c>
      <c r="D136" s="259">
        <v>245.3</v>
      </c>
      <c r="E136" s="145">
        <v>124.22844000000001</v>
      </c>
      <c r="F136" s="97">
        <v>233.17128</v>
      </c>
      <c r="G136" s="286">
        <f t="shared" si="13"/>
        <v>50.643473298002448</v>
      </c>
      <c r="H136" s="103">
        <f t="shared" si="14"/>
        <v>-121.07156000000001</v>
      </c>
    </row>
    <row r="137" spans="1:8" x14ac:dyDescent="0.2">
      <c r="A137" s="85" t="s">
        <v>145</v>
      </c>
      <c r="B137" s="123" t="s">
        <v>254</v>
      </c>
      <c r="C137" s="259">
        <v>613.5</v>
      </c>
      <c r="D137" s="259">
        <v>613.5</v>
      </c>
      <c r="E137" s="145">
        <v>531.55061999999998</v>
      </c>
      <c r="F137" s="97">
        <v>738.48684000000003</v>
      </c>
      <c r="G137" s="281">
        <f t="shared" si="13"/>
        <v>86.642317848410755</v>
      </c>
      <c r="H137" s="103">
        <f t="shared" si="14"/>
        <v>-81.949380000000019</v>
      </c>
    </row>
    <row r="138" spans="1:8" ht="12.75" thickBot="1" x14ac:dyDescent="0.25">
      <c r="A138" s="85" t="s">
        <v>146</v>
      </c>
      <c r="B138" s="68" t="s">
        <v>147</v>
      </c>
      <c r="C138" s="145">
        <v>1469.3</v>
      </c>
      <c r="D138" s="145">
        <v>1488.2</v>
      </c>
      <c r="E138" s="145">
        <v>1294.9011</v>
      </c>
      <c r="F138" s="97">
        <v>1233.0515</v>
      </c>
      <c r="G138" s="281">
        <f t="shared" si="13"/>
        <v>87.011228329525608</v>
      </c>
      <c r="H138" s="103">
        <f t="shared" si="14"/>
        <v>-193.2989</v>
      </c>
    </row>
    <row r="139" spans="1:8" ht="12.75" thickBot="1" x14ac:dyDescent="0.25">
      <c r="A139" s="168" t="s">
        <v>150</v>
      </c>
      <c r="B139" s="77" t="s">
        <v>151</v>
      </c>
      <c r="C139" s="172">
        <f>C140</f>
        <v>38259</v>
      </c>
      <c r="D139" s="172">
        <f>D140</f>
        <v>38259</v>
      </c>
      <c r="E139" s="172">
        <f>E140</f>
        <v>35271</v>
      </c>
      <c r="F139" s="176">
        <f>F140</f>
        <v>33132</v>
      </c>
      <c r="G139" s="279">
        <f>E139/D139*100</f>
        <v>92.190072924017869</v>
      </c>
      <c r="H139" s="15">
        <f>E139-D139</f>
        <v>-2988</v>
      </c>
    </row>
    <row r="140" spans="1:8" ht="12.75" thickBot="1" x14ac:dyDescent="0.25">
      <c r="A140" s="177" t="s">
        <v>152</v>
      </c>
      <c r="B140" s="261" t="s">
        <v>153</v>
      </c>
      <c r="C140" s="23">
        <v>38259</v>
      </c>
      <c r="D140" s="23">
        <v>38259</v>
      </c>
      <c r="E140" s="180">
        <v>35271</v>
      </c>
      <c r="F140" s="181">
        <v>33132</v>
      </c>
      <c r="G140" s="280">
        <f>E140/D140*100</f>
        <v>92.190072924017869</v>
      </c>
      <c r="H140" s="24">
        <f>E140-D140</f>
        <v>-2988</v>
      </c>
    </row>
    <row r="141" spans="1:8" ht="12.75" thickBot="1" x14ac:dyDescent="0.25">
      <c r="A141" s="309" t="s">
        <v>305</v>
      </c>
      <c r="B141" s="312" t="s">
        <v>306</v>
      </c>
      <c r="C141" s="313"/>
      <c r="D141" s="316">
        <f>D142+D143</f>
        <v>9102.6</v>
      </c>
      <c r="E141" s="316">
        <f>E142+E143</f>
        <v>8178.9030000000002</v>
      </c>
      <c r="F141" s="314"/>
      <c r="G141" s="279">
        <f>E141/D141*100</f>
        <v>89.852382835673325</v>
      </c>
      <c r="H141" s="15">
        <f>E141-D141</f>
        <v>-923.69700000000012</v>
      </c>
    </row>
    <row r="142" spans="1:8" ht="36" x14ac:dyDescent="0.2">
      <c r="A142" s="319" t="s">
        <v>307</v>
      </c>
      <c r="B142" s="320" t="s">
        <v>308</v>
      </c>
      <c r="C142" s="141"/>
      <c r="D142" s="321">
        <v>4102.6000000000004</v>
      </c>
      <c r="E142" s="321">
        <v>3178.9029999999998</v>
      </c>
      <c r="F142" s="322"/>
      <c r="G142" s="285">
        <f>E142/D142*100</f>
        <v>77.485082630526975</v>
      </c>
      <c r="H142" s="25">
        <f>E142-D142</f>
        <v>-923.69700000000057</v>
      </c>
    </row>
    <row r="143" spans="1:8" ht="24.75" thickBot="1" x14ac:dyDescent="0.25">
      <c r="A143" s="323" t="s">
        <v>317</v>
      </c>
      <c r="B143" s="324" t="s">
        <v>318</v>
      </c>
      <c r="C143" s="114"/>
      <c r="D143" s="325">
        <v>5000</v>
      </c>
      <c r="E143" s="325">
        <v>5000</v>
      </c>
      <c r="F143" s="137"/>
      <c r="G143" s="282">
        <f>E143/D143*100</f>
        <v>100</v>
      </c>
      <c r="H143" s="101">
        <f>E143-D143</f>
        <v>0</v>
      </c>
    </row>
    <row r="144" spans="1:8" ht="12.75" thickBot="1" x14ac:dyDescent="0.25">
      <c r="A144" s="168" t="s">
        <v>154</v>
      </c>
      <c r="B144" s="183" t="s">
        <v>155</v>
      </c>
      <c r="C144" s="172">
        <f t="shared" ref="C144:H144" si="15">C145</f>
        <v>121.74135</v>
      </c>
      <c r="D144" s="172">
        <f t="shared" si="15"/>
        <v>0</v>
      </c>
      <c r="E144" s="172">
        <f t="shared" si="15"/>
        <v>0</v>
      </c>
      <c r="F144" s="172">
        <f t="shared" si="15"/>
        <v>45</v>
      </c>
      <c r="G144" s="300" t="e">
        <f t="shared" si="15"/>
        <v>#DIV/0!</v>
      </c>
      <c r="H144" s="172">
        <f t="shared" si="15"/>
        <v>0</v>
      </c>
    </row>
    <row r="145" spans="1:8" ht="24.75" thickBot="1" x14ac:dyDescent="0.25">
      <c r="A145" s="184" t="s">
        <v>156</v>
      </c>
      <c r="B145" s="185" t="s">
        <v>230</v>
      </c>
      <c r="C145" s="186">
        <v>121.74135</v>
      </c>
      <c r="D145" s="186"/>
      <c r="E145" s="187"/>
      <c r="F145" s="188">
        <v>45</v>
      </c>
      <c r="G145" s="291" t="e">
        <f>E145/D145*100</f>
        <v>#DIV/0!</v>
      </c>
      <c r="H145" s="38">
        <f>E145-D145</f>
        <v>0</v>
      </c>
    </row>
    <row r="146" spans="1:8" ht="12.75" thickBot="1" x14ac:dyDescent="0.25">
      <c r="A146" s="146" t="s">
        <v>157</v>
      </c>
      <c r="B146" s="147" t="s">
        <v>158</v>
      </c>
      <c r="C146" s="189">
        <f t="shared" ref="C146:H146" si="16">C147+C148</f>
        <v>0</v>
      </c>
      <c r="D146" s="189">
        <f t="shared" si="16"/>
        <v>153.78434999999999</v>
      </c>
      <c r="E146" s="189">
        <f t="shared" si="16"/>
        <v>96.784350000000003</v>
      </c>
      <c r="F146" s="189">
        <f t="shared" si="16"/>
        <v>411.96784000000002</v>
      </c>
      <c r="G146" s="301" t="e">
        <f t="shared" si="16"/>
        <v>#DIV/0!</v>
      </c>
      <c r="H146" s="189">
        <f t="shared" si="16"/>
        <v>96.784350000000003</v>
      </c>
    </row>
    <row r="147" spans="1:8" ht="24" x14ac:dyDescent="0.2">
      <c r="A147" s="65" t="s">
        <v>159</v>
      </c>
      <c r="B147" s="130" t="s">
        <v>231</v>
      </c>
      <c r="C147" s="109"/>
      <c r="D147" s="109"/>
      <c r="E147" s="109"/>
      <c r="F147" s="97">
        <v>311.96784000000002</v>
      </c>
      <c r="G147" s="281" t="e">
        <f>E147/D147*100</f>
        <v>#DIV/0!</v>
      </c>
      <c r="H147" s="30">
        <f>E147-D147</f>
        <v>0</v>
      </c>
    </row>
    <row r="148" spans="1:8" ht="12.75" thickBot="1" x14ac:dyDescent="0.25">
      <c r="A148" s="190" t="s">
        <v>160</v>
      </c>
      <c r="B148" s="191" t="s">
        <v>232</v>
      </c>
      <c r="C148" s="114"/>
      <c r="D148" s="114">
        <v>153.78434999999999</v>
      </c>
      <c r="E148" s="114">
        <v>96.784350000000003</v>
      </c>
      <c r="F148" s="137">
        <v>100</v>
      </c>
      <c r="G148" s="302">
        <v>0</v>
      </c>
      <c r="H148" s="37">
        <f>E148-C148</f>
        <v>96.784350000000003</v>
      </c>
    </row>
    <row r="149" spans="1:8" ht="12.75" thickBot="1" x14ac:dyDescent="0.25">
      <c r="A149" s="168" t="s">
        <v>161</v>
      </c>
      <c r="B149" s="77" t="s">
        <v>162</v>
      </c>
      <c r="C149" s="193"/>
      <c r="D149" s="193"/>
      <c r="E149" s="193">
        <f>E150</f>
        <v>0</v>
      </c>
      <c r="F149" s="193">
        <f>F150</f>
        <v>0</v>
      </c>
      <c r="G149" s="303">
        <v>0</v>
      </c>
      <c r="H149" s="195">
        <f>E149-D149</f>
        <v>0</v>
      </c>
    </row>
    <row r="150" spans="1:8" ht="12.75" thickBot="1" x14ac:dyDescent="0.25">
      <c r="A150" s="196" t="s">
        <v>163</v>
      </c>
      <c r="B150" s="178" t="s">
        <v>164</v>
      </c>
      <c r="C150" s="197"/>
      <c r="D150" s="197"/>
      <c r="E150" s="197"/>
      <c r="F150" s="198"/>
      <c r="G150" s="299">
        <v>0</v>
      </c>
      <c r="H150" s="200">
        <f>E150-D150</f>
        <v>0</v>
      </c>
    </row>
    <row r="151" spans="1:8" ht="12.75" thickBot="1" x14ac:dyDescent="0.25">
      <c r="A151" s="168" t="s">
        <v>165</v>
      </c>
      <c r="B151" s="77" t="s">
        <v>166</v>
      </c>
      <c r="C151" s="172"/>
      <c r="D151" s="172"/>
      <c r="E151" s="172"/>
      <c r="F151" s="176"/>
      <c r="G151" s="304">
        <v>0</v>
      </c>
      <c r="H151" s="15">
        <f>E151-C151</f>
        <v>0</v>
      </c>
    </row>
    <row r="152" spans="1:8" ht="12.75" thickBot="1" x14ac:dyDescent="0.25">
      <c r="A152" s="12"/>
      <c r="B152" s="77" t="s">
        <v>240</v>
      </c>
      <c r="C152" s="172">
        <f>C8+C92</f>
        <v>650062.28681999992</v>
      </c>
      <c r="D152" s="172">
        <f>D8+D92</f>
        <v>564854.49874999991</v>
      </c>
      <c r="E152" s="172">
        <f>E8+E92</f>
        <v>511448.24713999993</v>
      </c>
      <c r="F152" s="172">
        <f>F8+F92</f>
        <v>493572.73254999996</v>
      </c>
      <c r="G152" s="279">
        <f>E152/D152*100</f>
        <v>90.545131227920493</v>
      </c>
      <c r="H152" s="15">
        <f>E152-D152</f>
        <v>-53406.251609999978</v>
      </c>
    </row>
    <row r="153" spans="1:8" x14ac:dyDescent="0.2">
      <c r="A153" s="1"/>
      <c r="B153" s="202"/>
      <c r="C153" s="203"/>
      <c r="D153" s="203"/>
      <c r="E153" s="198"/>
      <c r="F153" s="204"/>
      <c r="G153" s="204"/>
      <c r="H153" s="205"/>
    </row>
    <row r="154" spans="1:8" x14ac:dyDescent="0.2">
      <c r="A154" s="16" t="s">
        <v>167</v>
      </c>
      <c r="B154" s="16"/>
      <c r="C154" s="206"/>
      <c r="D154" s="206"/>
      <c r="E154" s="207"/>
      <c r="F154" s="208"/>
      <c r="G154" s="209"/>
      <c r="H154" s="16"/>
    </row>
    <row r="155" spans="1:8" x14ac:dyDescent="0.2">
      <c r="A155" s="16" t="s">
        <v>168</v>
      </c>
      <c r="B155" s="20"/>
      <c r="C155" s="210"/>
      <c r="D155" s="210"/>
      <c r="E155" s="207" t="s">
        <v>169</v>
      </c>
      <c r="F155" s="211"/>
      <c r="G155" s="211"/>
      <c r="H155" s="16"/>
    </row>
    <row r="156" spans="1:8" x14ac:dyDescent="0.2">
      <c r="A156" s="16"/>
      <c r="B156" s="20"/>
      <c r="C156" s="210"/>
      <c r="D156" s="210"/>
      <c r="E156" s="207"/>
      <c r="F156" s="211"/>
      <c r="G156" s="211"/>
      <c r="H156" s="16"/>
    </row>
    <row r="157" spans="1:8" x14ac:dyDescent="0.2">
      <c r="A157" s="212" t="s">
        <v>233</v>
      </c>
      <c r="B157" s="16"/>
      <c r="C157" s="213"/>
      <c r="D157" s="213"/>
      <c r="E157" s="214"/>
      <c r="F157" s="215"/>
      <c r="G157" s="216"/>
      <c r="H157" s="1"/>
    </row>
    <row r="158" spans="1:8" x14ac:dyDescent="0.2">
      <c r="A158" s="212" t="s">
        <v>170</v>
      </c>
      <c r="C158" s="213"/>
      <c r="D158" s="213"/>
      <c r="E158" s="214"/>
      <c r="F158" s="215"/>
      <c r="G158" s="215"/>
      <c r="H158" s="1"/>
    </row>
    <row r="159" spans="1:8" x14ac:dyDescent="0.2">
      <c r="A159" s="1"/>
      <c r="E159" s="198"/>
      <c r="F159" s="218"/>
      <c r="G159" s="219"/>
      <c r="H159" s="1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  <row r="1848" spans="3:6" customFormat="1" ht="15" x14ac:dyDescent="0.25">
      <c r="C1848" s="220"/>
      <c r="D1848" s="220"/>
      <c r="E1848" s="221"/>
      <c r="F1848" s="222"/>
    </row>
    <row r="1849" spans="3:6" customFormat="1" ht="15" x14ac:dyDescent="0.25">
      <c r="C1849" s="220"/>
      <c r="D1849" s="220"/>
      <c r="E1849" s="221"/>
      <c r="F1849" s="222"/>
    </row>
    <row r="1850" spans="3:6" customFormat="1" ht="15" x14ac:dyDescent="0.25">
      <c r="C1850" s="220"/>
      <c r="D1850" s="220"/>
      <c r="E1850" s="221"/>
      <c r="F185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262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263</v>
      </c>
      <c r="F5" s="340" t="s">
        <v>264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131994.74546999999</v>
      </c>
      <c r="E8" s="14">
        <f>E9+E20+E32+E50+E61+E83+E38+E29+E14+E56</f>
        <v>14779.30154</v>
      </c>
      <c r="F8" s="14">
        <f>F9+F20+F32+F50+F61+F83+F38+F29+F14+F56</f>
        <v>16777.473200000004</v>
      </c>
      <c r="G8" s="14">
        <f t="shared" ref="G8:G26" si="0">E8/D8*100</f>
        <v>11.196886275566982</v>
      </c>
      <c r="H8" s="15">
        <f t="shared" ref="H8:H41" si="1">E8-D8</f>
        <v>-117215.44392999999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65699.994299999991</v>
      </c>
      <c r="D9" s="18">
        <f>D10</f>
        <v>65699.994299999991</v>
      </c>
      <c r="E9" s="18">
        <f>E10</f>
        <v>10649.183490000001</v>
      </c>
      <c r="F9" s="19">
        <f>F10</f>
        <v>10850.438390000001</v>
      </c>
      <c r="G9" s="14">
        <f t="shared" si="0"/>
        <v>16.208804282955626</v>
      </c>
      <c r="H9" s="15">
        <f t="shared" si="1"/>
        <v>-55050.810809999988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10649.183490000001</v>
      </c>
      <c r="F10" s="23">
        <f>F11+F12+F13</f>
        <v>10850.438390000001</v>
      </c>
      <c r="G10" s="24">
        <f t="shared" si="0"/>
        <v>16.208804282955626</v>
      </c>
      <c r="H10" s="25">
        <f t="shared" si="1"/>
        <v>-55050.810809999988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10602.19879</v>
      </c>
      <c r="F11" s="97">
        <v>10808.857330000001</v>
      </c>
      <c r="G11" s="30">
        <f t="shared" si="0"/>
        <v>16.267030375016468</v>
      </c>
      <c r="H11" s="30">
        <f t="shared" si="1"/>
        <v>-54573.795509999996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0</v>
      </c>
      <c r="F12" s="32">
        <v>14.30513</v>
      </c>
      <c r="G12" s="101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46.984699999999997</v>
      </c>
      <c r="F13" s="36">
        <v>27.275929999999999</v>
      </c>
      <c r="G13" s="37">
        <f t="shared" si="0"/>
        <v>18.945443548387093</v>
      </c>
      <c r="H13" s="38">
        <f t="shared" si="1"/>
        <v>-201.0153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1484.6841899999999</v>
      </c>
      <c r="F14" s="42">
        <f>F15</f>
        <v>1622.31933</v>
      </c>
      <c r="G14" s="43">
        <f t="shared" si="0"/>
        <v>14.775060607203599</v>
      </c>
      <c r="H14" s="15">
        <f t="shared" si="1"/>
        <v>-8563.8985499999999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1484.6841899999999</v>
      </c>
      <c r="F15" s="46">
        <f>F16+F17+F18+F19</f>
        <v>1622.31933</v>
      </c>
      <c r="G15" s="25">
        <f t="shared" si="0"/>
        <v>14.775060607203599</v>
      </c>
      <c r="H15" s="25">
        <f t="shared" si="1"/>
        <v>-8563.8985499999999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662.07412999999997</v>
      </c>
      <c r="F16" s="50">
        <v>718.56257000000005</v>
      </c>
      <c r="G16" s="30">
        <f t="shared" si="0"/>
        <v>14.378500703684738</v>
      </c>
      <c r="H16" s="51">
        <f t="shared" si="1"/>
        <v>-3942.5375999999997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4.1487600000000002</v>
      </c>
      <c r="F17" s="50">
        <v>4.8756599999999999</v>
      </c>
      <c r="G17" s="30">
        <f t="shared" si="0"/>
        <v>17.492267371850872</v>
      </c>
      <c r="H17" s="51">
        <f t="shared" si="1"/>
        <v>-19.568920000000002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947.71622000000002</v>
      </c>
      <c r="F18" s="50">
        <v>1055.42552</v>
      </c>
      <c r="G18" s="103">
        <f t="shared" si="0"/>
        <v>15.75722207825596</v>
      </c>
      <c r="H18" s="51">
        <f t="shared" si="1"/>
        <v>-5066.77171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-129.25492</v>
      </c>
      <c r="F19" s="57">
        <v>-156.54442</v>
      </c>
      <c r="G19" s="101">
        <f t="shared" si="0"/>
        <v>21.751496799412216</v>
      </c>
      <c r="H19" s="51">
        <f t="shared" si="1"/>
        <v>464.97968000000003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24895.834999999999</v>
      </c>
      <c r="E20" s="58">
        <f>E21+E25+E26+E28+E27</f>
        <v>769.50254999999993</v>
      </c>
      <c r="F20" s="58">
        <f>F21+F25+F26+F28+F27</f>
        <v>1440.8904</v>
      </c>
      <c r="G20" s="59">
        <f t="shared" si="0"/>
        <v>3.0908886968442713</v>
      </c>
      <c r="H20" s="15">
        <f t="shared" si="1"/>
        <v>-24126.332449999998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289.33247</v>
      </c>
      <c r="F21" s="102">
        <f>F22+F23+F24</f>
        <v>951.11293000000001</v>
      </c>
      <c r="G21" s="103">
        <f t="shared" si="0"/>
        <v>1.5157820096395642</v>
      </c>
      <c r="H21" s="25">
        <f t="shared" si="1"/>
        <v>-18798.667529999999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251.10275999999999</v>
      </c>
      <c r="F22" s="50">
        <v>501.15134999999998</v>
      </c>
      <c r="G22" s="30">
        <f t="shared" si="0"/>
        <v>1.8440387750605862</v>
      </c>
      <c r="H22" s="30">
        <f t="shared" si="1"/>
        <v>-13365.89724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38.229709999999997</v>
      </c>
      <c r="F23" s="50">
        <v>455.07920999999999</v>
      </c>
      <c r="G23" s="30">
        <f t="shared" si="0"/>
        <v>0.69877006031804056</v>
      </c>
      <c r="H23" s="30">
        <f t="shared" si="1"/>
        <v>-5432.7702900000004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333.30282999999997</v>
      </c>
      <c r="F25" s="108">
        <v>188.39094</v>
      </c>
      <c r="G25" s="30">
        <f t="shared" si="0"/>
        <v>65.870124505928857</v>
      </c>
      <c r="H25" s="30">
        <f t="shared" si="1"/>
        <v>-172.69717000000003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4464.085</v>
      </c>
      <c r="E26" s="71">
        <v>67.887789999999995</v>
      </c>
      <c r="F26" s="72">
        <v>137.58439999999999</v>
      </c>
      <c r="G26" s="30">
        <f t="shared" si="0"/>
        <v>1.5207548691389163</v>
      </c>
      <c r="H26" s="30">
        <f t="shared" si="1"/>
        <v>-4396.1972100000003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78.979460000000003</v>
      </c>
      <c r="F28" s="36">
        <v>163.80213000000001</v>
      </c>
      <c r="G28" s="100">
        <f t="shared" ref="G28:G41" si="2">E28/D28*100</f>
        <v>9.4275690838555661</v>
      </c>
      <c r="H28" s="30">
        <f t="shared" si="1"/>
        <v>-758.77053999999998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510.21024</v>
      </c>
      <c r="F29" s="14">
        <f>F30+F31</f>
        <v>873.56678999999997</v>
      </c>
      <c r="G29" s="80">
        <f t="shared" si="2"/>
        <v>5.0513032915736478</v>
      </c>
      <c r="H29" s="15">
        <f t="shared" si="1"/>
        <v>-9590.3561000000009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62.46537</v>
      </c>
      <c r="F30" s="81">
        <v>59.149279999999997</v>
      </c>
      <c r="G30" s="25">
        <f t="shared" si="2"/>
        <v>7.8644066729658766</v>
      </c>
      <c r="H30" s="25">
        <f t="shared" si="1"/>
        <v>-731.81412999999998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447.74486999999999</v>
      </c>
      <c r="F31" s="108">
        <v>814.41750999999999</v>
      </c>
      <c r="G31" s="38">
        <f t="shared" si="2"/>
        <v>4.8112085700552072</v>
      </c>
      <c r="H31" s="38">
        <f t="shared" si="1"/>
        <v>-8858.5419700000002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1924.1518999999998</v>
      </c>
      <c r="E32" s="14">
        <f>E33+E35+E37+E36</f>
        <v>380.20684</v>
      </c>
      <c r="F32" s="14">
        <f>F33+F35+F37+F36</f>
        <v>387.72847000000002</v>
      </c>
      <c r="G32" s="59">
        <f t="shared" si="2"/>
        <v>19.759710239092872</v>
      </c>
      <c r="H32" s="15">
        <f t="shared" si="1"/>
        <v>-1543.9450599999998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265.98099999999999</v>
      </c>
      <c r="F33" s="32">
        <f>F34</f>
        <v>181.54722000000001</v>
      </c>
      <c r="G33" s="103">
        <f t="shared" si="2"/>
        <v>25.144734354320285</v>
      </c>
      <c r="H33" s="25">
        <f t="shared" si="1"/>
        <v>-791.81899999999996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265.98099999999999</v>
      </c>
      <c r="F34" s="108">
        <v>181.54722000000001</v>
      </c>
      <c r="G34" s="103">
        <f t="shared" si="2"/>
        <v>25.144734354320285</v>
      </c>
      <c r="H34" s="30">
        <f t="shared" si="1"/>
        <v>-791.81899999999996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4.99</v>
      </c>
      <c r="F35" s="72">
        <v>11.2</v>
      </c>
      <c r="G35" s="103">
        <f t="shared" si="2"/>
        <v>3.9492876640557046</v>
      </c>
      <c r="H35" s="30">
        <f t="shared" si="1"/>
        <v>-121.36190000000001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19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682</v>
      </c>
      <c r="E37" s="35">
        <v>109.23584</v>
      </c>
      <c r="F37" s="36">
        <v>175.98124999999999</v>
      </c>
      <c r="G37" s="103">
        <f t="shared" si="2"/>
        <v>16.016985337243401</v>
      </c>
      <c r="H37" s="101">
        <f t="shared" si="1"/>
        <v>-572.76415999999995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18608.722189999997</v>
      </c>
      <c r="E38" s="92">
        <f>E39+E47+E48</f>
        <v>827.30883000000006</v>
      </c>
      <c r="F38" s="91">
        <f>F39+F47+F48+F46</f>
        <v>1389.4809699999998</v>
      </c>
      <c r="G38" s="14">
        <f t="shared" si="2"/>
        <v>4.4458121388075824</v>
      </c>
      <c r="H38" s="15">
        <f t="shared" si="1"/>
        <v>-17781.413359999995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17577.762189999998</v>
      </c>
      <c r="E39" s="110">
        <f>E40+E42+E44+E46</f>
        <v>730.15021999999999</v>
      </c>
      <c r="F39" s="102">
        <f>F40+F42+F44</f>
        <v>1255.6470099999999</v>
      </c>
      <c r="G39" s="24">
        <f t="shared" si="2"/>
        <v>4.1538292082218691</v>
      </c>
      <c r="H39" s="24">
        <f t="shared" si="1"/>
        <v>-16847.611969999998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506.0034</v>
      </c>
      <c r="F40" s="109">
        <f>F41</f>
        <v>1121.1484399999999</v>
      </c>
      <c r="G40" s="30">
        <f t="shared" si="2"/>
        <v>6.1600306782075167</v>
      </c>
      <c r="H40" s="30">
        <f t="shared" si="1"/>
        <v>-7708.2965999999997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506.0034</v>
      </c>
      <c r="F41" s="99">
        <v>1121.1484399999999</v>
      </c>
      <c r="G41" s="100">
        <f t="shared" si="2"/>
        <v>6.1600306782075167</v>
      </c>
      <c r="H41" s="101">
        <f t="shared" si="1"/>
        <v>-7708.2965999999997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9060.1651899999997</v>
      </c>
      <c r="E42" s="109">
        <f>E43</f>
        <v>146.06056000000001</v>
      </c>
      <c r="F42" s="99">
        <f>F43</f>
        <v>119.30261</v>
      </c>
      <c r="G42" s="97">
        <f>G43</f>
        <v>1.6121180677943028</v>
      </c>
      <c r="H42" s="109">
        <f>E42-D42</f>
        <v>-8914.1046299999998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9060.1651899999997</v>
      </c>
      <c r="E43" s="109">
        <v>146.06056000000001</v>
      </c>
      <c r="F43" s="109">
        <v>119.30261</v>
      </c>
      <c r="G43" s="97">
        <f>E43/D43*100</f>
        <v>1.6121180677943028</v>
      </c>
      <c r="H43" s="109">
        <f>E43-D43</f>
        <v>-8914.1046299999998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303.29700000000003</v>
      </c>
      <c r="E44" s="109">
        <f>E45</f>
        <v>67.133260000000007</v>
      </c>
      <c r="F44" s="99">
        <f>F45</f>
        <v>15.195959999999999</v>
      </c>
      <c r="G44" s="97">
        <f>G45</f>
        <v>22.134495230747419</v>
      </c>
      <c r="H44" s="99">
        <f>E44-D44</f>
        <v>-236.16374000000002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303.29700000000003</v>
      </c>
      <c r="E45" s="109">
        <v>67.133260000000007</v>
      </c>
      <c r="F45" s="99">
        <v>15.195959999999999</v>
      </c>
      <c r="G45" s="97">
        <f>E45/D45*100</f>
        <v>22.134495230747419</v>
      </c>
      <c r="H45" s="109">
        <f>H44</f>
        <v>-236.16374000000002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10.952999999999999</v>
      </c>
      <c r="F46" s="99">
        <v>20.34778</v>
      </c>
      <c r="G46" s="100">
        <f t="shared" ref="G46:G52" si="3">E46/D46*100</f>
        <v>6.0421010823155594</v>
      </c>
      <c r="H46" s="100">
        <f t="shared" ref="H46:H112" si="4">E46-D46</f>
        <v>-170.32499999999999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53.261330000000001</v>
      </c>
      <c r="F47" s="114">
        <v>81.096760000000003</v>
      </c>
      <c r="G47" s="100">
        <f t="shared" si="3"/>
        <v>9.485408934512062</v>
      </c>
      <c r="H47" s="100">
        <f t="shared" si="4"/>
        <v>-508.24667000000005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43.897280000000002</v>
      </c>
      <c r="F48" s="14">
        <f>F49</f>
        <v>32.389420000000001</v>
      </c>
      <c r="G48" s="14">
        <f t="shared" si="3"/>
        <v>15.232907895923992</v>
      </c>
      <c r="H48" s="15">
        <f t="shared" si="4"/>
        <v>-244.27671999999998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43.897280000000002</v>
      </c>
      <c r="F49" s="119">
        <v>32.389420000000001</v>
      </c>
      <c r="G49" s="101">
        <f t="shared" si="3"/>
        <v>15.232907895923992</v>
      </c>
      <c r="H49" s="38">
        <f t="shared" si="4"/>
        <v>-244.27671999999998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1.26623</v>
      </c>
      <c r="F50" s="120">
        <f>+F51</f>
        <v>17.75047</v>
      </c>
      <c r="G50" s="14">
        <f t="shared" si="3"/>
        <v>1.0925854020518928</v>
      </c>
      <c r="H50" s="15">
        <f t="shared" si="4"/>
        <v>-114.62677000000001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1.26623</v>
      </c>
      <c r="F51" s="31">
        <f>F52+F53+F54+F55</f>
        <v>17.75047</v>
      </c>
      <c r="G51" s="25">
        <f t="shared" si="3"/>
        <v>1.0925854020518928</v>
      </c>
      <c r="H51" s="25">
        <f t="shared" si="4"/>
        <v>-114.62677000000001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0.14058000000000001</v>
      </c>
      <c r="F52" s="50">
        <v>5.8025099999999998</v>
      </c>
      <c r="G52" s="30">
        <f t="shared" si="3"/>
        <v>1.6276484890587011</v>
      </c>
      <c r="H52" s="103">
        <f t="shared" si="4"/>
        <v>-8.4964200000000005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1.12565</v>
      </c>
      <c r="F54" s="50">
        <v>11.94796</v>
      </c>
      <c r="G54" s="30">
        <f t="shared" ref="G54:G61" si="5">E54/D54*100</f>
        <v>1.0494983963601106</v>
      </c>
      <c r="H54" s="30">
        <f t="shared" si="4"/>
        <v>-106.13035000000001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239</v>
      </c>
      <c r="E56" s="41">
        <f>E57+E58+E59+E60</f>
        <v>123.2397</v>
      </c>
      <c r="F56" s="41">
        <f>F57+F58+F59+F60</f>
        <v>29.936879999999999</v>
      </c>
      <c r="G56" s="14">
        <f t="shared" si="5"/>
        <v>51.564728033472804</v>
      </c>
      <c r="H56" s="15">
        <f t="shared" si="4"/>
        <v>-115.7603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/>
      <c r="D59" s="134"/>
      <c r="E59" s="31">
        <v>123.2397</v>
      </c>
      <c r="F59" s="32">
        <v>4.7368800000000002</v>
      </c>
      <c r="G59" s="30" t="e">
        <f t="shared" si="5"/>
        <v>#DIV/0!</v>
      </c>
      <c r="H59" s="30">
        <f t="shared" si="4"/>
        <v>123.2397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/>
      <c r="F60" s="114"/>
      <c r="G60" s="101">
        <f t="shared" si="5"/>
        <v>0</v>
      </c>
      <c r="H60" s="10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88</v>
      </c>
      <c r="E61" s="92">
        <f>E62+E64+E66+E68+E70+E72+E74+E76+E78+E80</f>
        <v>33.699469999999998</v>
      </c>
      <c r="F61" s="91">
        <v>108.59309</v>
      </c>
      <c r="G61" s="78">
        <f t="shared" si="5"/>
        <v>38.294852272727269</v>
      </c>
      <c r="H61" s="59">
        <f>E61-D61</f>
        <v>-54.300530000000002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0.25</v>
      </c>
      <c r="F70" s="97"/>
      <c r="G70" s="109">
        <f>E70/D70*100</f>
        <v>8.3333333333333321</v>
      </c>
      <c r="H70" s="109">
        <f>E70-D70</f>
        <v>-2.75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0.25</v>
      </c>
      <c r="F71" s="97"/>
      <c r="G71" s="109">
        <f>E71/D71*100</f>
        <v>8.3333333333333321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6.15</v>
      </c>
      <c r="F78" s="97"/>
      <c r="G78" s="109">
        <f t="shared" si="7"/>
        <v>32.368421052631582</v>
      </c>
      <c r="H78" s="109">
        <f t="shared" si="8"/>
        <v>-12.85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6.15</v>
      </c>
      <c r="F79" s="97"/>
      <c r="G79" s="109">
        <f t="shared" si="7"/>
        <v>32.368421052631582</v>
      </c>
      <c r="H79" s="109">
        <f t="shared" si="8"/>
        <v>-12.85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0</v>
      </c>
      <c r="E80" s="97">
        <f t="shared" ref="E80:F80" si="9">E81+E82</f>
        <v>27.049469999999999</v>
      </c>
      <c r="F80" s="97">
        <f t="shared" si="9"/>
        <v>0</v>
      </c>
      <c r="G80" s="109" t="e">
        <f t="shared" si="7"/>
        <v>#DIV/0!</v>
      </c>
      <c r="H80" s="109">
        <f t="shared" si="8"/>
        <v>27.049469999999999</v>
      </c>
    </row>
    <row r="81" spans="1:8" ht="48" x14ac:dyDescent="0.2">
      <c r="A81" s="232" t="s">
        <v>208</v>
      </c>
      <c r="B81" s="233" t="s">
        <v>209</v>
      </c>
      <c r="C81" s="108"/>
      <c r="D81" s="108"/>
      <c r="E81" s="108">
        <v>24.561969999999999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/>
      <c r="E82" s="99">
        <v>2.4874999999999998</v>
      </c>
      <c r="F82" s="108"/>
      <c r="G82" s="109" t="e">
        <f t="shared" si="7"/>
        <v>#DIV/0!</v>
      </c>
      <c r="H82" s="99">
        <f t="shared" si="8"/>
        <v>2.4874999999999998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56.768410000000003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2.1049899999999999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54.663420000000002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274</v>
      </c>
      <c r="E87" s="99"/>
      <c r="F87" s="108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58200.91747</v>
      </c>
      <c r="F88" s="59">
        <f>F89+F131+F133</f>
        <v>53108.364249999999</v>
      </c>
      <c r="G88" s="14">
        <f t="shared" si="11"/>
        <v>11.158532547902579</v>
      </c>
      <c r="H88" s="15">
        <f t="shared" si="4"/>
        <v>-463381.26387999998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58200.91747</v>
      </c>
      <c r="F89" s="148">
        <f>F90+F93+F110</f>
        <v>53108.364249999999</v>
      </c>
      <c r="G89" s="14">
        <f t="shared" si="11"/>
        <v>11.16113764449706</v>
      </c>
      <c r="H89" s="15">
        <f t="shared" si="4"/>
        <v>-463259.52252999996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29225</v>
      </c>
      <c r="F90" s="59">
        <f>F91+F92</f>
        <v>26843</v>
      </c>
      <c r="G90" s="14">
        <f t="shared" si="11"/>
        <v>18.962250684522651</v>
      </c>
      <c r="H90" s="15">
        <f t="shared" si="4"/>
        <v>-124897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29225</v>
      </c>
      <c r="F91" s="152">
        <v>26843</v>
      </c>
      <c r="G91" s="25">
        <f t="shared" si="11"/>
        <v>18.962250684522651</v>
      </c>
      <c r="H91" s="25">
        <f t="shared" si="4"/>
        <v>-124897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699.81825000000003</v>
      </c>
      <c r="F93" s="59">
        <f t="shared" si="12"/>
        <v>387.4</v>
      </c>
      <c r="G93" s="14">
        <f t="shared" si="11"/>
        <v>0.37398988490090757</v>
      </c>
      <c r="H93" s="15">
        <f t="shared" si="4"/>
        <v>-186422.42175000001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699.81825000000003</v>
      </c>
      <c r="F100" s="59">
        <f t="shared" si="13"/>
        <v>387.4</v>
      </c>
      <c r="G100" s="14">
        <f t="shared" ref="G100:G107" si="14">E100/D100*100</f>
        <v>0.78417422377404533</v>
      </c>
      <c r="H100" s="15">
        <f t="shared" si="4"/>
        <v>-88542.881750000015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421.92</v>
      </c>
      <c r="F102" s="108">
        <v>387.4</v>
      </c>
      <c r="G102" s="30">
        <f t="shared" si="14"/>
        <v>20.119212245481858</v>
      </c>
      <c r="H102" s="103">
        <f t="shared" si="4"/>
        <v>-1675.1799999999998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/>
      <c r="F103" s="108"/>
      <c r="G103" s="30">
        <f t="shared" si="14"/>
        <v>0</v>
      </c>
      <c r="H103" s="103">
        <f t="shared" si="4"/>
        <v>-4220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277.89825000000002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28276.09922</v>
      </c>
      <c r="F110" s="59">
        <f>F111+F122+F124+F126+F127+F128+F129+F125+F123</f>
        <v>25877.964249999997</v>
      </c>
      <c r="G110" s="14">
        <f>E110/D110*100</f>
        <v>15.690098459516962</v>
      </c>
      <c r="H110" s="15">
        <f t="shared" si="4"/>
        <v>-151940.10077999995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20588.580000000002</v>
      </c>
      <c r="F111" s="172">
        <f>F114+F118+F113+F112+F115+F119+F116+F117+F120+F121</f>
        <v>20500.733</v>
      </c>
      <c r="G111" s="14">
        <f>E111/D111*100</f>
        <v>15.24201608258352</v>
      </c>
      <c r="H111" s="15">
        <f t="shared" si="4"/>
        <v>-114489.21999999999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16070</v>
      </c>
      <c r="F114" s="97">
        <v>15954</v>
      </c>
      <c r="G114" s="30">
        <f t="shared" si="15"/>
        <v>16.649209343863671</v>
      </c>
      <c r="H114" s="103">
        <f t="shared" si="16"/>
        <v>-80451.100000000006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2730</v>
      </c>
      <c r="F115" s="97">
        <v>2592</v>
      </c>
      <c r="G115" s="30">
        <f t="shared" si="15"/>
        <v>16.648371752652764</v>
      </c>
      <c r="H115" s="103">
        <f t="shared" si="16"/>
        <v>-13668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1763.15</v>
      </c>
      <c r="F120" s="108">
        <v>1954.7329999999999</v>
      </c>
      <c r="G120" s="30">
        <f t="shared" si="15"/>
        <v>16.672340264578782</v>
      </c>
      <c r="H120" s="103">
        <f t="shared" si="16"/>
        <v>-8812.15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1765.9</v>
      </c>
      <c r="E122" s="141"/>
      <c r="F122" s="110"/>
      <c r="G122" s="103">
        <f t="shared" si="15"/>
        <v>0</v>
      </c>
      <c r="H122" s="103">
        <f t="shared" si="16"/>
        <v>-1765.9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90.862669999999994</v>
      </c>
      <c r="F127" s="97">
        <v>105.93191</v>
      </c>
      <c r="G127" s="30">
        <f t="shared" si="15"/>
        <v>14.810541157294214</v>
      </c>
      <c r="H127" s="103">
        <f t="shared" si="16"/>
        <v>-522.63733000000002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185.88155</v>
      </c>
      <c r="F128" s="97">
        <v>132.80139</v>
      </c>
      <c r="G128" s="30">
        <f t="shared" si="15"/>
        <v>12.651027700265432</v>
      </c>
      <c r="H128" s="103">
        <f t="shared" si="16"/>
        <v>-1283.4184499999999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7019</v>
      </c>
      <c r="F129" s="176">
        <f>F130</f>
        <v>4737</v>
      </c>
      <c r="G129" s="14">
        <f>E129/D129*100</f>
        <v>18.346010089129354</v>
      </c>
      <c r="H129" s="15">
        <f>E129-D129</f>
        <v>-31240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7019</v>
      </c>
      <c r="F130" s="181">
        <v>4737</v>
      </c>
      <c r="G130" s="182">
        <f>E130/D130*100</f>
        <v>18.346010089129354</v>
      </c>
      <c r="H130" s="182">
        <f>E130-D130</f>
        <v>-31240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" si="18">C134+C135</f>
        <v>0</v>
      </c>
      <c r="D133" s="189">
        <f t="shared" ref="D133:H133" si="19">D134+D135</f>
        <v>0</v>
      </c>
      <c r="E133" s="189">
        <f t="shared" si="19"/>
        <v>0</v>
      </c>
      <c r="F133" s="189">
        <f t="shared" si="19"/>
        <v>0</v>
      </c>
      <c r="G133" s="189" t="e">
        <f t="shared" si="19"/>
        <v>#DIV/0!</v>
      </c>
      <c r="H133" s="189">
        <f t="shared" si="19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/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653576.92681999994</v>
      </c>
      <c r="E139" s="172">
        <f>E8+E88</f>
        <v>72980.219010000001</v>
      </c>
      <c r="F139" s="172">
        <f>F8+F88</f>
        <v>69885.837450000006</v>
      </c>
      <c r="G139" s="14">
        <f>E139/D139*100</f>
        <v>11.166278369875702</v>
      </c>
      <c r="H139" s="15">
        <f>E139-D139</f>
        <v>-580596.70780999993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zoomScaleNormal="100"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269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270</v>
      </c>
      <c r="F5" s="340" t="s">
        <v>271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133257.22267999998</v>
      </c>
      <c r="E8" s="14">
        <f>E9+E20+E32+E50+E61+E83+E38+E29+E14+E56</f>
        <v>27983.133120000002</v>
      </c>
      <c r="F8" s="14">
        <f>F9+F20+F32+F50+F61+F83+F38+F29+F14+F56</f>
        <v>29561.538620000007</v>
      </c>
      <c r="G8" s="14">
        <f t="shared" ref="G8:G26" si="0">E8/D8*100</f>
        <v>20.999336889376636</v>
      </c>
      <c r="H8" s="15">
        <f t="shared" ref="H8:H41" si="1">E8-D8</f>
        <v>-105274.08955999998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17182.549780000001</v>
      </c>
      <c r="F9" s="266">
        <f>F10</f>
        <v>16640.838860000003</v>
      </c>
      <c r="G9" s="14">
        <f t="shared" si="0"/>
        <v>26.153046074160773</v>
      </c>
      <c r="H9" s="15">
        <f t="shared" si="1"/>
        <v>-48517.44451999999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17182.549780000001</v>
      </c>
      <c r="F10" s="23">
        <f>F11+F12+F13</f>
        <v>16640.838860000003</v>
      </c>
      <c r="G10" s="24">
        <f t="shared" si="0"/>
        <v>26.153046074160773</v>
      </c>
      <c r="H10" s="25">
        <f t="shared" si="1"/>
        <v>-48517.44451999999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17107.304830000001</v>
      </c>
      <c r="F11" s="97">
        <v>16580.399460000001</v>
      </c>
      <c r="G11" s="30">
        <f t="shared" si="0"/>
        <v>26.247861676273654</v>
      </c>
      <c r="H11" s="30">
        <f t="shared" si="1"/>
        <v>-48068.689469999998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31.112130000000001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69.141490000000005</v>
      </c>
      <c r="F13" s="36">
        <v>29.327269999999999</v>
      </c>
      <c r="G13" s="37">
        <f t="shared" si="0"/>
        <v>27.879633064516128</v>
      </c>
      <c r="H13" s="38">
        <f t="shared" si="1"/>
        <v>-178.85851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2186.8498799999998</v>
      </c>
      <c r="F14" s="42">
        <f>F15</f>
        <v>2337.07008</v>
      </c>
      <c r="G14" s="43">
        <f t="shared" si="0"/>
        <v>21.762769303723719</v>
      </c>
      <c r="H14" s="15">
        <f t="shared" si="1"/>
        <v>-7861.7328600000001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2186.8498799999998</v>
      </c>
      <c r="F15" s="46">
        <f>F16+F17+F18+F19</f>
        <v>2337.07008</v>
      </c>
      <c r="G15" s="25">
        <f t="shared" si="0"/>
        <v>21.762769303723719</v>
      </c>
      <c r="H15" s="25">
        <f t="shared" si="1"/>
        <v>-7861.7328600000001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992.43696</v>
      </c>
      <c r="F16" s="50">
        <v>1026.65822</v>
      </c>
      <c r="G16" s="30">
        <f t="shared" si="0"/>
        <v>21.553108452859718</v>
      </c>
      <c r="H16" s="51">
        <f t="shared" si="1"/>
        <v>-3612.1747699999996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6.4696699999999998</v>
      </c>
      <c r="F17" s="50">
        <v>7.1732500000000003</v>
      </c>
      <c r="G17" s="30">
        <f t="shared" si="0"/>
        <v>27.277836618084063</v>
      </c>
      <c r="H17" s="51">
        <f t="shared" si="1"/>
        <v>-17.248010000000001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1392.9380699999999</v>
      </c>
      <c r="F18" s="50">
        <v>1505.29278</v>
      </c>
      <c r="G18" s="103">
        <f t="shared" si="0"/>
        <v>23.159711786137045</v>
      </c>
      <c r="H18" s="51">
        <f t="shared" si="1"/>
        <v>-4621.5498600000001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-204.99482</v>
      </c>
      <c r="F19" s="57">
        <v>-202.05417</v>
      </c>
      <c r="G19" s="101">
        <f t="shared" si="0"/>
        <v>34.497287771529969</v>
      </c>
      <c r="H19" s="51">
        <f t="shared" si="1"/>
        <v>389.23978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4046.02963</v>
      </c>
      <c r="F20" s="58">
        <f>F21+F25+F26+F28+F27</f>
        <v>5663.0111999999999</v>
      </c>
      <c r="G20" s="59">
        <f t="shared" si="0"/>
        <v>16.249875265248352</v>
      </c>
      <c r="H20" s="15">
        <f t="shared" si="1"/>
        <v>-20852.805369999998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1496.03676</v>
      </c>
      <c r="F21" s="102">
        <f>F22+F23+F24</f>
        <v>2475.89311</v>
      </c>
      <c r="G21" s="103">
        <f t="shared" si="0"/>
        <v>7.8375773260687343</v>
      </c>
      <c r="H21" s="25">
        <f t="shared" si="1"/>
        <v>-17591.963240000001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552.91417000000001</v>
      </c>
      <c r="F22" s="50">
        <v>770.40764999999999</v>
      </c>
      <c r="G22" s="30">
        <f t="shared" si="0"/>
        <v>4.0604697804215322</v>
      </c>
      <c r="H22" s="30">
        <f t="shared" si="1"/>
        <v>-13064.08583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943.12258999999995</v>
      </c>
      <c r="F23" s="50">
        <v>1710.6030900000001</v>
      </c>
      <c r="G23" s="30">
        <f t="shared" si="0"/>
        <v>17.238577773715953</v>
      </c>
      <c r="H23" s="30">
        <f t="shared" si="1"/>
        <v>-4527.8774100000001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362.56898000000001</v>
      </c>
      <c r="F25" s="108">
        <v>190.63564</v>
      </c>
      <c r="G25" s="30">
        <f t="shared" si="0"/>
        <v>71.653948616600786</v>
      </c>
      <c r="H25" s="30">
        <f t="shared" si="1"/>
        <v>-143.43101999999999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1963.3177900000001</v>
      </c>
      <c r="F26" s="72">
        <v>2742.5351099999998</v>
      </c>
      <c r="G26" s="30">
        <f t="shared" si="0"/>
        <v>43.950759611693087</v>
      </c>
      <c r="H26" s="30">
        <f t="shared" si="1"/>
        <v>-2503.76721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224.1061</v>
      </c>
      <c r="F28" s="36">
        <v>253.94734</v>
      </c>
      <c r="G28" s="100">
        <f t="shared" ref="G28:G41" si="2">E28/D28*100</f>
        <v>26.750951954640406</v>
      </c>
      <c r="H28" s="30">
        <f t="shared" si="1"/>
        <v>-613.64390000000003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1322.1007400000001</v>
      </c>
      <c r="F29" s="14">
        <f>F30+F31</f>
        <v>1407.2015799999999</v>
      </c>
      <c r="G29" s="80">
        <f t="shared" si="2"/>
        <v>13.089372372757465</v>
      </c>
      <c r="H29" s="15">
        <f t="shared" si="1"/>
        <v>-8778.4656000000014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94.565659999999994</v>
      </c>
      <c r="F30" s="81">
        <v>98.122749999999996</v>
      </c>
      <c r="G30" s="25">
        <f t="shared" si="2"/>
        <v>11.905841709373085</v>
      </c>
      <c r="H30" s="25">
        <f t="shared" si="1"/>
        <v>-699.71384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1227.5350800000001</v>
      </c>
      <c r="F31" s="108">
        <v>1309.0788299999999</v>
      </c>
      <c r="G31" s="38">
        <f t="shared" si="2"/>
        <v>13.190385178370454</v>
      </c>
      <c r="H31" s="38">
        <f t="shared" si="1"/>
        <v>-8078.751760000001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1997.1518999999998</v>
      </c>
      <c r="E32" s="14">
        <f>E33+E35+E37+E36</f>
        <v>606.16508999999996</v>
      </c>
      <c r="F32" s="14">
        <f>F33+F35+F37+F36</f>
        <v>596.8264999999999</v>
      </c>
      <c r="G32" s="59">
        <f t="shared" si="2"/>
        <v>30.351476520138505</v>
      </c>
      <c r="H32" s="15">
        <f t="shared" si="1"/>
        <v>-1390.9868099999999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425.91424999999998</v>
      </c>
      <c r="F33" s="32">
        <f>F34</f>
        <v>282.30149999999998</v>
      </c>
      <c r="G33" s="103">
        <f t="shared" si="2"/>
        <v>40.264156740404609</v>
      </c>
      <c r="H33" s="25">
        <f t="shared" si="1"/>
        <v>-631.88574999999992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425.91424999999998</v>
      </c>
      <c r="F34" s="108">
        <v>282.30149999999998</v>
      </c>
      <c r="G34" s="103">
        <f t="shared" si="2"/>
        <v>40.264156740404609</v>
      </c>
      <c r="H34" s="30">
        <f t="shared" si="1"/>
        <v>-631.88574999999992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8.0399999999999991</v>
      </c>
      <c r="F35" s="72">
        <v>29.7</v>
      </c>
      <c r="G35" s="103">
        <f t="shared" si="2"/>
        <v>6.3631809256528786</v>
      </c>
      <c r="H35" s="30">
        <f t="shared" si="1"/>
        <v>-118.31190000000001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26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172.21083999999999</v>
      </c>
      <c r="F37" s="36">
        <v>258.82499999999999</v>
      </c>
      <c r="G37" s="103">
        <f t="shared" si="2"/>
        <v>22.809382781456954</v>
      </c>
      <c r="H37" s="101">
        <f t="shared" si="1"/>
        <v>-582.78916000000004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19394.799399999996</v>
      </c>
      <c r="E38" s="92">
        <f>E39+E47+E48</f>
        <v>1662.0926699999998</v>
      </c>
      <c r="F38" s="91">
        <f>F39+F47+F48+F46</f>
        <v>2508.0065399999999</v>
      </c>
      <c r="G38" s="14">
        <f t="shared" si="2"/>
        <v>8.569785310592076</v>
      </c>
      <c r="H38" s="15">
        <f t="shared" si="1"/>
        <v>-17732.706729999998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18363.839399999997</v>
      </c>
      <c r="E39" s="110">
        <f>E40+E42+E44+E46</f>
        <v>1537.21453</v>
      </c>
      <c r="F39" s="102">
        <f>F40+F42+F44</f>
        <v>2330.547</v>
      </c>
      <c r="G39" s="24">
        <f t="shared" si="2"/>
        <v>8.3708776608011508</v>
      </c>
      <c r="H39" s="24">
        <f t="shared" si="1"/>
        <v>-16826.624869999996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685.75734999999997</v>
      </c>
      <c r="F40" s="109">
        <f>F41</f>
        <v>1445.77378</v>
      </c>
      <c r="G40" s="30">
        <f t="shared" si="2"/>
        <v>8.3483358289811669</v>
      </c>
      <c r="H40" s="30">
        <f t="shared" si="1"/>
        <v>-7528.5426499999994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685.75734999999997</v>
      </c>
      <c r="F41" s="99">
        <v>1445.77378</v>
      </c>
      <c r="G41" s="100">
        <f t="shared" si="2"/>
        <v>8.3483358289811669</v>
      </c>
      <c r="H41" s="101">
        <f t="shared" si="1"/>
        <v>-7528.5426499999994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9819.2423999999992</v>
      </c>
      <c r="E42" s="109">
        <f>E43</f>
        <v>743.24589000000003</v>
      </c>
      <c r="F42" s="99">
        <f>F43</f>
        <v>834.71734000000004</v>
      </c>
      <c r="G42" s="97">
        <f>G43</f>
        <v>7.5692793773988116</v>
      </c>
      <c r="H42" s="109">
        <f>E42-D42</f>
        <v>-9075.996509999999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9819.2423999999992</v>
      </c>
      <c r="E43" s="109">
        <v>743.24589000000003</v>
      </c>
      <c r="F43" s="109">
        <v>834.71734000000004</v>
      </c>
      <c r="G43" s="97">
        <f>E43/D43*100</f>
        <v>7.5692793773988116</v>
      </c>
      <c r="H43" s="109">
        <f>E43-D43</f>
        <v>-9075.996509999999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86.305289999999999</v>
      </c>
      <c r="F44" s="99">
        <f>F45</f>
        <v>50.055880000000002</v>
      </c>
      <c r="G44" s="97">
        <f>G45</f>
        <v>26.129601540431789</v>
      </c>
      <c r="H44" s="99">
        <f>E44-D44</f>
        <v>-243.99171000000001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86.305289999999999</v>
      </c>
      <c r="F45" s="99">
        <v>50.055880000000002</v>
      </c>
      <c r="G45" s="97">
        <f>E45/D45*100</f>
        <v>26.129601540431789</v>
      </c>
      <c r="H45" s="109">
        <f>H44</f>
        <v>-243.99171000000001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21.905999999999999</v>
      </c>
      <c r="F46" s="99">
        <v>33.848280000000003</v>
      </c>
      <c r="G46" s="100">
        <f t="shared" ref="G46:G52" si="3">E46/D46*100</f>
        <v>12.084202164631119</v>
      </c>
      <c r="H46" s="100">
        <f t="shared" ref="H46:H112" si="4">E46-D46</f>
        <v>-159.37199999999999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54.299660000000003</v>
      </c>
      <c r="F47" s="114">
        <v>82.931280000000001</v>
      </c>
      <c r="G47" s="100">
        <f t="shared" si="3"/>
        <v>9.6703270478782137</v>
      </c>
      <c r="H47" s="100">
        <f t="shared" si="4"/>
        <v>-507.20834000000002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70.578479999999999</v>
      </c>
      <c r="F48" s="14">
        <f>F49</f>
        <v>60.67998</v>
      </c>
      <c r="G48" s="14">
        <f t="shared" si="3"/>
        <v>24.491619646463597</v>
      </c>
      <c r="H48" s="15">
        <f t="shared" si="4"/>
        <v>-217.59551999999996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70.578479999999999</v>
      </c>
      <c r="F49" s="119">
        <v>60.67998</v>
      </c>
      <c r="G49" s="101">
        <f t="shared" si="3"/>
        <v>24.491619646463597</v>
      </c>
      <c r="H49" s="38">
        <f t="shared" si="4"/>
        <v>-217.59551999999996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24.558430000000001</v>
      </c>
      <c r="F50" s="120">
        <f>+F51</f>
        <v>36.958170000000003</v>
      </c>
      <c r="G50" s="14">
        <f t="shared" si="3"/>
        <v>21.190606852872911</v>
      </c>
      <c r="H50" s="15">
        <f t="shared" si="4"/>
        <v>-91.334569999999999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24.558430000000001</v>
      </c>
      <c r="F51" s="31">
        <f>F52+F53+F54+F55</f>
        <v>36.958170000000003</v>
      </c>
      <c r="G51" s="25">
        <f t="shared" si="3"/>
        <v>21.190606852872911</v>
      </c>
      <c r="H51" s="25">
        <f t="shared" si="4"/>
        <v>-91.334569999999999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20.50685</v>
      </c>
      <c r="F52" s="50">
        <v>11.719810000000001</v>
      </c>
      <c r="G52" s="30">
        <f t="shared" si="3"/>
        <v>237.43024198216972</v>
      </c>
      <c r="H52" s="103">
        <f t="shared" si="4"/>
        <v>11.86985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4.0515800000000004</v>
      </c>
      <c r="F54" s="50">
        <v>25.23836</v>
      </c>
      <c r="G54" s="30">
        <f t="shared" ref="G54:G61" si="5">E54/D54*100</f>
        <v>3.7774856418288953</v>
      </c>
      <c r="H54" s="30">
        <f t="shared" si="4"/>
        <v>-103.20442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577.18682000000001</v>
      </c>
      <c r="F56" s="41">
        <f>F57+F58+F59+F60</f>
        <v>105.20338000000001</v>
      </c>
      <c r="G56" s="14">
        <f t="shared" si="5"/>
        <v>158.5678076923077</v>
      </c>
      <c r="H56" s="15">
        <f t="shared" si="4"/>
        <v>213.18682000000001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272</v>
      </c>
      <c r="B59" s="133" t="s">
        <v>273</v>
      </c>
      <c r="C59" s="134"/>
      <c r="D59" s="134">
        <v>125</v>
      </c>
      <c r="E59" s="31">
        <v>571.42362000000003</v>
      </c>
      <c r="F59" s="32">
        <v>80.003380000000007</v>
      </c>
      <c r="G59" s="30">
        <f t="shared" si="5"/>
        <v>457.13889600000005</v>
      </c>
      <c r="H59" s="30">
        <f t="shared" si="4"/>
        <v>446.42362000000003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/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120.29394000000001</v>
      </c>
      <c r="F61" s="91">
        <v>219.37110999999999</v>
      </c>
      <c r="G61" s="78">
        <f t="shared" si="5"/>
        <v>103.7016724137931</v>
      </c>
      <c r="H61" s="59">
        <f>E61-D61</f>
        <v>4.2939400000000063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10.45</v>
      </c>
      <c r="F78" s="97"/>
      <c r="G78" s="109">
        <f t="shared" si="7"/>
        <v>54.999999999999993</v>
      </c>
      <c r="H78" s="109">
        <f t="shared" si="8"/>
        <v>-8.5500000000000007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10.45</v>
      </c>
      <c r="F79" s="97"/>
      <c r="G79" s="109">
        <f t="shared" si="7"/>
        <v>54.999999999999993</v>
      </c>
      <c r="H79" s="109">
        <f t="shared" si="8"/>
        <v>-8.5500000000000007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105.84394</v>
      </c>
      <c r="F80" s="97">
        <f t="shared" si="9"/>
        <v>0</v>
      </c>
      <c r="G80" s="109">
        <f t="shared" si="7"/>
        <v>378.01407142857147</v>
      </c>
      <c r="H80" s="109">
        <f t="shared" si="8"/>
        <v>77.843940000000003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104.06144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1.7825</v>
      </c>
      <c r="F82" s="108"/>
      <c r="G82" s="109">
        <f t="shared" si="7"/>
        <v>59.416666666666664</v>
      </c>
      <c r="H82" s="99">
        <f t="shared" si="8"/>
        <v>-1.2175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255.30614</v>
      </c>
      <c r="F83" s="91">
        <f t="shared" si="10"/>
        <v>47.051200000000001</v>
      </c>
      <c r="G83" s="78">
        <f>E83/D83*100</f>
        <v>48.965504411200619</v>
      </c>
      <c r="H83" s="59">
        <f t="shared" si="4"/>
        <v>-266.09385999999995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>
        <v>7.9061399999999997</v>
      </c>
      <c r="F85" s="46">
        <v>-70.056079999999994</v>
      </c>
      <c r="G85" s="30" t="e">
        <f t="shared" si="11"/>
        <v>#DIV/0!</v>
      </c>
      <c r="H85" s="30">
        <f t="shared" si="4"/>
        <v>7.9061399999999997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52.935949999999998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87203.861120000016</v>
      </c>
      <c r="F88" s="59">
        <f>F89+F131+F133</f>
        <v>94984.259949999992</v>
      </c>
      <c r="G88" s="14">
        <f t="shared" si="11"/>
        <v>16.719102806444063</v>
      </c>
      <c r="H88" s="15">
        <f t="shared" si="4"/>
        <v>-434378.32022999995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87203.861120000016</v>
      </c>
      <c r="F89" s="148">
        <f>F90+F93+F110</f>
        <v>94884.259949999992</v>
      </c>
      <c r="G89" s="14">
        <f t="shared" si="11"/>
        <v>16.72300608652116</v>
      </c>
      <c r="H89" s="15">
        <f t="shared" si="4"/>
        <v>-434256.57887999993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42995.7</v>
      </c>
      <c r="F90" s="59">
        <f>F91+F92</f>
        <v>54320</v>
      </c>
      <c r="G90" s="14">
        <f t="shared" si="11"/>
        <v>27.897185346673414</v>
      </c>
      <c r="H90" s="15">
        <f t="shared" si="4"/>
        <v>-111126.3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42995.7</v>
      </c>
      <c r="F91" s="152">
        <v>54320</v>
      </c>
      <c r="G91" s="25">
        <f t="shared" si="11"/>
        <v>27.897185346673414</v>
      </c>
      <c r="H91" s="25">
        <f t="shared" si="4"/>
        <v>-111126.3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1438.34365</v>
      </c>
      <c r="F93" s="59">
        <f t="shared" si="12"/>
        <v>645.64</v>
      </c>
      <c r="G93" s="14">
        <f t="shared" si="11"/>
        <v>0.76866525860314616</v>
      </c>
      <c r="H93" s="15">
        <f t="shared" si="4"/>
        <v>-185683.89635000002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1438.34365</v>
      </c>
      <c r="F100" s="59">
        <f t="shared" si="13"/>
        <v>645.64</v>
      </c>
      <c r="G100" s="14">
        <f t="shared" ref="G100:G107" si="14">E100/D100*100</f>
        <v>1.6117213508779988</v>
      </c>
      <c r="H100" s="15">
        <f t="shared" si="4"/>
        <v>-87804.356350000016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608.04</v>
      </c>
      <c r="F102" s="108">
        <v>645.64</v>
      </c>
      <c r="G102" s="30">
        <f t="shared" si="14"/>
        <v>28.994325497115064</v>
      </c>
      <c r="H102" s="103">
        <f t="shared" si="4"/>
        <v>-1489.06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>
        <v>320</v>
      </c>
      <c r="F103" s="108"/>
      <c r="G103" s="30">
        <f t="shared" si="14"/>
        <v>7.5829383886255926</v>
      </c>
      <c r="H103" s="103">
        <f t="shared" si="4"/>
        <v>-3900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510.30365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42769.817470000009</v>
      </c>
      <c r="F110" s="59">
        <f>F111+F122+F124+F126+F127+F128+F129+F125+F123</f>
        <v>39918.619949999993</v>
      </c>
      <c r="G110" s="14">
        <f>E110/D110*100</f>
        <v>23.732504330909219</v>
      </c>
      <c r="H110" s="15">
        <f t="shared" si="4"/>
        <v>-137446.38252999994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30982.81</v>
      </c>
      <c r="F111" s="172">
        <f>F114+F118+F113+F112+F115+F119+F116+F117+F120+F121</f>
        <v>30758.172999999999</v>
      </c>
      <c r="G111" s="14">
        <f>E111/D111*100</f>
        <v>22.937011115075908</v>
      </c>
      <c r="H111" s="15">
        <f t="shared" si="4"/>
        <v>-104094.98999999999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24130</v>
      </c>
      <c r="F114" s="97">
        <v>23931</v>
      </c>
      <c r="G114" s="30">
        <f t="shared" si="15"/>
        <v>24.999715088203512</v>
      </c>
      <c r="H114" s="103">
        <f t="shared" si="16"/>
        <v>-72391.100000000006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4100</v>
      </c>
      <c r="F115" s="97">
        <v>3888</v>
      </c>
      <c r="G115" s="30">
        <f t="shared" si="15"/>
        <v>25.003049152335649</v>
      </c>
      <c r="H115" s="103">
        <f t="shared" si="16"/>
        <v>-12298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2727.38</v>
      </c>
      <c r="F120" s="108">
        <v>2939.1729999999998</v>
      </c>
      <c r="G120" s="30">
        <f t="shared" si="15"/>
        <v>25.790095789244756</v>
      </c>
      <c r="H120" s="103">
        <f t="shared" si="16"/>
        <v>-7847.9199999999992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1765.9</v>
      </c>
      <c r="E122" s="141">
        <v>370.47</v>
      </c>
      <c r="F122" s="110">
        <v>380</v>
      </c>
      <c r="G122" s="103">
        <f t="shared" si="15"/>
        <v>20.97910413953225</v>
      </c>
      <c r="H122" s="103">
        <f t="shared" si="16"/>
        <v>-1395.43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153.375</v>
      </c>
      <c r="F127" s="97">
        <v>203.649</v>
      </c>
      <c r="G127" s="30">
        <f t="shared" si="15"/>
        <v>25</v>
      </c>
      <c r="H127" s="103">
        <f t="shared" si="16"/>
        <v>-460.125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344.38747000000001</v>
      </c>
      <c r="F128" s="97">
        <v>283.3</v>
      </c>
      <c r="G128" s="30">
        <f t="shared" si="15"/>
        <v>23.438880419247262</v>
      </c>
      <c r="H128" s="103">
        <f t="shared" si="16"/>
        <v>-1124.9125300000001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10527</v>
      </c>
      <c r="F129" s="176">
        <f>F130</f>
        <v>7892</v>
      </c>
      <c r="G129" s="14">
        <f>E129/D129*100</f>
        <v>27.515094487571552</v>
      </c>
      <c r="H129" s="15">
        <f>E129-D129</f>
        <v>-27732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10527</v>
      </c>
      <c r="F130" s="181">
        <v>7892</v>
      </c>
      <c r="G130" s="182">
        <f>E130/D130*100</f>
        <v>27.515094487571552</v>
      </c>
      <c r="H130" s="182">
        <f>E130-D130</f>
        <v>-27732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654839.40402999998</v>
      </c>
      <c r="E139" s="172">
        <f>E8+E88</f>
        <v>115186.99424000001</v>
      </c>
      <c r="F139" s="172">
        <f>F8+F88</f>
        <v>124545.79857</v>
      </c>
      <c r="G139" s="14">
        <f>E139/D139*100</f>
        <v>17.590113473795014</v>
      </c>
      <c r="H139" s="15">
        <f>E139-D139</f>
        <v>-539652.40978999995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47244094488188981" bottom="0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274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275</v>
      </c>
      <c r="F5" s="340" t="s">
        <v>276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134604.01176999998</v>
      </c>
      <c r="E8" s="14">
        <f>E9+E20+E32+E50+E61+E83+E38+E29+E14+E56</f>
        <v>46246.146530000005</v>
      </c>
      <c r="F8" s="14">
        <f>F9+F20+F32+F50+F61+F83+F38+F29+F14+F56</f>
        <v>49850.233999999997</v>
      </c>
      <c r="G8" s="14">
        <f t="shared" ref="G8:G26" si="0">E8/D8*100</f>
        <v>34.357182911473345</v>
      </c>
      <c r="H8" s="15">
        <f t="shared" ref="H8:H41" si="1">E8-D8</f>
        <v>-88357.865239999985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21382.720839999998</v>
      </c>
      <c r="F9" s="266">
        <f>F10</f>
        <v>22548.952010000001</v>
      </c>
      <c r="G9" s="14">
        <f t="shared" si="0"/>
        <v>32.546001058024451</v>
      </c>
      <c r="H9" s="15">
        <f t="shared" si="1"/>
        <v>-44317.273459999997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21382.720839999998</v>
      </c>
      <c r="F10" s="23">
        <f>F11+F12+F13</f>
        <v>22548.952010000001</v>
      </c>
      <c r="G10" s="24">
        <f t="shared" si="0"/>
        <v>32.546001058024451</v>
      </c>
      <c r="H10" s="25">
        <f t="shared" si="1"/>
        <v>-44317.273459999997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21306.956139999998</v>
      </c>
      <c r="F11" s="97">
        <v>22480.332180000001</v>
      </c>
      <c r="G11" s="30">
        <f t="shared" si="0"/>
        <v>32.691417091277117</v>
      </c>
      <c r="H11" s="30">
        <f t="shared" si="1"/>
        <v>-43869.038159999996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33.701340000000002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69.661240000000006</v>
      </c>
      <c r="F13" s="36">
        <v>34.918489999999998</v>
      </c>
      <c r="G13" s="37">
        <f t="shared" si="0"/>
        <v>28.089209677419358</v>
      </c>
      <c r="H13" s="38">
        <f t="shared" si="1"/>
        <v>-178.33875999999998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2948.5163299999999</v>
      </c>
      <c r="F14" s="42">
        <f>F15</f>
        <v>3076.2009299999995</v>
      </c>
      <c r="G14" s="43">
        <f t="shared" si="0"/>
        <v>29.342608866252913</v>
      </c>
      <c r="H14" s="15">
        <f t="shared" si="1"/>
        <v>-7100.0664099999995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2948.5163299999999</v>
      </c>
      <c r="F15" s="46">
        <f>F16+F17+F18+F19</f>
        <v>3076.2009299999995</v>
      </c>
      <c r="G15" s="25">
        <f t="shared" si="0"/>
        <v>29.342608866252913</v>
      </c>
      <c r="H15" s="25">
        <f t="shared" si="1"/>
        <v>-7100.0664099999995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1350.0729100000001</v>
      </c>
      <c r="F16" s="50">
        <v>1384.3938900000001</v>
      </c>
      <c r="G16" s="30">
        <f t="shared" si="0"/>
        <v>29.320016304610341</v>
      </c>
      <c r="H16" s="51">
        <f t="shared" si="1"/>
        <v>-3254.5388199999998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8.0995399999999993</v>
      </c>
      <c r="F17" s="50">
        <v>10.105320000000001</v>
      </c>
      <c r="G17" s="30">
        <f t="shared" si="0"/>
        <v>34.14979879988261</v>
      </c>
      <c r="H17" s="51">
        <f t="shared" si="1"/>
        <v>-15.618140000000002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1856.3581899999999</v>
      </c>
      <c r="F18" s="50">
        <v>1967.8522599999999</v>
      </c>
      <c r="G18" s="103">
        <f t="shared" si="0"/>
        <v>30.864775382465513</v>
      </c>
      <c r="H18" s="51">
        <f t="shared" si="1"/>
        <v>-4158.1297400000003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-266.01431000000002</v>
      </c>
      <c r="F19" s="57">
        <v>-286.15053999999998</v>
      </c>
      <c r="G19" s="101">
        <f t="shared" si="0"/>
        <v>44.765873612879496</v>
      </c>
      <c r="H19" s="51">
        <f t="shared" si="1"/>
        <v>328.22028999999998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16271.964910000001</v>
      </c>
      <c r="F20" s="58">
        <f>F21+F25+F26+F28+F27</f>
        <v>16182.890359999999</v>
      </c>
      <c r="G20" s="59">
        <f t="shared" si="0"/>
        <v>65.35231431510752</v>
      </c>
      <c r="H20" s="15">
        <f t="shared" si="1"/>
        <v>-8626.8700899999985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12877.06963</v>
      </c>
      <c r="F21" s="102">
        <f>F22+F23+F24</f>
        <v>11990.315559999999</v>
      </c>
      <c r="G21" s="103">
        <f t="shared" si="0"/>
        <v>67.461596971919533</v>
      </c>
      <c r="H21" s="25">
        <f t="shared" si="1"/>
        <v>-6210.93037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11270.18339</v>
      </c>
      <c r="F22" s="50">
        <v>8978.72228</v>
      </c>
      <c r="G22" s="30">
        <f t="shared" si="0"/>
        <v>82.765538591466552</v>
      </c>
      <c r="H22" s="30">
        <f t="shared" si="1"/>
        <v>-2346.8166099999999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1606.88624</v>
      </c>
      <c r="F23" s="50">
        <v>3016.7109099999998</v>
      </c>
      <c r="G23" s="30">
        <f t="shared" si="0"/>
        <v>29.370978614512889</v>
      </c>
      <c r="H23" s="30">
        <f t="shared" si="1"/>
        <v>-3864.1137600000002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660.68965000000003</v>
      </c>
      <c r="F25" s="108">
        <v>492.51643999999999</v>
      </c>
      <c r="G25" s="30">
        <f t="shared" si="0"/>
        <v>130.57107707509883</v>
      </c>
      <c r="H25" s="30">
        <f t="shared" si="1"/>
        <v>154.68965000000003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2475.2250300000001</v>
      </c>
      <c r="F26" s="72">
        <v>3378.0932400000002</v>
      </c>
      <c r="G26" s="30">
        <f t="shared" si="0"/>
        <v>55.410296199870835</v>
      </c>
      <c r="H26" s="30">
        <f t="shared" si="1"/>
        <v>-1991.85997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258.98059999999998</v>
      </c>
      <c r="F28" s="36">
        <v>321.96512000000001</v>
      </c>
      <c r="G28" s="100">
        <f t="shared" ref="G28:G41" si="2">E28/D28*100</f>
        <v>30.913828707848403</v>
      </c>
      <c r="H28" s="30">
        <f t="shared" si="1"/>
        <v>-578.76940000000002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1682.47873</v>
      </c>
      <c r="F29" s="14">
        <f>F30+F31</f>
        <v>2219.4511400000001</v>
      </c>
      <c r="G29" s="80">
        <f t="shared" si="2"/>
        <v>16.657271219902704</v>
      </c>
      <c r="H29" s="15">
        <f t="shared" si="1"/>
        <v>-8418.0876100000005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99.176000000000002</v>
      </c>
      <c r="F30" s="81">
        <v>128.92372</v>
      </c>
      <c r="G30" s="25">
        <f t="shared" si="2"/>
        <v>12.486284739817659</v>
      </c>
      <c r="H30" s="25">
        <f t="shared" si="1"/>
        <v>-695.10349999999994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1583.3027300000001</v>
      </c>
      <c r="F31" s="108">
        <v>2090.5274199999999</v>
      </c>
      <c r="G31" s="38">
        <f t="shared" si="2"/>
        <v>17.013259501036398</v>
      </c>
      <c r="H31" s="38">
        <f t="shared" si="1"/>
        <v>-7722.9841100000003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759.66956000000005</v>
      </c>
      <c r="F32" s="14">
        <f>F33+F35+F37+F36</f>
        <v>823.59445000000005</v>
      </c>
      <c r="G32" s="59">
        <f t="shared" si="2"/>
        <v>38.053877673696341</v>
      </c>
      <c r="H32" s="15">
        <f t="shared" si="1"/>
        <v>-1236.6304399999999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518.78872000000001</v>
      </c>
      <c r="F33" s="32">
        <f>F34</f>
        <v>412.46095000000003</v>
      </c>
      <c r="G33" s="103">
        <f t="shared" si="2"/>
        <v>49.04412176214786</v>
      </c>
      <c r="H33" s="25">
        <f t="shared" si="1"/>
        <v>-539.01127999999994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518.78872000000001</v>
      </c>
      <c r="F34" s="108">
        <v>412.46095000000003</v>
      </c>
      <c r="G34" s="103">
        <f t="shared" si="2"/>
        <v>49.04412176214786</v>
      </c>
      <c r="H34" s="30">
        <f t="shared" si="1"/>
        <v>-539.01127999999994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9.27</v>
      </c>
      <c r="F35" s="72">
        <v>35.65</v>
      </c>
      <c r="G35" s="103">
        <f t="shared" si="2"/>
        <v>7.386454183266931</v>
      </c>
      <c r="H35" s="30">
        <f t="shared" si="1"/>
        <v>-116.23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34.5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231.61084</v>
      </c>
      <c r="F37" s="36">
        <v>340.98349999999999</v>
      </c>
      <c r="G37" s="103">
        <f t="shared" si="2"/>
        <v>30.676932450331122</v>
      </c>
      <c r="H37" s="101">
        <f t="shared" si="1"/>
        <v>-523.38915999999995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20742.440389999996</v>
      </c>
      <c r="E38" s="92">
        <f>E39+E47+E48</f>
        <v>2119.15497</v>
      </c>
      <c r="F38" s="91">
        <f>F39+F47+F48+F46</f>
        <v>3203.5189599999999</v>
      </c>
      <c r="G38" s="14">
        <f t="shared" si="2"/>
        <v>10.216517102884636</v>
      </c>
      <c r="H38" s="15">
        <f t="shared" si="1"/>
        <v>-18623.285419999997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19711.480389999997</v>
      </c>
      <c r="E39" s="110">
        <f>E40+E42+E44+E46</f>
        <v>1891.0112300000001</v>
      </c>
      <c r="F39" s="102">
        <f>F40+F42+F44</f>
        <v>2844.9802</v>
      </c>
      <c r="G39" s="24">
        <f t="shared" si="2"/>
        <v>9.5934510883279245</v>
      </c>
      <c r="H39" s="24">
        <f t="shared" si="1"/>
        <v>-17820.469159999997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933.98414000000002</v>
      </c>
      <c r="F40" s="109">
        <f>F41</f>
        <v>1630.6809900000001</v>
      </c>
      <c r="G40" s="30">
        <f t="shared" si="2"/>
        <v>11.370221930048817</v>
      </c>
      <c r="H40" s="30">
        <f t="shared" si="1"/>
        <v>-7280.3158599999988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933.98414000000002</v>
      </c>
      <c r="F41" s="99">
        <v>1630.6809900000001</v>
      </c>
      <c r="G41" s="100">
        <f t="shared" si="2"/>
        <v>11.370221930048817</v>
      </c>
      <c r="H41" s="101">
        <f t="shared" si="1"/>
        <v>-7280.3158599999988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11166.883390000001</v>
      </c>
      <c r="E42" s="109">
        <f>E43</f>
        <v>810.78462999999999</v>
      </c>
      <c r="F42" s="99">
        <f>F43</f>
        <v>1155.6846499999999</v>
      </c>
      <c r="G42" s="97">
        <f>G43</f>
        <v>7.2606169661094659</v>
      </c>
      <c r="H42" s="109">
        <f>E42-D42</f>
        <v>-10356.098760000001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11166.883390000001</v>
      </c>
      <c r="E43" s="109">
        <v>810.78462999999999</v>
      </c>
      <c r="F43" s="109">
        <v>1155.6846499999999</v>
      </c>
      <c r="G43" s="97">
        <f>E43/D43*100</f>
        <v>7.2606169661094659</v>
      </c>
      <c r="H43" s="109">
        <f>E43-D43</f>
        <v>-10356.098760000001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113.38346</v>
      </c>
      <c r="F44" s="99">
        <f>F45</f>
        <v>58.614559999999997</v>
      </c>
      <c r="G44" s="97">
        <f>G45</f>
        <v>34.327729286066777</v>
      </c>
      <c r="H44" s="99">
        <f>E44-D44</f>
        <v>-216.91354000000001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113.38346</v>
      </c>
      <c r="F45" s="99">
        <v>58.614559999999997</v>
      </c>
      <c r="G45" s="97">
        <f>E45/D45*100</f>
        <v>34.327729286066777</v>
      </c>
      <c r="H45" s="109">
        <f>H44</f>
        <v>-216.91354000000001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32.859000000000002</v>
      </c>
      <c r="F46" s="99">
        <v>47.348779999999998</v>
      </c>
      <c r="G46" s="100">
        <f t="shared" ref="G46:G52" si="3">E46/D46*100</f>
        <v>18.12630324694668</v>
      </c>
      <c r="H46" s="100">
        <f t="shared" ref="H46:H112" si="4">E46-D46</f>
        <v>-148.41899999999998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142.45926</v>
      </c>
      <c r="F47" s="114">
        <v>167.51503</v>
      </c>
      <c r="G47" s="100">
        <f t="shared" si="3"/>
        <v>25.370833541107157</v>
      </c>
      <c r="H47" s="100">
        <f t="shared" si="4"/>
        <v>-419.04874000000007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85.684479999999994</v>
      </c>
      <c r="F48" s="14">
        <f>F49</f>
        <v>143.67495</v>
      </c>
      <c r="G48" s="14">
        <f t="shared" si="3"/>
        <v>29.733591510684516</v>
      </c>
      <c r="H48" s="15">
        <f t="shared" si="4"/>
        <v>-202.48951999999997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85.684479999999994</v>
      </c>
      <c r="F49" s="119">
        <v>143.67495</v>
      </c>
      <c r="G49" s="101">
        <f t="shared" si="3"/>
        <v>29.733591510684516</v>
      </c>
      <c r="H49" s="38">
        <f t="shared" si="4"/>
        <v>-202.48951999999997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36.066760000000002</v>
      </c>
      <c r="F50" s="120">
        <f>+F51</f>
        <v>142.86288999999999</v>
      </c>
      <c r="G50" s="14">
        <f t="shared" si="3"/>
        <v>31.120740683216418</v>
      </c>
      <c r="H50" s="15">
        <f t="shared" si="4"/>
        <v>-79.826239999999999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36.066760000000002</v>
      </c>
      <c r="F51" s="31">
        <f>F52+F53+F54+F55</f>
        <v>142.86288999999999</v>
      </c>
      <c r="G51" s="25">
        <f t="shared" si="3"/>
        <v>31.120740683216418</v>
      </c>
      <c r="H51" s="25">
        <f t="shared" si="4"/>
        <v>-79.826239999999999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26.502089999999999</v>
      </c>
      <c r="F52" s="50">
        <v>21.828150000000001</v>
      </c>
      <c r="G52" s="30">
        <f t="shared" si="3"/>
        <v>306.84369572768315</v>
      </c>
      <c r="H52" s="103">
        <f t="shared" si="4"/>
        <v>17.865089999999999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9.4667499999999993</v>
      </c>
      <c r="F54" s="50">
        <v>26.634920000000001</v>
      </c>
      <c r="G54" s="30">
        <f t="shared" ref="G54:G61" si="5">E54/D54*100</f>
        <v>8.826312747072425</v>
      </c>
      <c r="H54" s="30">
        <f t="shared" si="4"/>
        <v>-97.789249999999996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9.7919999999999993E-2</v>
      </c>
      <c r="F55" s="50">
        <v>94.399820000000005</v>
      </c>
      <c r="G55" s="103" t="e">
        <f t="shared" si="5"/>
        <v>#DIV/0!</v>
      </c>
      <c r="H55" s="30">
        <f t="shared" si="4"/>
        <v>9.7919999999999993E-2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596.12382000000002</v>
      </c>
      <c r="F56" s="41">
        <f>F57+F58+F59+F60</f>
        <v>255.48546000000002</v>
      </c>
      <c r="G56" s="14">
        <f t="shared" si="5"/>
        <v>163.7702802197802</v>
      </c>
      <c r="H56" s="15">
        <f t="shared" si="4"/>
        <v>232.12382000000002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>
        <v>8.6818000000000008</v>
      </c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132.30000000000001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272</v>
      </c>
      <c r="B59" s="133" t="s">
        <v>273</v>
      </c>
      <c r="C59" s="134"/>
      <c r="D59" s="134">
        <v>125</v>
      </c>
      <c r="E59" s="31">
        <v>590.36062000000004</v>
      </c>
      <c r="F59" s="32">
        <v>80.003380000000007</v>
      </c>
      <c r="G59" s="30">
        <f t="shared" si="5"/>
        <v>472.28849600000001</v>
      </c>
      <c r="H59" s="30">
        <f t="shared" si="4"/>
        <v>465.36062000000004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>
        <v>34.500279999999997</v>
      </c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145.29706999999999</v>
      </c>
      <c r="F61" s="91">
        <v>703.70788000000005</v>
      </c>
      <c r="G61" s="78">
        <f t="shared" si="5"/>
        <v>125.2560948275862</v>
      </c>
      <c r="H61" s="59">
        <f>E61-D61</f>
        <v>29.297069999999991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0.05</v>
      </c>
      <c r="F62" s="110"/>
      <c r="G62" s="102">
        <f>E62/D62*100</f>
        <v>1.25</v>
      </c>
      <c r="H62" s="102">
        <f t="shared" si="4"/>
        <v>-3.95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>
        <v>0.05</v>
      </c>
      <c r="F63" s="234"/>
      <c r="G63" s="102">
        <f>E63/D63*100</f>
        <v>1.25</v>
      </c>
      <c r="H63" s="109">
        <f t="shared" si="4"/>
        <v>-3.95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2.5</v>
      </c>
      <c r="F64" s="97"/>
      <c r="G64" s="109"/>
      <c r="H64" s="109">
        <f t="shared" si="4"/>
        <v>-0.5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>
        <v>2.5</v>
      </c>
      <c r="F65" s="97"/>
      <c r="G65" s="109">
        <f>E65/D65*100</f>
        <v>83.333333333333343</v>
      </c>
      <c r="H65" s="235">
        <f t="shared" si="4"/>
        <v>-0.5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-2.85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0.15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>
        <v>0.15</v>
      </c>
      <c r="F73" s="97"/>
      <c r="G73" s="109">
        <f>E73/D73*100</f>
        <v>7.5</v>
      </c>
      <c r="H73" s="109">
        <f>E73-D73</f>
        <v>-1.85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11.75</v>
      </c>
      <c r="F78" s="97"/>
      <c r="G78" s="109">
        <f t="shared" si="7"/>
        <v>61.842105263157897</v>
      </c>
      <c r="H78" s="109">
        <f t="shared" si="8"/>
        <v>-7.25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11.75</v>
      </c>
      <c r="F79" s="97"/>
      <c r="G79" s="109">
        <f t="shared" si="7"/>
        <v>61.842105263157897</v>
      </c>
      <c r="H79" s="109">
        <f t="shared" si="8"/>
        <v>-7.25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126.84707</v>
      </c>
      <c r="F80" s="97">
        <f t="shared" si="9"/>
        <v>0</v>
      </c>
      <c r="G80" s="109">
        <f t="shared" si="7"/>
        <v>453.02525000000003</v>
      </c>
      <c r="H80" s="109">
        <f t="shared" si="8"/>
        <v>98.847070000000002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124.49207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2.355</v>
      </c>
      <c r="F82" s="108"/>
      <c r="G82" s="109">
        <f t="shared" si="7"/>
        <v>78.5</v>
      </c>
      <c r="H82" s="99">
        <f t="shared" si="8"/>
        <v>-0.64500000000000002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304.15354000000002</v>
      </c>
      <c r="F83" s="91">
        <f t="shared" si="10"/>
        <v>693.56992000000002</v>
      </c>
      <c r="G83" s="78">
        <f>E83/D83*100</f>
        <v>58.334012274645197</v>
      </c>
      <c r="H83" s="59">
        <f t="shared" si="4"/>
        <v>-217.24645999999996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>
        <v>-78.637879999999996</v>
      </c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>
        <v>56.753540000000001</v>
      </c>
      <c r="F86" s="36">
        <v>107.92941999999999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652.93595000000005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435611.28135</v>
      </c>
      <c r="E88" s="59">
        <f>E89+E131+E133</f>
        <v>136328.27575999999</v>
      </c>
      <c r="F88" s="59">
        <f>F89+F131+F133</f>
        <v>123493.71686999999</v>
      </c>
      <c r="G88" s="14">
        <f t="shared" si="11"/>
        <v>31.295855180220755</v>
      </c>
      <c r="H88" s="15">
        <f t="shared" si="4"/>
        <v>-299283.00559000002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435489.54</v>
      </c>
      <c r="E89" s="148">
        <f>E90+E93+E110</f>
        <v>136328.27575999999</v>
      </c>
      <c r="F89" s="148">
        <f>F90+F93+F110</f>
        <v>123393.71686999999</v>
      </c>
      <c r="G89" s="14">
        <f t="shared" si="11"/>
        <v>31.304603954437116</v>
      </c>
      <c r="H89" s="15">
        <f t="shared" si="4"/>
        <v>-299161.26423999999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63694.9</v>
      </c>
      <c r="F90" s="59">
        <f>F91+F92</f>
        <v>63501</v>
      </c>
      <c r="G90" s="14">
        <f t="shared" si="11"/>
        <v>41.327584640739154</v>
      </c>
      <c r="H90" s="15">
        <f t="shared" si="4"/>
        <v>-90427.1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63694.9</v>
      </c>
      <c r="F91" s="152">
        <v>63501</v>
      </c>
      <c r="G91" s="25">
        <f t="shared" si="11"/>
        <v>41.327584640739154</v>
      </c>
      <c r="H91" s="25">
        <f t="shared" si="4"/>
        <v>-90427.1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103705.04000000001</v>
      </c>
      <c r="E93" s="59">
        <f t="shared" ref="E93:F93" si="12">E95+E100+E94+E96+E98+E99</f>
        <v>13106.966399999999</v>
      </c>
      <c r="F93" s="59">
        <f t="shared" si="12"/>
        <v>5588.5210200000001</v>
      </c>
      <c r="G93" s="14">
        <f t="shared" si="11"/>
        <v>12.638697598496657</v>
      </c>
      <c r="H93" s="15">
        <f t="shared" si="4"/>
        <v>-90598.073600000003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>
        <v>792.42972999999995</v>
      </c>
      <c r="F94" s="157">
        <v>839.1</v>
      </c>
      <c r="G94" s="25">
        <f t="shared" si="11"/>
        <v>26.923172289606899</v>
      </c>
      <c r="H94" s="25">
        <f t="shared" si="4"/>
        <v>-2150.8702700000003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9919.7000000000007</v>
      </c>
      <c r="E99" s="114"/>
      <c r="F99" s="137"/>
      <c r="G99" s="103">
        <f>E99/D99*100</f>
        <v>0</v>
      </c>
      <c r="H99" s="103">
        <f t="shared" si="4"/>
        <v>-9919.7000000000007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83549.200000000012</v>
      </c>
      <c r="E100" s="59">
        <f t="shared" ref="E100:F100" si="13">E101+E102+E103+E104+E106+E107+E108+E109</f>
        <v>12314.53667</v>
      </c>
      <c r="F100" s="59">
        <f t="shared" si="13"/>
        <v>4749.4210199999998</v>
      </c>
      <c r="G100" s="14">
        <f t="shared" ref="G100:G107" si="14">E100/D100*100</f>
        <v>14.739263416047068</v>
      </c>
      <c r="H100" s="15">
        <f t="shared" si="4"/>
        <v>-71234.66333000001</v>
      </c>
    </row>
    <row r="101" spans="1:8" ht="14.25" customHeight="1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>
        <v>129.11546999999999</v>
      </c>
      <c r="F101" s="152">
        <v>243.10202000000001</v>
      </c>
      <c r="G101" s="25">
        <f t="shared" si="14"/>
        <v>13.041966666666665</v>
      </c>
      <c r="H101" s="25">
        <f t="shared" si="4"/>
        <v>-860.88453000000004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1572.8</v>
      </c>
      <c r="E102" s="169">
        <v>781.74</v>
      </c>
      <c r="F102" s="108">
        <v>916.79200000000003</v>
      </c>
      <c r="G102" s="30">
        <f t="shared" si="14"/>
        <v>49.703713123092577</v>
      </c>
      <c r="H102" s="103">
        <f t="shared" si="4"/>
        <v>-791.06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1050.8</v>
      </c>
      <c r="E103" s="169">
        <v>320</v>
      </c>
      <c r="F103" s="108"/>
      <c r="G103" s="30">
        <f t="shared" si="14"/>
        <v>30.452988199467075</v>
      </c>
      <c r="H103" s="103">
        <f t="shared" si="4"/>
        <v>-730.8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/>
      <c r="E107" s="109"/>
      <c r="F107" s="97">
        <v>3589.527</v>
      </c>
      <c r="G107" s="30" t="e">
        <f t="shared" si="14"/>
        <v>#DIV/0!</v>
      </c>
      <c r="H107" s="103">
        <f t="shared" si="4"/>
        <v>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1055.8812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>
        <v>10027.799999999999</v>
      </c>
      <c r="F109" s="171"/>
      <c r="G109" s="38"/>
      <c r="H109" s="103">
        <f t="shared" si="4"/>
        <v>-62832.800000000003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177662.49999999997</v>
      </c>
      <c r="E110" s="59">
        <f>E111+E122+E124+E126+E127+E128+E129+E125+E123</f>
        <v>59526.409360000005</v>
      </c>
      <c r="F110" s="59">
        <f>F111+F122+F124+F126+F127+F128+F129+F125+F123</f>
        <v>54304.195849999989</v>
      </c>
      <c r="G110" s="14">
        <f>E110/D110*100</f>
        <v>33.505331378315631</v>
      </c>
      <c r="H110" s="15">
        <f t="shared" si="4"/>
        <v>-118136.09063999997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132947.9</v>
      </c>
      <c r="E111" s="172">
        <f>E114+E118+E113+E112+E115+E119+E116+E117+E120+E121</f>
        <v>42818.934699999998</v>
      </c>
      <c r="F111" s="172">
        <f>F114+F118+F113+F112+F115+F119+F116+F117+F120+F121</f>
        <v>41461.517999999996</v>
      </c>
      <c r="G111" s="14">
        <f>E111/D111*100</f>
        <v>32.207304289875957</v>
      </c>
      <c r="H111" s="15">
        <f t="shared" si="4"/>
        <v>-90128.965299999996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90.8</v>
      </c>
      <c r="E112" s="173"/>
      <c r="F112" s="152"/>
      <c r="G112" s="25">
        <f>E112/D112*100</f>
        <v>0</v>
      </c>
      <c r="H112" s="25">
        <f t="shared" si="4"/>
        <v>-90.8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32695</v>
      </c>
      <c r="F114" s="97">
        <v>32434</v>
      </c>
      <c r="G114" s="30">
        <f t="shared" si="15"/>
        <v>33.87342249518499</v>
      </c>
      <c r="H114" s="103">
        <f t="shared" si="16"/>
        <v>-63826.100000000006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5384</v>
      </c>
      <c r="F115" s="97">
        <v>5107</v>
      </c>
      <c r="G115" s="30">
        <f t="shared" si="15"/>
        <v>32.83327235028662</v>
      </c>
      <c r="H115" s="103">
        <f t="shared" si="16"/>
        <v>-11014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3666.1</v>
      </c>
      <c r="F120" s="108">
        <v>3920.518</v>
      </c>
      <c r="G120" s="30">
        <f t="shared" si="15"/>
        <v>34.666628842680588</v>
      </c>
      <c r="H120" s="103">
        <f t="shared" si="16"/>
        <v>-6909.1999999999989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>
        <v>1048.4047</v>
      </c>
      <c r="F121" s="137"/>
      <c r="G121" s="37">
        <f t="shared" si="15"/>
        <v>18.379844322504866</v>
      </c>
      <c r="H121" s="37">
        <f t="shared" si="16"/>
        <v>-4655.6953000000003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1342.1</v>
      </c>
      <c r="E122" s="141">
        <v>370.47</v>
      </c>
      <c r="F122" s="110">
        <v>380</v>
      </c>
      <c r="G122" s="103">
        <f t="shared" si="15"/>
        <v>27.603755308844352</v>
      </c>
      <c r="H122" s="103">
        <f t="shared" si="16"/>
        <v>-971.62999999999988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>
        <v>1211.3</v>
      </c>
      <c r="F123" s="97"/>
      <c r="G123" s="30">
        <f t="shared" si="15"/>
        <v>100</v>
      </c>
      <c r="H123" s="103">
        <f t="shared" si="16"/>
        <v>0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783.55</v>
      </c>
      <c r="F124" s="110">
        <v>764.45</v>
      </c>
      <c r="G124" s="30">
        <f t="shared" si="15"/>
        <v>50</v>
      </c>
      <c r="H124" s="103">
        <f t="shared" si="16"/>
        <v>-783.55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185.95638</v>
      </c>
      <c r="F127" s="97">
        <v>241.95641000000001</v>
      </c>
      <c r="G127" s="30">
        <f t="shared" si="15"/>
        <v>30.310738386308067</v>
      </c>
      <c r="H127" s="103">
        <f t="shared" si="16"/>
        <v>-427.54362000000003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441.19828000000001</v>
      </c>
      <c r="F128" s="97">
        <v>389.99849</v>
      </c>
      <c r="G128" s="30">
        <f t="shared" si="15"/>
        <v>30.027787381746414</v>
      </c>
      <c r="H128" s="103">
        <f t="shared" si="16"/>
        <v>-1028.1017199999999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13715</v>
      </c>
      <c r="F129" s="176">
        <f>F130</f>
        <v>11047</v>
      </c>
      <c r="G129" s="14">
        <f>E129/D129*100</f>
        <v>35.84777437988447</v>
      </c>
      <c r="H129" s="15">
        <f>E129-D129</f>
        <v>-24544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13715</v>
      </c>
      <c r="F130" s="181">
        <v>11047</v>
      </c>
      <c r="G130" s="182">
        <f>E130/D130*100</f>
        <v>35.84777437988447</v>
      </c>
      <c r="H130" s="182">
        <f>E130-D130</f>
        <v>-24544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570215.29312000005</v>
      </c>
      <c r="E139" s="172">
        <f>E8+E88</f>
        <v>182574.42228999999</v>
      </c>
      <c r="F139" s="172">
        <f>F8+F88</f>
        <v>173343.95087</v>
      </c>
      <c r="G139" s="14">
        <f>E139/D139*100</f>
        <v>32.018506780311448</v>
      </c>
      <c r="H139" s="15">
        <f>E139-D139</f>
        <v>-387640.87083000003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0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277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278</v>
      </c>
      <c r="F5" s="340" t="s">
        <v>279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C9+C20+C32+C50+C64+C86+C38+C29+C14+C59</f>
        <v>131994.74546999999</v>
      </c>
      <c r="D8" s="14">
        <f>D9+D20+D32+D50+D64+D86+D38+D29+D14+D59</f>
        <v>134604.01176999998</v>
      </c>
      <c r="E8" s="14">
        <f>E9+E20+E32+E50+E64+E86+E38+E29+E14+E59+E56</f>
        <v>52251.433669999999</v>
      </c>
      <c r="F8" s="14">
        <f>F9+F20+F32+F50+F64+F86+F38+F29+F14+F59</f>
        <v>58270.074699999997</v>
      </c>
      <c r="G8" s="14">
        <f t="shared" ref="G8:G26" si="0">E8/D8*100</f>
        <v>38.818630279224408</v>
      </c>
      <c r="H8" s="15">
        <f t="shared" ref="H8:H41" si="1">E8-D8</f>
        <v>-82352.578099999984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25183.610929999999</v>
      </c>
      <c r="F9" s="266">
        <f>F10</f>
        <v>28364.430539999998</v>
      </c>
      <c r="G9" s="14">
        <f t="shared" si="0"/>
        <v>38.331222397077134</v>
      </c>
      <c r="H9" s="15">
        <f t="shared" si="1"/>
        <v>-40516.383369999996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25183.610929999999</v>
      </c>
      <c r="F10" s="23">
        <f>F11+F12+F13</f>
        <v>28364.430539999998</v>
      </c>
      <c r="G10" s="24">
        <f t="shared" si="0"/>
        <v>38.331222397077134</v>
      </c>
      <c r="H10" s="25">
        <f t="shared" si="1"/>
        <v>-40516.383369999996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25012.383900000001</v>
      </c>
      <c r="F11" s="97">
        <v>28268.135040000001</v>
      </c>
      <c r="G11" s="30">
        <f t="shared" si="0"/>
        <v>38.376681734796335</v>
      </c>
      <c r="H11" s="30">
        <f t="shared" si="1"/>
        <v>-40163.610399999998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35.098860000000002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165.12357</v>
      </c>
      <c r="F13" s="36">
        <v>61.196640000000002</v>
      </c>
      <c r="G13" s="37">
        <f t="shared" si="0"/>
        <v>66.582084677419346</v>
      </c>
      <c r="H13" s="38">
        <f t="shared" si="1"/>
        <v>-82.876429999999999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3482.6212299999997</v>
      </c>
      <c r="F14" s="42">
        <f>F15</f>
        <v>3858.6153900000008</v>
      </c>
      <c r="G14" s="43">
        <f t="shared" si="0"/>
        <v>34.65783504112342</v>
      </c>
      <c r="H14" s="15">
        <f t="shared" si="1"/>
        <v>-6565.9615100000001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3482.6212299999997</v>
      </c>
      <c r="F15" s="46">
        <f>F16+F17+F18+F19</f>
        <v>3858.6153900000008</v>
      </c>
      <c r="G15" s="25">
        <f t="shared" si="0"/>
        <v>34.65783504112342</v>
      </c>
      <c r="H15" s="25">
        <f t="shared" si="1"/>
        <v>-6565.9615100000001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1637.9206300000001</v>
      </c>
      <c r="F16" s="50">
        <v>1743.15497</v>
      </c>
      <c r="G16" s="30">
        <f t="shared" si="0"/>
        <v>35.571308202353045</v>
      </c>
      <c r="H16" s="51">
        <f t="shared" si="1"/>
        <v>-2966.6910999999996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10.43078</v>
      </c>
      <c r="F17" s="50">
        <v>13.095280000000001</v>
      </c>
      <c r="G17" s="30">
        <f t="shared" si="0"/>
        <v>43.978922053084453</v>
      </c>
      <c r="H17" s="51">
        <f t="shared" si="1"/>
        <v>-13.286900000000001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2177.4497299999998</v>
      </c>
      <c r="F18" s="50">
        <v>2419.3735700000002</v>
      </c>
      <c r="G18" s="103">
        <f t="shared" si="0"/>
        <v>36.203410088146939</v>
      </c>
      <c r="H18" s="51">
        <f t="shared" si="1"/>
        <v>-3837.0382000000004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-343.17991000000001</v>
      </c>
      <c r="F19" s="57">
        <v>-317.00842999999998</v>
      </c>
      <c r="G19" s="101">
        <f t="shared" si="0"/>
        <v>57.751586662910569</v>
      </c>
      <c r="H19" s="51">
        <f t="shared" si="1"/>
        <v>251.05468999999999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16614.219380000002</v>
      </c>
      <c r="F20" s="58">
        <f>F21+F25+F26+F28+F27</f>
        <v>16887.867629999997</v>
      </c>
      <c r="G20" s="59">
        <f t="shared" si="0"/>
        <v>66.726894571573339</v>
      </c>
      <c r="H20" s="15">
        <f t="shared" si="1"/>
        <v>-8284.6156199999969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13044.42049</v>
      </c>
      <c r="F21" s="102">
        <f>F22+F23+F24</f>
        <v>12510.473649999998</v>
      </c>
      <c r="G21" s="103">
        <f t="shared" si="0"/>
        <v>68.338330312238057</v>
      </c>
      <c r="H21" s="25">
        <f t="shared" si="1"/>
        <v>-6043.5795099999996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11303.948200000001</v>
      </c>
      <c r="F22" s="50">
        <v>9057.6952399999991</v>
      </c>
      <c r="G22" s="30">
        <f t="shared" si="0"/>
        <v>83.013499302342666</v>
      </c>
      <c r="H22" s="30">
        <f t="shared" si="1"/>
        <v>-2313.0517999999993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1740.4722899999999</v>
      </c>
      <c r="F23" s="50">
        <v>3457.8960400000001</v>
      </c>
      <c r="G23" s="30">
        <f t="shared" si="0"/>
        <v>31.812690367391699</v>
      </c>
      <c r="H23" s="30">
        <f t="shared" si="1"/>
        <v>-3730.5277100000003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662.35526000000004</v>
      </c>
      <c r="F25" s="108">
        <v>504.13315999999998</v>
      </c>
      <c r="G25" s="30">
        <f t="shared" si="0"/>
        <v>130.90024901185771</v>
      </c>
      <c r="H25" s="30">
        <f t="shared" si="1"/>
        <v>156.35526000000004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2638.99503</v>
      </c>
      <c r="F26" s="72">
        <v>3550.8489500000001</v>
      </c>
      <c r="G26" s="30">
        <f t="shared" si="0"/>
        <v>59.076445377690376</v>
      </c>
      <c r="H26" s="30">
        <f t="shared" si="1"/>
        <v>-1828.08997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268.4486</v>
      </c>
      <c r="F28" s="36">
        <v>322.41187000000002</v>
      </c>
      <c r="G28" s="100">
        <f t="shared" ref="G28:G41" si="2">E28/D28*100</f>
        <v>32.043998806326471</v>
      </c>
      <c r="H28" s="30">
        <f t="shared" si="1"/>
        <v>-569.30140000000006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2091.9766800000002</v>
      </c>
      <c r="F29" s="14">
        <f>F30+F31</f>
        <v>2373.85583</v>
      </c>
      <c r="G29" s="80">
        <f t="shared" si="2"/>
        <v>20.7114790357389</v>
      </c>
      <c r="H29" s="15">
        <f t="shared" si="1"/>
        <v>-8008.5896600000015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61.62189</v>
      </c>
      <c r="F30" s="81">
        <v>139.32706999999999</v>
      </c>
      <c r="G30" s="25">
        <f t="shared" si="2"/>
        <v>7.7582123169488826</v>
      </c>
      <c r="H30" s="25">
        <f t="shared" si="1"/>
        <v>-732.65760999999998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2030.3547900000001</v>
      </c>
      <c r="F31" s="108">
        <v>2234.5287600000001</v>
      </c>
      <c r="G31" s="38">
        <f t="shared" si="2"/>
        <v>21.817023533738404</v>
      </c>
      <c r="H31" s="38">
        <f t="shared" si="1"/>
        <v>-7275.9320500000003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872.36735999999996</v>
      </c>
      <c r="F32" s="14">
        <f>F33+F35+F37+F36</f>
        <v>1069.69011</v>
      </c>
      <c r="G32" s="59">
        <f t="shared" si="2"/>
        <v>43.699211541351502</v>
      </c>
      <c r="H32" s="15">
        <f t="shared" si="1"/>
        <v>-1123.93264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596.88901999999996</v>
      </c>
      <c r="F33" s="32">
        <f>F34</f>
        <v>552.89910999999995</v>
      </c>
      <c r="G33" s="103">
        <f t="shared" si="2"/>
        <v>56.427398373983742</v>
      </c>
      <c r="H33" s="25">
        <f t="shared" si="1"/>
        <v>-460.91098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596.88901999999996</v>
      </c>
      <c r="F34" s="108">
        <v>552.89910999999995</v>
      </c>
      <c r="G34" s="103">
        <f t="shared" si="2"/>
        <v>56.427398373983742</v>
      </c>
      <c r="H34" s="30">
        <f t="shared" si="1"/>
        <v>-460.91098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12.48</v>
      </c>
      <c r="F35" s="72">
        <v>40.67</v>
      </c>
      <c r="G35" s="103">
        <f t="shared" si="2"/>
        <v>9.9442231075697212</v>
      </c>
      <c r="H35" s="30">
        <f t="shared" si="1"/>
        <v>-113.02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41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262.99833999999998</v>
      </c>
      <c r="F37" s="36">
        <v>435.12099999999998</v>
      </c>
      <c r="G37" s="103">
        <f t="shared" si="2"/>
        <v>34.834217218543046</v>
      </c>
      <c r="H37" s="101">
        <f t="shared" si="1"/>
        <v>-492.00166000000002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20742.440389999996</v>
      </c>
      <c r="E38" s="92">
        <f>E39+E47+E48</f>
        <v>2758.2213399999996</v>
      </c>
      <c r="F38" s="91">
        <f>F39+F47+F48+F46</f>
        <v>3656.48162</v>
      </c>
      <c r="G38" s="14">
        <f t="shared" si="2"/>
        <v>13.29747748162626</v>
      </c>
      <c r="H38" s="15">
        <f t="shared" si="1"/>
        <v>-17984.219049999996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19711.480389999997</v>
      </c>
      <c r="E39" s="110">
        <f>E40+E42+E44+E46</f>
        <v>2504.2994799999997</v>
      </c>
      <c r="F39" s="102">
        <f>F40+F42+F44</f>
        <v>3265.56783</v>
      </c>
      <c r="G39" s="24">
        <f t="shared" si="2"/>
        <v>12.704776254504344</v>
      </c>
      <c r="H39" s="24">
        <f t="shared" si="1"/>
        <v>-17207.180909999995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1046.0722599999999</v>
      </c>
      <c r="F40" s="109">
        <f>F41</f>
        <v>1819.26127</v>
      </c>
      <c r="G40" s="30">
        <f t="shared" si="2"/>
        <v>12.734770583007682</v>
      </c>
      <c r="H40" s="30">
        <f t="shared" si="1"/>
        <v>-7168.2277399999994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1046.0722599999999</v>
      </c>
      <c r="F41" s="99">
        <v>1819.26127</v>
      </c>
      <c r="G41" s="100">
        <f t="shared" si="2"/>
        <v>12.734770583007682</v>
      </c>
      <c r="H41" s="101">
        <f t="shared" si="1"/>
        <v>-7168.2277399999994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11166.883390000001</v>
      </c>
      <c r="E42" s="109">
        <f>E43</f>
        <v>1274.8397299999999</v>
      </c>
      <c r="F42" s="99">
        <f>F43</f>
        <v>1369.9351200000001</v>
      </c>
      <c r="G42" s="97">
        <f>G43</f>
        <v>11.416253626697895</v>
      </c>
      <c r="H42" s="109">
        <f>E42-D42</f>
        <v>-9892.0436600000012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11166.883390000001</v>
      </c>
      <c r="E43" s="109">
        <v>1274.8397299999999</v>
      </c>
      <c r="F43" s="109">
        <v>1369.9351200000001</v>
      </c>
      <c r="G43" s="97">
        <f>E43/D43*100</f>
        <v>11.416253626697895</v>
      </c>
      <c r="H43" s="109">
        <f>E43-D43</f>
        <v>-9892.0436600000012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139.57549</v>
      </c>
      <c r="F44" s="99">
        <f>F45</f>
        <v>76.371440000000007</v>
      </c>
      <c r="G44" s="97">
        <f>G45</f>
        <v>42.25757121620844</v>
      </c>
      <c r="H44" s="99">
        <f>E44-D44</f>
        <v>-190.72151000000002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139.57549</v>
      </c>
      <c r="F45" s="99">
        <v>76.371440000000007</v>
      </c>
      <c r="G45" s="97">
        <f>E45/D45*100</f>
        <v>42.25757121620844</v>
      </c>
      <c r="H45" s="109">
        <f>H44</f>
        <v>-190.72151000000002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43.811999999999998</v>
      </c>
      <c r="F46" s="99">
        <v>60.84928</v>
      </c>
      <c r="G46" s="100">
        <f t="shared" ref="G46:G52" si="3">E46/D46*100</f>
        <v>24.168404329262238</v>
      </c>
      <c r="H46" s="100">
        <f t="shared" ref="H46:H115" si="4">E46-D46</f>
        <v>-137.46600000000001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143.49759</v>
      </c>
      <c r="F47" s="114">
        <v>167.51503</v>
      </c>
      <c r="G47" s="100">
        <f t="shared" si="3"/>
        <v>25.555751654473308</v>
      </c>
      <c r="H47" s="100">
        <f t="shared" si="4"/>
        <v>-418.01041000000004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110.42427000000001</v>
      </c>
      <c r="F48" s="14">
        <f>F49</f>
        <v>162.54947999999999</v>
      </c>
      <c r="G48" s="14">
        <f t="shared" si="3"/>
        <v>38.318609590039351</v>
      </c>
      <c r="H48" s="15">
        <f t="shared" si="4"/>
        <v>-177.74972999999997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110.42427000000001</v>
      </c>
      <c r="F49" s="119">
        <v>162.54947999999999</v>
      </c>
      <c r="G49" s="101">
        <f t="shared" si="3"/>
        <v>38.318609590039351</v>
      </c>
      <c r="H49" s="38">
        <f t="shared" si="4"/>
        <v>-177.74972999999997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46.549029999999995</v>
      </c>
      <c r="F50" s="120">
        <f>+F51</f>
        <v>143.00872000000001</v>
      </c>
      <c r="G50" s="14">
        <f t="shared" si="3"/>
        <v>40.165523370695375</v>
      </c>
      <c r="H50" s="15">
        <f t="shared" si="4"/>
        <v>-69.343970000000013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46.549029999999995</v>
      </c>
      <c r="F51" s="31">
        <f>F52+F53+F54+F55</f>
        <v>143.00872000000001</v>
      </c>
      <c r="G51" s="25">
        <f t="shared" si="3"/>
        <v>40.165523370695375</v>
      </c>
      <c r="H51" s="25">
        <f t="shared" si="4"/>
        <v>-69.343970000000013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36.82931</v>
      </c>
      <c r="F52" s="50">
        <v>21.844899999999999</v>
      </c>
      <c r="G52" s="30">
        <f t="shared" si="3"/>
        <v>426.41322218362853</v>
      </c>
      <c r="H52" s="103">
        <f t="shared" si="4"/>
        <v>28.192309999999999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9.4667499999999993</v>
      </c>
      <c r="F54" s="50">
        <v>26.763999999999999</v>
      </c>
      <c r="G54" s="30">
        <f t="shared" ref="G54:G64" si="5">E54/D54*100</f>
        <v>8.826312747072425</v>
      </c>
      <c r="H54" s="30">
        <f t="shared" si="4"/>
        <v>-97.789249999999996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0.25296999999999997</v>
      </c>
      <c r="F55" s="50">
        <v>94.399820000000005</v>
      </c>
      <c r="G55" s="103" t="e">
        <f t="shared" si="5"/>
        <v>#DIV/0!</v>
      </c>
      <c r="H55" s="30">
        <f t="shared" si="4"/>
        <v>0.25296999999999997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/>
      <c r="E56" s="270">
        <f>E57</f>
        <v>10.89409</v>
      </c>
      <c r="F56" s="269"/>
      <c r="G56" s="270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/>
      <c r="E57" s="102">
        <f>E58</f>
        <v>10.89409</v>
      </c>
      <c r="F57" s="110"/>
      <c r="G57" s="102"/>
      <c r="H57" s="102"/>
    </row>
    <row r="58" spans="1:9" s="107" customFormat="1" ht="12.75" thickBot="1" x14ac:dyDescent="0.25">
      <c r="A58" s="274" t="s">
        <v>284</v>
      </c>
      <c r="B58" s="275" t="s">
        <v>285</v>
      </c>
      <c r="C58" s="137"/>
      <c r="D58" s="137"/>
      <c r="E58" s="114">
        <v>10.89409</v>
      </c>
      <c r="F58" s="137"/>
      <c r="G58" s="114"/>
      <c r="H58" s="114"/>
    </row>
    <row r="59" spans="1:9" s="52" customFormat="1" ht="12.75" thickBot="1" x14ac:dyDescent="0.25">
      <c r="A59" s="124" t="s">
        <v>85</v>
      </c>
      <c r="B59" s="125" t="s">
        <v>86</v>
      </c>
      <c r="C59" s="41">
        <f>C60+C61+C62+C63</f>
        <v>239</v>
      </c>
      <c r="D59" s="41">
        <f>D60+D61+D62+D63</f>
        <v>364</v>
      </c>
      <c r="E59" s="41">
        <f>E60+E61+E62+E63</f>
        <v>687.59316999999999</v>
      </c>
      <c r="F59" s="41">
        <f>F60+F61+F62+F63</f>
        <v>255.48546000000002</v>
      </c>
      <c r="G59" s="14">
        <f t="shared" si="5"/>
        <v>188.89922252747255</v>
      </c>
      <c r="H59" s="15">
        <f t="shared" si="4"/>
        <v>323.59316999999999</v>
      </c>
    </row>
    <row r="60" spans="1:9" s="52" customFormat="1" ht="24" x14ac:dyDescent="0.2">
      <c r="A60" s="126" t="s">
        <v>87</v>
      </c>
      <c r="B60" s="127" t="s">
        <v>88</v>
      </c>
      <c r="C60" s="128"/>
      <c r="D60" s="128"/>
      <c r="E60" s="128"/>
      <c r="F60" s="129">
        <v>8.6818000000000008</v>
      </c>
      <c r="G60" s="24" t="e">
        <f t="shared" si="5"/>
        <v>#DIV/0!</v>
      </c>
      <c r="H60" s="25">
        <f t="shared" si="4"/>
        <v>0</v>
      </c>
    </row>
    <row r="61" spans="1:9" s="52" customFormat="1" ht="24" x14ac:dyDescent="0.2">
      <c r="A61" s="65" t="s">
        <v>257</v>
      </c>
      <c r="B61" s="130" t="s">
        <v>88</v>
      </c>
      <c r="C61" s="131"/>
      <c r="D61" s="131"/>
      <c r="E61" s="109"/>
      <c r="F61" s="97">
        <v>132.30000000000001</v>
      </c>
      <c r="G61" s="30" t="e">
        <f t="shared" si="5"/>
        <v>#DIV/0!</v>
      </c>
      <c r="H61" s="30">
        <f t="shared" si="4"/>
        <v>0</v>
      </c>
    </row>
    <row r="62" spans="1:9" ht="36" x14ac:dyDescent="0.2">
      <c r="A62" s="132" t="s">
        <v>272</v>
      </c>
      <c r="B62" s="133" t="s">
        <v>273</v>
      </c>
      <c r="C62" s="134"/>
      <c r="D62" s="134">
        <v>125</v>
      </c>
      <c r="E62" s="31">
        <v>631.50062000000003</v>
      </c>
      <c r="F62" s="32">
        <v>80.003380000000007</v>
      </c>
      <c r="G62" s="30">
        <f t="shared" si="5"/>
        <v>505.20049600000004</v>
      </c>
      <c r="H62" s="30">
        <f t="shared" si="4"/>
        <v>506.50062000000003</v>
      </c>
    </row>
    <row r="63" spans="1:9" s="139" customFormat="1" ht="36.75" thickBot="1" x14ac:dyDescent="0.25">
      <c r="A63" s="135" t="s">
        <v>91</v>
      </c>
      <c r="B63" s="136" t="s">
        <v>92</v>
      </c>
      <c r="C63" s="137">
        <v>239</v>
      </c>
      <c r="D63" s="137">
        <v>239</v>
      </c>
      <c r="E63" s="114">
        <v>56.092550000000003</v>
      </c>
      <c r="F63" s="114">
        <v>34.500279999999997</v>
      </c>
      <c r="G63" s="101">
        <f t="shared" si="5"/>
        <v>23.469686192468618</v>
      </c>
      <c r="H63" s="103">
        <f t="shared" si="4"/>
        <v>-182.90744999999998</v>
      </c>
      <c r="I63" s="138"/>
    </row>
    <row r="64" spans="1:9" ht="12.75" thickBot="1" x14ac:dyDescent="0.25">
      <c r="A64" s="12" t="s">
        <v>93</v>
      </c>
      <c r="B64" s="84" t="s">
        <v>94</v>
      </c>
      <c r="C64" s="92">
        <f>C65+C67+C69+C71+C73+C75+C77+C79+C81+C83</f>
        <v>88</v>
      </c>
      <c r="D64" s="92">
        <f>D65+D67+D69+D71+D73+D75+D77+D79+D81+D83</f>
        <v>116</v>
      </c>
      <c r="E64" s="92">
        <f>E65+E67+E69+E71+E73+E75+E77+E79+E81+E83</f>
        <v>199.22692000000001</v>
      </c>
      <c r="F64" s="91">
        <v>868.06695999999999</v>
      </c>
      <c r="G64" s="78">
        <f t="shared" si="5"/>
        <v>171.74734482758623</v>
      </c>
      <c r="H64" s="59">
        <f>E64-D64</f>
        <v>83.226920000000007</v>
      </c>
    </row>
    <row r="65" spans="1:8" s="10" customFormat="1" ht="36" x14ac:dyDescent="0.2">
      <c r="A65" s="224" t="s">
        <v>171</v>
      </c>
      <c r="B65" s="225" t="s">
        <v>172</v>
      </c>
      <c r="C65" s="110">
        <f>C66</f>
        <v>4</v>
      </c>
      <c r="D65" s="110">
        <f>D66</f>
        <v>4</v>
      </c>
      <c r="E65" s="110">
        <f t="shared" ref="E65" si="6">E66</f>
        <v>0.35</v>
      </c>
      <c r="F65" s="110"/>
      <c r="G65" s="102">
        <f>E65/D65*100</f>
        <v>8.75</v>
      </c>
      <c r="H65" s="102">
        <f t="shared" si="4"/>
        <v>-3.65</v>
      </c>
    </row>
    <row r="66" spans="1:8" ht="48" x14ac:dyDescent="0.2">
      <c r="A66" s="226" t="s">
        <v>173</v>
      </c>
      <c r="B66" s="227" t="s">
        <v>174</v>
      </c>
      <c r="C66" s="110">
        <v>4</v>
      </c>
      <c r="D66" s="110">
        <v>4</v>
      </c>
      <c r="E66" s="102">
        <v>0.35</v>
      </c>
      <c r="F66" s="234"/>
      <c r="G66" s="102">
        <f>E66/D66*100</f>
        <v>8.75</v>
      </c>
      <c r="H66" s="109">
        <f t="shared" si="4"/>
        <v>-3.65</v>
      </c>
    </row>
    <row r="67" spans="1:8" ht="48" x14ac:dyDescent="0.2">
      <c r="A67" s="224" t="s">
        <v>245</v>
      </c>
      <c r="B67" s="228" t="s">
        <v>175</v>
      </c>
      <c r="C67" s="110">
        <f>C68</f>
        <v>3</v>
      </c>
      <c r="D67" s="110">
        <f>D68</f>
        <v>3</v>
      </c>
      <c r="E67" s="110">
        <f>E68</f>
        <v>17.5</v>
      </c>
      <c r="F67" s="97"/>
      <c r="G67" s="109"/>
      <c r="H67" s="109">
        <f t="shared" si="4"/>
        <v>14.5</v>
      </c>
    </row>
    <row r="68" spans="1:8" ht="60" x14ac:dyDescent="0.2">
      <c r="A68" s="226" t="s">
        <v>176</v>
      </c>
      <c r="B68" s="67" t="s">
        <v>177</v>
      </c>
      <c r="C68" s="110">
        <v>3</v>
      </c>
      <c r="D68" s="110">
        <v>3</v>
      </c>
      <c r="E68" s="102">
        <v>17.5</v>
      </c>
      <c r="F68" s="97"/>
      <c r="G68" s="109">
        <f>E68/D68*100</f>
        <v>583.33333333333326</v>
      </c>
      <c r="H68" s="235">
        <f t="shared" si="4"/>
        <v>14.5</v>
      </c>
    </row>
    <row r="69" spans="1:8" ht="36" x14ac:dyDescent="0.2">
      <c r="A69" s="224" t="s">
        <v>178</v>
      </c>
      <c r="B69" s="123" t="s">
        <v>179</v>
      </c>
      <c r="C69" s="110">
        <f>C70</f>
        <v>4</v>
      </c>
      <c r="D69" s="110">
        <f>D70</f>
        <v>4</v>
      </c>
      <c r="E69" s="110">
        <f>E70</f>
        <v>0</v>
      </c>
      <c r="F69" s="110"/>
      <c r="G69" s="102"/>
      <c r="H69" s="236"/>
    </row>
    <row r="70" spans="1:8" ht="48" x14ac:dyDescent="0.2">
      <c r="A70" s="226" t="s">
        <v>180</v>
      </c>
      <c r="B70" s="67" t="s">
        <v>181</v>
      </c>
      <c r="C70" s="110">
        <v>4</v>
      </c>
      <c r="D70" s="110">
        <v>4</v>
      </c>
      <c r="E70" s="102"/>
      <c r="F70" s="97"/>
      <c r="G70" s="109"/>
      <c r="H70" s="109"/>
    </row>
    <row r="71" spans="1:8" ht="36" x14ac:dyDescent="0.2">
      <c r="A71" s="224" t="s">
        <v>182</v>
      </c>
      <c r="B71" s="123" t="s">
        <v>183</v>
      </c>
      <c r="C71" s="110">
        <f>C72</f>
        <v>5</v>
      </c>
      <c r="D71" s="110">
        <f>D72</f>
        <v>5</v>
      </c>
      <c r="E71" s="110">
        <f>E72</f>
        <v>0</v>
      </c>
      <c r="F71" s="97"/>
      <c r="G71" s="109"/>
      <c r="H71" s="109"/>
    </row>
    <row r="72" spans="1:8" ht="48" x14ac:dyDescent="0.2">
      <c r="A72" s="226" t="s">
        <v>184</v>
      </c>
      <c r="B72" s="67" t="s">
        <v>185</v>
      </c>
      <c r="C72" s="110">
        <v>5</v>
      </c>
      <c r="D72" s="110">
        <v>5</v>
      </c>
      <c r="E72" s="102"/>
      <c r="F72" s="109"/>
      <c r="G72" s="109">
        <f>E72/D72*100</f>
        <v>0</v>
      </c>
      <c r="H72" s="109">
        <f>E72-D72</f>
        <v>-5</v>
      </c>
    </row>
    <row r="73" spans="1:8" ht="48" x14ac:dyDescent="0.2">
      <c r="A73" s="224" t="s">
        <v>186</v>
      </c>
      <c r="B73" s="123" t="s">
        <v>187</v>
      </c>
      <c r="C73" s="110">
        <f>C74</f>
        <v>3</v>
      </c>
      <c r="D73" s="110">
        <f>D74</f>
        <v>3</v>
      </c>
      <c r="E73" s="110">
        <f>E74</f>
        <v>1</v>
      </c>
      <c r="F73" s="97"/>
      <c r="G73" s="109">
        <f>E73/D73*100</f>
        <v>33.333333333333329</v>
      </c>
      <c r="H73" s="109">
        <f>E73-D73</f>
        <v>-2</v>
      </c>
    </row>
    <row r="74" spans="1:8" ht="60" x14ac:dyDescent="0.2">
      <c r="A74" s="226" t="s">
        <v>188</v>
      </c>
      <c r="B74" s="67" t="s">
        <v>189</v>
      </c>
      <c r="C74" s="110">
        <v>3</v>
      </c>
      <c r="D74" s="110">
        <v>3</v>
      </c>
      <c r="E74" s="102">
        <v>1</v>
      </c>
      <c r="F74" s="97"/>
      <c r="G74" s="109">
        <f>E74/D74*100</f>
        <v>33.333333333333329</v>
      </c>
      <c r="H74" s="109">
        <f>E75-D74</f>
        <v>-2.85</v>
      </c>
    </row>
    <row r="75" spans="1:8" ht="36" x14ac:dyDescent="0.2">
      <c r="A75" s="224" t="s">
        <v>190</v>
      </c>
      <c r="B75" s="123" t="s">
        <v>191</v>
      </c>
      <c r="C75" s="110">
        <f>C76</f>
        <v>2</v>
      </c>
      <c r="D75" s="110">
        <f>D76</f>
        <v>2</v>
      </c>
      <c r="E75" s="110">
        <f>E76</f>
        <v>0.15</v>
      </c>
      <c r="F75" s="110"/>
      <c r="G75" s="102"/>
      <c r="H75" s="109"/>
    </row>
    <row r="76" spans="1:8" ht="72" x14ac:dyDescent="0.2">
      <c r="A76" s="226" t="s">
        <v>192</v>
      </c>
      <c r="B76" s="67" t="s">
        <v>193</v>
      </c>
      <c r="C76" s="110">
        <v>2</v>
      </c>
      <c r="D76" s="110">
        <v>2</v>
      </c>
      <c r="E76" s="102">
        <v>0.15</v>
      </c>
      <c r="F76" s="97"/>
      <c r="G76" s="109">
        <f>E76/D76*100</f>
        <v>7.5</v>
      </c>
      <c r="H76" s="109">
        <f>E76-D76</f>
        <v>-1.85</v>
      </c>
    </row>
    <row r="77" spans="1:8" ht="36" x14ac:dyDescent="0.2">
      <c r="A77" s="224" t="s">
        <v>194</v>
      </c>
      <c r="B77" s="123" t="s">
        <v>195</v>
      </c>
      <c r="C77" s="110">
        <f>C78</f>
        <v>2</v>
      </c>
      <c r="D77" s="110">
        <f>D78</f>
        <v>2</v>
      </c>
      <c r="E77" s="110">
        <f>E78</f>
        <v>0.25</v>
      </c>
      <c r="F77" s="97"/>
      <c r="G77" s="109"/>
      <c r="H77" s="109">
        <f>E77-D77</f>
        <v>-1.75</v>
      </c>
    </row>
    <row r="78" spans="1:8" ht="48" x14ac:dyDescent="0.2">
      <c r="A78" s="226" t="s">
        <v>196</v>
      </c>
      <c r="B78" s="67" t="s">
        <v>197</v>
      </c>
      <c r="C78" s="110">
        <v>2</v>
      </c>
      <c r="D78" s="110">
        <v>2</v>
      </c>
      <c r="E78" s="102">
        <v>0.25</v>
      </c>
      <c r="F78" s="97"/>
      <c r="G78" s="109">
        <f>E78/D78*100</f>
        <v>12.5</v>
      </c>
      <c r="H78" s="237">
        <f>E78-D78</f>
        <v>-1.75</v>
      </c>
    </row>
    <row r="79" spans="1:8" ht="36" x14ac:dyDescent="0.2">
      <c r="A79" s="224" t="s">
        <v>198</v>
      </c>
      <c r="B79" s="123" t="s">
        <v>199</v>
      </c>
      <c r="C79" s="110">
        <f>C80</f>
        <v>46</v>
      </c>
      <c r="D79" s="110">
        <f>D80</f>
        <v>46</v>
      </c>
      <c r="E79" s="110">
        <f>E80</f>
        <v>3</v>
      </c>
      <c r="F79" s="110"/>
      <c r="G79" s="102"/>
      <c r="H79" s="238"/>
    </row>
    <row r="80" spans="1:8" ht="48" x14ac:dyDescent="0.2">
      <c r="A80" s="226" t="s">
        <v>200</v>
      </c>
      <c r="B80" s="67" t="s">
        <v>201</v>
      </c>
      <c r="C80" s="110">
        <v>46</v>
      </c>
      <c r="D80" s="110">
        <v>46</v>
      </c>
      <c r="E80" s="102">
        <v>3</v>
      </c>
      <c r="F80" s="97"/>
      <c r="G80" s="109">
        <f t="shared" ref="G80:G85" si="7">E80/D80*100</f>
        <v>6.5217391304347823</v>
      </c>
      <c r="H80" s="109">
        <f t="shared" ref="H80:H85" si="8">E80-D80</f>
        <v>-43</v>
      </c>
    </row>
    <row r="81" spans="1:8" ht="36" x14ac:dyDescent="0.2">
      <c r="A81" s="224" t="s">
        <v>202</v>
      </c>
      <c r="B81" s="228" t="s">
        <v>203</v>
      </c>
      <c r="C81" s="110">
        <f>C82</f>
        <v>19</v>
      </c>
      <c r="D81" s="110">
        <f>D82</f>
        <v>19</v>
      </c>
      <c r="E81" s="110">
        <f>E82</f>
        <v>17.277989999999999</v>
      </c>
      <c r="F81" s="97"/>
      <c r="G81" s="109">
        <f t="shared" si="7"/>
        <v>90.936789473684215</v>
      </c>
      <c r="H81" s="109">
        <f t="shared" si="8"/>
        <v>-1.7220100000000009</v>
      </c>
    </row>
    <row r="82" spans="1:8" ht="60" x14ac:dyDescent="0.2">
      <c r="A82" s="229" t="s">
        <v>204</v>
      </c>
      <c r="B82" s="230" t="s">
        <v>205</v>
      </c>
      <c r="C82" s="110">
        <v>19</v>
      </c>
      <c r="D82" s="110">
        <v>19</v>
      </c>
      <c r="E82" s="102">
        <v>17.277989999999999</v>
      </c>
      <c r="F82" s="97"/>
      <c r="G82" s="109">
        <f t="shared" si="7"/>
        <v>90.936789473684215</v>
      </c>
      <c r="H82" s="109">
        <f t="shared" si="8"/>
        <v>-1.7220100000000009</v>
      </c>
    </row>
    <row r="83" spans="1:8" ht="48" x14ac:dyDescent="0.2">
      <c r="A83" s="231" t="s">
        <v>206</v>
      </c>
      <c r="B83" s="175" t="s">
        <v>207</v>
      </c>
      <c r="C83" s="97">
        <f>C84+C85</f>
        <v>0</v>
      </c>
      <c r="D83" s="97">
        <f>D84+D85</f>
        <v>28</v>
      </c>
      <c r="E83" s="97">
        <f t="shared" ref="E83:F83" si="9">E84+E85</f>
        <v>159.69892999999999</v>
      </c>
      <c r="F83" s="97">
        <f t="shared" si="9"/>
        <v>0</v>
      </c>
      <c r="G83" s="109">
        <f t="shared" si="7"/>
        <v>570.35332142857135</v>
      </c>
      <c r="H83" s="109">
        <f t="shared" si="8"/>
        <v>131.69892999999999</v>
      </c>
    </row>
    <row r="84" spans="1:8" ht="48" x14ac:dyDescent="0.2">
      <c r="A84" s="232" t="s">
        <v>208</v>
      </c>
      <c r="B84" s="233" t="s">
        <v>209</v>
      </c>
      <c r="C84" s="108"/>
      <c r="D84" s="108">
        <v>25</v>
      </c>
      <c r="E84" s="108">
        <v>156.41758999999999</v>
      </c>
      <c r="F84" s="108"/>
      <c r="G84" s="109"/>
      <c r="H84" s="99"/>
    </row>
    <row r="85" spans="1:8" ht="48.75" thickBot="1" x14ac:dyDescent="0.25">
      <c r="A85" s="232" t="s">
        <v>210</v>
      </c>
      <c r="B85" s="233" t="s">
        <v>211</v>
      </c>
      <c r="C85" s="108"/>
      <c r="D85" s="108">
        <v>3</v>
      </c>
      <c r="E85" s="99">
        <v>3.2813400000000001</v>
      </c>
      <c r="F85" s="108"/>
      <c r="G85" s="109">
        <f t="shared" si="7"/>
        <v>109.378</v>
      </c>
      <c r="H85" s="99">
        <f t="shared" si="8"/>
        <v>0.28134000000000015</v>
      </c>
    </row>
    <row r="86" spans="1:8" ht="12.75" thickBot="1" x14ac:dyDescent="0.25">
      <c r="A86" s="12" t="s">
        <v>95</v>
      </c>
      <c r="B86" s="84" t="s">
        <v>96</v>
      </c>
      <c r="C86" s="91">
        <f>C87+C88+C89+C90</f>
        <v>274</v>
      </c>
      <c r="D86" s="91">
        <f>D87+D88+D89+D90</f>
        <v>521.4</v>
      </c>
      <c r="E86" s="91">
        <f t="shared" ref="E86:F86" si="10">E87+E88+E89+E90</f>
        <v>304.15354000000002</v>
      </c>
      <c r="F86" s="91">
        <f t="shared" si="10"/>
        <v>792.57244000000003</v>
      </c>
      <c r="G86" s="78">
        <f>E86/D86*100</f>
        <v>58.334012274645197</v>
      </c>
      <c r="H86" s="59">
        <f t="shared" si="4"/>
        <v>-217.24645999999996</v>
      </c>
    </row>
    <row r="87" spans="1:8" x14ac:dyDescent="0.2">
      <c r="A87" s="22" t="s">
        <v>247</v>
      </c>
      <c r="B87" s="22" t="s">
        <v>97</v>
      </c>
      <c r="C87" s="31"/>
      <c r="D87" s="31"/>
      <c r="E87" s="143"/>
      <c r="F87" s="46">
        <v>10.66325</v>
      </c>
      <c r="G87" s="30" t="e">
        <f t="shared" ref="G87:G97" si="11">E87/D87*100</f>
        <v>#DIV/0!</v>
      </c>
      <c r="H87" s="25">
        <f t="shared" si="4"/>
        <v>0</v>
      </c>
    </row>
    <row r="88" spans="1:8" x14ac:dyDescent="0.2">
      <c r="A88" s="82" t="s">
        <v>98</v>
      </c>
      <c r="B88" s="85" t="s">
        <v>99</v>
      </c>
      <c r="C88" s="71"/>
      <c r="D88" s="71"/>
      <c r="E88" s="71"/>
      <c r="F88" s="46">
        <v>-78.637879999999996</v>
      </c>
      <c r="G88" s="30" t="e">
        <f t="shared" si="11"/>
        <v>#DIV/0!</v>
      </c>
      <c r="H88" s="30">
        <f t="shared" si="4"/>
        <v>0</v>
      </c>
    </row>
    <row r="89" spans="1:8" x14ac:dyDescent="0.2">
      <c r="A89" s="82" t="s">
        <v>248</v>
      </c>
      <c r="B89" s="82" t="s">
        <v>100</v>
      </c>
      <c r="C89" s="35"/>
      <c r="D89" s="35"/>
      <c r="E89" s="35">
        <v>56.753540000000001</v>
      </c>
      <c r="F89" s="36">
        <v>108.6086</v>
      </c>
      <c r="G89" s="30"/>
      <c r="H89" s="101"/>
    </row>
    <row r="90" spans="1:8" ht="12.75" thickBot="1" x14ac:dyDescent="0.25">
      <c r="A90" s="82" t="s">
        <v>249</v>
      </c>
      <c r="B90" s="82" t="s">
        <v>101</v>
      </c>
      <c r="C90" s="35">
        <v>274</v>
      </c>
      <c r="D90" s="35">
        <v>521.4</v>
      </c>
      <c r="E90" s="99">
        <v>247.4</v>
      </c>
      <c r="F90" s="108">
        <v>751.93847000000005</v>
      </c>
      <c r="G90" s="30">
        <f t="shared" si="11"/>
        <v>47.449175297276568</v>
      </c>
      <c r="H90" s="38">
        <f t="shared" si="4"/>
        <v>-274</v>
      </c>
    </row>
    <row r="91" spans="1:8" ht="12.75" thickBot="1" x14ac:dyDescent="0.25">
      <c r="A91" s="12" t="s">
        <v>102</v>
      </c>
      <c r="B91" s="77" t="s">
        <v>103</v>
      </c>
      <c r="C91" s="59">
        <f>C92+C134+C136</f>
        <v>518067.54134999996</v>
      </c>
      <c r="D91" s="59">
        <f>D92+D134+D136</f>
        <v>435611.28135</v>
      </c>
      <c r="E91" s="59">
        <f>E92+E134+E136</f>
        <v>182685.2089</v>
      </c>
      <c r="F91" s="59">
        <f>F92+F134+F136</f>
        <v>153998.63065000001</v>
      </c>
      <c r="G91" s="14">
        <f t="shared" si="11"/>
        <v>41.937667071853944</v>
      </c>
      <c r="H91" s="15">
        <f t="shared" si="4"/>
        <v>-252926.07245000001</v>
      </c>
    </row>
    <row r="92" spans="1:8" ht="12.75" thickBot="1" x14ac:dyDescent="0.25">
      <c r="A92" s="146" t="s">
        <v>104</v>
      </c>
      <c r="B92" s="147" t="s">
        <v>105</v>
      </c>
      <c r="C92" s="148">
        <f>C93+C96+C113</f>
        <v>517945.79999999993</v>
      </c>
      <c r="D92" s="148">
        <f>D93+D96+D113</f>
        <v>435489.54</v>
      </c>
      <c r="E92" s="148">
        <f>E93+E96+E113</f>
        <v>182685.2089</v>
      </c>
      <c r="F92" s="148">
        <f>F93+F96+F113</f>
        <v>153898.63065000001</v>
      </c>
      <c r="G92" s="14">
        <f t="shared" si="11"/>
        <v>41.949390770671549</v>
      </c>
      <c r="H92" s="15">
        <f t="shared" si="4"/>
        <v>-252804.33109999998</v>
      </c>
    </row>
    <row r="93" spans="1:8" ht="12.75" thickBot="1" x14ac:dyDescent="0.25">
      <c r="A93" s="12" t="s">
        <v>106</v>
      </c>
      <c r="B93" s="77" t="s">
        <v>107</v>
      </c>
      <c r="C93" s="59">
        <f>C94+C95</f>
        <v>154122</v>
      </c>
      <c r="D93" s="59">
        <f>D94+D95</f>
        <v>154122</v>
      </c>
      <c r="E93" s="59">
        <f>E94+E95</f>
        <v>79135.899999999994</v>
      </c>
      <c r="F93" s="59">
        <f>F94+F95</f>
        <v>72682</v>
      </c>
      <c r="G93" s="14">
        <f t="shared" si="11"/>
        <v>51.346271135853414</v>
      </c>
      <c r="H93" s="15">
        <f t="shared" si="4"/>
        <v>-74986.100000000006</v>
      </c>
    </row>
    <row r="94" spans="1:8" x14ac:dyDescent="0.2">
      <c r="A94" s="70" t="s">
        <v>108</v>
      </c>
      <c r="B94" s="149" t="s">
        <v>109</v>
      </c>
      <c r="C94" s="150">
        <v>154122</v>
      </c>
      <c r="D94" s="150">
        <v>154122</v>
      </c>
      <c r="E94" s="151">
        <v>79135.899999999994</v>
      </c>
      <c r="F94" s="152">
        <v>72682</v>
      </c>
      <c r="G94" s="25">
        <f t="shared" si="11"/>
        <v>51.346271135853414</v>
      </c>
      <c r="H94" s="25">
        <f t="shared" si="4"/>
        <v>-74986.100000000006</v>
      </c>
    </row>
    <row r="95" spans="1:8" ht="24.75" thickBot="1" x14ac:dyDescent="0.25">
      <c r="A95" s="153" t="s">
        <v>110</v>
      </c>
      <c r="B95" s="154" t="s">
        <v>111</v>
      </c>
      <c r="C95" s="155"/>
      <c r="D95" s="155"/>
      <c r="E95" s="114"/>
      <c r="F95" s="137">
        <v>0</v>
      </c>
      <c r="G95" s="38" t="e">
        <f t="shared" si="11"/>
        <v>#DIV/0!</v>
      </c>
      <c r="H95" s="38">
        <f t="shared" si="4"/>
        <v>0</v>
      </c>
    </row>
    <row r="96" spans="1:8" ht="12.75" thickBot="1" x14ac:dyDescent="0.25">
      <c r="A96" s="12" t="s">
        <v>112</v>
      </c>
      <c r="B96" s="77" t="s">
        <v>113</v>
      </c>
      <c r="C96" s="59">
        <f>C98+C103+C97+C99+C101+C102</f>
        <v>183607.6</v>
      </c>
      <c r="D96" s="59">
        <f>D98+D103+D97+D99+D101+D102+D100</f>
        <v>103705.04000000001</v>
      </c>
      <c r="E96" s="59">
        <f t="shared" ref="E96:F96" si="12">E98+E103+E97+E99+E101+E102</f>
        <v>14490.109939999998</v>
      </c>
      <c r="F96" s="59">
        <f t="shared" si="12"/>
        <v>5949.64941</v>
      </c>
      <c r="G96" s="14">
        <f t="shared" si="11"/>
        <v>13.972425968882513</v>
      </c>
      <c r="H96" s="15">
        <f t="shared" si="4"/>
        <v>-89214.930060000013</v>
      </c>
    </row>
    <row r="97" spans="1:8" x14ac:dyDescent="0.2">
      <c r="A97" s="70" t="s">
        <v>114</v>
      </c>
      <c r="B97" s="149" t="s">
        <v>115</v>
      </c>
      <c r="C97" s="150">
        <v>2943.3</v>
      </c>
      <c r="D97" s="150">
        <v>2943.3</v>
      </c>
      <c r="E97" s="151">
        <v>1426.3588999999999</v>
      </c>
      <c r="F97" s="157">
        <v>839.11266999999998</v>
      </c>
      <c r="G97" s="25">
        <f t="shared" si="11"/>
        <v>48.46121360377807</v>
      </c>
      <c r="H97" s="25">
        <f t="shared" si="4"/>
        <v>-1516.9411000000002</v>
      </c>
    </row>
    <row r="98" spans="1:8" s="10" customFormat="1" x14ac:dyDescent="0.2">
      <c r="A98" s="158" t="s">
        <v>116</v>
      </c>
      <c r="B98" s="159" t="s">
        <v>117</v>
      </c>
      <c r="C98" s="56">
        <v>3247.7</v>
      </c>
      <c r="D98" s="56">
        <v>3247.7</v>
      </c>
      <c r="E98" s="99"/>
      <c r="F98" s="161"/>
      <c r="G98" s="30">
        <f>E98/D98*100</f>
        <v>0</v>
      </c>
      <c r="H98" s="103">
        <f t="shared" si="4"/>
        <v>-3247.7</v>
      </c>
    </row>
    <row r="99" spans="1:8" s="10" customFormat="1" x14ac:dyDescent="0.2">
      <c r="A99" s="158" t="s">
        <v>212</v>
      </c>
      <c r="B99" s="159" t="s">
        <v>213</v>
      </c>
      <c r="C99" s="49">
        <v>441.5</v>
      </c>
      <c r="D99" s="49">
        <v>441.5</v>
      </c>
      <c r="E99" s="109"/>
      <c r="F99" s="144"/>
      <c r="G99" s="30"/>
      <c r="H99" s="103">
        <f t="shared" si="4"/>
        <v>-441.5</v>
      </c>
    </row>
    <row r="100" spans="1:8" s="10" customFormat="1" ht="24" x14ac:dyDescent="0.2">
      <c r="A100" s="264" t="s">
        <v>267</v>
      </c>
      <c r="B100" s="175" t="s">
        <v>268</v>
      </c>
      <c r="C100" s="49"/>
      <c r="D100" s="49">
        <v>3514.64</v>
      </c>
      <c r="E100" s="109"/>
      <c r="F100" s="144"/>
      <c r="G100" s="30"/>
      <c r="H100" s="103">
        <f t="shared" si="4"/>
        <v>-3514.64</v>
      </c>
    </row>
    <row r="101" spans="1:8" s="10" customFormat="1" x14ac:dyDescent="0.2">
      <c r="A101" s="158" t="s">
        <v>118</v>
      </c>
      <c r="B101" s="163" t="s">
        <v>119</v>
      </c>
      <c r="C101" s="118">
        <v>89</v>
      </c>
      <c r="D101" s="118">
        <v>89</v>
      </c>
      <c r="E101" s="23"/>
      <c r="F101" s="165"/>
      <c r="G101" s="30">
        <f>E101/D101*100</f>
        <v>0</v>
      </c>
      <c r="H101" s="103">
        <f t="shared" si="4"/>
        <v>-89</v>
      </c>
    </row>
    <row r="102" spans="1:8" s="10" customFormat="1" ht="24.75" thickBot="1" x14ac:dyDescent="0.25">
      <c r="A102" s="166" t="s">
        <v>256</v>
      </c>
      <c r="B102" s="154" t="s">
        <v>217</v>
      </c>
      <c r="C102" s="115">
        <v>87643.4</v>
      </c>
      <c r="D102" s="115">
        <v>9919.7000000000007</v>
      </c>
      <c r="E102" s="114"/>
      <c r="F102" s="137"/>
      <c r="G102" s="103">
        <f>E102/D102*100</f>
        <v>0</v>
      </c>
      <c r="H102" s="103">
        <f t="shared" si="4"/>
        <v>-9919.7000000000007</v>
      </c>
    </row>
    <row r="103" spans="1:8" ht="12.75" thickBot="1" x14ac:dyDescent="0.25">
      <c r="A103" s="168" t="s">
        <v>120</v>
      </c>
      <c r="B103" s="183" t="s">
        <v>121</v>
      </c>
      <c r="C103" s="59">
        <f>C104+C105+C106+C107+C109+C110+C111+C112+C108</f>
        <v>89242.700000000012</v>
      </c>
      <c r="D103" s="59">
        <f>D104+D105+D106+D107+D109+D110+D111+D112+D108</f>
        <v>83549.200000000012</v>
      </c>
      <c r="E103" s="59">
        <f t="shared" ref="E103:F103" si="13">E104+E105+E106+E107+E109+E110+E111+E112</f>
        <v>13063.751039999999</v>
      </c>
      <c r="F103" s="59">
        <f t="shared" si="13"/>
        <v>5110.5367399999996</v>
      </c>
      <c r="G103" s="14">
        <f t="shared" ref="G103:G110" si="14">E103/D103*100</f>
        <v>15.635997759404036</v>
      </c>
      <c r="H103" s="15">
        <f t="shared" si="4"/>
        <v>-70485.448960000009</v>
      </c>
    </row>
    <row r="104" spans="1:8" x14ac:dyDescent="0.2">
      <c r="A104" s="22" t="s">
        <v>120</v>
      </c>
      <c r="B104" s="246" t="s">
        <v>122</v>
      </c>
      <c r="C104" s="151">
        <v>990</v>
      </c>
      <c r="D104" s="151">
        <v>990</v>
      </c>
      <c r="E104" s="169">
        <v>303.11523999999997</v>
      </c>
      <c r="F104" s="152">
        <v>345.97773999999998</v>
      </c>
      <c r="G104" s="25">
        <f t="shared" si="14"/>
        <v>30.617701010101005</v>
      </c>
      <c r="H104" s="25">
        <f t="shared" si="4"/>
        <v>-686.88476000000003</v>
      </c>
    </row>
    <row r="105" spans="1:8" ht="24" x14ac:dyDescent="0.2">
      <c r="A105" s="140" t="s">
        <v>120</v>
      </c>
      <c r="B105" s="248" t="s">
        <v>123</v>
      </c>
      <c r="C105" s="109">
        <v>2097.1</v>
      </c>
      <c r="D105" s="109">
        <v>1572.8</v>
      </c>
      <c r="E105" s="169">
        <v>1153.992</v>
      </c>
      <c r="F105" s="108">
        <v>1175.0319999999999</v>
      </c>
      <c r="G105" s="30">
        <f t="shared" si="14"/>
        <v>73.371820956256357</v>
      </c>
      <c r="H105" s="103">
        <f t="shared" si="4"/>
        <v>-418.80799999999999</v>
      </c>
    </row>
    <row r="106" spans="1:8" ht="24" x14ac:dyDescent="0.2">
      <c r="A106" s="82" t="s">
        <v>120</v>
      </c>
      <c r="B106" s="249" t="s">
        <v>218</v>
      </c>
      <c r="C106" s="109">
        <v>4220</v>
      </c>
      <c r="D106" s="109">
        <v>1050.8</v>
      </c>
      <c r="E106" s="169">
        <v>320</v>
      </c>
      <c r="F106" s="108"/>
      <c r="G106" s="30">
        <f t="shared" si="14"/>
        <v>30.452988199467075</v>
      </c>
      <c r="H106" s="103">
        <f t="shared" si="4"/>
        <v>-730.8</v>
      </c>
    </row>
    <row r="107" spans="1:8" ht="24" x14ac:dyDescent="0.2">
      <c r="A107" s="82" t="s">
        <v>124</v>
      </c>
      <c r="B107" s="249" t="s">
        <v>219</v>
      </c>
      <c r="C107" s="35">
        <v>1894.8</v>
      </c>
      <c r="D107" s="35">
        <v>1894.8</v>
      </c>
      <c r="E107" s="35"/>
      <c r="F107" s="97"/>
      <c r="G107" s="30">
        <f t="shared" si="14"/>
        <v>0</v>
      </c>
      <c r="H107" s="103">
        <f t="shared" si="4"/>
        <v>-1894.8</v>
      </c>
    </row>
    <row r="108" spans="1:8" ht="24" x14ac:dyDescent="0.2">
      <c r="A108" s="111" t="s">
        <v>125</v>
      </c>
      <c r="B108" s="250" t="s">
        <v>222</v>
      </c>
      <c r="C108" s="35">
        <v>1480</v>
      </c>
      <c r="D108" s="35">
        <v>1480</v>
      </c>
      <c r="E108" s="35"/>
      <c r="F108" s="108"/>
      <c r="G108" s="30"/>
      <c r="H108" s="103"/>
    </row>
    <row r="109" spans="1:8" ht="24" x14ac:dyDescent="0.2">
      <c r="A109" s="111" t="s">
        <v>125</v>
      </c>
      <c r="B109" s="250" t="s">
        <v>126</v>
      </c>
      <c r="C109" s="99">
        <v>568.20000000000005</v>
      </c>
      <c r="D109" s="99">
        <v>568.20000000000005</v>
      </c>
      <c r="E109" s="99"/>
      <c r="F109" s="108"/>
      <c r="G109" s="30">
        <f t="shared" si="14"/>
        <v>0</v>
      </c>
      <c r="H109" s="103">
        <f t="shared" si="4"/>
        <v>-568.20000000000005</v>
      </c>
    </row>
    <row r="110" spans="1:8" ht="24" x14ac:dyDescent="0.2">
      <c r="A110" s="68" t="s">
        <v>120</v>
      </c>
      <c r="B110" s="251" t="s">
        <v>127</v>
      </c>
      <c r="C110" s="109">
        <v>2000</v>
      </c>
      <c r="D110" s="109"/>
      <c r="E110" s="109"/>
      <c r="F110" s="97">
        <v>3589.527</v>
      </c>
      <c r="G110" s="30" t="e">
        <f t="shared" si="14"/>
        <v>#DIV/0!</v>
      </c>
      <c r="H110" s="103">
        <f t="shared" si="4"/>
        <v>0</v>
      </c>
    </row>
    <row r="111" spans="1:8" ht="24" x14ac:dyDescent="0.2">
      <c r="A111" s="68" t="s">
        <v>120</v>
      </c>
      <c r="B111" s="252" t="s">
        <v>221</v>
      </c>
      <c r="C111" s="99">
        <v>3132</v>
      </c>
      <c r="D111" s="99">
        <v>3132</v>
      </c>
      <c r="E111" s="99">
        <v>1258.8438000000001</v>
      </c>
      <c r="F111" s="97"/>
      <c r="G111" s="30"/>
      <c r="H111" s="103"/>
    </row>
    <row r="112" spans="1:8" ht="24.75" thickBot="1" x14ac:dyDescent="0.25">
      <c r="A112" s="170" t="s">
        <v>120</v>
      </c>
      <c r="B112" s="253" t="s">
        <v>220</v>
      </c>
      <c r="C112" s="99">
        <v>72860.600000000006</v>
      </c>
      <c r="D112" s="99">
        <v>72860.600000000006</v>
      </c>
      <c r="E112" s="99">
        <v>10027.799999999999</v>
      </c>
      <c r="F112" s="171"/>
      <c r="G112" s="38"/>
      <c r="H112" s="103">
        <f t="shared" si="4"/>
        <v>-62832.800000000003</v>
      </c>
    </row>
    <row r="113" spans="1:8" ht="12.75" thickBot="1" x14ac:dyDescent="0.25">
      <c r="A113" s="12" t="s">
        <v>128</v>
      </c>
      <c r="B113" s="77" t="s">
        <v>129</v>
      </c>
      <c r="C113" s="59">
        <f>C114+C125+C127+C129+C130+C131+C132+C128+C126</f>
        <v>180216.19999999995</v>
      </c>
      <c r="D113" s="59">
        <f>D114+D125+D127+D129+D130+D131+D132+D128+D126</f>
        <v>177662.49999999997</v>
      </c>
      <c r="E113" s="59">
        <f>E114+E125+E127+E129+E130+E131+E132+E128+E126</f>
        <v>89059.198960000009</v>
      </c>
      <c r="F113" s="59">
        <f>F114+F125+F127+F129+F130+F131+F132+F128+F126</f>
        <v>75266.981239999994</v>
      </c>
      <c r="G113" s="14">
        <f>E113/D113*100</f>
        <v>50.128304487441092</v>
      </c>
      <c r="H113" s="15">
        <f t="shared" si="4"/>
        <v>-88603.301039999962</v>
      </c>
    </row>
    <row r="114" spans="1:8" ht="12.75" thickBot="1" x14ac:dyDescent="0.25">
      <c r="A114" s="12" t="s">
        <v>130</v>
      </c>
      <c r="B114" s="77" t="s">
        <v>131</v>
      </c>
      <c r="C114" s="172">
        <f>C117+C121+C116+C115+C118+C122+C119+C120+C123+C124</f>
        <v>135077.79999999999</v>
      </c>
      <c r="D114" s="172">
        <f>D117+D121+D116+D115+D118+D122+D119+D120+D123+D124</f>
        <v>132947.9</v>
      </c>
      <c r="E114" s="172">
        <f>E117+E121+E116+E115+E118+E122+E119+E120+E123+E124</f>
        <v>68898.78413</v>
      </c>
      <c r="F114" s="172">
        <f>F117+F121+F116+F115+F118+F122+F119+F120+F123+F124</f>
        <v>59072.398999999998</v>
      </c>
      <c r="G114" s="14">
        <f>E114/D114*100</f>
        <v>51.823898030732337</v>
      </c>
      <c r="H114" s="15">
        <f t="shared" si="4"/>
        <v>-64049.115869999994</v>
      </c>
    </row>
    <row r="115" spans="1:8" ht="24" x14ac:dyDescent="0.2">
      <c r="A115" s="142" t="s">
        <v>132</v>
      </c>
      <c r="B115" s="62" t="s">
        <v>133</v>
      </c>
      <c r="C115" s="254">
        <v>2220.6999999999998</v>
      </c>
      <c r="D115" s="254">
        <v>90.8</v>
      </c>
      <c r="E115" s="173"/>
      <c r="F115" s="152"/>
      <c r="G115" s="25">
        <f>E115/D115*100</f>
        <v>0</v>
      </c>
      <c r="H115" s="25">
        <f t="shared" si="4"/>
        <v>-90.8</v>
      </c>
    </row>
    <row r="116" spans="1:8" ht="24" x14ac:dyDescent="0.2">
      <c r="A116" s="70" t="s">
        <v>132</v>
      </c>
      <c r="B116" s="249" t="s">
        <v>223</v>
      </c>
      <c r="C116" s="255">
        <v>19</v>
      </c>
      <c r="D116" s="255">
        <v>19</v>
      </c>
      <c r="E116" s="173"/>
      <c r="F116" s="110"/>
      <c r="G116" s="30">
        <f t="shared" ref="G116:G131" si="15">E116/D116*100</f>
        <v>0</v>
      </c>
      <c r="H116" s="103">
        <f t="shared" ref="H116:H131" si="16">E116-D116</f>
        <v>-19</v>
      </c>
    </row>
    <row r="117" spans="1:8" x14ac:dyDescent="0.2">
      <c r="A117" s="70" t="s">
        <v>132</v>
      </c>
      <c r="B117" s="68" t="s">
        <v>134</v>
      </c>
      <c r="C117" s="109">
        <v>96521.1</v>
      </c>
      <c r="D117" s="109">
        <v>96521.1</v>
      </c>
      <c r="E117" s="174">
        <v>54551</v>
      </c>
      <c r="F117" s="97">
        <v>46996</v>
      </c>
      <c r="G117" s="30">
        <f t="shared" si="15"/>
        <v>56.517176037156638</v>
      </c>
      <c r="H117" s="103">
        <f t="shared" si="16"/>
        <v>-41970.100000000006</v>
      </c>
    </row>
    <row r="118" spans="1:8" x14ac:dyDescent="0.2">
      <c r="A118" s="70" t="s">
        <v>132</v>
      </c>
      <c r="B118" s="68" t="s">
        <v>135</v>
      </c>
      <c r="C118" s="109">
        <v>16398</v>
      </c>
      <c r="D118" s="109">
        <v>16398</v>
      </c>
      <c r="E118" s="174">
        <v>8588</v>
      </c>
      <c r="F118" s="97">
        <v>7195</v>
      </c>
      <c r="G118" s="30">
        <f t="shared" si="15"/>
        <v>52.372240517136234</v>
      </c>
      <c r="H118" s="103">
        <f t="shared" si="16"/>
        <v>-7810</v>
      </c>
    </row>
    <row r="119" spans="1:8" x14ac:dyDescent="0.2">
      <c r="A119" s="70" t="s">
        <v>132</v>
      </c>
      <c r="B119" s="68" t="s">
        <v>136</v>
      </c>
      <c r="C119" s="109">
        <v>543.20000000000005</v>
      </c>
      <c r="D119" s="109">
        <v>543.20000000000005</v>
      </c>
      <c r="E119" s="174">
        <v>104.66943000000001</v>
      </c>
      <c r="F119" s="97"/>
      <c r="G119" s="103">
        <f t="shared" si="15"/>
        <v>19.26904086892489</v>
      </c>
      <c r="H119" s="103">
        <f t="shared" si="16"/>
        <v>-438.53057000000001</v>
      </c>
    </row>
    <row r="120" spans="1:8" x14ac:dyDescent="0.2">
      <c r="A120" s="70" t="s">
        <v>132</v>
      </c>
      <c r="B120" s="123" t="s">
        <v>137</v>
      </c>
      <c r="C120" s="109">
        <v>150.9</v>
      </c>
      <c r="D120" s="109">
        <v>150.9</v>
      </c>
      <c r="E120" s="174"/>
      <c r="F120" s="97"/>
      <c r="G120" s="30">
        <f t="shared" si="15"/>
        <v>0</v>
      </c>
      <c r="H120" s="103">
        <f t="shared" si="16"/>
        <v>-150.9</v>
      </c>
    </row>
    <row r="121" spans="1:8" x14ac:dyDescent="0.2">
      <c r="A121" s="70" t="s">
        <v>132</v>
      </c>
      <c r="B121" s="68" t="s">
        <v>224</v>
      </c>
      <c r="C121" s="109">
        <v>305.10000000000002</v>
      </c>
      <c r="D121" s="109">
        <v>305.10000000000002</v>
      </c>
      <c r="E121" s="174">
        <v>25.43</v>
      </c>
      <c r="F121" s="97"/>
      <c r="G121" s="103">
        <f t="shared" si="15"/>
        <v>8.3349721402818737</v>
      </c>
      <c r="H121" s="103">
        <f t="shared" si="16"/>
        <v>-279.67</v>
      </c>
    </row>
    <row r="122" spans="1:8" ht="36" x14ac:dyDescent="0.2">
      <c r="A122" s="142" t="s">
        <v>132</v>
      </c>
      <c r="B122" s="123" t="s">
        <v>250</v>
      </c>
      <c r="C122" s="109">
        <v>2640.4</v>
      </c>
      <c r="D122" s="109">
        <v>2640.4</v>
      </c>
      <c r="E122" s="169"/>
      <c r="F122" s="108"/>
      <c r="G122" s="103">
        <f t="shared" si="15"/>
        <v>0</v>
      </c>
      <c r="H122" s="103">
        <f t="shared" si="16"/>
        <v>-2640.4</v>
      </c>
    </row>
    <row r="123" spans="1:8" x14ac:dyDescent="0.2">
      <c r="A123" s="70" t="s">
        <v>132</v>
      </c>
      <c r="B123" s="68" t="s">
        <v>138</v>
      </c>
      <c r="C123" s="109">
        <v>10575.3</v>
      </c>
      <c r="D123" s="109">
        <v>10575.3</v>
      </c>
      <c r="E123" s="169">
        <v>4581.28</v>
      </c>
      <c r="F123" s="108">
        <v>4881.3990000000003</v>
      </c>
      <c r="G123" s="30">
        <f t="shared" si="15"/>
        <v>43.320567738031073</v>
      </c>
      <c r="H123" s="103">
        <f t="shared" si="16"/>
        <v>-5994.0199999999995</v>
      </c>
    </row>
    <row r="124" spans="1:8" ht="36.75" thickBot="1" x14ac:dyDescent="0.25">
      <c r="A124" s="240" t="s">
        <v>132</v>
      </c>
      <c r="B124" s="256" t="s">
        <v>251</v>
      </c>
      <c r="C124" s="114">
        <v>5704.1</v>
      </c>
      <c r="D124" s="114">
        <v>5704.1</v>
      </c>
      <c r="E124" s="241">
        <v>1048.4047</v>
      </c>
      <c r="F124" s="137"/>
      <c r="G124" s="37">
        <f t="shared" si="15"/>
        <v>18.379844322504866</v>
      </c>
      <c r="H124" s="37">
        <f t="shared" si="16"/>
        <v>-4655.6953000000003</v>
      </c>
    </row>
    <row r="125" spans="1:8" x14ac:dyDescent="0.2">
      <c r="A125" s="70" t="s">
        <v>139</v>
      </c>
      <c r="B125" s="257" t="s">
        <v>140</v>
      </c>
      <c r="C125" s="102">
        <v>1765.9</v>
      </c>
      <c r="D125" s="102">
        <v>1342.1</v>
      </c>
      <c r="E125" s="141">
        <v>370.47</v>
      </c>
      <c r="F125" s="110">
        <v>380</v>
      </c>
      <c r="G125" s="103">
        <f t="shared" si="15"/>
        <v>27.603755308844352</v>
      </c>
      <c r="H125" s="103">
        <f t="shared" si="16"/>
        <v>-971.62999999999988</v>
      </c>
    </row>
    <row r="126" spans="1:8" ht="36" x14ac:dyDescent="0.2">
      <c r="A126" s="142" t="s">
        <v>141</v>
      </c>
      <c r="B126" s="257" t="s">
        <v>252</v>
      </c>
      <c r="C126" s="109">
        <v>1211.3</v>
      </c>
      <c r="D126" s="109">
        <v>1211.3</v>
      </c>
      <c r="E126" s="169">
        <v>1211.3</v>
      </c>
      <c r="F126" s="97"/>
      <c r="G126" s="30">
        <f t="shared" si="15"/>
        <v>100</v>
      </c>
      <c r="H126" s="103">
        <f t="shared" si="16"/>
        <v>0</v>
      </c>
    </row>
    <row r="127" spans="1:8" x14ac:dyDescent="0.2">
      <c r="A127" s="85" t="s">
        <v>142</v>
      </c>
      <c r="B127" s="68" t="s">
        <v>143</v>
      </c>
      <c r="C127" s="145">
        <v>1567.1</v>
      </c>
      <c r="D127" s="145">
        <v>1567.1</v>
      </c>
      <c r="E127" s="145">
        <v>783.55</v>
      </c>
      <c r="F127" s="110">
        <v>764.45</v>
      </c>
      <c r="G127" s="30">
        <f t="shared" si="15"/>
        <v>50</v>
      </c>
      <c r="H127" s="103">
        <f t="shared" si="16"/>
        <v>-783.55</v>
      </c>
    </row>
    <row r="128" spans="1:8" ht="24" x14ac:dyDescent="0.2">
      <c r="A128" s="63" t="s">
        <v>148</v>
      </c>
      <c r="B128" s="248" t="s">
        <v>149</v>
      </c>
      <c r="C128" s="260">
        <v>7</v>
      </c>
      <c r="D128" s="260">
        <v>7</v>
      </c>
      <c r="E128" s="99"/>
      <c r="F128" s="108"/>
      <c r="G128" s="103">
        <f>E128/D128*100</f>
        <v>0</v>
      </c>
      <c r="H128" s="103">
        <f>E128-D128</f>
        <v>-7</v>
      </c>
    </row>
    <row r="129" spans="1:8" ht="24" x14ac:dyDescent="0.2">
      <c r="A129" s="63" t="s">
        <v>144</v>
      </c>
      <c r="B129" s="123" t="s">
        <v>253</v>
      </c>
      <c r="C129" s="259">
        <v>245.3</v>
      </c>
      <c r="D129" s="259">
        <v>245.3</v>
      </c>
      <c r="E129" s="145">
        <v>41.409480000000002</v>
      </c>
      <c r="F129" s="97">
        <v>39.374639999999999</v>
      </c>
      <c r="G129" s="103">
        <f t="shared" si="15"/>
        <v>16.881157766000815</v>
      </c>
      <c r="H129" s="103">
        <f t="shared" si="16"/>
        <v>-203.89052000000001</v>
      </c>
    </row>
    <row r="130" spans="1:8" x14ac:dyDescent="0.2">
      <c r="A130" s="85" t="s">
        <v>145</v>
      </c>
      <c r="B130" s="123" t="s">
        <v>254</v>
      </c>
      <c r="C130" s="259">
        <v>613.5</v>
      </c>
      <c r="D130" s="259">
        <v>613.5</v>
      </c>
      <c r="E130" s="145">
        <v>255.625</v>
      </c>
      <c r="F130" s="97">
        <v>301.79273999999998</v>
      </c>
      <c r="G130" s="30">
        <f t="shared" si="15"/>
        <v>41.666666666666671</v>
      </c>
      <c r="H130" s="103">
        <f t="shared" si="16"/>
        <v>-357.875</v>
      </c>
    </row>
    <row r="131" spans="1:8" ht="12.75" thickBot="1" x14ac:dyDescent="0.25">
      <c r="A131" s="85" t="s">
        <v>146</v>
      </c>
      <c r="B131" s="68" t="s">
        <v>147</v>
      </c>
      <c r="C131" s="145">
        <v>1469.3</v>
      </c>
      <c r="D131" s="145">
        <v>1469.3</v>
      </c>
      <c r="E131" s="145">
        <v>595.06034999999997</v>
      </c>
      <c r="F131" s="97">
        <v>506.96485999999999</v>
      </c>
      <c r="G131" s="30">
        <f t="shared" si="15"/>
        <v>40.499581433335599</v>
      </c>
      <c r="H131" s="103">
        <f t="shared" si="16"/>
        <v>-874.23964999999998</v>
      </c>
    </row>
    <row r="132" spans="1:8" ht="12.75" thickBot="1" x14ac:dyDescent="0.25">
      <c r="A132" s="168" t="s">
        <v>150</v>
      </c>
      <c r="B132" s="77" t="s">
        <v>151</v>
      </c>
      <c r="C132" s="172">
        <f>C133</f>
        <v>38259</v>
      </c>
      <c r="D132" s="172">
        <f>D133</f>
        <v>38259</v>
      </c>
      <c r="E132" s="172">
        <f>E133</f>
        <v>16903</v>
      </c>
      <c r="F132" s="176">
        <f>F133</f>
        <v>14202</v>
      </c>
      <c r="G132" s="14">
        <f>E132/D132*100</f>
        <v>44.180454272197387</v>
      </c>
      <c r="H132" s="15">
        <f>E132-D132</f>
        <v>-21356</v>
      </c>
    </row>
    <row r="133" spans="1:8" ht="12.75" thickBot="1" x14ac:dyDescent="0.25">
      <c r="A133" s="177" t="s">
        <v>152</v>
      </c>
      <c r="B133" s="261" t="s">
        <v>153</v>
      </c>
      <c r="C133" s="23">
        <v>38259</v>
      </c>
      <c r="D133" s="23">
        <v>38259</v>
      </c>
      <c r="E133" s="180">
        <v>16903</v>
      </c>
      <c r="F133" s="181">
        <v>14202</v>
      </c>
      <c r="G133" s="182">
        <f>E133/D133*100</f>
        <v>44.180454272197387</v>
      </c>
      <c r="H133" s="182">
        <f>E133-D133</f>
        <v>-21356</v>
      </c>
    </row>
    <row r="134" spans="1:8" ht="12.75" thickBot="1" x14ac:dyDescent="0.25">
      <c r="A134" s="168" t="s">
        <v>154</v>
      </c>
      <c r="B134" s="183" t="s">
        <v>155</v>
      </c>
      <c r="C134" s="172">
        <f t="shared" ref="C134:H134" si="17">C135</f>
        <v>121.74135</v>
      </c>
      <c r="D134" s="172">
        <f t="shared" si="17"/>
        <v>121.74135</v>
      </c>
      <c r="E134" s="172">
        <f t="shared" si="17"/>
        <v>0</v>
      </c>
      <c r="F134" s="172">
        <f t="shared" si="17"/>
        <v>0</v>
      </c>
      <c r="G134" s="172">
        <f t="shared" si="17"/>
        <v>0</v>
      </c>
      <c r="H134" s="172">
        <f t="shared" si="17"/>
        <v>-121.74135</v>
      </c>
    </row>
    <row r="135" spans="1:8" ht="24.75" thickBot="1" x14ac:dyDescent="0.25">
      <c r="A135" s="184" t="s">
        <v>156</v>
      </c>
      <c r="B135" s="185" t="s">
        <v>230</v>
      </c>
      <c r="C135" s="186">
        <v>121.74135</v>
      </c>
      <c r="D135" s="186">
        <v>121.74135</v>
      </c>
      <c r="E135" s="187"/>
      <c r="F135" s="188"/>
      <c r="G135" s="38">
        <f>E135/D135*100</f>
        <v>0</v>
      </c>
      <c r="H135" s="38">
        <f>E135-D135</f>
        <v>-121.74135</v>
      </c>
    </row>
    <row r="136" spans="1:8" ht="12.75" thickBot="1" x14ac:dyDescent="0.25">
      <c r="A136" s="146" t="s">
        <v>157</v>
      </c>
      <c r="B136" s="147" t="s">
        <v>158</v>
      </c>
      <c r="C136" s="189">
        <f t="shared" ref="C136:H136" si="18">C137+C138</f>
        <v>0</v>
      </c>
      <c r="D136" s="189">
        <f t="shared" si="18"/>
        <v>0</v>
      </c>
      <c r="E136" s="189">
        <f t="shared" si="18"/>
        <v>0</v>
      </c>
      <c r="F136" s="189">
        <f t="shared" si="18"/>
        <v>100</v>
      </c>
      <c r="G136" s="189" t="e">
        <f t="shared" si="18"/>
        <v>#DIV/0!</v>
      </c>
      <c r="H136" s="189">
        <f t="shared" si="18"/>
        <v>0</v>
      </c>
    </row>
    <row r="137" spans="1:8" ht="24" x14ac:dyDescent="0.2">
      <c r="A137" s="65" t="s">
        <v>159</v>
      </c>
      <c r="B137" s="130" t="s">
        <v>231</v>
      </c>
      <c r="C137" s="109"/>
      <c r="D137" s="109"/>
      <c r="E137" s="109"/>
      <c r="F137" s="97"/>
      <c r="G137" s="30" t="e">
        <f>E137/D137*100</f>
        <v>#DIV/0!</v>
      </c>
      <c r="H137" s="30">
        <f>E137-D137</f>
        <v>0</v>
      </c>
    </row>
    <row r="138" spans="1:8" ht="12.75" thickBot="1" x14ac:dyDescent="0.25">
      <c r="A138" s="190" t="s">
        <v>160</v>
      </c>
      <c r="B138" s="191" t="s">
        <v>232</v>
      </c>
      <c r="C138" s="114"/>
      <c r="D138" s="114"/>
      <c r="E138" s="114"/>
      <c r="F138" s="137">
        <v>100</v>
      </c>
      <c r="G138" s="192">
        <v>0</v>
      </c>
      <c r="H138" s="37">
        <f>E138-C138</f>
        <v>0</v>
      </c>
    </row>
    <row r="139" spans="1:8" ht="12.75" thickBot="1" x14ac:dyDescent="0.25">
      <c r="A139" s="168" t="s">
        <v>161</v>
      </c>
      <c r="B139" s="77" t="s">
        <v>162</v>
      </c>
      <c r="C139" s="193"/>
      <c r="D139" s="193"/>
      <c r="E139" s="193">
        <f>E140</f>
        <v>0</v>
      </c>
      <c r="F139" s="193">
        <f>F140</f>
        <v>0</v>
      </c>
      <c r="G139" s="194">
        <v>0</v>
      </c>
      <c r="H139" s="195">
        <f>E139-D139</f>
        <v>0</v>
      </c>
    </row>
    <row r="140" spans="1:8" ht="12.75" thickBot="1" x14ac:dyDescent="0.25">
      <c r="A140" s="196" t="s">
        <v>163</v>
      </c>
      <c r="B140" s="178" t="s">
        <v>164</v>
      </c>
      <c r="C140" s="197"/>
      <c r="D140" s="197"/>
      <c r="E140" s="197"/>
      <c r="F140" s="198"/>
      <c r="G140" s="199">
        <v>0</v>
      </c>
      <c r="H140" s="200">
        <f>E140-D140</f>
        <v>0</v>
      </c>
    </row>
    <row r="141" spans="1:8" ht="12.75" thickBot="1" x14ac:dyDescent="0.25">
      <c r="A141" s="168" t="s">
        <v>165</v>
      </c>
      <c r="B141" s="77" t="s">
        <v>166</v>
      </c>
      <c r="C141" s="172"/>
      <c r="D141" s="172"/>
      <c r="E141" s="172"/>
      <c r="F141" s="176"/>
      <c r="G141" s="201">
        <v>0</v>
      </c>
      <c r="H141" s="15">
        <f>E141-C141</f>
        <v>0</v>
      </c>
    </row>
    <row r="142" spans="1:8" ht="12.75" thickBot="1" x14ac:dyDescent="0.25">
      <c r="A142" s="12"/>
      <c r="B142" s="77" t="s">
        <v>240</v>
      </c>
      <c r="C142" s="172">
        <f>C8+C91</f>
        <v>650062.28681999992</v>
      </c>
      <c r="D142" s="172">
        <f>D8+D91</f>
        <v>570215.29312000005</v>
      </c>
      <c r="E142" s="172">
        <f>E8+E91</f>
        <v>234936.64257</v>
      </c>
      <c r="F142" s="172">
        <f>F8+F91</f>
        <v>212268.70535</v>
      </c>
      <c r="G142" s="14">
        <f>E142/D142*100</f>
        <v>41.201392772985187</v>
      </c>
      <c r="H142" s="15">
        <f>E142-D142</f>
        <v>-335278.65055000002</v>
      </c>
    </row>
    <row r="143" spans="1:8" x14ac:dyDescent="0.2">
      <c r="A143" s="1"/>
      <c r="B143" s="202"/>
      <c r="C143" s="203"/>
      <c r="D143" s="203"/>
      <c r="E143" s="198"/>
      <c r="F143" s="204"/>
      <c r="G143" s="204"/>
      <c r="H143" s="205"/>
    </row>
    <row r="144" spans="1:8" x14ac:dyDescent="0.2">
      <c r="A144" s="16" t="s">
        <v>167</v>
      </c>
      <c r="B144" s="16"/>
      <c r="C144" s="206"/>
      <c r="D144" s="206"/>
      <c r="E144" s="207"/>
      <c r="F144" s="208"/>
      <c r="G144" s="209"/>
      <c r="H144" s="16"/>
    </row>
    <row r="145" spans="1:8" x14ac:dyDescent="0.2">
      <c r="A145" s="16" t="s">
        <v>168</v>
      </c>
      <c r="B145" s="20"/>
      <c r="C145" s="210"/>
      <c r="D145" s="210"/>
      <c r="E145" s="207" t="s">
        <v>169</v>
      </c>
      <c r="F145" s="211"/>
      <c r="G145" s="211"/>
      <c r="H145" s="16"/>
    </row>
    <row r="146" spans="1:8" x14ac:dyDescent="0.2">
      <c r="A146" s="16"/>
      <c r="B146" s="20"/>
      <c r="C146" s="210"/>
      <c r="D146" s="210"/>
      <c r="E146" s="207"/>
      <c r="F146" s="211"/>
      <c r="G146" s="211"/>
      <c r="H146" s="16"/>
    </row>
    <row r="147" spans="1:8" x14ac:dyDescent="0.2">
      <c r="A147" s="212" t="s">
        <v>233</v>
      </c>
      <c r="B147" s="16"/>
      <c r="C147" s="213"/>
      <c r="D147" s="213"/>
      <c r="E147" s="214"/>
      <c r="F147" s="215"/>
      <c r="G147" s="216"/>
      <c r="H147" s="1"/>
    </row>
    <row r="148" spans="1:8" x14ac:dyDescent="0.2">
      <c r="A148" s="212" t="s">
        <v>170</v>
      </c>
      <c r="C148" s="213"/>
      <c r="D148" s="213"/>
      <c r="E148" s="214"/>
      <c r="F148" s="215"/>
      <c r="G148" s="215"/>
      <c r="H148" s="1"/>
    </row>
    <row r="149" spans="1:8" x14ac:dyDescent="0.2">
      <c r="A149" s="1"/>
      <c r="E149" s="198"/>
      <c r="F149" s="218"/>
      <c r="G149" s="219"/>
      <c r="H149" s="1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1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286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287</v>
      </c>
      <c r="F5" s="340" t="s">
        <v>288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135238.22117</v>
      </c>
      <c r="E8" s="14">
        <f>E9+E20+E32+E50+E65+E87+E38+E29+E14+E60+E56</f>
        <v>59548.86477</v>
      </c>
      <c r="F8" s="14">
        <f>F9+F20+F32+F50+F65+F87+F38+F29+F14+F60</f>
        <v>64820.777210000007</v>
      </c>
      <c r="G8" s="14">
        <f t="shared" ref="G8:G26" si="0">E8/D8*100</f>
        <v>44.032570271051277</v>
      </c>
      <c r="H8" s="15">
        <f t="shared" ref="H8:H41" si="1">E8-D8</f>
        <v>-75689.356400000004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30203.614980000002</v>
      </c>
      <c r="F9" s="266">
        <f>F10</f>
        <v>32294.82489</v>
      </c>
      <c r="G9" s="14">
        <f t="shared" si="0"/>
        <v>45.97202070076893</v>
      </c>
      <c r="H9" s="15">
        <f t="shared" si="1"/>
        <v>-35496.379319999993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30203.614980000002</v>
      </c>
      <c r="F10" s="23">
        <f>F11+F12+F13</f>
        <v>32294.82489</v>
      </c>
      <c r="G10" s="24">
        <f t="shared" si="0"/>
        <v>45.97202070076893</v>
      </c>
      <c r="H10" s="25">
        <f t="shared" si="1"/>
        <v>-35496.379319999993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29942.08482</v>
      </c>
      <c r="F11" s="97">
        <v>32163.081539999999</v>
      </c>
      <c r="G11" s="30">
        <f t="shared" si="0"/>
        <v>45.943882154334418</v>
      </c>
      <c r="H11" s="30">
        <f t="shared" si="1"/>
        <v>-35228.909480000002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34.124659999999999</v>
      </c>
      <c r="F12" s="32">
        <v>42.775019999999998</v>
      </c>
      <c r="G12" s="101">
        <f t="shared" si="0"/>
        <v>12.364007246376811</v>
      </c>
      <c r="H12" s="30">
        <f t="shared" si="1"/>
        <v>-241.87533999999999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227.40549999999999</v>
      </c>
      <c r="F13" s="36">
        <v>88.968329999999995</v>
      </c>
      <c r="G13" s="37">
        <f t="shared" si="0"/>
        <v>89.883596837944651</v>
      </c>
      <c r="H13" s="38">
        <f t="shared" si="1"/>
        <v>-25.594500000000011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4086.3958700000003</v>
      </c>
      <c r="F14" s="42">
        <f>F15</f>
        <v>4568.2179400000005</v>
      </c>
      <c r="G14" s="43">
        <f t="shared" si="0"/>
        <v>40.666390233653985</v>
      </c>
      <c r="H14" s="15">
        <f t="shared" si="1"/>
        <v>-5962.1868699999995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4086.3958700000003</v>
      </c>
      <c r="F15" s="46">
        <f>F16+F17+F18+F19</f>
        <v>4568.2179400000005</v>
      </c>
      <c r="G15" s="25">
        <f t="shared" si="0"/>
        <v>40.666390233653985</v>
      </c>
      <c r="H15" s="25">
        <f t="shared" si="1"/>
        <v>-5962.1868699999995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1936.0558100000001</v>
      </c>
      <c r="F16" s="50">
        <v>2073.7789499999999</v>
      </c>
      <c r="G16" s="30">
        <f t="shared" si="0"/>
        <v>42.046016548717787</v>
      </c>
      <c r="H16" s="51">
        <f t="shared" si="1"/>
        <v>-2668.5559199999998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12.667199999999999</v>
      </c>
      <c r="F17" s="50">
        <v>15.733969999999999</v>
      </c>
      <c r="G17" s="30">
        <f t="shared" si="0"/>
        <v>53.408259155195616</v>
      </c>
      <c r="H17" s="51">
        <f t="shared" si="1"/>
        <v>-11.050480000000002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2523.0145900000002</v>
      </c>
      <c r="F18" s="50">
        <v>2873.7133100000001</v>
      </c>
      <c r="G18" s="103">
        <f t="shared" si="0"/>
        <v>41.948950922576714</v>
      </c>
      <c r="H18" s="51">
        <f t="shared" si="1"/>
        <v>-3491.47334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-385.34172999999998</v>
      </c>
      <c r="F19" s="57">
        <v>-395.00828999999999</v>
      </c>
      <c r="G19" s="101">
        <f t="shared" si="0"/>
        <v>64.846733933029142</v>
      </c>
      <c r="H19" s="51">
        <f t="shared" si="1"/>
        <v>208.89287000000002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25198.834999999999</v>
      </c>
      <c r="E20" s="58">
        <f>E21+E25+E26+E28+E27</f>
        <v>16929.018899999999</v>
      </c>
      <c r="F20" s="58">
        <f>F21+F25+F26+F28+F27</f>
        <v>17843.296299999998</v>
      </c>
      <c r="G20" s="59">
        <f t="shared" si="0"/>
        <v>67.181752251641797</v>
      </c>
      <c r="H20" s="15">
        <f t="shared" si="1"/>
        <v>-8269.8161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13389.316150000001</v>
      </c>
      <c r="F21" s="102">
        <f>F22+F23+F24</f>
        <v>13323.679329999999</v>
      </c>
      <c r="G21" s="103">
        <f t="shared" si="0"/>
        <v>70.145201959346196</v>
      </c>
      <c r="H21" s="25">
        <f t="shared" si="1"/>
        <v>-5698.6838499999994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11465.38521</v>
      </c>
      <c r="F22" s="50">
        <v>9141.2800700000007</v>
      </c>
      <c r="G22" s="30">
        <f t="shared" si="0"/>
        <v>84.199054196959693</v>
      </c>
      <c r="H22" s="30">
        <f t="shared" si="1"/>
        <v>-2151.6147899999996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1924.0047300000001</v>
      </c>
      <c r="F23" s="50">
        <v>4187.5168899999999</v>
      </c>
      <c r="G23" s="30">
        <f t="shared" si="0"/>
        <v>35.167331932005119</v>
      </c>
      <c r="H23" s="30">
        <f t="shared" si="1"/>
        <v>-3546.9952699999999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-7.3789999999999994E-2</v>
      </c>
      <c r="F24" s="50">
        <v>-5.1176300000000001</v>
      </c>
      <c r="G24" s="30" t="e">
        <f t="shared" si="0"/>
        <v>#DIV/0!</v>
      </c>
      <c r="H24" s="30">
        <f t="shared" si="1"/>
        <v>-7.3789999999999994E-2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664.73334</v>
      </c>
      <c r="F25" s="108">
        <v>526.59126000000003</v>
      </c>
      <c r="G25" s="30">
        <f t="shared" si="0"/>
        <v>131.3702252964427</v>
      </c>
      <c r="H25" s="30">
        <f t="shared" si="1"/>
        <v>158.73334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4767.085</v>
      </c>
      <c r="E26" s="71">
        <v>2601.6643300000001</v>
      </c>
      <c r="F26" s="72">
        <v>3646.63994</v>
      </c>
      <c r="G26" s="30">
        <f t="shared" si="0"/>
        <v>54.575580884334975</v>
      </c>
      <c r="H26" s="30">
        <f t="shared" si="1"/>
        <v>-2165.42067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273.30507999999998</v>
      </c>
      <c r="F28" s="36">
        <v>346.38576999999998</v>
      </c>
      <c r="G28" s="100">
        <f t="shared" ref="G28:G41" si="2">E28/D28*100</f>
        <v>32.623703968964485</v>
      </c>
      <c r="H28" s="30">
        <f t="shared" si="1"/>
        <v>-564.44492000000002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2172.1786500000003</v>
      </c>
      <c r="F29" s="14">
        <f>F30+F31</f>
        <v>2464.8343000000004</v>
      </c>
      <c r="G29" s="80">
        <f t="shared" si="2"/>
        <v>21.505513422527553</v>
      </c>
      <c r="H29" s="15">
        <f t="shared" si="1"/>
        <v>-7928.3876900000014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71.088539999999995</v>
      </c>
      <c r="F30" s="81">
        <v>155.71064000000001</v>
      </c>
      <c r="G30" s="25">
        <f t="shared" si="2"/>
        <v>8.9500660661643661</v>
      </c>
      <c r="H30" s="25">
        <f t="shared" si="1"/>
        <v>-723.19096000000002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2101.0901100000001</v>
      </c>
      <c r="F31" s="108">
        <v>2309.1236600000002</v>
      </c>
      <c r="G31" s="38">
        <f t="shared" si="2"/>
        <v>22.57710455440894</v>
      </c>
      <c r="H31" s="38">
        <f t="shared" si="1"/>
        <v>-7205.1967300000006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1080.4098099999999</v>
      </c>
      <c r="F32" s="14">
        <f>F33+F35+F37+F36</f>
        <v>1310.5757899999999</v>
      </c>
      <c r="G32" s="59">
        <f t="shared" si="2"/>
        <v>54.120613635225155</v>
      </c>
      <c r="H32" s="15">
        <f t="shared" si="1"/>
        <v>-915.89019000000008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743.73146999999994</v>
      </c>
      <c r="F33" s="32">
        <f>F34</f>
        <v>708.11478999999997</v>
      </c>
      <c r="G33" s="103">
        <f t="shared" si="2"/>
        <v>70.3092711287578</v>
      </c>
      <c r="H33" s="25">
        <f t="shared" si="1"/>
        <v>-314.06853000000001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743.73146999999994</v>
      </c>
      <c r="F34" s="108">
        <v>708.11478999999997</v>
      </c>
      <c r="G34" s="103">
        <f t="shared" si="2"/>
        <v>70.3092711287578</v>
      </c>
      <c r="H34" s="30">
        <f t="shared" si="1"/>
        <v>-314.06853000000001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14.63</v>
      </c>
      <c r="F35" s="72">
        <v>45.64</v>
      </c>
      <c r="G35" s="103">
        <f t="shared" si="2"/>
        <v>11.657370517928287</v>
      </c>
      <c r="H35" s="30">
        <f t="shared" si="1"/>
        <v>-110.87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55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322.04834</v>
      </c>
      <c r="F37" s="36">
        <v>501.82100000000003</v>
      </c>
      <c r="G37" s="103">
        <f t="shared" si="2"/>
        <v>42.655409271523176</v>
      </c>
      <c r="H37" s="101">
        <f t="shared" si="1"/>
        <v>-432.95166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20967.391309999999</v>
      </c>
      <c r="E38" s="92">
        <f>E39+E47+E48</f>
        <v>3047.1321899999998</v>
      </c>
      <c r="F38" s="91">
        <f>F39+F47+F48+F46</f>
        <v>4184.9307299999991</v>
      </c>
      <c r="G38" s="14">
        <f t="shared" si="2"/>
        <v>14.532719616611189</v>
      </c>
      <c r="H38" s="15">
        <f t="shared" si="1"/>
        <v>-17920.259119999999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19936.43131</v>
      </c>
      <c r="E39" s="110">
        <f>E40+E42+E44+E46</f>
        <v>2772.70442</v>
      </c>
      <c r="F39" s="102">
        <f>F40+F42+F44</f>
        <v>3765.20444</v>
      </c>
      <c r="G39" s="24">
        <f t="shared" si="2"/>
        <v>13.907726898992333</v>
      </c>
      <c r="H39" s="24">
        <f t="shared" si="1"/>
        <v>-17163.726889999998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1208.39067</v>
      </c>
      <c r="F40" s="109">
        <f>F41</f>
        <v>1877.0677800000001</v>
      </c>
      <c r="G40" s="30">
        <f t="shared" si="2"/>
        <v>14.710817355100254</v>
      </c>
      <c r="H40" s="30">
        <f t="shared" si="1"/>
        <v>-7005.9093299999995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1208.39067</v>
      </c>
      <c r="F41" s="99">
        <v>1877.0677800000001</v>
      </c>
      <c r="G41" s="100">
        <f t="shared" si="2"/>
        <v>14.710817355100254</v>
      </c>
      <c r="H41" s="101">
        <f t="shared" si="1"/>
        <v>-7005.9093299999995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11391.83431</v>
      </c>
      <c r="E42" s="109">
        <f>E43</f>
        <v>1346.62427</v>
      </c>
      <c r="F42" s="99">
        <f>F43</f>
        <v>1789.75854</v>
      </c>
      <c r="G42" s="97">
        <f>G43</f>
        <v>11.820960815923245</v>
      </c>
      <c r="H42" s="109">
        <f>E42-D42</f>
        <v>-10045.21004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11391.83431</v>
      </c>
      <c r="E43" s="109">
        <v>1346.62427</v>
      </c>
      <c r="F43" s="109">
        <v>1789.75854</v>
      </c>
      <c r="G43" s="97">
        <f>E43/D43*100</f>
        <v>11.820960815923245</v>
      </c>
      <c r="H43" s="109">
        <f>E43-D43</f>
        <v>-10045.21004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162.92447999999999</v>
      </c>
      <c r="F44" s="99">
        <f>F45</f>
        <v>98.378119999999996</v>
      </c>
      <c r="G44" s="97">
        <f>G45</f>
        <v>49.326660550958671</v>
      </c>
      <c r="H44" s="99">
        <f>E44-D44</f>
        <v>-167.37252000000004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162.92447999999999</v>
      </c>
      <c r="F45" s="99">
        <v>98.378119999999996</v>
      </c>
      <c r="G45" s="97">
        <f>E45/D45*100</f>
        <v>49.326660550958671</v>
      </c>
      <c r="H45" s="109">
        <f>H44</f>
        <v>-167.37252000000004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54.765000000000001</v>
      </c>
      <c r="F46" s="99">
        <v>74.349779999999996</v>
      </c>
      <c r="G46" s="100">
        <f t="shared" ref="G46:G52" si="3">E46/D46*100</f>
        <v>30.210505411577799</v>
      </c>
      <c r="H46" s="100">
        <f t="shared" ref="H46:H116" si="4">E46-D46</f>
        <v>-126.51299999999999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144.53592</v>
      </c>
      <c r="F47" s="114">
        <v>167.51503</v>
      </c>
      <c r="G47" s="100">
        <f t="shared" si="3"/>
        <v>25.740669767839456</v>
      </c>
      <c r="H47" s="100">
        <f t="shared" si="4"/>
        <v>-416.97208000000001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129.89185000000001</v>
      </c>
      <c r="F48" s="14">
        <f>F49</f>
        <v>177.86148</v>
      </c>
      <c r="G48" s="14">
        <f t="shared" si="3"/>
        <v>45.07410453406623</v>
      </c>
      <c r="H48" s="15">
        <f t="shared" si="4"/>
        <v>-158.28214999999997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129.89185000000001</v>
      </c>
      <c r="F49" s="119">
        <v>177.86148</v>
      </c>
      <c r="G49" s="101">
        <f t="shared" si="3"/>
        <v>45.07410453406623</v>
      </c>
      <c r="H49" s="38">
        <f t="shared" si="4"/>
        <v>-158.28214999999997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46.616999999999997</v>
      </c>
      <c r="F50" s="120">
        <f>+F51</f>
        <v>142.2379</v>
      </c>
      <c r="G50" s="14">
        <f t="shared" si="3"/>
        <v>40.224172296860033</v>
      </c>
      <c r="H50" s="15">
        <f t="shared" si="4"/>
        <v>-69.27600000000001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46.616999999999997</v>
      </c>
      <c r="F51" s="31">
        <f>F52+F53+F54+F55</f>
        <v>142.2379</v>
      </c>
      <c r="G51" s="25">
        <f t="shared" si="3"/>
        <v>40.224172296860033</v>
      </c>
      <c r="H51" s="25">
        <f t="shared" si="4"/>
        <v>-69.27600000000001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36.829300000000003</v>
      </c>
      <c r="F52" s="50">
        <v>21.844899999999999</v>
      </c>
      <c r="G52" s="30">
        <f t="shared" si="3"/>
        <v>426.41310640268608</v>
      </c>
      <c r="H52" s="103">
        <f t="shared" si="4"/>
        <v>28.192300000000003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9.5347299999999997</v>
      </c>
      <c r="F54" s="50">
        <v>25.993179999999999</v>
      </c>
      <c r="G54" s="30">
        <f t="shared" ref="G54:G65" si="5">E54/D54*100</f>
        <v>8.8896938166629376</v>
      </c>
      <c r="H54" s="30">
        <f t="shared" si="4"/>
        <v>-97.721270000000004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0.25296999999999997</v>
      </c>
      <c r="F55" s="50">
        <v>94.399820000000005</v>
      </c>
      <c r="G55" s="103" t="e">
        <f t="shared" si="5"/>
        <v>#DIV/0!</v>
      </c>
      <c r="H55" s="30">
        <f t="shared" si="4"/>
        <v>0.25296999999999997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108.25848000000001</v>
      </c>
      <c r="E56" s="270">
        <f>E57</f>
        <v>11.65709</v>
      </c>
      <c r="F56" s="270">
        <f>F57</f>
        <v>0</v>
      </c>
      <c r="G56" s="270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108.25848000000001</v>
      </c>
      <c r="E57" s="102">
        <f>E59+E58</f>
        <v>11.65709</v>
      </c>
      <c r="F57" s="102">
        <f>F59+F58</f>
        <v>0</v>
      </c>
      <c r="G57" s="102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/>
      <c r="E58" s="23">
        <v>10.89409</v>
      </c>
      <c r="F58" s="81"/>
      <c r="G58" s="23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108.25848000000001</v>
      </c>
      <c r="E59" s="114">
        <v>0.76300000000000001</v>
      </c>
      <c r="F59" s="137"/>
      <c r="G59" s="114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687.59316999999999</v>
      </c>
      <c r="F60" s="41">
        <f>F61+F62+F63+F64</f>
        <v>265.74866000000003</v>
      </c>
      <c r="G60" s="14">
        <f t="shared" si="5"/>
        <v>188.89922252747255</v>
      </c>
      <c r="H60" s="15">
        <f t="shared" si="4"/>
        <v>323.59316999999999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8.6818000000000008</v>
      </c>
      <c r="G61" s="24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30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125</v>
      </c>
      <c r="E63" s="31">
        <v>631.50062000000003</v>
      </c>
      <c r="F63" s="32">
        <v>80.003380000000007</v>
      </c>
      <c r="G63" s="30">
        <f t="shared" si="5"/>
        <v>505.20049600000004</v>
      </c>
      <c r="H63" s="30">
        <f t="shared" si="4"/>
        <v>506.50062000000003</v>
      </c>
    </row>
    <row r="64" spans="1:9" s="139" customFormat="1" ht="36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10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279.07556999999997</v>
      </c>
      <c r="F65" s="91">
        <v>954.28826000000004</v>
      </c>
      <c r="G65" s="78">
        <f t="shared" si="5"/>
        <v>238.52612820512817</v>
      </c>
      <c r="H65" s="59">
        <f>E65-D65</f>
        <v>162.07556999999997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0.45</v>
      </c>
      <c r="F66" s="110"/>
      <c r="G66" s="102">
        <f>E66/D66*100</f>
        <v>11.25</v>
      </c>
      <c r="H66" s="102">
        <f t="shared" si="4"/>
        <v>-3.55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0.45</v>
      </c>
      <c r="F67" s="234"/>
      <c r="G67" s="102">
        <f>E67/D67*100</f>
        <v>11.25</v>
      </c>
      <c r="H67" s="109">
        <f t="shared" si="4"/>
        <v>-3.55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22.5</v>
      </c>
      <c r="F68" s="97"/>
      <c r="G68" s="109"/>
      <c r="H68" s="109">
        <f t="shared" si="4"/>
        <v>19.5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22.5</v>
      </c>
      <c r="F69" s="97"/>
      <c r="G69" s="109">
        <f>E69/D69*100</f>
        <v>750</v>
      </c>
      <c r="H69" s="235">
        <f t="shared" si="4"/>
        <v>19.5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0.25</v>
      </c>
      <c r="F70" s="110"/>
      <c r="G70" s="102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0.25</v>
      </c>
      <c r="F71" s="97"/>
      <c r="G71" s="109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109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109">
        <f>E73/D73*100</f>
        <v>0</v>
      </c>
      <c r="H73" s="109">
        <f>E73-D73</f>
        <v>-5</v>
      </c>
    </row>
    <row r="74" spans="1:8" ht="48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109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109">
        <f>E75/D75*100</f>
        <v>33.333333333333329</v>
      </c>
      <c r="H75" s="109">
        <f>E76-D75</f>
        <v>-2.7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0.3</v>
      </c>
      <c r="F76" s="110"/>
      <c r="G76" s="102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0.3</v>
      </c>
      <c r="F77" s="97"/>
      <c r="G77" s="109">
        <f>E77/D77*100</f>
        <v>15</v>
      </c>
      <c r="H77" s="109">
        <f>E77-D77</f>
        <v>-1.7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109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109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53.5</v>
      </c>
      <c r="F80" s="110"/>
      <c r="G80" s="102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53.5</v>
      </c>
      <c r="F81" s="97"/>
      <c r="G81" s="109">
        <f t="shared" ref="G81:G86" si="7">E81/D81*100</f>
        <v>116.30434782608697</v>
      </c>
      <c r="H81" s="109">
        <f t="shared" ref="H81:H86" si="8">E81-D81</f>
        <v>7.5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20.662459999999999</v>
      </c>
      <c r="F82" s="97"/>
      <c r="G82" s="109">
        <f t="shared" si="7"/>
        <v>108.74978947368422</v>
      </c>
      <c r="H82" s="109">
        <f t="shared" si="8"/>
        <v>1.6624599999999994</v>
      </c>
    </row>
    <row r="83" spans="1:8" ht="60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20.662459999999999</v>
      </c>
      <c r="F83" s="97"/>
      <c r="G83" s="109">
        <f t="shared" si="7"/>
        <v>108.74978947368422</v>
      </c>
      <c r="H83" s="109">
        <f t="shared" si="8"/>
        <v>1.6624599999999994</v>
      </c>
    </row>
    <row r="84" spans="1:8" ht="48" x14ac:dyDescent="0.2">
      <c r="A84" s="231" t="s">
        <v>206</v>
      </c>
      <c r="B84" s="175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179.91310999999999</v>
      </c>
      <c r="F84" s="97">
        <f t="shared" si="9"/>
        <v>0</v>
      </c>
      <c r="G84" s="109">
        <f t="shared" si="7"/>
        <v>620.39003448275855</v>
      </c>
      <c r="H84" s="109">
        <f t="shared" si="8"/>
        <v>150.91310999999999</v>
      </c>
    </row>
    <row r="85" spans="1:8" ht="48" x14ac:dyDescent="0.2">
      <c r="A85" s="232" t="s">
        <v>208</v>
      </c>
      <c r="B85" s="233" t="s">
        <v>209</v>
      </c>
      <c r="C85" s="108"/>
      <c r="D85" s="108">
        <v>26</v>
      </c>
      <c r="E85" s="108">
        <v>176.63176999999999</v>
      </c>
      <c r="F85" s="108"/>
      <c r="G85" s="109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3.2813400000000001</v>
      </c>
      <c r="F86" s="108"/>
      <c r="G86" s="109">
        <f t="shared" si="7"/>
        <v>109.378</v>
      </c>
      <c r="H86" s="99">
        <f t="shared" si="8"/>
        <v>0.28134000000000015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1005.17154</v>
      </c>
      <c r="F87" s="91">
        <f t="shared" si="10"/>
        <v>791.82244000000003</v>
      </c>
      <c r="G87" s="78">
        <f>E87/D87*100</f>
        <v>192.78318757192176</v>
      </c>
      <c r="H87" s="59">
        <f t="shared" si="4"/>
        <v>483.77154000000007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9.9132499999999997</v>
      </c>
      <c r="G88" s="3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>
        <v>701.01800000000003</v>
      </c>
      <c r="F89" s="46">
        <v>-78.637879999999996</v>
      </c>
      <c r="G89" s="30" t="e">
        <f t="shared" si="11"/>
        <v>#DIV/0!</v>
      </c>
      <c r="H89" s="30">
        <f t="shared" si="4"/>
        <v>701.01800000000003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56.753540000000001</v>
      </c>
      <c r="F90" s="36">
        <v>108.6086</v>
      </c>
      <c r="G90" s="3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3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C93+C135+C137</f>
        <v>518067.54134999996</v>
      </c>
      <c r="D92" s="59">
        <f>D93+D135+D137</f>
        <v>383754.88135000004</v>
      </c>
      <c r="E92" s="59">
        <f>E93+E135+E137</f>
        <v>198371.04709000001</v>
      </c>
      <c r="F92" s="59">
        <f>F93+F135+F137</f>
        <v>194554.95603000003</v>
      </c>
      <c r="G92" s="14">
        <f t="shared" si="11"/>
        <v>51.692123470105791</v>
      </c>
      <c r="H92" s="15">
        <f t="shared" si="4"/>
        <v>-185383.83426000003</v>
      </c>
    </row>
    <row r="93" spans="1:8" ht="12.75" thickBot="1" x14ac:dyDescent="0.25">
      <c r="A93" s="146" t="s">
        <v>104</v>
      </c>
      <c r="B93" s="147" t="s">
        <v>105</v>
      </c>
      <c r="C93" s="148">
        <f>C94+C97+C114</f>
        <v>517945.79999999993</v>
      </c>
      <c r="D93" s="148">
        <f>D94+D97+D114</f>
        <v>383633.14</v>
      </c>
      <c r="E93" s="148">
        <f>E94+E97+E114</f>
        <v>198371.04709000001</v>
      </c>
      <c r="F93" s="148">
        <f>F94+F97+F114</f>
        <v>194453.95603000003</v>
      </c>
      <c r="G93" s="14">
        <f t="shared" si="11"/>
        <v>51.708527342033072</v>
      </c>
      <c r="H93" s="15">
        <f t="shared" si="4"/>
        <v>-185262.09291000001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154325.9</v>
      </c>
      <c r="E94" s="59">
        <f>E95+E96</f>
        <v>79329.410229999994</v>
      </c>
      <c r="F94" s="59">
        <f>F95+F96</f>
        <v>89768</v>
      </c>
      <c r="G94" s="14">
        <f t="shared" si="11"/>
        <v>51.403821542592652</v>
      </c>
      <c r="H94" s="15">
        <f t="shared" si="4"/>
        <v>-74996.48977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79329.410229999994</v>
      </c>
      <c r="F95" s="152">
        <v>89768</v>
      </c>
      <c r="G95" s="25">
        <f t="shared" si="11"/>
        <v>51.471827662501134</v>
      </c>
      <c r="H95" s="25">
        <f t="shared" si="4"/>
        <v>-74792.589770000006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203.9</v>
      </c>
      <c r="E96" s="114"/>
      <c r="F96" s="137">
        <v>0</v>
      </c>
      <c r="G96" s="38">
        <f t="shared" si="11"/>
        <v>0</v>
      </c>
      <c r="H96" s="38">
        <f t="shared" si="4"/>
        <v>-203.9</v>
      </c>
    </row>
    <row r="97" spans="1:8" ht="12.75" thickBot="1" x14ac:dyDescent="0.25">
      <c r="A97" s="12" t="s">
        <v>112</v>
      </c>
      <c r="B97" s="77" t="s">
        <v>113</v>
      </c>
      <c r="C97" s="59">
        <f>C99+C104+C98+C100+C102+C103</f>
        <v>183607.6</v>
      </c>
      <c r="D97" s="59">
        <f>D99+D104+D98+D100+D102+D103+D101</f>
        <v>51511.240000000005</v>
      </c>
      <c r="E97" s="59">
        <f>E99+E104+E98+E100+E102+E103+E101</f>
        <v>19606.230939999998</v>
      </c>
      <c r="F97" s="59">
        <f t="shared" ref="F97" si="12">F99+F104+F98+F100+F102+F103</f>
        <v>6868.7973300000003</v>
      </c>
      <c r="G97" s="14">
        <f t="shared" si="11"/>
        <v>38.062044206274194</v>
      </c>
      <c r="H97" s="15">
        <f t="shared" si="4"/>
        <v>-31905.009060000008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2218.78863</v>
      </c>
      <c r="F98" s="157">
        <v>1678.22534</v>
      </c>
      <c r="G98" s="25">
        <f t="shared" si="11"/>
        <v>75.384385893384973</v>
      </c>
      <c r="H98" s="25">
        <f t="shared" si="4"/>
        <v>-724.51137000000017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/>
      <c r="G99" s="30">
        <f>E99/D99*100</f>
        <v>0</v>
      </c>
      <c r="H99" s="103">
        <f t="shared" si="4"/>
        <v>-3247.7</v>
      </c>
    </row>
    <row r="100" spans="1:8" s="10" customFormat="1" x14ac:dyDescent="0.2">
      <c r="A100" s="158" t="s">
        <v>212</v>
      </c>
      <c r="B100" s="159" t="s">
        <v>213</v>
      </c>
      <c r="C100" s="49">
        <v>441.5</v>
      </c>
      <c r="D100" s="49">
        <v>441.5</v>
      </c>
      <c r="E100" s="109"/>
      <c r="F100" s="144"/>
      <c r="G100" s="30"/>
      <c r="H100" s="103">
        <f t="shared" si="4"/>
        <v>-441.5</v>
      </c>
    </row>
    <row r="101" spans="1:8" s="10" customFormat="1" ht="24" x14ac:dyDescent="0.2">
      <c r="A101" s="264" t="s">
        <v>267</v>
      </c>
      <c r="B101" s="175" t="s">
        <v>268</v>
      </c>
      <c r="C101" s="49"/>
      <c r="D101" s="49">
        <v>3514.64</v>
      </c>
      <c r="E101" s="109">
        <v>3514.4252499999998</v>
      </c>
      <c r="F101" s="144"/>
      <c r="G101" s="30"/>
      <c r="H101" s="103">
        <f t="shared" si="4"/>
        <v>-0.21475000000009459</v>
      </c>
    </row>
    <row r="102" spans="1:8" s="10" customFormat="1" x14ac:dyDescent="0.2">
      <c r="A102" s="158" t="s">
        <v>118</v>
      </c>
      <c r="B102" s="163" t="s">
        <v>119</v>
      </c>
      <c r="C102" s="118">
        <v>89</v>
      </c>
      <c r="D102" s="118">
        <v>89</v>
      </c>
      <c r="E102" s="23"/>
      <c r="F102" s="165"/>
      <c r="G102" s="30">
        <f>E102/D102*100</f>
        <v>0</v>
      </c>
      <c r="H102" s="103">
        <f t="shared" si="4"/>
        <v>-89</v>
      </c>
    </row>
    <row r="103" spans="1:8" s="10" customFormat="1" ht="24.75" thickBot="1" x14ac:dyDescent="0.25">
      <c r="A103" s="166" t="s">
        <v>256</v>
      </c>
      <c r="B103" s="154" t="s">
        <v>217</v>
      </c>
      <c r="C103" s="115">
        <v>87643.4</v>
      </c>
      <c r="D103" s="115">
        <v>19665.7</v>
      </c>
      <c r="E103" s="114"/>
      <c r="F103" s="137"/>
      <c r="G103" s="103">
        <f>E103/D103*100</f>
        <v>0</v>
      </c>
      <c r="H103" s="103">
        <f t="shared" si="4"/>
        <v>-19665.7</v>
      </c>
    </row>
    <row r="104" spans="1:8" ht="12.75" thickBot="1" x14ac:dyDescent="0.25">
      <c r="A104" s="168" t="s">
        <v>120</v>
      </c>
      <c r="B104" s="183" t="s">
        <v>121</v>
      </c>
      <c r="C104" s="59">
        <f>C105+C106+C107+C108+C110+C111+C112+C113+C109</f>
        <v>89242.700000000012</v>
      </c>
      <c r="D104" s="59">
        <f>D105+D106+D107+D108+D110+D111+D112+D113+D109</f>
        <v>21609.4</v>
      </c>
      <c r="E104" s="59">
        <f t="shared" ref="E104:F104" si="13">E105+E106+E107+E108+E110+E111+E112+E113</f>
        <v>13873.017059999998</v>
      </c>
      <c r="F104" s="59">
        <f t="shared" si="13"/>
        <v>5190.5719900000004</v>
      </c>
      <c r="G104" s="14">
        <f t="shared" ref="G104:G111" si="14">E104/D104*100</f>
        <v>64.198992382944439</v>
      </c>
      <c r="H104" s="15">
        <f t="shared" si="4"/>
        <v>-7736.3829400000031</v>
      </c>
    </row>
    <row r="105" spans="1:8" x14ac:dyDescent="0.2">
      <c r="A105" s="22" t="s">
        <v>120</v>
      </c>
      <c r="B105" s="246" t="s">
        <v>122</v>
      </c>
      <c r="C105" s="151">
        <v>990</v>
      </c>
      <c r="D105" s="151">
        <v>990</v>
      </c>
      <c r="E105" s="169">
        <v>371.8245</v>
      </c>
      <c r="F105" s="152">
        <v>426.01299</v>
      </c>
      <c r="G105" s="25">
        <f t="shared" si="14"/>
        <v>37.558030303030307</v>
      </c>
      <c r="H105" s="25">
        <f t="shared" si="4"/>
        <v>-618.17550000000006</v>
      </c>
    </row>
    <row r="106" spans="1:8" ht="24" x14ac:dyDescent="0.2">
      <c r="A106" s="140" t="s">
        <v>120</v>
      </c>
      <c r="B106" s="248" t="s">
        <v>123</v>
      </c>
      <c r="C106" s="109">
        <v>2097.1</v>
      </c>
      <c r="D106" s="109">
        <v>2465.8000000000002</v>
      </c>
      <c r="E106" s="169">
        <v>1153.992</v>
      </c>
      <c r="F106" s="108">
        <v>1175.0319999999999</v>
      </c>
      <c r="G106" s="30">
        <f t="shared" si="14"/>
        <v>46.799902668505148</v>
      </c>
      <c r="H106" s="103">
        <f t="shared" si="4"/>
        <v>-1311.8080000000002</v>
      </c>
    </row>
    <row r="107" spans="1:8" ht="24" x14ac:dyDescent="0.2">
      <c r="A107" s="82" t="s">
        <v>120</v>
      </c>
      <c r="B107" s="249" t="s">
        <v>218</v>
      </c>
      <c r="C107" s="109">
        <v>4220</v>
      </c>
      <c r="D107" s="109">
        <v>1050.8</v>
      </c>
      <c r="E107" s="169">
        <v>635</v>
      </c>
      <c r="F107" s="108"/>
      <c r="G107" s="30">
        <f t="shared" si="14"/>
        <v>60.430148458317476</v>
      </c>
      <c r="H107" s="103">
        <f t="shared" si="4"/>
        <v>-415.79999999999995</v>
      </c>
    </row>
    <row r="108" spans="1:8" ht="24" x14ac:dyDescent="0.2">
      <c r="A108" s="82" t="s">
        <v>124</v>
      </c>
      <c r="B108" s="249" t="s">
        <v>219</v>
      </c>
      <c r="C108" s="35">
        <v>1894.8</v>
      </c>
      <c r="D108" s="35">
        <v>1894.8</v>
      </c>
      <c r="E108" s="35"/>
      <c r="F108" s="97"/>
      <c r="G108" s="30">
        <f t="shared" si="14"/>
        <v>0</v>
      </c>
      <c r="H108" s="103">
        <f t="shared" si="4"/>
        <v>-1894.8</v>
      </c>
    </row>
    <row r="109" spans="1:8" ht="24" x14ac:dyDescent="0.2">
      <c r="A109" s="111" t="s">
        <v>125</v>
      </c>
      <c r="B109" s="250" t="s">
        <v>222</v>
      </c>
      <c r="C109" s="35">
        <v>1480</v>
      </c>
      <c r="D109" s="35">
        <v>1480</v>
      </c>
      <c r="E109" s="35"/>
      <c r="F109" s="108"/>
      <c r="G109" s="30"/>
      <c r="H109" s="103"/>
    </row>
    <row r="110" spans="1:8" ht="24" x14ac:dyDescent="0.2">
      <c r="A110" s="111" t="s">
        <v>125</v>
      </c>
      <c r="B110" s="250" t="s">
        <v>126</v>
      </c>
      <c r="C110" s="99">
        <v>568.20000000000005</v>
      </c>
      <c r="D110" s="99">
        <v>568.20000000000005</v>
      </c>
      <c r="E110" s="99"/>
      <c r="F110" s="108"/>
      <c r="G110" s="30">
        <f t="shared" si="14"/>
        <v>0</v>
      </c>
      <c r="H110" s="103">
        <f t="shared" si="4"/>
        <v>-568.20000000000005</v>
      </c>
    </row>
    <row r="111" spans="1:8" ht="24" x14ac:dyDescent="0.2">
      <c r="A111" s="68" t="s">
        <v>120</v>
      </c>
      <c r="B111" s="251" t="s">
        <v>127</v>
      </c>
      <c r="C111" s="109">
        <v>2000</v>
      </c>
      <c r="D111" s="109"/>
      <c r="E111" s="109"/>
      <c r="F111" s="97">
        <v>3589.527</v>
      </c>
      <c r="G111" s="30" t="e">
        <f t="shared" si="14"/>
        <v>#DIV/0!</v>
      </c>
      <c r="H111" s="103">
        <f t="shared" si="4"/>
        <v>0</v>
      </c>
    </row>
    <row r="112" spans="1:8" ht="24" x14ac:dyDescent="0.2">
      <c r="A112" s="68" t="s">
        <v>120</v>
      </c>
      <c r="B112" s="252" t="s">
        <v>221</v>
      </c>
      <c r="C112" s="99">
        <v>3132</v>
      </c>
      <c r="D112" s="99">
        <v>3132</v>
      </c>
      <c r="E112" s="99">
        <v>1684.40056</v>
      </c>
      <c r="F112" s="97"/>
      <c r="G112" s="30"/>
      <c r="H112" s="103"/>
    </row>
    <row r="113" spans="1:8" ht="24.75" thickBot="1" x14ac:dyDescent="0.25">
      <c r="A113" s="170" t="s">
        <v>120</v>
      </c>
      <c r="B113" s="253" t="s">
        <v>220</v>
      </c>
      <c r="C113" s="99">
        <v>72860.600000000006</v>
      </c>
      <c r="D113" s="99">
        <v>10027.799999999999</v>
      </c>
      <c r="E113" s="99">
        <v>10027.799999999999</v>
      </c>
      <c r="F113" s="171"/>
      <c r="G113" s="38"/>
      <c r="H113" s="103">
        <f t="shared" si="4"/>
        <v>0</v>
      </c>
    </row>
    <row r="114" spans="1:8" ht="12.75" thickBot="1" x14ac:dyDescent="0.25">
      <c r="A114" s="12" t="s">
        <v>128</v>
      </c>
      <c r="B114" s="77" t="s">
        <v>129</v>
      </c>
      <c r="C114" s="59">
        <f>C115+C126+C128+C130+C131+C132+C133+C129+C127</f>
        <v>180216.19999999995</v>
      </c>
      <c r="D114" s="59">
        <f>D115+D126+D128+D130+D131+D132+D133+D129+D127</f>
        <v>177796</v>
      </c>
      <c r="E114" s="59">
        <f>E115+E126+E128+E130+E131+E132+E133+E129+E127</f>
        <v>99435.405920000019</v>
      </c>
      <c r="F114" s="59">
        <f>F115+F126+F128+F130+F131+F132+F133+F129+F127</f>
        <v>97817.158700000029</v>
      </c>
      <c r="G114" s="14">
        <f>E114/D114*100</f>
        <v>55.926683344957148</v>
      </c>
      <c r="H114" s="15">
        <f t="shared" si="4"/>
        <v>-78360.594079999981</v>
      </c>
    </row>
    <row r="115" spans="1:8" ht="12.75" thickBot="1" x14ac:dyDescent="0.25">
      <c r="A115" s="12" t="s">
        <v>130</v>
      </c>
      <c r="B115" s="77" t="s">
        <v>131</v>
      </c>
      <c r="C115" s="172">
        <f>C118+C122+C117+C116+C119+C123+C120+C121+C124+C125</f>
        <v>135077.79999999999</v>
      </c>
      <c r="D115" s="172">
        <f>D118+D122+D117+D116+D119+D123+D120+D121+D124+D125</f>
        <v>133062.5</v>
      </c>
      <c r="E115" s="172">
        <f>E118+E122+E117+E116+E119+E123+E120+E121+E124+E125</f>
        <v>76094.488230000003</v>
      </c>
      <c r="F115" s="172">
        <f>F118+F122+F117+F116+F119+F123+F120+F121+F124+F125</f>
        <v>76644.511600000027</v>
      </c>
      <c r="G115" s="14">
        <f>E115/D115*100</f>
        <v>57.187027321747294</v>
      </c>
      <c r="H115" s="15">
        <f t="shared" si="4"/>
        <v>-56968.011769999997</v>
      </c>
    </row>
    <row r="116" spans="1:8" ht="24" x14ac:dyDescent="0.2">
      <c r="A116" s="142" t="s">
        <v>132</v>
      </c>
      <c r="B116" s="62" t="s">
        <v>133</v>
      </c>
      <c r="C116" s="254">
        <v>2220.6999999999998</v>
      </c>
      <c r="D116" s="254">
        <v>131.30000000000001</v>
      </c>
      <c r="E116" s="173"/>
      <c r="F116" s="152">
        <v>1235.2551000000001</v>
      </c>
      <c r="G116" s="25">
        <f>E116/D116*100</f>
        <v>0</v>
      </c>
      <c r="H116" s="25">
        <f t="shared" si="4"/>
        <v>-131.30000000000001</v>
      </c>
    </row>
    <row r="117" spans="1:8" ht="24" x14ac:dyDescent="0.2">
      <c r="A117" s="70" t="s">
        <v>132</v>
      </c>
      <c r="B117" s="249" t="s">
        <v>223</v>
      </c>
      <c r="C117" s="255">
        <v>19</v>
      </c>
      <c r="D117" s="255">
        <v>19</v>
      </c>
      <c r="E117" s="173"/>
      <c r="F117" s="110"/>
      <c r="G117" s="30">
        <f t="shared" ref="G117:G132" si="15">E117/D117*100</f>
        <v>0</v>
      </c>
      <c r="H117" s="103">
        <f t="shared" ref="H117:H132" si="16">E117-D117</f>
        <v>-19</v>
      </c>
    </row>
    <row r="118" spans="1:8" x14ac:dyDescent="0.2">
      <c r="A118" s="70" t="s">
        <v>132</v>
      </c>
      <c r="B118" s="68" t="s">
        <v>134</v>
      </c>
      <c r="C118" s="109">
        <v>96521.1</v>
      </c>
      <c r="D118" s="109">
        <v>96521.1</v>
      </c>
      <c r="E118" s="174">
        <v>55947</v>
      </c>
      <c r="F118" s="97">
        <v>56509</v>
      </c>
      <c r="G118" s="30">
        <f t="shared" si="15"/>
        <v>57.963491920419472</v>
      </c>
      <c r="H118" s="103">
        <f t="shared" si="16"/>
        <v>-40574.100000000006</v>
      </c>
    </row>
    <row r="119" spans="1:8" x14ac:dyDescent="0.2">
      <c r="A119" s="70" t="s">
        <v>132</v>
      </c>
      <c r="B119" s="68" t="s">
        <v>135</v>
      </c>
      <c r="C119" s="109">
        <v>16398</v>
      </c>
      <c r="D119" s="109">
        <v>16398</v>
      </c>
      <c r="E119" s="174">
        <v>9019</v>
      </c>
      <c r="F119" s="97">
        <v>8560</v>
      </c>
      <c r="G119" s="30">
        <f t="shared" si="15"/>
        <v>55.000609830467127</v>
      </c>
      <c r="H119" s="103">
        <f t="shared" si="16"/>
        <v>-7379</v>
      </c>
    </row>
    <row r="120" spans="1:8" x14ac:dyDescent="0.2">
      <c r="A120" s="70" t="s">
        <v>132</v>
      </c>
      <c r="B120" s="68" t="s">
        <v>136</v>
      </c>
      <c r="C120" s="109">
        <v>543.20000000000005</v>
      </c>
      <c r="D120" s="109">
        <v>543.20000000000005</v>
      </c>
      <c r="E120" s="174">
        <v>104.66943000000001</v>
      </c>
      <c r="F120" s="97">
        <v>98.704499999999996</v>
      </c>
      <c r="G120" s="103">
        <f t="shared" si="15"/>
        <v>19.26904086892489</v>
      </c>
      <c r="H120" s="103">
        <f t="shared" si="16"/>
        <v>-438.53057000000001</v>
      </c>
    </row>
    <row r="121" spans="1:8" x14ac:dyDescent="0.2">
      <c r="A121" s="70" t="s">
        <v>132</v>
      </c>
      <c r="B121" s="123" t="s">
        <v>137</v>
      </c>
      <c r="C121" s="109">
        <v>150.9</v>
      </c>
      <c r="D121" s="109">
        <v>225</v>
      </c>
      <c r="E121" s="174"/>
      <c r="F121" s="97"/>
      <c r="G121" s="30">
        <f t="shared" si="15"/>
        <v>0</v>
      </c>
      <c r="H121" s="103">
        <f t="shared" si="16"/>
        <v>-225</v>
      </c>
    </row>
    <row r="122" spans="1:8" x14ac:dyDescent="0.2">
      <c r="A122" s="70" t="s">
        <v>132</v>
      </c>
      <c r="B122" s="68" t="s">
        <v>224</v>
      </c>
      <c r="C122" s="109">
        <v>305.10000000000002</v>
      </c>
      <c r="D122" s="109">
        <v>305.10000000000002</v>
      </c>
      <c r="E122" s="174">
        <v>25.43</v>
      </c>
      <c r="F122" s="97"/>
      <c r="G122" s="103">
        <f t="shared" si="15"/>
        <v>8.3349721402818737</v>
      </c>
      <c r="H122" s="103">
        <f t="shared" si="16"/>
        <v>-279.67</v>
      </c>
    </row>
    <row r="123" spans="1:8" ht="36" x14ac:dyDescent="0.2">
      <c r="A123" s="142" t="s">
        <v>132</v>
      </c>
      <c r="B123" s="123" t="s">
        <v>250</v>
      </c>
      <c r="C123" s="109">
        <v>2640.4</v>
      </c>
      <c r="D123" s="109">
        <v>2640.4</v>
      </c>
      <c r="E123" s="169"/>
      <c r="F123" s="108"/>
      <c r="G123" s="103">
        <f t="shared" si="15"/>
        <v>0</v>
      </c>
      <c r="H123" s="103">
        <f t="shared" si="16"/>
        <v>-2640.4</v>
      </c>
    </row>
    <row r="124" spans="1:8" x14ac:dyDescent="0.2">
      <c r="A124" s="70" t="s">
        <v>132</v>
      </c>
      <c r="B124" s="68" t="s">
        <v>138</v>
      </c>
      <c r="C124" s="109">
        <v>10575.3</v>
      </c>
      <c r="D124" s="109">
        <v>10575.3</v>
      </c>
      <c r="E124" s="169">
        <v>5496.46</v>
      </c>
      <c r="F124" s="108">
        <v>5816.7020000000002</v>
      </c>
      <c r="G124" s="30">
        <f t="shared" si="15"/>
        <v>51.974506633381566</v>
      </c>
      <c r="H124" s="103">
        <f t="shared" si="16"/>
        <v>-5078.8399999999992</v>
      </c>
    </row>
    <row r="125" spans="1:8" ht="36.75" thickBot="1" x14ac:dyDescent="0.25">
      <c r="A125" s="240" t="s">
        <v>132</v>
      </c>
      <c r="B125" s="256" t="s">
        <v>251</v>
      </c>
      <c r="C125" s="114">
        <v>5704.1</v>
      </c>
      <c r="D125" s="114">
        <v>5704.1</v>
      </c>
      <c r="E125" s="241">
        <v>5501.9287999999997</v>
      </c>
      <c r="F125" s="137">
        <v>4424.8500000000004</v>
      </c>
      <c r="G125" s="37">
        <f t="shared" si="15"/>
        <v>96.455686260759791</v>
      </c>
      <c r="H125" s="37">
        <f t="shared" si="16"/>
        <v>-202.17120000000068</v>
      </c>
    </row>
    <row r="126" spans="1:8" x14ac:dyDescent="0.2">
      <c r="A126" s="70" t="s">
        <v>139</v>
      </c>
      <c r="B126" s="257" t="s">
        <v>140</v>
      </c>
      <c r="C126" s="102">
        <v>1765.9</v>
      </c>
      <c r="D126" s="102">
        <v>1342.1</v>
      </c>
      <c r="E126" s="141">
        <v>476.41</v>
      </c>
      <c r="F126" s="110">
        <v>742</v>
      </c>
      <c r="G126" s="103">
        <f t="shared" si="15"/>
        <v>35.497354891587811</v>
      </c>
      <c r="H126" s="103">
        <f t="shared" si="16"/>
        <v>-865.68999999999983</v>
      </c>
    </row>
    <row r="127" spans="1:8" ht="36" x14ac:dyDescent="0.2">
      <c r="A127" s="142" t="s">
        <v>141</v>
      </c>
      <c r="B127" s="257" t="s">
        <v>252</v>
      </c>
      <c r="C127" s="109">
        <v>1211.3</v>
      </c>
      <c r="D127" s="109">
        <v>1211.3</v>
      </c>
      <c r="E127" s="169">
        <v>1211.3</v>
      </c>
      <c r="F127" s="97">
        <v>1252.8</v>
      </c>
      <c r="G127" s="30">
        <f t="shared" si="15"/>
        <v>100</v>
      </c>
      <c r="H127" s="103">
        <f t="shared" si="16"/>
        <v>0</v>
      </c>
    </row>
    <row r="128" spans="1:8" x14ac:dyDescent="0.2">
      <c r="A128" s="85" t="s">
        <v>142</v>
      </c>
      <c r="B128" s="68" t="s">
        <v>143</v>
      </c>
      <c r="C128" s="145">
        <v>1567.1</v>
      </c>
      <c r="D128" s="145">
        <v>1567.1</v>
      </c>
      <c r="E128" s="145">
        <v>783.55</v>
      </c>
      <c r="F128" s="110">
        <v>764.45</v>
      </c>
      <c r="G128" s="30">
        <f t="shared" si="15"/>
        <v>50</v>
      </c>
      <c r="H128" s="103">
        <f t="shared" si="16"/>
        <v>-783.55</v>
      </c>
    </row>
    <row r="129" spans="1:8" ht="24" x14ac:dyDescent="0.2">
      <c r="A129" s="63" t="s">
        <v>148</v>
      </c>
      <c r="B129" s="248" t="s">
        <v>149</v>
      </c>
      <c r="C129" s="260">
        <v>7</v>
      </c>
      <c r="D129" s="260">
        <v>7</v>
      </c>
      <c r="E129" s="99"/>
      <c r="F129" s="108">
        <v>2.1</v>
      </c>
      <c r="G129" s="103">
        <f>E129/D129*100</f>
        <v>0</v>
      </c>
      <c r="H129" s="103">
        <f>E129-D129</f>
        <v>-7</v>
      </c>
    </row>
    <row r="130" spans="1:8" ht="24" x14ac:dyDescent="0.2">
      <c r="A130" s="63" t="s">
        <v>144</v>
      </c>
      <c r="B130" s="123" t="s">
        <v>253</v>
      </c>
      <c r="C130" s="259">
        <v>245.3</v>
      </c>
      <c r="D130" s="259">
        <v>245.3</v>
      </c>
      <c r="E130" s="145">
        <v>41.409480000000002</v>
      </c>
      <c r="F130" s="97">
        <v>39.374639999999999</v>
      </c>
      <c r="G130" s="103">
        <f t="shared" si="15"/>
        <v>16.881157766000815</v>
      </c>
      <c r="H130" s="103">
        <f t="shared" si="16"/>
        <v>-203.89052000000001</v>
      </c>
    </row>
    <row r="131" spans="1:8" x14ac:dyDescent="0.2">
      <c r="A131" s="85" t="s">
        <v>145</v>
      </c>
      <c r="B131" s="123" t="s">
        <v>254</v>
      </c>
      <c r="C131" s="259">
        <v>613.5</v>
      </c>
      <c r="D131" s="259">
        <v>613.5</v>
      </c>
      <c r="E131" s="145">
        <v>306.75</v>
      </c>
      <c r="F131" s="97">
        <v>407.298</v>
      </c>
      <c r="G131" s="30">
        <f t="shared" si="15"/>
        <v>50</v>
      </c>
      <c r="H131" s="103">
        <f t="shared" si="16"/>
        <v>-306.75</v>
      </c>
    </row>
    <row r="132" spans="1:8" ht="12.75" thickBot="1" x14ac:dyDescent="0.25">
      <c r="A132" s="85" t="s">
        <v>146</v>
      </c>
      <c r="B132" s="68" t="s">
        <v>147</v>
      </c>
      <c r="C132" s="145">
        <v>1469.3</v>
      </c>
      <c r="D132" s="145">
        <v>1488.2</v>
      </c>
      <c r="E132" s="145">
        <v>750.49820999999997</v>
      </c>
      <c r="F132" s="97">
        <v>607.62446</v>
      </c>
      <c r="G132" s="30">
        <f t="shared" si="15"/>
        <v>50.429929444967073</v>
      </c>
      <c r="H132" s="103">
        <f t="shared" si="16"/>
        <v>-737.70179000000007</v>
      </c>
    </row>
    <row r="133" spans="1:8" ht="12.75" thickBot="1" x14ac:dyDescent="0.25">
      <c r="A133" s="168" t="s">
        <v>150</v>
      </c>
      <c r="B133" s="77" t="s">
        <v>151</v>
      </c>
      <c r="C133" s="172">
        <f>C134</f>
        <v>38259</v>
      </c>
      <c r="D133" s="172">
        <f>D134</f>
        <v>38259</v>
      </c>
      <c r="E133" s="172">
        <f>E134</f>
        <v>19771</v>
      </c>
      <c r="F133" s="176">
        <f>F134</f>
        <v>17357</v>
      </c>
      <c r="G133" s="14">
        <f>E133/D133*100</f>
        <v>51.676729658381035</v>
      </c>
      <c r="H133" s="15">
        <f>E133-D133</f>
        <v>-18488</v>
      </c>
    </row>
    <row r="134" spans="1:8" ht="12.75" thickBot="1" x14ac:dyDescent="0.25">
      <c r="A134" s="177" t="s">
        <v>152</v>
      </c>
      <c r="B134" s="261" t="s">
        <v>153</v>
      </c>
      <c r="C134" s="23">
        <v>38259</v>
      </c>
      <c r="D134" s="23">
        <v>38259</v>
      </c>
      <c r="E134" s="180">
        <v>19771</v>
      </c>
      <c r="F134" s="181">
        <v>17357</v>
      </c>
      <c r="G134" s="182">
        <f>E134/D134*100</f>
        <v>51.676729658381035</v>
      </c>
      <c r="H134" s="182">
        <f>E134-D134</f>
        <v>-18488</v>
      </c>
    </row>
    <row r="135" spans="1:8" ht="12.75" thickBot="1" x14ac:dyDescent="0.25">
      <c r="A135" s="168" t="s">
        <v>154</v>
      </c>
      <c r="B135" s="183" t="s">
        <v>155</v>
      </c>
      <c r="C135" s="172">
        <f t="shared" ref="C135:H135" si="17">C136</f>
        <v>121.74135</v>
      </c>
      <c r="D135" s="172">
        <f t="shared" si="17"/>
        <v>121.74135</v>
      </c>
      <c r="E135" s="172">
        <f t="shared" si="17"/>
        <v>0</v>
      </c>
      <c r="F135" s="172">
        <f t="shared" si="17"/>
        <v>0</v>
      </c>
      <c r="G135" s="172">
        <f t="shared" si="17"/>
        <v>0</v>
      </c>
      <c r="H135" s="172">
        <f t="shared" si="17"/>
        <v>-121.74135</v>
      </c>
    </row>
    <row r="136" spans="1:8" ht="24.75" thickBot="1" x14ac:dyDescent="0.25">
      <c r="A136" s="184" t="s">
        <v>156</v>
      </c>
      <c r="B136" s="185" t="s">
        <v>230</v>
      </c>
      <c r="C136" s="186">
        <v>121.74135</v>
      </c>
      <c r="D136" s="186">
        <v>121.74135</v>
      </c>
      <c r="E136" s="187"/>
      <c r="F136" s="188"/>
      <c r="G136" s="38">
        <f>E136/D136*100</f>
        <v>0</v>
      </c>
      <c r="H136" s="38">
        <f>E136-D136</f>
        <v>-121.74135</v>
      </c>
    </row>
    <row r="137" spans="1:8" ht="12.75" thickBot="1" x14ac:dyDescent="0.25">
      <c r="A137" s="146" t="s">
        <v>157</v>
      </c>
      <c r="B137" s="147" t="s">
        <v>158</v>
      </c>
      <c r="C137" s="189">
        <f t="shared" ref="C137:H137" si="18">C138+C139</f>
        <v>0</v>
      </c>
      <c r="D137" s="189">
        <f t="shared" si="18"/>
        <v>0</v>
      </c>
      <c r="E137" s="189">
        <f t="shared" si="18"/>
        <v>0</v>
      </c>
      <c r="F137" s="189">
        <f t="shared" si="18"/>
        <v>101</v>
      </c>
      <c r="G137" s="189" t="e">
        <f t="shared" si="18"/>
        <v>#DIV/0!</v>
      </c>
      <c r="H137" s="189">
        <f t="shared" si="18"/>
        <v>0</v>
      </c>
    </row>
    <row r="138" spans="1:8" ht="24" x14ac:dyDescent="0.2">
      <c r="A138" s="65" t="s">
        <v>159</v>
      </c>
      <c r="B138" s="130" t="s">
        <v>231</v>
      </c>
      <c r="C138" s="109"/>
      <c r="D138" s="109"/>
      <c r="E138" s="109"/>
      <c r="F138" s="97"/>
      <c r="G138" s="30" t="e">
        <f>E138/D138*100</f>
        <v>#DIV/0!</v>
      </c>
      <c r="H138" s="30">
        <f>E138-D138</f>
        <v>0</v>
      </c>
    </row>
    <row r="139" spans="1:8" ht="12.75" thickBot="1" x14ac:dyDescent="0.25">
      <c r="A139" s="190" t="s">
        <v>160</v>
      </c>
      <c r="B139" s="191" t="s">
        <v>232</v>
      </c>
      <c r="C139" s="114"/>
      <c r="D139" s="114"/>
      <c r="E139" s="114"/>
      <c r="F139" s="137">
        <v>101</v>
      </c>
      <c r="G139" s="192">
        <v>0</v>
      </c>
      <c r="H139" s="37">
        <f>E139-C139</f>
        <v>0</v>
      </c>
    </row>
    <row r="140" spans="1:8" ht="12.75" thickBot="1" x14ac:dyDescent="0.25">
      <c r="A140" s="168" t="s">
        <v>161</v>
      </c>
      <c r="B140" s="77" t="s">
        <v>162</v>
      </c>
      <c r="C140" s="193"/>
      <c r="D140" s="193"/>
      <c r="E140" s="193">
        <f>E141</f>
        <v>0</v>
      </c>
      <c r="F140" s="193">
        <f>F141</f>
        <v>0</v>
      </c>
      <c r="G140" s="194">
        <v>0</v>
      </c>
      <c r="H140" s="195">
        <f>E140-D140</f>
        <v>0</v>
      </c>
    </row>
    <row r="141" spans="1:8" ht="12.75" thickBot="1" x14ac:dyDescent="0.25">
      <c r="A141" s="196" t="s">
        <v>163</v>
      </c>
      <c r="B141" s="178" t="s">
        <v>164</v>
      </c>
      <c r="C141" s="197"/>
      <c r="D141" s="197"/>
      <c r="E141" s="197"/>
      <c r="F141" s="198"/>
      <c r="G141" s="199">
        <v>0</v>
      </c>
      <c r="H141" s="200">
        <f>E141-D141</f>
        <v>0</v>
      </c>
    </row>
    <row r="142" spans="1:8" ht="12.75" thickBot="1" x14ac:dyDescent="0.25">
      <c r="A142" s="168" t="s">
        <v>165</v>
      </c>
      <c r="B142" s="77" t="s">
        <v>166</v>
      </c>
      <c r="C142" s="172"/>
      <c r="D142" s="172"/>
      <c r="E142" s="172"/>
      <c r="F142" s="176"/>
      <c r="G142" s="201">
        <v>0</v>
      </c>
      <c r="H142" s="15">
        <f>E142-C142</f>
        <v>0</v>
      </c>
    </row>
    <row r="143" spans="1:8" ht="12.75" thickBot="1" x14ac:dyDescent="0.25">
      <c r="A143" s="12"/>
      <c r="B143" s="77" t="s">
        <v>240</v>
      </c>
      <c r="C143" s="172">
        <f>C8+C92</f>
        <v>650062.28681999992</v>
      </c>
      <c r="D143" s="172">
        <f>D8+D92</f>
        <v>518993.10252000007</v>
      </c>
      <c r="E143" s="172">
        <f>E8+E92</f>
        <v>257919.91185999999</v>
      </c>
      <c r="F143" s="172">
        <f>F8+F92</f>
        <v>259375.73324000003</v>
      </c>
      <c r="G143" s="14">
        <f>E143/D143*100</f>
        <v>49.696211877894989</v>
      </c>
      <c r="H143" s="15">
        <f>E143-D143</f>
        <v>-261073.19066000008</v>
      </c>
    </row>
    <row r="144" spans="1:8" x14ac:dyDescent="0.2">
      <c r="A144" s="1"/>
      <c r="B144" s="202"/>
      <c r="C144" s="203"/>
      <c r="D144" s="203"/>
      <c r="E144" s="198"/>
      <c r="F144" s="204"/>
      <c r="G144" s="204"/>
      <c r="H144" s="205"/>
    </row>
    <row r="145" spans="1:8" x14ac:dyDescent="0.2">
      <c r="A145" s="16" t="s">
        <v>167</v>
      </c>
      <c r="B145" s="16"/>
      <c r="C145" s="206"/>
      <c r="D145" s="206"/>
      <c r="E145" s="207"/>
      <c r="F145" s="208"/>
      <c r="G145" s="209"/>
      <c r="H145" s="16"/>
    </row>
    <row r="146" spans="1:8" x14ac:dyDescent="0.2">
      <c r="A146" s="16" t="s">
        <v>168</v>
      </c>
      <c r="B146" s="20"/>
      <c r="C146" s="210"/>
      <c r="D146" s="210"/>
      <c r="E146" s="207" t="s">
        <v>169</v>
      </c>
      <c r="F146" s="211"/>
      <c r="G146" s="211"/>
      <c r="H146" s="16"/>
    </row>
    <row r="147" spans="1:8" x14ac:dyDescent="0.2">
      <c r="A147" s="16"/>
      <c r="B147" s="20"/>
      <c r="C147" s="210"/>
      <c r="D147" s="210"/>
      <c r="E147" s="207"/>
      <c r="F147" s="211"/>
      <c r="G147" s="211"/>
      <c r="H147" s="16"/>
    </row>
    <row r="148" spans="1:8" x14ac:dyDescent="0.2">
      <c r="A148" s="212" t="s">
        <v>233</v>
      </c>
      <c r="B148" s="16"/>
      <c r="C148" s="213"/>
      <c r="D148" s="213"/>
      <c r="E148" s="214"/>
      <c r="F148" s="215"/>
      <c r="G148" s="216"/>
      <c r="H148" s="1"/>
    </row>
    <row r="149" spans="1:8" x14ac:dyDescent="0.2">
      <c r="A149" s="212" t="s">
        <v>170</v>
      </c>
      <c r="C149" s="213"/>
      <c r="D149" s="213"/>
      <c r="E149" s="214"/>
      <c r="F149" s="215"/>
      <c r="G149" s="215"/>
      <c r="H149" s="1"/>
    </row>
    <row r="150" spans="1:8" x14ac:dyDescent="0.2">
      <c r="A150" s="1"/>
      <c r="E150" s="198"/>
      <c r="F150" s="218"/>
      <c r="G150" s="219"/>
      <c r="H150" s="1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" top="0.35433070866141736" bottom="0.1574803149606299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1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291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292</v>
      </c>
      <c r="F5" s="340" t="s">
        <v>293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135238.22117</v>
      </c>
      <c r="E8" s="14">
        <f>E9+E20+E32+E50+E65+E87+E38+E29+E14+E60+E56</f>
        <v>67925.08679999999</v>
      </c>
      <c r="F8" s="14">
        <f>F9+F20+F32+F50+F65+F87+F38+F29+F14+F60</f>
        <v>74168.757100000003</v>
      </c>
      <c r="G8" s="279">
        <f t="shared" ref="G8:G26" si="0">E8/D8*100</f>
        <v>50.226249807453001</v>
      </c>
      <c r="H8" s="15">
        <f t="shared" ref="H8:H41" si="1">E8-D8</f>
        <v>-67313.134370000014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35687.214739999996</v>
      </c>
      <c r="F9" s="266">
        <f>F10</f>
        <v>36235.221680000002</v>
      </c>
      <c r="G9" s="279">
        <f t="shared" si="0"/>
        <v>54.318444195055285</v>
      </c>
      <c r="H9" s="15">
        <f t="shared" si="1"/>
        <v>-30012.779559999995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35687.214739999996</v>
      </c>
      <c r="F10" s="23">
        <f>F11+F12+F13</f>
        <v>36235.221680000002</v>
      </c>
      <c r="G10" s="280">
        <f t="shared" si="0"/>
        <v>54.318444195055285</v>
      </c>
      <c r="H10" s="25">
        <f t="shared" si="1"/>
        <v>-30012.779559999995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35336.081259999999</v>
      </c>
      <c r="F11" s="97">
        <v>35936.730680000001</v>
      </c>
      <c r="G11" s="281">
        <f t="shared" si="0"/>
        <v>54.220564899375788</v>
      </c>
      <c r="H11" s="30">
        <f t="shared" si="1"/>
        <v>-29834.913039999999</v>
      </c>
    </row>
    <row r="12" spans="1:8" ht="49.5" customHeight="1" x14ac:dyDescent="0.2">
      <c r="A12" s="26" t="s">
        <v>228</v>
      </c>
      <c r="B12" s="305" t="s">
        <v>14</v>
      </c>
      <c r="C12" s="31">
        <v>276</v>
      </c>
      <c r="D12" s="31">
        <v>276</v>
      </c>
      <c r="E12" s="31">
        <v>59.33934</v>
      </c>
      <c r="F12" s="32">
        <v>183.62613999999999</v>
      </c>
      <c r="G12" s="282">
        <f t="shared" si="0"/>
        <v>21.499760869565218</v>
      </c>
      <c r="H12" s="30">
        <f t="shared" si="1"/>
        <v>-216.66066000000001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291.79414000000003</v>
      </c>
      <c r="F13" s="36">
        <v>114.86485999999999</v>
      </c>
      <c r="G13" s="283">
        <f t="shared" si="0"/>
        <v>115.33365217391305</v>
      </c>
      <c r="H13" s="38">
        <f t="shared" si="1"/>
        <v>38.794140000000027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4851.5784900000008</v>
      </c>
      <c r="F14" s="42">
        <f>F15</f>
        <v>5400.1523500000003</v>
      </c>
      <c r="G14" s="284">
        <f t="shared" si="0"/>
        <v>48.281221496913311</v>
      </c>
      <c r="H14" s="15">
        <f t="shared" si="1"/>
        <v>-5197.004249999999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4851.5784900000008</v>
      </c>
      <c r="F15" s="46">
        <f>F16+F17+F18+F19</f>
        <v>5400.1523500000003</v>
      </c>
      <c r="G15" s="285">
        <f t="shared" si="0"/>
        <v>48.281221496913311</v>
      </c>
      <c r="H15" s="25">
        <f t="shared" si="1"/>
        <v>-5197.004249999999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2279.95253</v>
      </c>
      <c r="F16" s="50">
        <v>2437.5949000000001</v>
      </c>
      <c r="G16" s="281">
        <f t="shared" si="0"/>
        <v>49.51454462806575</v>
      </c>
      <c r="H16" s="51">
        <f t="shared" si="1"/>
        <v>-2324.6591999999996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14.89565</v>
      </c>
      <c r="F17" s="50">
        <v>18.75797</v>
      </c>
      <c r="G17" s="281">
        <f t="shared" si="0"/>
        <v>62.803992633343562</v>
      </c>
      <c r="H17" s="51">
        <f t="shared" si="1"/>
        <v>-8.8220300000000016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3007.9719300000002</v>
      </c>
      <c r="F18" s="50">
        <v>3378.3046399999998</v>
      </c>
      <c r="G18" s="286">
        <f t="shared" si="0"/>
        <v>50.012103524164864</v>
      </c>
      <c r="H18" s="51">
        <f t="shared" si="1"/>
        <v>-3006.5160000000001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-451.24162000000001</v>
      </c>
      <c r="F19" s="57">
        <v>-434.50515999999999</v>
      </c>
      <c r="G19" s="282">
        <f t="shared" si="0"/>
        <v>75.936611567216048</v>
      </c>
      <c r="H19" s="51">
        <f t="shared" si="1"/>
        <v>142.99297999999999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25198.834999999999</v>
      </c>
      <c r="E20" s="58">
        <f>E21+E25+E26+E28+E27</f>
        <v>18266.482530000001</v>
      </c>
      <c r="F20" s="58">
        <f>F21+F25+F26+F28+F27</f>
        <v>20063.353780000001</v>
      </c>
      <c r="G20" s="287">
        <f t="shared" si="0"/>
        <v>72.489392981858089</v>
      </c>
      <c r="H20" s="15">
        <f t="shared" si="1"/>
        <v>-6932.352469999998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14222.430970000001</v>
      </c>
      <c r="F21" s="102">
        <f>F22+F23+F24</f>
        <v>14872.83426</v>
      </c>
      <c r="G21" s="286">
        <f t="shared" si="0"/>
        <v>74.509801812657173</v>
      </c>
      <c r="H21" s="25">
        <f t="shared" si="1"/>
        <v>-4865.5690299999987</v>
      </c>
    </row>
    <row r="22" spans="1:8" s="60" customFormat="1" ht="17.25" customHeight="1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12083.12247</v>
      </c>
      <c r="F22" s="50">
        <v>10178.800499999999</v>
      </c>
      <c r="G22" s="281">
        <f t="shared" si="0"/>
        <v>88.735569288389513</v>
      </c>
      <c r="H22" s="30">
        <f t="shared" si="1"/>
        <v>-1533.8775299999998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2138.9556200000002</v>
      </c>
      <c r="F23" s="50">
        <v>4699.15139</v>
      </c>
      <c r="G23" s="281">
        <f t="shared" si="0"/>
        <v>39.096246024492778</v>
      </c>
      <c r="H23" s="30">
        <f t="shared" si="1"/>
        <v>-3332.0443799999998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0.35288000000000003</v>
      </c>
      <c r="F24" s="50">
        <v>-5.1176300000000001</v>
      </c>
      <c r="G24" s="281"/>
      <c r="H24" s="30">
        <f t="shared" si="1"/>
        <v>0.35288000000000003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798.11292000000003</v>
      </c>
      <c r="F25" s="108">
        <v>849.7423</v>
      </c>
      <c r="G25" s="281">
        <f t="shared" si="0"/>
        <v>157.72982608695654</v>
      </c>
      <c r="H25" s="30">
        <f t="shared" si="1"/>
        <v>292.11292000000003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4767.085</v>
      </c>
      <c r="E26" s="71">
        <v>2962.1025599999998</v>
      </c>
      <c r="F26" s="72">
        <v>3987.5565000000001</v>
      </c>
      <c r="G26" s="281">
        <f t="shared" si="0"/>
        <v>62.136558504830518</v>
      </c>
      <c r="H26" s="30">
        <f t="shared" si="1"/>
        <v>-1804.9824400000002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8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283.83607999999998</v>
      </c>
      <c r="F28" s="36">
        <v>353.22071999999997</v>
      </c>
      <c r="G28" s="289">
        <f t="shared" ref="G28:G41" si="2">E28/D28*100</f>
        <v>33.880761563712326</v>
      </c>
      <c r="H28" s="30">
        <f t="shared" si="1"/>
        <v>-553.91391999999996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2709.1476699999998</v>
      </c>
      <c r="F29" s="14">
        <f>F30+F31</f>
        <v>2810.5072600000003</v>
      </c>
      <c r="G29" s="290">
        <f t="shared" si="2"/>
        <v>26.821740274813138</v>
      </c>
      <c r="H29" s="15">
        <f t="shared" si="1"/>
        <v>-7391.4186700000009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90.486829999999998</v>
      </c>
      <c r="F30" s="81">
        <v>160.96975</v>
      </c>
      <c r="G30" s="285">
        <f t="shared" si="2"/>
        <v>11.392315929090453</v>
      </c>
      <c r="H30" s="25">
        <f t="shared" si="1"/>
        <v>-703.79267000000004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2618.66084</v>
      </c>
      <c r="F31" s="108">
        <v>2649.5375100000001</v>
      </c>
      <c r="G31" s="291">
        <f t="shared" si="2"/>
        <v>28.138621611624426</v>
      </c>
      <c r="H31" s="38">
        <f t="shared" si="1"/>
        <v>-6687.6260000000002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1241.90642</v>
      </c>
      <c r="F32" s="14">
        <f>F33+F35+F37+F36</f>
        <v>1644.57113</v>
      </c>
      <c r="G32" s="287">
        <f t="shared" si="2"/>
        <v>62.21041025897911</v>
      </c>
      <c r="H32" s="15">
        <f t="shared" si="1"/>
        <v>-754.39357999999993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854.07807000000003</v>
      </c>
      <c r="F33" s="32">
        <f>F34</f>
        <v>915.30512999999996</v>
      </c>
      <c r="G33" s="286">
        <f t="shared" si="2"/>
        <v>80.740978445830976</v>
      </c>
      <c r="H33" s="25">
        <f t="shared" si="1"/>
        <v>-203.72192999999993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854.07807000000003</v>
      </c>
      <c r="F34" s="108">
        <v>915.30512999999996</v>
      </c>
      <c r="G34" s="286">
        <f t="shared" si="2"/>
        <v>80.740978445830976</v>
      </c>
      <c r="H34" s="30">
        <f t="shared" si="1"/>
        <v>-203.72192999999993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16.829999999999998</v>
      </c>
      <c r="F35" s="72">
        <v>57.72</v>
      </c>
      <c r="G35" s="286">
        <f t="shared" si="2"/>
        <v>13.410358565737052</v>
      </c>
      <c r="H35" s="30">
        <f t="shared" si="1"/>
        <v>-108.67</v>
      </c>
    </row>
    <row r="36" spans="1:9" ht="17.25" customHeight="1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6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370.99835000000002</v>
      </c>
      <c r="F37" s="36">
        <v>608.54600000000005</v>
      </c>
      <c r="G37" s="286">
        <f t="shared" si="2"/>
        <v>49.138854304635764</v>
      </c>
      <c r="H37" s="101">
        <f t="shared" si="1"/>
        <v>-384.00164999999998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20967.391309999999</v>
      </c>
      <c r="E38" s="92">
        <f>E39+E47+E48</f>
        <v>3623.1191399999998</v>
      </c>
      <c r="F38" s="91">
        <f>F39+F47+F48+F46</f>
        <v>5943.2048999999997</v>
      </c>
      <c r="G38" s="279">
        <f t="shared" si="2"/>
        <v>17.279780237954647</v>
      </c>
      <c r="H38" s="15">
        <f t="shared" si="1"/>
        <v>-17344.27217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19936.43131</v>
      </c>
      <c r="E39" s="110">
        <f>E40+E42+E44+E46</f>
        <v>3238.1347699999997</v>
      </c>
      <c r="F39" s="102">
        <f>F40+F42+F44</f>
        <v>5393.0149199999996</v>
      </c>
      <c r="G39" s="280">
        <f t="shared" si="2"/>
        <v>16.242298933288875</v>
      </c>
      <c r="H39" s="24">
        <f t="shared" si="1"/>
        <v>-16698.296539999999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1451.60555</v>
      </c>
      <c r="F40" s="109">
        <f>F41</f>
        <v>3246.9114</v>
      </c>
      <c r="G40" s="281">
        <f t="shared" si="2"/>
        <v>17.67168900575825</v>
      </c>
      <c r="H40" s="30">
        <f t="shared" si="1"/>
        <v>-6762.6944499999991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1451.60555</v>
      </c>
      <c r="F41" s="99">
        <v>3246.9114</v>
      </c>
      <c r="G41" s="289">
        <f t="shared" si="2"/>
        <v>17.67168900575825</v>
      </c>
      <c r="H41" s="101">
        <f t="shared" si="1"/>
        <v>-6762.6944499999991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11391.83431</v>
      </c>
      <c r="E42" s="109">
        <f>E43</f>
        <v>1537.4771499999999</v>
      </c>
      <c r="F42" s="99">
        <f>F43</f>
        <v>2000.9222</v>
      </c>
      <c r="G42" s="292">
        <f>G43</f>
        <v>13.496308918839953</v>
      </c>
      <c r="H42" s="109">
        <f>E42-D42</f>
        <v>-9854.3571599999996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11391.83431</v>
      </c>
      <c r="E43" s="109">
        <v>1537.4771499999999</v>
      </c>
      <c r="F43" s="109">
        <v>2000.9222</v>
      </c>
      <c r="G43" s="292">
        <f>E43/D43*100</f>
        <v>13.496308918839953</v>
      </c>
      <c r="H43" s="109">
        <f>E43-D43</f>
        <v>-9854.3571599999996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183.33407</v>
      </c>
      <c r="F44" s="99">
        <f>F45</f>
        <v>145.18132</v>
      </c>
      <c r="G44" s="292">
        <f>G45</f>
        <v>55.505823546686763</v>
      </c>
      <c r="H44" s="99">
        <f>E44-D44</f>
        <v>-146.96293000000003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183.33407</v>
      </c>
      <c r="F45" s="99">
        <v>145.18132</v>
      </c>
      <c r="G45" s="292">
        <f>E45/D45*100</f>
        <v>55.505823546686763</v>
      </c>
      <c r="H45" s="109">
        <f>H44</f>
        <v>-146.96293000000003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65.718000000000004</v>
      </c>
      <c r="F46" s="99">
        <v>85.302779999999998</v>
      </c>
      <c r="G46" s="289">
        <f t="shared" ref="G46:G52" si="3">E46/D46*100</f>
        <v>36.25260649389336</v>
      </c>
      <c r="H46" s="100">
        <f t="shared" ref="H46:H117" si="4">E46-D46</f>
        <v>-115.55999999999999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232.69551999999999</v>
      </c>
      <c r="F47" s="114">
        <v>252.09878</v>
      </c>
      <c r="G47" s="289">
        <f t="shared" si="3"/>
        <v>41.441176261068399</v>
      </c>
      <c r="H47" s="100">
        <f t="shared" si="4"/>
        <v>-328.81248000000005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152.28885</v>
      </c>
      <c r="F48" s="14">
        <f>F49</f>
        <v>212.78842</v>
      </c>
      <c r="G48" s="279">
        <f t="shared" si="3"/>
        <v>52.846145037373262</v>
      </c>
      <c r="H48" s="15">
        <f t="shared" si="4"/>
        <v>-135.88514999999998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152.28885</v>
      </c>
      <c r="F49" s="119">
        <v>212.78842</v>
      </c>
      <c r="G49" s="282">
        <f t="shared" si="3"/>
        <v>52.846145037373262</v>
      </c>
      <c r="H49" s="38">
        <f t="shared" si="4"/>
        <v>-135.88514999999998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48.55686</v>
      </c>
      <c r="F50" s="120">
        <f>+F51</f>
        <v>241.80704000000003</v>
      </c>
      <c r="G50" s="279">
        <f t="shared" si="3"/>
        <v>41.898009370712643</v>
      </c>
      <c r="H50" s="15">
        <f t="shared" si="4"/>
        <v>-67.33614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48.55686</v>
      </c>
      <c r="F51" s="31">
        <f>F52+F53+F54+F55</f>
        <v>241.80704000000003</v>
      </c>
      <c r="G51" s="285">
        <f t="shared" si="3"/>
        <v>41.898009370712643</v>
      </c>
      <c r="H51" s="25">
        <f t="shared" si="4"/>
        <v>-67.33614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38.50873</v>
      </c>
      <c r="F52" s="50">
        <v>25.905840000000001</v>
      </c>
      <c r="G52" s="281">
        <f t="shared" si="3"/>
        <v>445.85770522172049</v>
      </c>
      <c r="H52" s="103">
        <f t="shared" si="4"/>
        <v>29.871729999999999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1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9.6972400000000007</v>
      </c>
      <c r="F54" s="50">
        <v>27.101559999999999</v>
      </c>
      <c r="G54" s="281">
        <f t="shared" ref="G54:G65" si="5">E54/D54*100</f>
        <v>9.041209815767882</v>
      </c>
      <c r="H54" s="30">
        <f t="shared" si="4"/>
        <v>-97.558760000000007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0.35088999999999998</v>
      </c>
      <c r="F55" s="50">
        <v>188.79964000000001</v>
      </c>
      <c r="G55" s="286"/>
      <c r="H55" s="30">
        <f t="shared" si="4"/>
        <v>0.35088999999999998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108.25848000000001</v>
      </c>
      <c r="E56" s="270">
        <f>E57</f>
        <v>151.15257</v>
      </c>
      <c r="F56" s="270">
        <f>F57</f>
        <v>0</v>
      </c>
      <c r="G56" s="293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108.25848000000001</v>
      </c>
      <c r="E57" s="102">
        <f>E59+E58</f>
        <v>151.15257</v>
      </c>
      <c r="F57" s="102">
        <f>F59+F58</f>
        <v>0</v>
      </c>
      <c r="G57" s="294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/>
      <c r="E58" s="23">
        <v>42.894089999999998</v>
      </c>
      <c r="F58" s="81"/>
      <c r="G58" s="295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108.25848000000001</v>
      </c>
      <c r="E59" s="114">
        <v>108.25848000000001</v>
      </c>
      <c r="F59" s="137"/>
      <c r="G59" s="296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687.59316999999999</v>
      </c>
      <c r="F60" s="41">
        <f>F61+F62+F63+F64</f>
        <v>389.75513000000007</v>
      </c>
      <c r="G60" s="279">
        <f t="shared" si="5"/>
        <v>188.89922252747255</v>
      </c>
      <c r="H60" s="15">
        <f t="shared" si="4"/>
        <v>323.59316999999999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80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281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125</v>
      </c>
      <c r="E63" s="31">
        <v>631.50062000000003</v>
      </c>
      <c r="F63" s="32">
        <v>140.00985</v>
      </c>
      <c r="G63" s="281">
        <f t="shared" si="5"/>
        <v>505.20049600000004</v>
      </c>
      <c r="H63" s="30">
        <f t="shared" si="4"/>
        <v>506.50062000000003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2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297.42813000000001</v>
      </c>
      <c r="F65" s="91">
        <v>1063.45688</v>
      </c>
      <c r="G65" s="297">
        <f t="shared" si="5"/>
        <v>254.21207692307695</v>
      </c>
      <c r="H65" s="59">
        <f>E65-D65</f>
        <v>180.42813000000001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0.875</v>
      </c>
      <c r="F66" s="110"/>
      <c r="G66" s="294">
        <f>E66/D66*100</f>
        <v>21.875</v>
      </c>
      <c r="H66" s="102">
        <f t="shared" si="4"/>
        <v>-3.125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0.875</v>
      </c>
      <c r="F67" s="234"/>
      <c r="G67" s="294">
        <f>E67/D67*100</f>
        <v>21.875</v>
      </c>
      <c r="H67" s="109">
        <f t="shared" si="4"/>
        <v>-3.125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32.5</v>
      </c>
      <c r="F68" s="97"/>
      <c r="G68" s="298"/>
      <c r="H68" s="109">
        <f t="shared" si="4"/>
        <v>29.5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32.5</v>
      </c>
      <c r="F69" s="97"/>
      <c r="G69" s="298">
        <f>E69/D69*100</f>
        <v>1083.3333333333335</v>
      </c>
      <c r="H69" s="235">
        <f t="shared" si="4"/>
        <v>29.5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4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8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8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8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8">
        <f>E74/D74*100</f>
        <v>33.333333333333329</v>
      </c>
      <c r="H74" s="109">
        <f>E74-D74</f>
        <v>-2</v>
      </c>
    </row>
    <row r="75" spans="1:8" ht="51" customHeight="1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8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294"/>
      <c r="H76" s="109"/>
    </row>
    <row r="77" spans="1:8" ht="58.5" customHeight="1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298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298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298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53.5</v>
      </c>
      <c r="F80" s="110"/>
      <c r="G80" s="294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53.5</v>
      </c>
      <c r="F81" s="97"/>
      <c r="G81" s="298">
        <f t="shared" ref="G81:G86" si="7">E81/D81*100</f>
        <v>116.30434782608697</v>
      </c>
      <c r="H81" s="109">
        <f t="shared" ref="H81:H86" si="8">E81-D81</f>
        <v>7.5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35.069020000000002</v>
      </c>
      <c r="F82" s="97"/>
      <c r="G82" s="298">
        <f t="shared" si="7"/>
        <v>184.5737894736842</v>
      </c>
      <c r="H82" s="109">
        <f t="shared" si="8"/>
        <v>16.069020000000002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35.069020000000002</v>
      </c>
      <c r="F83" s="97"/>
      <c r="G83" s="298">
        <f t="shared" si="7"/>
        <v>184.5737894736842</v>
      </c>
      <c r="H83" s="109">
        <f t="shared" si="8"/>
        <v>16.069020000000002</v>
      </c>
    </row>
    <row r="84" spans="1:8" ht="38.25" customHeight="1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173.03411</v>
      </c>
      <c r="F84" s="97">
        <f t="shared" si="9"/>
        <v>0</v>
      </c>
      <c r="G84" s="298">
        <f t="shared" si="7"/>
        <v>596.6693448275862</v>
      </c>
      <c r="H84" s="109">
        <f t="shared" si="8"/>
        <v>144.03411</v>
      </c>
    </row>
    <row r="85" spans="1:8" ht="36" x14ac:dyDescent="0.2">
      <c r="A85" s="232" t="s">
        <v>208</v>
      </c>
      <c r="B85" s="233" t="s">
        <v>209</v>
      </c>
      <c r="C85" s="108"/>
      <c r="D85" s="108">
        <v>26</v>
      </c>
      <c r="E85" s="108">
        <v>169.67005</v>
      </c>
      <c r="F85" s="108"/>
      <c r="G85" s="298"/>
      <c r="H85" s="99"/>
    </row>
    <row r="86" spans="1:8" ht="42" customHeight="1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3.3640599999999998</v>
      </c>
      <c r="F86" s="108"/>
      <c r="G86" s="298">
        <f t="shared" si="7"/>
        <v>112.13533333333332</v>
      </c>
      <c r="H86" s="99">
        <f t="shared" si="8"/>
        <v>0.36405999999999983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360.90708000000001</v>
      </c>
      <c r="F87" s="91">
        <f t="shared" si="10"/>
        <v>376.7269500000001</v>
      </c>
      <c r="G87" s="297">
        <f>E87/D87*100</f>
        <v>69.218849252013811</v>
      </c>
      <c r="H87" s="59">
        <f t="shared" si="4"/>
        <v>-160.49291999999997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-481.68275999999997</v>
      </c>
      <c r="G88" s="281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-78.637879999999996</v>
      </c>
      <c r="G89" s="281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113.50708</v>
      </c>
      <c r="F90" s="36">
        <v>185.10911999999999</v>
      </c>
      <c r="G90" s="281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281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C93+C136+C138</f>
        <v>518067.54134999996</v>
      </c>
      <c r="D92" s="59">
        <f>D93+D136+D138</f>
        <v>386253.78135000006</v>
      </c>
      <c r="E92" s="59">
        <f>E93+E136+E138</f>
        <v>234461.14979</v>
      </c>
      <c r="F92" s="59">
        <f>F93+F136+F138</f>
        <v>220612.62735000002</v>
      </c>
      <c r="G92" s="279">
        <f t="shared" si="11"/>
        <v>60.701321543191654</v>
      </c>
      <c r="H92" s="15">
        <f t="shared" si="4"/>
        <v>-151792.63156000007</v>
      </c>
    </row>
    <row r="93" spans="1:8" ht="12.75" thickBot="1" x14ac:dyDescent="0.25">
      <c r="A93" s="146" t="s">
        <v>104</v>
      </c>
      <c r="B93" s="147" t="s">
        <v>105</v>
      </c>
      <c r="C93" s="148">
        <f>C94+C97+C115</f>
        <v>517945.79999999993</v>
      </c>
      <c r="D93" s="148">
        <f>D94+D97+D115</f>
        <v>386132.04000000004</v>
      </c>
      <c r="E93" s="148">
        <f>E94+E97+E115</f>
        <v>234461.14979</v>
      </c>
      <c r="F93" s="148">
        <f>F94+F97+F115</f>
        <v>220501.32735000004</v>
      </c>
      <c r="G93" s="279">
        <f t="shared" si="11"/>
        <v>60.720459713728999</v>
      </c>
      <c r="H93" s="15">
        <f t="shared" si="4"/>
        <v>-151670.89021000004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154325.9</v>
      </c>
      <c r="E94" s="59">
        <f>E95+E96</f>
        <v>93171.51023</v>
      </c>
      <c r="F94" s="59">
        <f>F95+F96</f>
        <v>105417.64</v>
      </c>
      <c r="G94" s="279">
        <f t="shared" si="11"/>
        <v>60.373216828801915</v>
      </c>
      <c r="H94" s="15">
        <f t="shared" si="4"/>
        <v>-61154.389769999994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92978</v>
      </c>
      <c r="F95" s="152">
        <v>105417.64</v>
      </c>
      <c r="G95" s="285">
        <f t="shared" si="11"/>
        <v>60.327532733808283</v>
      </c>
      <c r="H95" s="25">
        <f t="shared" si="4"/>
        <v>-61144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203.9</v>
      </c>
      <c r="E96" s="114">
        <v>193.51023000000001</v>
      </c>
      <c r="F96" s="137">
        <v>0</v>
      </c>
      <c r="G96" s="291">
        <f t="shared" si="11"/>
        <v>94.904477685139781</v>
      </c>
      <c r="H96" s="38">
        <f t="shared" si="4"/>
        <v>-10.389769999999999</v>
      </c>
    </row>
    <row r="97" spans="1:8" ht="12.75" thickBot="1" x14ac:dyDescent="0.25">
      <c r="A97" s="12" t="s">
        <v>112</v>
      </c>
      <c r="B97" s="77" t="s">
        <v>113</v>
      </c>
      <c r="C97" s="59">
        <f>C99+C105+C98+C101+C103+C104</f>
        <v>183607.6</v>
      </c>
      <c r="D97" s="59">
        <f>D99+D105+D98+D101+D103+D104+D102+D100</f>
        <v>54010.140000000007</v>
      </c>
      <c r="E97" s="59">
        <f>E99+E105+E98+E101+E103+E104+E102+E100</f>
        <v>35223.739240000003</v>
      </c>
      <c r="F97" s="59">
        <f t="shared" ref="F97" si="12">F99+F105+F98+F101+F103+F104</f>
        <v>8212.2950999999994</v>
      </c>
      <c r="G97" s="279">
        <f t="shared" si="11"/>
        <v>65.216900456099538</v>
      </c>
      <c r="H97" s="15">
        <f t="shared" si="4"/>
        <v>-18786.400760000004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1678.2253499999999</v>
      </c>
      <c r="G98" s="285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1144.683</v>
      </c>
      <c r="G99" s="281">
        <f>E99/D99*100</f>
        <v>0</v>
      </c>
      <c r="H99" s="103">
        <f t="shared" si="4"/>
        <v>-3247.7</v>
      </c>
    </row>
    <row r="100" spans="1:8" s="10" customFormat="1" ht="36" x14ac:dyDescent="0.2">
      <c r="A100" s="306" t="s">
        <v>295</v>
      </c>
      <c r="B100" s="67" t="s">
        <v>294</v>
      </c>
      <c r="C100" s="56"/>
      <c r="D100" s="56">
        <v>2498.9</v>
      </c>
      <c r="E100" s="99"/>
      <c r="F100" s="161"/>
      <c r="G100" s="281">
        <f>E100/D100*100</f>
        <v>0</v>
      </c>
      <c r="H100" s="103">
        <f t="shared" si="4"/>
        <v>-2498.9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1"/>
      <c r="H101" s="103">
        <f t="shared" si="4"/>
        <v>-441.5</v>
      </c>
    </row>
    <row r="102" spans="1:8" s="10" customFormat="1" ht="24" x14ac:dyDescent="0.2">
      <c r="A102" s="264" t="s">
        <v>267</v>
      </c>
      <c r="B102" s="175" t="s">
        <v>268</v>
      </c>
      <c r="C102" s="49"/>
      <c r="D102" s="49">
        <v>3514.64</v>
      </c>
      <c r="E102" s="109">
        <v>3514.4252499999998</v>
      </c>
      <c r="F102" s="144"/>
      <c r="G102" s="281"/>
      <c r="H102" s="103">
        <f t="shared" si="4"/>
        <v>-0.21475000000009459</v>
      </c>
    </row>
    <row r="103" spans="1:8" s="10" customFormat="1" x14ac:dyDescent="0.2">
      <c r="A103" s="158" t="s">
        <v>118</v>
      </c>
      <c r="B103" s="163" t="s">
        <v>119</v>
      </c>
      <c r="C103" s="118">
        <v>89</v>
      </c>
      <c r="D103" s="118">
        <v>89</v>
      </c>
      <c r="E103" s="23"/>
      <c r="F103" s="165">
        <v>118.5</v>
      </c>
      <c r="G103" s="281">
        <f>E103/D103*100</f>
        <v>0</v>
      </c>
      <c r="H103" s="103">
        <f t="shared" si="4"/>
        <v>-89</v>
      </c>
    </row>
    <row r="104" spans="1:8" s="10" customFormat="1" ht="24.75" thickBot="1" x14ac:dyDescent="0.25">
      <c r="A104" s="166" t="s">
        <v>256</v>
      </c>
      <c r="B104" s="154" t="s">
        <v>217</v>
      </c>
      <c r="C104" s="115">
        <v>87643.4</v>
      </c>
      <c r="D104" s="115">
        <v>19665.7</v>
      </c>
      <c r="E104" s="114">
        <v>13490.6</v>
      </c>
      <c r="F104" s="137"/>
      <c r="G104" s="286">
        <f>E104/D104*100</f>
        <v>68.599643033301632</v>
      </c>
      <c r="H104" s="103">
        <f t="shared" si="4"/>
        <v>-6175.1</v>
      </c>
    </row>
    <row r="105" spans="1:8" ht="12.75" thickBot="1" x14ac:dyDescent="0.25">
      <c r="A105" s="168" t="s">
        <v>120</v>
      </c>
      <c r="B105" s="183" t="s">
        <v>121</v>
      </c>
      <c r="C105" s="59">
        <f>C106+C107+C108+C109+C111+C112+C113+C114+C110</f>
        <v>89242.700000000012</v>
      </c>
      <c r="D105" s="59">
        <f>D106+D107+D108+D109+D111+D112+D113+D114+D110</f>
        <v>21609.4</v>
      </c>
      <c r="E105" s="59">
        <f>E106+E107+E108+E109+E111+E112+E113+E114+E110</f>
        <v>15275.413999999999</v>
      </c>
      <c r="F105" s="59">
        <f t="shared" ref="F105" si="13">F106+F107+F108+F109+F111+F112+F113+F114</f>
        <v>5270.8867499999997</v>
      </c>
      <c r="G105" s="279">
        <f t="shared" ref="G105:G111" si="14">E105/D105*100</f>
        <v>70.688746563995281</v>
      </c>
      <c r="H105" s="15">
        <f t="shared" si="4"/>
        <v>-6333.9860000000026</v>
      </c>
    </row>
    <row r="106" spans="1:8" x14ac:dyDescent="0.2">
      <c r="A106" s="22" t="s">
        <v>120</v>
      </c>
      <c r="B106" s="246" t="s">
        <v>122</v>
      </c>
      <c r="C106" s="151">
        <v>990</v>
      </c>
      <c r="D106" s="151">
        <v>990</v>
      </c>
      <c r="E106" s="169">
        <v>440.56211000000002</v>
      </c>
      <c r="F106" s="152">
        <v>506.32774999999998</v>
      </c>
      <c r="G106" s="285">
        <f t="shared" si="14"/>
        <v>44.501223232323234</v>
      </c>
      <c r="H106" s="25">
        <f t="shared" si="4"/>
        <v>-549.43788999999992</v>
      </c>
    </row>
    <row r="107" spans="1:8" ht="24" x14ac:dyDescent="0.2">
      <c r="A107" s="140" t="s">
        <v>120</v>
      </c>
      <c r="B107" s="248" t="s">
        <v>123</v>
      </c>
      <c r="C107" s="109">
        <v>2097.1</v>
      </c>
      <c r="D107" s="109">
        <v>2465.8000000000002</v>
      </c>
      <c r="E107" s="169">
        <v>1153.992</v>
      </c>
      <c r="F107" s="108">
        <v>1175.0319999999999</v>
      </c>
      <c r="G107" s="281">
        <f t="shared" si="14"/>
        <v>46.799902668505148</v>
      </c>
      <c r="H107" s="103">
        <f t="shared" si="4"/>
        <v>-1311.8080000000002</v>
      </c>
    </row>
    <row r="108" spans="1:8" x14ac:dyDescent="0.2">
      <c r="A108" s="82" t="s">
        <v>120</v>
      </c>
      <c r="B108" s="249" t="s">
        <v>218</v>
      </c>
      <c r="C108" s="109">
        <v>4220</v>
      </c>
      <c r="D108" s="109">
        <v>1050.8</v>
      </c>
      <c r="E108" s="169">
        <v>669.79</v>
      </c>
      <c r="F108" s="108"/>
      <c r="G108" s="281">
        <f t="shared" si="14"/>
        <v>63.740959269128282</v>
      </c>
      <c r="H108" s="103">
        <f t="shared" si="4"/>
        <v>-381.01</v>
      </c>
    </row>
    <row r="109" spans="1:8" ht="24" x14ac:dyDescent="0.2">
      <c r="A109" s="82" t="s">
        <v>124</v>
      </c>
      <c r="B109" s="249" t="s">
        <v>219</v>
      </c>
      <c r="C109" s="35">
        <v>1894.8</v>
      </c>
      <c r="D109" s="35">
        <v>1894.8</v>
      </c>
      <c r="E109" s="35"/>
      <c r="F109" s="97"/>
      <c r="G109" s="281">
        <f t="shared" si="14"/>
        <v>0</v>
      </c>
      <c r="H109" s="103">
        <f t="shared" si="4"/>
        <v>-1894.8</v>
      </c>
    </row>
    <row r="110" spans="1:8" ht="24" x14ac:dyDescent="0.2">
      <c r="A110" s="111" t="s">
        <v>125</v>
      </c>
      <c r="B110" s="250" t="s">
        <v>222</v>
      </c>
      <c r="C110" s="35">
        <v>1480</v>
      </c>
      <c r="D110" s="35">
        <v>1480</v>
      </c>
      <c r="E110" s="35">
        <v>1158.3920000000001</v>
      </c>
      <c r="F110" s="108"/>
      <c r="G110" s="281"/>
      <c r="H110" s="103"/>
    </row>
    <row r="111" spans="1:8" ht="24" x14ac:dyDescent="0.2">
      <c r="A111" s="111" t="s">
        <v>125</v>
      </c>
      <c r="B111" s="250" t="s">
        <v>126</v>
      </c>
      <c r="C111" s="99">
        <v>568.20000000000005</v>
      </c>
      <c r="D111" s="99">
        <v>568.20000000000005</v>
      </c>
      <c r="E111" s="99"/>
      <c r="F111" s="108"/>
      <c r="G111" s="281">
        <f t="shared" si="14"/>
        <v>0</v>
      </c>
      <c r="H111" s="103">
        <f t="shared" si="4"/>
        <v>-568.20000000000005</v>
      </c>
    </row>
    <row r="112" spans="1:8" ht="24" x14ac:dyDescent="0.2">
      <c r="A112" s="68" t="s">
        <v>120</v>
      </c>
      <c r="B112" s="251" t="s">
        <v>127</v>
      </c>
      <c r="C112" s="109">
        <v>2000</v>
      </c>
      <c r="D112" s="109"/>
      <c r="E112" s="109"/>
      <c r="F112" s="97">
        <v>3589.527</v>
      </c>
      <c r="G112" s="281" t="e">
        <f>E112/D112*100</f>
        <v>#DIV/0!</v>
      </c>
      <c r="H112" s="103">
        <f t="shared" si="4"/>
        <v>0</v>
      </c>
    </row>
    <row r="113" spans="1:8" ht="24" x14ac:dyDescent="0.2">
      <c r="A113" s="68" t="s">
        <v>120</v>
      </c>
      <c r="B113" s="252" t="s">
        <v>221</v>
      </c>
      <c r="C113" s="99">
        <v>3132</v>
      </c>
      <c r="D113" s="99">
        <v>3132</v>
      </c>
      <c r="E113" s="99">
        <v>1824.87789</v>
      </c>
      <c r="F113" s="97"/>
      <c r="G113" s="281"/>
      <c r="H113" s="103"/>
    </row>
    <row r="114" spans="1:8" ht="24.75" thickBot="1" x14ac:dyDescent="0.25">
      <c r="A114" s="170" t="s">
        <v>120</v>
      </c>
      <c r="B114" s="253" t="s">
        <v>220</v>
      </c>
      <c r="C114" s="99">
        <v>72860.600000000006</v>
      </c>
      <c r="D114" s="99">
        <v>10027.799999999999</v>
      </c>
      <c r="E114" s="99">
        <v>10027.799999999999</v>
      </c>
      <c r="F114" s="171"/>
      <c r="G114" s="291"/>
      <c r="H114" s="103">
        <f t="shared" si="4"/>
        <v>0</v>
      </c>
    </row>
    <row r="115" spans="1:8" ht="12.75" thickBot="1" x14ac:dyDescent="0.25">
      <c r="A115" s="12" t="s">
        <v>128</v>
      </c>
      <c r="B115" s="77" t="s">
        <v>129</v>
      </c>
      <c r="C115" s="59">
        <f>C116+C127+C129+C131+C132+C133+C134+C130+C128</f>
        <v>180216.19999999995</v>
      </c>
      <c r="D115" s="59">
        <f>D116+D127+D129+D131+D132+D133+D134+D130+D128</f>
        <v>177796</v>
      </c>
      <c r="E115" s="59">
        <f>E116+E127+E129+E131+E132+E133+E134+E130+E128</f>
        <v>106065.90031999999</v>
      </c>
      <c r="F115" s="59">
        <f>F116+F127+F129+F131+F132+F133+F134+F130+F128</f>
        <v>106871.39225000002</v>
      </c>
      <c r="G115" s="279">
        <f>E115/D115*100</f>
        <v>59.655954194695035</v>
      </c>
      <c r="H115" s="15">
        <f t="shared" si="4"/>
        <v>-71730.099680000014</v>
      </c>
    </row>
    <row r="116" spans="1:8" ht="12.75" thickBot="1" x14ac:dyDescent="0.25">
      <c r="A116" s="12" t="s">
        <v>130</v>
      </c>
      <c r="B116" s="77" t="s">
        <v>131</v>
      </c>
      <c r="C116" s="172">
        <f>C119+C123+C118+C117+C120+C124+C121+C122+C125+C126</f>
        <v>135077.79999999999</v>
      </c>
      <c r="D116" s="172">
        <f>D119+D123+D118+D117+D120+D124+D121+D122+D125+D126</f>
        <v>133062.5</v>
      </c>
      <c r="E116" s="172">
        <f>E119+E123+E118+E117+E120+E124+E121+E122+E125+E126</f>
        <v>79271.388229999982</v>
      </c>
      <c r="F116" s="172">
        <f>F119+F123+F118+F117+F120+F124+F121+F122+F125+F126</f>
        <v>81844.413300000015</v>
      </c>
      <c r="G116" s="279">
        <f>E116/D116*100</f>
        <v>59.574551981211819</v>
      </c>
      <c r="H116" s="15">
        <f t="shared" si="4"/>
        <v>-53791.111770000018</v>
      </c>
    </row>
    <row r="117" spans="1:8" ht="24" x14ac:dyDescent="0.2">
      <c r="A117" s="142" t="s">
        <v>132</v>
      </c>
      <c r="B117" s="62" t="s">
        <v>133</v>
      </c>
      <c r="C117" s="254">
        <v>2220.6999999999998</v>
      </c>
      <c r="D117" s="254">
        <v>131.30000000000001</v>
      </c>
      <c r="E117" s="173"/>
      <c r="F117" s="152">
        <v>1440.4138</v>
      </c>
      <c r="G117" s="285">
        <f>E117/D117*100</f>
        <v>0</v>
      </c>
      <c r="H117" s="25">
        <f t="shared" si="4"/>
        <v>-131.30000000000001</v>
      </c>
    </row>
    <row r="118" spans="1:8" ht="24" x14ac:dyDescent="0.2">
      <c r="A118" s="70" t="s">
        <v>132</v>
      </c>
      <c r="B118" s="249" t="s">
        <v>223</v>
      </c>
      <c r="C118" s="255">
        <v>19</v>
      </c>
      <c r="D118" s="255">
        <v>19</v>
      </c>
      <c r="E118" s="173"/>
      <c r="F118" s="110"/>
      <c r="G118" s="281">
        <f t="shared" ref="G118:G133" si="15">E118/D118*100</f>
        <v>0</v>
      </c>
      <c r="H118" s="103">
        <f t="shared" ref="H118:H133" si="16">E118-D118</f>
        <v>-19</v>
      </c>
    </row>
    <row r="119" spans="1:8" x14ac:dyDescent="0.2">
      <c r="A119" s="70" t="s">
        <v>132</v>
      </c>
      <c r="B119" s="68" t="s">
        <v>134</v>
      </c>
      <c r="C119" s="109">
        <v>96521.1</v>
      </c>
      <c r="D119" s="109">
        <v>96521.1</v>
      </c>
      <c r="E119" s="174">
        <v>57198</v>
      </c>
      <c r="F119" s="97">
        <v>58310</v>
      </c>
      <c r="G119" s="281">
        <f t="shared" si="15"/>
        <v>59.259581583715892</v>
      </c>
      <c r="H119" s="103">
        <f t="shared" si="16"/>
        <v>-39323.100000000006</v>
      </c>
    </row>
    <row r="120" spans="1:8" x14ac:dyDescent="0.2">
      <c r="A120" s="70" t="s">
        <v>132</v>
      </c>
      <c r="B120" s="68" t="s">
        <v>135</v>
      </c>
      <c r="C120" s="109">
        <v>16398</v>
      </c>
      <c r="D120" s="109">
        <v>16398</v>
      </c>
      <c r="E120" s="174">
        <v>10003</v>
      </c>
      <c r="F120" s="97">
        <v>9690</v>
      </c>
      <c r="G120" s="281">
        <f t="shared" si="15"/>
        <v>61.001341627027685</v>
      </c>
      <c r="H120" s="103">
        <f t="shared" si="16"/>
        <v>-6395</v>
      </c>
    </row>
    <row r="121" spans="1:8" x14ac:dyDescent="0.2">
      <c r="A121" s="70" t="s">
        <v>132</v>
      </c>
      <c r="B121" s="68" t="s">
        <v>136</v>
      </c>
      <c r="C121" s="109">
        <v>543.20000000000005</v>
      </c>
      <c r="D121" s="109">
        <v>543.20000000000005</v>
      </c>
      <c r="E121" s="174">
        <v>104.66943000000001</v>
      </c>
      <c r="F121" s="97">
        <v>98.704499999999996</v>
      </c>
      <c r="G121" s="286">
        <f t="shared" si="15"/>
        <v>19.26904086892489</v>
      </c>
      <c r="H121" s="103">
        <f t="shared" si="16"/>
        <v>-438.53057000000001</v>
      </c>
    </row>
    <row r="122" spans="1:8" x14ac:dyDescent="0.2">
      <c r="A122" s="70" t="s">
        <v>132</v>
      </c>
      <c r="B122" s="123" t="s">
        <v>137</v>
      </c>
      <c r="C122" s="109">
        <v>150.9</v>
      </c>
      <c r="D122" s="109">
        <v>225</v>
      </c>
      <c r="E122" s="174"/>
      <c r="F122" s="97"/>
      <c r="G122" s="281">
        <f t="shared" si="15"/>
        <v>0</v>
      </c>
      <c r="H122" s="103">
        <f t="shared" si="16"/>
        <v>-225</v>
      </c>
    </row>
    <row r="123" spans="1:8" x14ac:dyDescent="0.2">
      <c r="A123" s="70" t="s">
        <v>132</v>
      </c>
      <c r="B123" s="68" t="s">
        <v>224</v>
      </c>
      <c r="C123" s="109">
        <v>305.10000000000002</v>
      </c>
      <c r="D123" s="109">
        <v>305.10000000000002</v>
      </c>
      <c r="E123" s="174">
        <v>25.43</v>
      </c>
      <c r="F123" s="97"/>
      <c r="G123" s="286">
        <f t="shared" si="15"/>
        <v>8.3349721402818737</v>
      </c>
      <c r="H123" s="103">
        <f t="shared" si="16"/>
        <v>-279.67</v>
      </c>
    </row>
    <row r="124" spans="1:8" ht="36" x14ac:dyDescent="0.2">
      <c r="A124" s="142" t="s">
        <v>132</v>
      </c>
      <c r="B124" s="123" t="s">
        <v>250</v>
      </c>
      <c r="C124" s="109">
        <v>2640.4</v>
      </c>
      <c r="D124" s="109">
        <v>2640.4</v>
      </c>
      <c r="E124" s="169"/>
      <c r="F124" s="108">
        <v>1135.53</v>
      </c>
      <c r="G124" s="286">
        <f t="shared" si="15"/>
        <v>0</v>
      </c>
      <c r="H124" s="103">
        <f t="shared" si="16"/>
        <v>-2640.4</v>
      </c>
    </row>
    <row r="125" spans="1:8" x14ac:dyDescent="0.2">
      <c r="A125" s="70" t="s">
        <v>132</v>
      </c>
      <c r="B125" s="68" t="s">
        <v>138</v>
      </c>
      <c r="C125" s="109">
        <v>10575.3</v>
      </c>
      <c r="D125" s="109">
        <v>10575.3</v>
      </c>
      <c r="E125" s="169">
        <v>6438.36</v>
      </c>
      <c r="F125" s="108">
        <v>6744.915</v>
      </c>
      <c r="G125" s="281">
        <f t="shared" si="15"/>
        <v>60.881109755751609</v>
      </c>
      <c r="H125" s="103">
        <f t="shared" si="16"/>
        <v>-4136.9399999999996</v>
      </c>
    </row>
    <row r="126" spans="1:8" ht="36.75" thickBot="1" x14ac:dyDescent="0.25">
      <c r="A126" s="240" t="s">
        <v>132</v>
      </c>
      <c r="B126" s="256" t="s">
        <v>251</v>
      </c>
      <c r="C126" s="114">
        <v>5704.1</v>
      </c>
      <c r="D126" s="114">
        <v>5704.1</v>
      </c>
      <c r="E126" s="241">
        <v>5501.9287999999997</v>
      </c>
      <c r="F126" s="137">
        <v>4424.8500000000004</v>
      </c>
      <c r="G126" s="283">
        <f t="shared" si="15"/>
        <v>96.455686260759791</v>
      </c>
      <c r="H126" s="37">
        <f t="shared" si="16"/>
        <v>-202.17120000000068</v>
      </c>
    </row>
    <row r="127" spans="1:8" x14ac:dyDescent="0.2">
      <c r="A127" s="70" t="s">
        <v>139</v>
      </c>
      <c r="B127" s="257" t="s">
        <v>140</v>
      </c>
      <c r="C127" s="102">
        <v>1765.9</v>
      </c>
      <c r="D127" s="102">
        <v>1342.1</v>
      </c>
      <c r="E127" s="141">
        <v>476.41</v>
      </c>
      <c r="F127" s="110">
        <v>742</v>
      </c>
      <c r="G127" s="286">
        <f t="shared" si="15"/>
        <v>35.497354891587811</v>
      </c>
      <c r="H127" s="103">
        <f t="shared" si="16"/>
        <v>-865.68999999999983</v>
      </c>
    </row>
    <row r="128" spans="1:8" ht="36" x14ac:dyDescent="0.2">
      <c r="A128" s="142" t="s">
        <v>141</v>
      </c>
      <c r="B128" s="257" t="s">
        <v>252</v>
      </c>
      <c r="C128" s="109">
        <v>1211.3</v>
      </c>
      <c r="D128" s="109">
        <v>1211.3</v>
      </c>
      <c r="E128" s="169">
        <v>1211.3</v>
      </c>
      <c r="F128" s="97">
        <v>1252.8</v>
      </c>
      <c r="G128" s="281">
        <f t="shared" si="15"/>
        <v>100</v>
      </c>
      <c r="H128" s="103">
        <f t="shared" si="16"/>
        <v>0</v>
      </c>
    </row>
    <row r="129" spans="1:8" x14ac:dyDescent="0.2">
      <c r="A129" s="85" t="s">
        <v>142</v>
      </c>
      <c r="B129" s="68" t="s">
        <v>143</v>
      </c>
      <c r="C129" s="145">
        <v>1567.1</v>
      </c>
      <c r="D129" s="145">
        <v>1567.1</v>
      </c>
      <c r="E129" s="145">
        <v>1175.325</v>
      </c>
      <c r="F129" s="110">
        <v>1146.675</v>
      </c>
      <c r="G129" s="281">
        <f t="shared" si="15"/>
        <v>75.000000000000014</v>
      </c>
      <c r="H129" s="103">
        <f t="shared" si="16"/>
        <v>-391.77499999999986</v>
      </c>
    </row>
    <row r="130" spans="1:8" ht="24" x14ac:dyDescent="0.2">
      <c r="A130" s="63" t="s">
        <v>148</v>
      </c>
      <c r="B130" s="248" t="s">
        <v>149</v>
      </c>
      <c r="C130" s="260">
        <v>7</v>
      </c>
      <c r="D130" s="260">
        <v>7</v>
      </c>
      <c r="E130" s="99"/>
      <c r="F130" s="108">
        <v>4.2</v>
      </c>
      <c r="G130" s="286">
        <f>E130/D130*100</f>
        <v>0</v>
      </c>
      <c r="H130" s="103">
        <f>E130-D130</f>
        <v>-7</v>
      </c>
    </row>
    <row r="131" spans="1:8" ht="24" x14ac:dyDescent="0.2">
      <c r="A131" s="63" t="s">
        <v>144</v>
      </c>
      <c r="B131" s="123" t="s">
        <v>253</v>
      </c>
      <c r="C131" s="259">
        <v>245.3</v>
      </c>
      <c r="D131" s="259">
        <v>245.3</v>
      </c>
      <c r="E131" s="145">
        <v>41.409480000000002</v>
      </c>
      <c r="F131" s="97">
        <v>192.96789999999999</v>
      </c>
      <c r="G131" s="286">
        <f t="shared" si="15"/>
        <v>16.881157766000815</v>
      </c>
      <c r="H131" s="103">
        <f t="shared" si="16"/>
        <v>-203.89052000000001</v>
      </c>
    </row>
    <row r="132" spans="1:8" x14ac:dyDescent="0.2">
      <c r="A132" s="85" t="s">
        <v>145</v>
      </c>
      <c r="B132" s="123" t="s">
        <v>254</v>
      </c>
      <c r="C132" s="259">
        <v>613.5</v>
      </c>
      <c r="D132" s="259">
        <v>613.5</v>
      </c>
      <c r="E132" s="145">
        <v>357.875</v>
      </c>
      <c r="F132" s="97">
        <v>474.68392</v>
      </c>
      <c r="G132" s="281">
        <f t="shared" si="15"/>
        <v>58.333333333333336</v>
      </c>
      <c r="H132" s="103">
        <f t="shared" si="16"/>
        <v>-255.625</v>
      </c>
    </row>
    <row r="133" spans="1:8" ht="12.75" thickBot="1" x14ac:dyDescent="0.25">
      <c r="A133" s="85" t="s">
        <v>146</v>
      </c>
      <c r="B133" s="68" t="s">
        <v>147</v>
      </c>
      <c r="C133" s="145">
        <v>1469.3</v>
      </c>
      <c r="D133" s="145">
        <v>1488.2</v>
      </c>
      <c r="E133" s="145">
        <v>893.19260999999995</v>
      </c>
      <c r="F133" s="97">
        <v>701.65213000000006</v>
      </c>
      <c r="G133" s="281">
        <f t="shared" si="15"/>
        <v>60.018318102405587</v>
      </c>
      <c r="H133" s="103">
        <f t="shared" si="16"/>
        <v>-595.0073900000001</v>
      </c>
    </row>
    <row r="134" spans="1:8" ht="12.75" thickBot="1" x14ac:dyDescent="0.25">
      <c r="A134" s="168" t="s">
        <v>150</v>
      </c>
      <c r="B134" s="77" t="s">
        <v>151</v>
      </c>
      <c r="C134" s="172">
        <f>C135</f>
        <v>38259</v>
      </c>
      <c r="D134" s="172">
        <f>D135</f>
        <v>38259</v>
      </c>
      <c r="E134" s="172">
        <f>E135</f>
        <v>22639</v>
      </c>
      <c r="F134" s="176">
        <f>F135</f>
        <v>20512</v>
      </c>
      <c r="G134" s="279">
        <f>E134/D134*100</f>
        <v>59.173005044564675</v>
      </c>
      <c r="H134" s="15">
        <f>E134-D134</f>
        <v>-15620</v>
      </c>
    </row>
    <row r="135" spans="1:8" ht="12.75" thickBot="1" x14ac:dyDescent="0.25">
      <c r="A135" s="177" t="s">
        <v>152</v>
      </c>
      <c r="B135" s="261" t="s">
        <v>153</v>
      </c>
      <c r="C135" s="23">
        <v>38259</v>
      </c>
      <c r="D135" s="23">
        <v>38259</v>
      </c>
      <c r="E135" s="180">
        <v>22639</v>
      </c>
      <c r="F135" s="181">
        <v>20512</v>
      </c>
      <c r="G135" s="299">
        <f>E135/D135*100</f>
        <v>59.173005044564675</v>
      </c>
      <c r="H135" s="182">
        <f>E135-D135</f>
        <v>-15620</v>
      </c>
    </row>
    <row r="136" spans="1:8" ht="12.75" thickBot="1" x14ac:dyDescent="0.25">
      <c r="A136" s="168" t="s">
        <v>154</v>
      </c>
      <c r="B136" s="183" t="s">
        <v>155</v>
      </c>
      <c r="C136" s="172">
        <f t="shared" ref="C136:H136" si="17">C137</f>
        <v>121.74135</v>
      </c>
      <c r="D136" s="172">
        <f t="shared" si="17"/>
        <v>121.74135</v>
      </c>
      <c r="E136" s="172">
        <f t="shared" si="17"/>
        <v>0</v>
      </c>
      <c r="F136" s="172">
        <f t="shared" si="17"/>
        <v>0</v>
      </c>
      <c r="G136" s="300">
        <f t="shared" si="17"/>
        <v>0</v>
      </c>
      <c r="H136" s="172">
        <f t="shared" si="17"/>
        <v>-121.74135</v>
      </c>
    </row>
    <row r="137" spans="1:8" ht="24.75" thickBot="1" x14ac:dyDescent="0.25">
      <c r="A137" s="184" t="s">
        <v>156</v>
      </c>
      <c r="B137" s="185" t="s">
        <v>230</v>
      </c>
      <c r="C137" s="186">
        <v>121.74135</v>
      </c>
      <c r="D137" s="186">
        <v>121.74135</v>
      </c>
      <c r="E137" s="187"/>
      <c r="F137" s="188"/>
      <c r="G137" s="291">
        <f>E137/D137*100</f>
        <v>0</v>
      </c>
      <c r="H137" s="38">
        <f>E137-D137</f>
        <v>-121.74135</v>
      </c>
    </row>
    <row r="138" spans="1:8" ht="12.75" thickBot="1" x14ac:dyDescent="0.25">
      <c r="A138" s="146" t="s">
        <v>157</v>
      </c>
      <c r="B138" s="147" t="s">
        <v>158</v>
      </c>
      <c r="C138" s="189">
        <f t="shared" ref="C138:H138" si="18">C139+C140</f>
        <v>0</v>
      </c>
      <c r="D138" s="189">
        <f t="shared" si="18"/>
        <v>0</v>
      </c>
      <c r="E138" s="189">
        <f t="shared" si="18"/>
        <v>0</v>
      </c>
      <c r="F138" s="189">
        <f t="shared" si="18"/>
        <v>111.3</v>
      </c>
      <c r="G138" s="301" t="e">
        <f t="shared" si="18"/>
        <v>#DIV/0!</v>
      </c>
      <c r="H138" s="189">
        <f t="shared" si="18"/>
        <v>0</v>
      </c>
    </row>
    <row r="139" spans="1:8" ht="24" x14ac:dyDescent="0.2">
      <c r="A139" s="65" t="s">
        <v>159</v>
      </c>
      <c r="B139" s="130" t="s">
        <v>231</v>
      </c>
      <c r="C139" s="109"/>
      <c r="D139" s="109"/>
      <c r="E139" s="109"/>
      <c r="F139" s="97">
        <v>11.3</v>
      </c>
      <c r="G139" s="281" t="e">
        <f>E139/D139*100</f>
        <v>#DIV/0!</v>
      </c>
      <c r="H139" s="30">
        <f>E139-D139</f>
        <v>0</v>
      </c>
    </row>
    <row r="140" spans="1:8" ht="12.75" thickBot="1" x14ac:dyDescent="0.25">
      <c r="A140" s="190" t="s">
        <v>160</v>
      </c>
      <c r="B140" s="191" t="s">
        <v>232</v>
      </c>
      <c r="C140" s="114"/>
      <c r="D140" s="114"/>
      <c r="E140" s="114"/>
      <c r="F140" s="137">
        <v>100</v>
      </c>
      <c r="G140" s="302">
        <v>0</v>
      </c>
      <c r="H140" s="37">
        <f>E140-C140</f>
        <v>0</v>
      </c>
    </row>
    <row r="141" spans="1:8" ht="12.75" thickBot="1" x14ac:dyDescent="0.25">
      <c r="A141" s="168" t="s">
        <v>161</v>
      </c>
      <c r="B141" s="77" t="s">
        <v>162</v>
      </c>
      <c r="C141" s="193"/>
      <c r="D141" s="193"/>
      <c r="E141" s="193">
        <f>E142</f>
        <v>0</v>
      </c>
      <c r="F141" s="193">
        <f>F142</f>
        <v>0</v>
      </c>
      <c r="G141" s="303">
        <v>0</v>
      </c>
      <c r="H141" s="195">
        <f>E141-D141</f>
        <v>0</v>
      </c>
    </row>
    <row r="142" spans="1:8" ht="12.75" thickBot="1" x14ac:dyDescent="0.25">
      <c r="A142" s="196" t="s">
        <v>163</v>
      </c>
      <c r="B142" s="178" t="s">
        <v>164</v>
      </c>
      <c r="C142" s="197"/>
      <c r="D142" s="197"/>
      <c r="E142" s="197"/>
      <c r="F142" s="198"/>
      <c r="G142" s="299">
        <v>0</v>
      </c>
      <c r="H142" s="200">
        <f>E142-D142</f>
        <v>0</v>
      </c>
    </row>
    <row r="143" spans="1:8" ht="12.75" thickBot="1" x14ac:dyDescent="0.25">
      <c r="A143" s="168" t="s">
        <v>165</v>
      </c>
      <c r="B143" s="77" t="s">
        <v>166</v>
      </c>
      <c r="C143" s="172"/>
      <c r="D143" s="172"/>
      <c r="E143" s="172"/>
      <c r="F143" s="176"/>
      <c r="G143" s="304">
        <v>0</v>
      </c>
      <c r="H143" s="15">
        <f>E143-C143</f>
        <v>0</v>
      </c>
    </row>
    <row r="144" spans="1:8" ht="12.75" thickBot="1" x14ac:dyDescent="0.25">
      <c r="A144" s="12"/>
      <c r="B144" s="77" t="s">
        <v>240</v>
      </c>
      <c r="C144" s="172">
        <f>C8+C92</f>
        <v>650062.28681999992</v>
      </c>
      <c r="D144" s="172">
        <f>D8+D92</f>
        <v>521492.0025200001</v>
      </c>
      <c r="E144" s="172">
        <f>E8+E92</f>
        <v>302386.23658999999</v>
      </c>
      <c r="F144" s="172">
        <f>F8+F92</f>
        <v>294781.38445000001</v>
      </c>
      <c r="G144" s="279">
        <f>E144/D144*100</f>
        <v>57.984827212839754</v>
      </c>
      <c r="H144" s="15">
        <f>E144-D144</f>
        <v>-219105.76593000011</v>
      </c>
    </row>
    <row r="145" spans="1:8" x14ac:dyDescent="0.2">
      <c r="A145" s="1"/>
      <c r="B145" s="202"/>
      <c r="C145" s="203"/>
      <c r="D145" s="203"/>
      <c r="E145" s="198"/>
      <c r="F145" s="204"/>
      <c r="G145" s="204"/>
      <c r="H145" s="205"/>
    </row>
    <row r="146" spans="1:8" x14ac:dyDescent="0.2">
      <c r="A146" s="16" t="s">
        <v>167</v>
      </c>
      <c r="B146" s="16"/>
      <c r="C146" s="206"/>
      <c r="D146" s="206"/>
      <c r="E146" s="207"/>
      <c r="F146" s="208"/>
      <c r="G146" s="209"/>
      <c r="H146" s="16"/>
    </row>
    <row r="147" spans="1:8" x14ac:dyDescent="0.2">
      <c r="A147" s="16" t="s">
        <v>168</v>
      </c>
      <c r="B147" s="20"/>
      <c r="C147" s="210"/>
      <c r="D147" s="210"/>
      <c r="E147" s="207" t="s">
        <v>169</v>
      </c>
      <c r="F147" s="211"/>
      <c r="G147" s="211"/>
      <c r="H147" s="16"/>
    </row>
    <row r="148" spans="1:8" x14ac:dyDescent="0.2">
      <c r="A148" s="16"/>
      <c r="B148" s="20"/>
      <c r="C148" s="210"/>
      <c r="D148" s="210"/>
      <c r="E148" s="207"/>
      <c r="F148" s="211"/>
      <c r="G148" s="211"/>
      <c r="H148" s="16"/>
    </row>
    <row r="149" spans="1:8" x14ac:dyDescent="0.2">
      <c r="A149" s="212" t="s">
        <v>233</v>
      </c>
      <c r="B149" s="16"/>
      <c r="C149" s="213"/>
      <c r="D149" s="213"/>
      <c r="E149" s="214"/>
      <c r="F149" s="215"/>
      <c r="G149" s="216"/>
      <c r="H149" s="1"/>
    </row>
    <row r="150" spans="1:8" x14ac:dyDescent="0.2">
      <c r="A150" s="212" t="s">
        <v>170</v>
      </c>
      <c r="C150" s="213"/>
      <c r="D150" s="213"/>
      <c r="E150" s="214"/>
      <c r="F150" s="215"/>
      <c r="G150" s="215"/>
      <c r="H150" s="1"/>
    </row>
    <row r="151" spans="1:8" x14ac:dyDescent="0.2">
      <c r="A151" s="1"/>
      <c r="E151" s="198"/>
      <c r="F151" s="218"/>
      <c r="G151" s="219"/>
      <c r="H151" s="1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15748031496062992" bottom="0.19685039370078741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5"/>
  <sheetViews>
    <sheetView topLeftCell="A121" workbookViewId="0">
      <selection activeCell="A121" sqref="A1:XFD1048576"/>
    </sheetView>
  </sheetViews>
  <sheetFormatPr defaultRowHeight="12" x14ac:dyDescent="0.2"/>
  <cols>
    <col min="1" max="1" width="21" style="22" customWidth="1"/>
    <col min="2" max="2" width="71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296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297</v>
      </c>
      <c r="F5" s="340" t="s">
        <v>298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135991.49233000001</v>
      </c>
      <c r="E8" s="14">
        <f>E9+E20+E32+E50+E65+E87+E38+E29+E14+E60+E56</f>
        <v>78290.820240000001</v>
      </c>
      <c r="F8" s="14">
        <f>F9+F20+F32+F50+F65+F87+F38+F29+F14+F60</f>
        <v>82658.237049999996</v>
      </c>
      <c r="G8" s="279">
        <f t="shared" ref="G8:G26" si="0">E8/D8*100</f>
        <v>57.570380983846945</v>
      </c>
      <c r="H8" s="15">
        <f t="shared" ref="H8:H41" si="1">E8-D8</f>
        <v>-57700.672090000007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42606.731910000002</v>
      </c>
      <c r="F9" s="266">
        <f>F10</f>
        <v>41684.576530000006</v>
      </c>
      <c r="G9" s="279">
        <f t="shared" si="0"/>
        <v>64.850434713051428</v>
      </c>
      <c r="H9" s="15">
        <f t="shared" si="1"/>
        <v>-23093.262389999989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42606.731910000002</v>
      </c>
      <c r="F10" s="23">
        <f>F11+F12+F13</f>
        <v>41684.576530000006</v>
      </c>
      <c r="G10" s="280">
        <f t="shared" si="0"/>
        <v>64.850434713051428</v>
      </c>
      <c r="H10" s="25">
        <f t="shared" si="1"/>
        <v>-23093.262389999989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42227.194730000003</v>
      </c>
      <c r="F11" s="97">
        <v>41345.987950000002</v>
      </c>
      <c r="G11" s="281">
        <f t="shared" si="0"/>
        <v>64.794461375894656</v>
      </c>
      <c r="H11" s="30">
        <f t="shared" si="1"/>
        <v>-22943.799569999996</v>
      </c>
    </row>
    <row r="12" spans="1:8" ht="60" x14ac:dyDescent="0.2">
      <c r="A12" s="26" t="s">
        <v>228</v>
      </c>
      <c r="B12" s="305" t="s">
        <v>14</v>
      </c>
      <c r="C12" s="31">
        <v>276</v>
      </c>
      <c r="D12" s="31">
        <v>276</v>
      </c>
      <c r="E12" s="31">
        <v>59.33934</v>
      </c>
      <c r="F12" s="32">
        <v>183.62613999999999</v>
      </c>
      <c r="G12" s="282">
        <f t="shared" si="0"/>
        <v>21.499760869565218</v>
      </c>
      <c r="H12" s="30">
        <f t="shared" si="1"/>
        <v>-216.66066000000001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320.19783999999999</v>
      </c>
      <c r="F13" s="36">
        <v>154.96243999999999</v>
      </c>
      <c r="G13" s="283">
        <f t="shared" si="0"/>
        <v>126.56041106719367</v>
      </c>
      <c r="H13" s="38">
        <f t="shared" si="1"/>
        <v>67.197839999999985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5758.3678499999996</v>
      </c>
      <c r="F14" s="42">
        <f>F15</f>
        <v>6252.1788100000003</v>
      </c>
      <c r="G14" s="284">
        <f t="shared" si="0"/>
        <v>57.305273778339803</v>
      </c>
      <c r="H14" s="15">
        <f t="shared" si="1"/>
        <v>-4290.2148900000002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5758.3678499999996</v>
      </c>
      <c r="F15" s="46">
        <f>F16+F17+F18+F19</f>
        <v>6252.1788100000003</v>
      </c>
      <c r="G15" s="285">
        <f t="shared" si="0"/>
        <v>57.305273778339803</v>
      </c>
      <c r="H15" s="25">
        <f t="shared" si="1"/>
        <v>-4290.2148900000002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2686.5951100000002</v>
      </c>
      <c r="F16" s="50">
        <v>2817.8983600000001</v>
      </c>
      <c r="G16" s="281">
        <f t="shared" si="0"/>
        <v>58.345746993091218</v>
      </c>
      <c r="H16" s="51">
        <f t="shared" si="1"/>
        <v>-1918.0166199999994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18.317329999999998</v>
      </c>
      <c r="F17" s="50">
        <v>21.62144</v>
      </c>
      <c r="G17" s="281">
        <f t="shared" si="0"/>
        <v>77.230698786727871</v>
      </c>
      <c r="H17" s="51">
        <f t="shared" si="1"/>
        <v>-5.4003500000000031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3555.4481099999998</v>
      </c>
      <c r="F18" s="50">
        <v>3902.4400099999998</v>
      </c>
      <c r="G18" s="286">
        <f t="shared" si="0"/>
        <v>59.114726829288024</v>
      </c>
      <c r="H18" s="51">
        <f t="shared" si="1"/>
        <v>-2459.0398200000004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-501.99270000000001</v>
      </c>
      <c r="F19" s="57">
        <v>-489.78100000000001</v>
      </c>
      <c r="G19" s="282">
        <f t="shared" si="0"/>
        <v>84.477191331504429</v>
      </c>
      <c r="H19" s="51">
        <f t="shared" si="1"/>
        <v>92.241899999999987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25223.334999999999</v>
      </c>
      <c r="E20" s="58">
        <f>E21+E25+E26+E28+E27</f>
        <v>18810.362530000002</v>
      </c>
      <c r="F20" s="58">
        <f>F21+F25+F26+F28+F27</f>
        <v>20453.957159999998</v>
      </c>
      <c r="G20" s="287">
        <f t="shared" si="0"/>
        <v>74.575239673897215</v>
      </c>
      <c r="H20" s="15">
        <f t="shared" si="1"/>
        <v>-6412.972469999997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14531.508600000001</v>
      </c>
      <c r="F21" s="102">
        <f>F22+F23+F24</f>
        <v>15191.07583</v>
      </c>
      <c r="G21" s="286">
        <f t="shared" si="0"/>
        <v>76.129026613579214</v>
      </c>
      <c r="H21" s="25">
        <f t="shared" si="1"/>
        <v>-4556.491399999999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12211.21329</v>
      </c>
      <c r="F22" s="50">
        <v>10343.01015</v>
      </c>
      <c r="G22" s="281">
        <f t="shared" si="0"/>
        <v>89.676237717558934</v>
      </c>
      <c r="H22" s="30">
        <f t="shared" si="1"/>
        <v>-1405.7867100000003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2319.7031000000002</v>
      </c>
      <c r="F23" s="50">
        <v>4853.1833100000003</v>
      </c>
      <c r="G23" s="281">
        <f t="shared" si="0"/>
        <v>42.399983549625304</v>
      </c>
      <c r="H23" s="30">
        <f t="shared" si="1"/>
        <v>-3151.2968999999998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1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808.76036999999997</v>
      </c>
      <c r="F25" s="108">
        <v>855.51531999999997</v>
      </c>
      <c r="G25" s="281">
        <f t="shared" si="0"/>
        <v>159.8340652173913</v>
      </c>
      <c r="H25" s="30">
        <f t="shared" si="1"/>
        <v>302.76036999999997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4791.585</v>
      </c>
      <c r="E26" s="71">
        <v>3147.3680800000002</v>
      </c>
      <c r="F26" s="72">
        <v>4046.41581</v>
      </c>
      <c r="G26" s="281">
        <f t="shared" si="0"/>
        <v>65.685322915068824</v>
      </c>
      <c r="H26" s="30">
        <f t="shared" si="1"/>
        <v>-1644.2169199999998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8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322.72548</v>
      </c>
      <c r="F28" s="36">
        <v>360.9502</v>
      </c>
      <c r="G28" s="289">
        <f t="shared" ref="G28:G41" si="2">E28/D28*100</f>
        <v>38.522886302596241</v>
      </c>
      <c r="H28" s="30">
        <f t="shared" si="1"/>
        <v>-515.02451999999994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2809.0315700000001</v>
      </c>
      <c r="F29" s="14">
        <f>F30+F31</f>
        <v>3112.5770200000002</v>
      </c>
      <c r="G29" s="290">
        <f t="shared" si="2"/>
        <v>27.810634329242966</v>
      </c>
      <c r="H29" s="15">
        <f t="shared" si="1"/>
        <v>-7291.5347700000011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99.868099999999998</v>
      </c>
      <c r="F30" s="81">
        <v>176.89617999999999</v>
      </c>
      <c r="G30" s="285">
        <f t="shared" si="2"/>
        <v>12.573420313630152</v>
      </c>
      <c r="H30" s="25">
        <f t="shared" si="1"/>
        <v>-694.41139999999996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2709.16347</v>
      </c>
      <c r="F31" s="108">
        <v>2935.68084</v>
      </c>
      <c r="G31" s="291">
        <f t="shared" si="2"/>
        <v>29.11111076391451</v>
      </c>
      <c r="H31" s="38">
        <f t="shared" si="1"/>
        <v>-6597.1233700000012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1448.56421</v>
      </c>
      <c r="F32" s="14">
        <f>F33+F35+F37+F36</f>
        <v>1937.8054200000001</v>
      </c>
      <c r="G32" s="287">
        <f t="shared" si="2"/>
        <v>72.56245103441367</v>
      </c>
      <c r="H32" s="15">
        <f t="shared" si="1"/>
        <v>-547.73578999999995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1006.43586</v>
      </c>
      <c r="F33" s="32">
        <f>F34</f>
        <v>1076.9569200000001</v>
      </c>
      <c r="G33" s="286">
        <f t="shared" si="2"/>
        <v>95.144248440158833</v>
      </c>
      <c r="H33" s="25">
        <f t="shared" si="1"/>
        <v>-51.364139999999907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1006.43586</v>
      </c>
      <c r="F34" s="108">
        <v>1076.9569200000001</v>
      </c>
      <c r="G34" s="286">
        <f t="shared" si="2"/>
        <v>95.144248440158833</v>
      </c>
      <c r="H34" s="30">
        <f t="shared" si="1"/>
        <v>-51.364139999999907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18.93</v>
      </c>
      <c r="F35" s="72">
        <v>65.739999999999995</v>
      </c>
      <c r="G35" s="286">
        <f t="shared" si="2"/>
        <v>15.083665338645419</v>
      </c>
      <c r="H35" s="30">
        <f t="shared" si="1"/>
        <v>-106.57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64</v>
      </c>
      <c r="G36" s="286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423.19835</v>
      </c>
      <c r="F37" s="36">
        <v>731.10850000000005</v>
      </c>
      <c r="G37" s="286">
        <f t="shared" si="2"/>
        <v>56.052761589403978</v>
      </c>
      <c r="H37" s="101">
        <f t="shared" si="1"/>
        <v>-331.80165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21696.162469999996</v>
      </c>
      <c r="E38" s="92">
        <f>E39+E47+E48</f>
        <v>4960.4244200000003</v>
      </c>
      <c r="F38" s="91">
        <f>F39+F47+F48+F46</f>
        <v>7044.1750200000015</v>
      </c>
      <c r="G38" s="279">
        <f t="shared" si="2"/>
        <v>22.863141935164542</v>
      </c>
      <c r="H38" s="15">
        <f t="shared" si="1"/>
        <v>-16735.738049999996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20665.202469999997</v>
      </c>
      <c r="E39" s="110">
        <f>E40+E42+E44+E46</f>
        <v>4559.0166800000006</v>
      </c>
      <c r="F39" s="102">
        <f>F40+F42+F44</f>
        <v>6446.3833000000004</v>
      </c>
      <c r="G39" s="280">
        <f t="shared" si="2"/>
        <v>22.061321134493589</v>
      </c>
      <c r="H39" s="24">
        <f t="shared" si="1"/>
        <v>-16106.185789999996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2141.68334</v>
      </c>
      <c r="F40" s="109">
        <f>F41</f>
        <v>3912.6686199999999</v>
      </c>
      <c r="G40" s="281">
        <f t="shared" si="2"/>
        <v>26.072621404136694</v>
      </c>
      <c r="H40" s="30">
        <f t="shared" si="1"/>
        <v>-6072.6166599999997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2141.68334</v>
      </c>
      <c r="F41" s="99">
        <v>3912.6686199999999</v>
      </c>
      <c r="G41" s="289">
        <f t="shared" si="2"/>
        <v>26.072621404136694</v>
      </c>
      <c r="H41" s="101">
        <f t="shared" si="1"/>
        <v>-6072.6166599999997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12120.60547</v>
      </c>
      <c r="E42" s="109">
        <f>E43</f>
        <v>2126.86193</v>
      </c>
      <c r="F42" s="99">
        <f>F43</f>
        <v>2325.7049000000002</v>
      </c>
      <c r="G42" s="292">
        <f>G43</f>
        <v>17.547489151959006</v>
      </c>
      <c r="H42" s="109">
        <f>E42-D42</f>
        <v>-9993.7435399999995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12120.60547</v>
      </c>
      <c r="E43" s="109">
        <v>2126.86193</v>
      </c>
      <c r="F43" s="109">
        <v>2325.7049000000002</v>
      </c>
      <c r="G43" s="292">
        <f>E43/D43*100</f>
        <v>17.547489151959006</v>
      </c>
      <c r="H43" s="109">
        <f>E43-D43</f>
        <v>-9993.7435399999995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213.80041</v>
      </c>
      <c r="F44" s="99">
        <f>F45</f>
        <v>208.00978000000001</v>
      </c>
      <c r="G44" s="292">
        <f>G45</f>
        <v>64.729746258670218</v>
      </c>
      <c r="H44" s="99">
        <f>E44-D44</f>
        <v>-116.49659000000003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213.80041</v>
      </c>
      <c r="F45" s="99">
        <v>208.00978000000001</v>
      </c>
      <c r="G45" s="292">
        <f>E45/D45*100</f>
        <v>64.729746258670218</v>
      </c>
      <c r="H45" s="109">
        <f>H44</f>
        <v>-116.49659000000003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76.671000000000006</v>
      </c>
      <c r="F46" s="99">
        <v>96.255780000000001</v>
      </c>
      <c r="G46" s="289">
        <f t="shared" ref="G46:G52" si="3">E46/D46*100</f>
        <v>42.294707576208921</v>
      </c>
      <c r="H46" s="100">
        <f t="shared" ref="H46:H120" si="4">E46-D46</f>
        <v>-104.60699999999999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233.73384999999999</v>
      </c>
      <c r="F47" s="114">
        <v>255.49065999999999</v>
      </c>
      <c r="G47" s="289">
        <f t="shared" si="3"/>
        <v>41.626094374434551</v>
      </c>
      <c r="H47" s="100">
        <f t="shared" si="4"/>
        <v>-327.77415000000008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167.67389</v>
      </c>
      <c r="F48" s="14">
        <f>F49</f>
        <v>246.04527999999999</v>
      </c>
      <c r="G48" s="279">
        <f t="shared" si="3"/>
        <v>58.184947288790802</v>
      </c>
      <c r="H48" s="15">
        <f t="shared" si="4"/>
        <v>-120.50010999999998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167.67389</v>
      </c>
      <c r="F49" s="119">
        <v>246.04527999999999</v>
      </c>
      <c r="G49" s="282">
        <f t="shared" si="3"/>
        <v>58.184947288790802</v>
      </c>
      <c r="H49" s="38">
        <f t="shared" si="4"/>
        <v>-120.50010999999998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48.55686</v>
      </c>
      <c r="F50" s="120">
        <f>+F51</f>
        <v>247.67746</v>
      </c>
      <c r="G50" s="279">
        <f t="shared" si="3"/>
        <v>41.898009370712643</v>
      </c>
      <c r="H50" s="15">
        <f t="shared" si="4"/>
        <v>-67.33614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48.55686</v>
      </c>
      <c r="F51" s="31">
        <f>F52+F53+F54+F55</f>
        <v>247.67746</v>
      </c>
      <c r="G51" s="285">
        <f t="shared" si="3"/>
        <v>41.898009370712643</v>
      </c>
      <c r="H51" s="25">
        <f t="shared" si="4"/>
        <v>-67.33614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38.50873</v>
      </c>
      <c r="F52" s="50">
        <v>26.09524</v>
      </c>
      <c r="G52" s="281">
        <f t="shared" si="3"/>
        <v>445.85770522172049</v>
      </c>
      <c r="H52" s="103">
        <f t="shared" si="4"/>
        <v>29.871729999999999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1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9.6972400000000007</v>
      </c>
      <c r="F54" s="50">
        <v>32.782580000000003</v>
      </c>
      <c r="G54" s="281">
        <f t="shared" ref="G54:G65" si="5">E54/D54*100</f>
        <v>9.041209815767882</v>
      </c>
      <c r="H54" s="30">
        <f t="shared" si="4"/>
        <v>-97.558760000000007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0.35088999999999998</v>
      </c>
      <c r="F55" s="50">
        <v>188.79964000000001</v>
      </c>
      <c r="G55" s="286"/>
      <c r="H55" s="30">
        <f t="shared" si="4"/>
        <v>0.35088999999999998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108.25848000000001</v>
      </c>
      <c r="E56" s="270">
        <f>E57</f>
        <v>151.15257</v>
      </c>
      <c r="F56" s="270">
        <f>F57</f>
        <v>0</v>
      </c>
      <c r="G56" s="293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108.25848000000001</v>
      </c>
      <c r="E57" s="102">
        <f>E59+E58</f>
        <v>151.15257</v>
      </c>
      <c r="F57" s="102">
        <f>F59+F58</f>
        <v>0</v>
      </c>
      <c r="G57" s="294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/>
      <c r="E58" s="23">
        <v>42.894089999999998</v>
      </c>
      <c r="F58" s="81"/>
      <c r="G58" s="295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108.25848000000001</v>
      </c>
      <c r="E59" s="114">
        <v>108.25848000000001</v>
      </c>
      <c r="F59" s="137"/>
      <c r="G59" s="296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989.10039999999992</v>
      </c>
      <c r="F60" s="41">
        <f>F61+F62+F63+F64</f>
        <v>389.75513000000007</v>
      </c>
      <c r="G60" s="279">
        <f t="shared" si="5"/>
        <v>271.73087912087908</v>
      </c>
      <c r="H60" s="15">
        <f t="shared" si="4"/>
        <v>625.10039999999992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80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281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125</v>
      </c>
      <c r="E63" s="31">
        <v>933.00784999999996</v>
      </c>
      <c r="F63" s="32">
        <v>140.00985</v>
      </c>
      <c r="G63" s="281">
        <f t="shared" si="5"/>
        <v>746.40627999999992</v>
      </c>
      <c r="H63" s="30">
        <f t="shared" si="4"/>
        <v>808.00784999999996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2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347.62083999999999</v>
      </c>
      <c r="F65" s="91">
        <v>1128.32287</v>
      </c>
      <c r="G65" s="297">
        <f t="shared" si="5"/>
        <v>297.11182905982906</v>
      </c>
      <c r="H65" s="59">
        <f>E65-D65</f>
        <v>230.62083999999999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1.175</v>
      </c>
      <c r="F66" s="110"/>
      <c r="G66" s="294">
        <f>E66/D66*100</f>
        <v>29.375</v>
      </c>
      <c r="H66" s="102">
        <f t="shared" si="4"/>
        <v>-2.8250000000000002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1.175</v>
      </c>
      <c r="F67" s="234"/>
      <c r="G67" s="294">
        <f>E67/D67*100</f>
        <v>29.375</v>
      </c>
      <c r="H67" s="109">
        <f t="shared" si="4"/>
        <v>-2.8250000000000002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40</v>
      </c>
      <c r="F68" s="97"/>
      <c r="G68" s="298"/>
      <c r="H68" s="109">
        <f t="shared" si="4"/>
        <v>37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40</v>
      </c>
      <c r="F69" s="97"/>
      <c r="G69" s="298">
        <f>E69/D69*100</f>
        <v>1333.3333333333335</v>
      </c>
      <c r="H69" s="235">
        <f t="shared" si="4"/>
        <v>37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0.65</v>
      </c>
      <c r="F70" s="110"/>
      <c r="G70" s="294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0.65</v>
      </c>
      <c r="F71" s="97"/>
      <c r="G71" s="298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8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8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8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8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294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298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298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298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54.001069999999999</v>
      </c>
      <c r="F80" s="110"/>
      <c r="G80" s="294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54.001069999999999</v>
      </c>
      <c r="F81" s="97"/>
      <c r="G81" s="298">
        <f t="shared" ref="G81:G86" si="7">E81/D81*100</f>
        <v>117.39363043478261</v>
      </c>
      <c r="H81" s="109">
        <f t="shared" ref="H81:H86" si="8">E81-D81</f>
        <v>8.0010699999999986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42.217570000000002</v>
      </c>
      <c r="F82" s="97"/>
      <c r="G82" s="298">
        <f t="shared" si="7"/>
        <v>222.19773684210526</v>
      </c>
      <c r="H82" s="109">
        <f t="shared" si="8"/>
        <v>23.217570000000002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42.217570000000002</v>
      </c>
      <c r="F83" s="97"/>
      <c r="G83" s="298">
        <f t="shared" si="7"/>
        <v>222.19773684210526</v>
      </c>
      <c r="H83" s="109">
        <f t="shared" si="8"/>
        <v>23.217570000000002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207.52719999999999</v>
      </c>
      <c r="F84" s="97">
        <f t="shared" si="9"/>
        <v>0</v>
      </c>
      <c r="G84" s="298">
        <f t="shared" si="7"/>
        <v>715.61103448275855</v>
      </c>
      <c r="H84" s="109">
        <f t="shared" si="8"/>
        <v>178.52719999999999</v>
      </c>
    </row>
    <row r="85" spans="1:8" ht="36" x14ac:dyDescent="0.2">
      <c r="A85" s="232" t="s">
        <v>208</v>
      </c>
      <c r="B85" s="233" t="s">
        <v>209</v>
      </c>
      <c r="C85" s="108"/>
      <c r="D85" s="108">
        <v>26</v>
      </c>
      <c r="E85" s="108">
        <v>203.31351000000001</v>
      </c>
      <c r="F85" s="108"/>
      <c r="G85" s="298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4.2136899999999997</v>
      </c>
      <c r="F86" s="108"/>
      <c r="G86" s="298">
        <f t="shared" si="7"/>
        <v>140.4563333333333</v>
      </c>
      <c r="H86" s="99">
        <f t="shared" si="8"/>
        <v>1.2136899999999997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360.90708000000001</v>
      </c>
      <c r="F87" s="91">
        <f t="shared" si="10"/>
        <v>407.2116299999999</v>
      </c>
      <c r="G87" s="297">
        <f>E87/D87*100</f>
        <v>69.218849252013811</v>
      </c>
      <c r="H87" s="59">
        <f t="shared" si="4"/>
        <v>-160.49291999999997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-481.68275999999997</v>
      </c>
      <c r="G88" s="281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-75.338669999999993</v>
      </c>
      <c r="G89" s="281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113.50708</v>
      </c>
      <c r="F90" s="36">
        <v>185.10911999999999</v>
      </c>
      <c r="G90" s="281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779.12393999999995</v>
      </c>
      <c r="G91" s="281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C93+C139+C141</f>
        <v>518067.54134999996</v>
      </c>
      <c r="D92" s="59">
        <f>D93+D139+D141</f>
        <v>416704.95634999999</v>
      </c>
      <c r="E92" s="59">
        <f>E93+E139+E141</f>
        <v>270091.57377000002</v>
      </c>
      <c r="F92" s="59">
        <f>F93+F139+F141</f>
        <v>255683.56981000002</v>
      </c>
      <c r="G92" s="279">
        <f t="shared" si="11"/>
        <v>64.816021420955678</v>
      </c>
      <c r="H92" s="15">
        <f t="shared" si="4"/>
        <v>-146613.38257999998</v>
      </c>
    </row>
    <row r="93" spans="1:8" ht="12.75" thickBot="1" x14ac:dyDescent="0.25">
      <c r="A93" s="146" t="s">
        <v>104</v>
      </c>
      <c r="B93" s="147" t="s">
        <v>105</v>
      </c>
      <c r="C93" s="148">
        <f>C94+C97+C118</f>
        <v>517945.79999999993</v>
      </c>
      <c r="D93" s="148">
        <f>D94+D97+D118</f>
        <v>416583.21499999997</v>
      </c>
      <c r="E93" s="148">
        <f>E94+E97+E118</f>
        <v>270091.57377000002</v>
      </c>
      <c r="F93" s="148">
        <f>F94+F97+F118</f>
        <v>255508.01781000002</v>
      </c>
      <c r="G93" s="279">
        <f t="shared" si="11"/>
        <v>64.834963110551641</v>
      </c>
      <c r="H93" s="15">
        <f t="shared" si="4"/>
        <v>-146491.64122999995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154342.29999999999</v>
      </c>
      <c r="E94" s="59">
        <f>E95+E96</f>
        <v>114874.91022999999</v>
      </c>
      <c r="F94" s="59">
        <f>F95+F96</f>
        <v>114617.753</v>
      </c>
      <c r="G94" s="279">
        <f t="shared" si="11"/>
        <v>74.428662932974305</v>
      </c>
      <c r="H94" s="15">
        <f t="shared" si="4"/>
        <v>-39467.389769999994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114665</v>
      </c>
      <c r="F95" s="152">
        <v>114617.753</v>
      </c>
      <c r="G95" s="285">
        <f t="shared" si="11"/>
        <v>74.398852856827716</v>
      </c>
      <c r="H95" s="25">
        <f t="shared" si="4"/>
        <v>-39457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220.3</v>
      </c>
      <c r="E96" s="114">
        <v>209.91023000000001</v>
      </c>
      <c r="F96" s="137">
        <v>0</v>
      </c>
      <c r="G96" s="291">
        <f t="shared" si="11"/>
        <v>95.283808443032228</v>
      </c>
      <c r="H96" s="38">
        <f t="shared" si="4"/>
        <v>-10.389769999999999</v>
      </c>
    </row>
    <row r="97" spans="1:8" ht="12.75" thickBot="1" x14ac:dyDescent="0.25">
      <c r="A97" s="12" t="s">
        <v>112</v>
      </c>
      <c r="B97" s="77" t="s">
        <v>113</v>
      </c>
      <c r="C97" s="59">
        <f>C99+C106+C98+C101+C103+C105</f>
        <v>183607.6</v>
      </c>
      <c r="D97" s="59">
        <f>D99+D106+D98+D101+D103+D105+D102+D100</f>
        <v>84325.314999999988</v>
      </c>
      <c r="E97" s="59">
        <f>E99+E106+E98+E101+E103+E105+E102+E100</f>
        <v>37383.835200000001</v>
      </c>
      <c r="F97" s="59">
        <f>F99+F106+F98+F101+F103+F105+F104</f>
        <v>22253.213009999999</v>
      </c>
      <c r="G97" s="279">
        <f t="shared" si="11"/>
        <v>44.332873467475345</v>
      </c>
      <c r="H97" s="15">
        <f t="shared" si="4"/>
        <v>-46941.479799999986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1678.2253499999999</v>
      </c>
      <c r="G98" s="285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2457.683</v>
      </c>
      <c r="G99" s="281">
        <f>E99/D99*100</f>
        <v>0</v>
      </c>
      <c r="H99" s="103">
        <f t="shared" si="4"/>
        <v>-3247.7</v>
      </c>
    </row>
    <row r="100" spans="1:8" s="10" customFormat="1" ht="36" x14ac:dyDescent="0.2">
      <c r="A100" s="306" t="s">
        <v>295</v>
      </c>
      <c r="B100" s="67" t="s">
        <v>294</v>
      </c>
      <c r="C100" s="56"/>
      <c r="D100" s="56">
        <v>2498.9</v>
      </c>
      <c r="E100" s="99"/>
      <c r="F100" s="161"/>
      <c r="G100" s="281">
        <f>E100/D100*100</f>
        <v>0</v>
      </c>
      <c r="H100" s="103">
        <f t="shared" si="4"/>
        <v>-2498.9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1"/>
      <c r="H101" s="103">
        <f t="shared" si="4"/>
        <v>-441.5</v>
      </c>
    </row>
    <row r="102" spans="1:8" s="10" customFormat="1" ht="24" x14ac:dyDescent="0.2">
      <c r="A102" s="264" t="s">
        <v>267</v>
      </c>
      <c r="B102" s="175" t="s">
        <v>268</v>
      </c>
      <c r="C102" s="49"/>
      <c r="D102" s="49">
        <v>3514.64</v>
      </c>
      <c r="E102" s="109">
        <v>3514.4252499999998</v>
      </c>
      <c r="F102" s="144"/>
      <c r="G102" s="281"/>
      <c r="H102" s="103">
        <f t="shared" si="4"/>
        <v>-0.21475000000009459</v>
      </c>
    </row>
    <row r="103" spans="1:8" s="10" customFormat="1" x14ac:dyDescent="0.2">
      <c r="A103" s="158" t="s">
        <v>118</v>
      </c>
      <c r="B103" s="163" t="s">
        <v>119</v>
      </c>
      <c r="C103" s="118">
        <v>89</v>
      </c>
      <c r="D103" s="118">
        <v>89</v>
      </c>
      <c r="E103" s="23"/>
      <c r="F103" s="165">
        <v>118.5</v>
      </c>
      <c r="G103" s="289">
        <f>E103/D103*100</f>
        <v>0</v>
      </c>
      <c r="H103" s="101">
        <f t="shared" si="4"/>
        <v>-89</v>
      </c>
    </row>
    <row r="104" spans="1:8" s="10" customFormat="1" ht="24" x14ac:dyDescent="0.2">
      <c r="A104" s="307" t="s">
        <v>299</v>
      </c>
      <c r="B104" s="67" t="s">
        <v>300</v>
      </c>
      <c r="C104" s="49"/>
      <c r="D104" s="49"/>
      <c r="E104" s="109"/>
      <c r="F104" s="308">
        <v>9248</v>
      </c>
      <c r="G104" s="281"/>
      <c r="H104" s="30"/>
    </row>
    <row r="105" spans="1:8" s="10" customFormat="1" ht="24.75" thickBot="1" x14ac:dyDescent="0.25">
      <c r="A105" s="166" t="s">
        <v>256</v>
      </c>
      <c r="B105" s="154" t="s">
        <v>217</v>
      </c>
      <c r="C105" s="115">
        <v>87643.4</v>
      </c>
      <c r="D105" s="115">
        <v>51043.1</v>
      </c>
      <c r="E105" s="114">
        <v>15121.6</v>
      </c>
      <c r="F105" s="137"/>
      <c r="G105" s="286">
        <f>E105/D105*100</f>
        <v>29.625159913876704</v>
      </c>
      <c r="H105" s="103">
        <f t="shared" si="4"/>
        <v>-35921.5</v>
      </c>
    </row>
    <row r="106" spans="1:8" ht="12.75" thickBot="1" x14ac:dyDescent="0.25">
      <c r="A106" s="168" t="s">
        <v>120</v>
      </c>
      <c r="B106" s="183" t="s">
        <v>121</v>
      </c>
      <c r="C106" s="59">
        <f>C107+C108+C109+C110+C112+C115+C116+C117+C111</f>
        <v>89242.700000000012</v>
      </c>
      <c r="D106" s="59">
        <f>D107+D108+D109+D110+D112+D115+D116+D117+D111</f>
        <v>20547.174999999999</v>
      </c>
      <c r="E106" s="59">
        <f>E107+E108+E109+E110+E112+E115+E116+E117+E111</f>
        <v>15804.509959999999</v>
      </c>
      <c r="F106" s="59">
        <f>F107+F108+F109+F110+F112+F115+F116+F117+F113+F114</f>
        <v>8750.8046599999998</v>
      </c>
      <c r="G106" s="279">
        <f t="shared" ref="G106:G112" si="12">E106/D106*100</f>
        <v>76.918164954549724</v>
      </c>
      <c r="H106" s="15">
        <f t="shared" si="4"/>
        <v>-4742.6650399999999</v>
      </c>
    </row>
    <row r="107" spans="1:8" x14ac:dyDescent="0.2">
      <c r="A107" s="22" t="s">
        <v>120</v>
      </c>
      <c r="B107" s="246" t="s">
        <v>122</v>
      </c>
      <c r="C107" s="151">
        <v>990</v>
      </c>
      <c r="D107" s="151">
        <v>990</v>
      </c>
      <c r="E107" s="169">
        <v>508.26297</v>
      </c>
      <c r="F107" s="152">
        <v>587.01536999999996</v>
      </c>
      <c r="G107" s="285">
        <f t="shared" si="12"/>
        <v>51.339693939393939</v>
      </c>
      <c r="H107" s="25">
        <f t="shared" si="4"/>
        <v>-481.73703</v>
      </c>
    </row>
    <row r="108" spans="1:8" ht="24" x14ac:dyDescent="0.2">
      <c r="A108" s="140" t="s">
        <v>120</v>
      </c>
      <c r="B108" s="248" t="s">
        <v>123</v>
      </c>
      <c r="C108" s="109">
        <v>2097.1</v>
      </c>
      <c r="D108" s="109">
        <v>1841.075</v>
      </c>
      <c r="E108" s="169">
        <v>1153.992</v>
      </c>
      <c r="F108" s="108">
        <v>1175.0319999999999</v>
      </c>
      <c r="G108" s="281">
        <f t="shared" si="12"/>
        <v>62.680336216612574</v>
      </c>
      <c r="H108" s="103">
        <f t="shared" si="4"/>
        <v>-687.08300000000008</v>
      </c>
    </row>
    <row r="109" spans="1:8" x14ac:dyDescent="0.2">
      <c r="A109" s="82" t="s">
        <v>120</v>
      </c>
      <c r="B109" s="249" t="s">
        <v>218</v>
      </c>
      <c r="C109" s="109">
        <v>4220</v>
      </c>
      <c r="D109" s="109">
        <v>1050.8</v>
      </c>
      <c r="E109" s="169">
        <v>930.59</v>
      </c>
      <c r="F109" s="108"/>
      <c r="G109" s="281">
        <f t="shared" si="12"/>
        <v>88.560144651693946</v>
      </c>
      <c r="H109" s="103">
        <f t="shared" si="4"/>
        <v>-120.20999999999992</v>
      </c>
    </row>
    <row r="110" spans="1:8" ht="24" x14ac:dyDescent="0.2">
      <c r="A110" s="82" t="s">
        <v>124</v>
      </c>
      <c r="B110" s="249" t="s">
        <v>219</v>
      </c>
      <c r="C110" s="35">
        <v>1894.8</v>
      </c>
      <c r="D110" s="35">
        <v>1894.8</v>
      </c>
      <c r="E110" s="35"/>
      <c r="F110" s="97"/>
      <c r="G110" s="281">
        <f t="shared" si="12"/>
        <v>0</v>
      </c>
      <c r="H110" s="103">
        <f t="shared" si="4"/>
        <v>-1894.8</v>
      </c>
    </row>
    <row r="111" spans="1:8" ht="24" x14ac:dyDescent="0.2">
      <c r="A111" s="111" t="s">
        <v>124</v>
      </c>
      <c r="B111" s="250" t="s">
        <v>222</v>
      </c>
      <c r="C111" s="35">
        <v>1480</v>
      </c>
      <c r="D111" s="35">
        <v>1159</v>
      </c>
      <c r="E111" s="35">
        <v>1158.3920000000001</v>
      </c>
      <c r="F111" s="108"/>
      <c r="G111" s="281"/>
      <c r="H111" s="103"/>
    </row>
    <row r="112" spans="1:8" ht="24" x14ac:dyDescent="0.2">
      <c r="A112" s="111" t="s">
        <v>124</v>
      </c>
      <c r="B112" s="250" t="s">
        <v>126</v>
      </c>
      <c r="C112" s="99">
        <v>568.20000000000005</v>
      </c>
      <c r="D112" s="99">
        <v>451.7</v>
      </c>
      <c r="E112" s="99"/>
      <c r="F112" s="108"/>
      <c r="G112" s="281">
        <f t="shared" si="12"/>
        <v>0</v>
      </c>
      <c r="H112" s="103">
        <f t="shared" si="4"/>
        <v>-451.7</v>
      </c>
    </row>
    <row r="113" spans="1:8" x14ac:dyDescent="0.2">
      <c r="A113" s="111" t="s">
        <v>120</v>
      </c>
      <c r="B113" s="250" t="s">
        <v>301</v>
      </c>
      <c r="C113" s="99"/>
      <c r="D113" s="99"/>
      <c r="E113" s="99"/>
      <c r="F113" s="108">
        <v>755.71429000000001</v>
      </c>
      <c r="G113" s="281"/>
      <c r="H113" s="103"/>
    </row>
    <row r="114" spans="1:8" x14ac:dyDescent="0.2">
      <c r="A114" s="111" t="s">
        <v>124</v>
      </c>
      <c r="B114" s="250" t="s">
        <v>302</v>
      </c>
      <c r="C114" s="99"/>
      <c r="D114" s="99"/>
      <c r="E114" s="99"/>
      <c r="F114" s="108">
        <v>2643.5160000000001</v>
      </c>
      <c r="G114" s="281"/>
      <c r="H114" s="103"/>
    </row>
    <row r="115" spans="1:8" ht="24" x14ac:dyDescent="0.2">
      <c r="A115" s="68" t="s">
        <v>120</v>
      </c>
      <c r="B115" s="251" t="s">
        <v>127</v>
      </c>
      <c r="C115" s="109">
        <v>2000</v>
      </c>
      <c r="D115" s="109"/>
      <c r="E115" s="109"/>
      <c r="F115" s="97">
        <v>3589.527</v>
      </c>
      <c r="G115" s="281" t="e">
        <f>E115/D115*100</f>
        <v>#DIV/0!</v>
      </c>
      <c r="H115" s="103">
        <f t="shared" si="4"/>
        <v>0</v>
      </c>
    </row>
    <row r="116" spans="1:8" ht="24" x14ac:dyDescent="0.2">
      <c r="A116" s="68" t="s">
        <v>120</v>
      </c>
      <c r="B116" s="252" t="s">
        <v>221</v>
      </c>
      <c r="C116" s="99">
        <v>3132</v>
      </c>
      <c r="D116" s="99">
        <v>3132</v>
      </c>
      <c r="E116" s="99">
        <v>2025.47299</v>
      </c>
      <c r="F116" s="97"/>
      <c r="G116" s="281"/>
      <c r="H116" s="103"/>
    </row>
    <row r="117" spans="1:8" ht="24.75" thickBot="1" x14ac:dyDescent="0.25">
      <c r="A117" s="170" t="s">
        <v>120</v>
      </c>
      <c r="B117" s="253" t="s">
        <v>220</v>
      </c>
      <c r="C117" s="99">
        <v>72860.600000000006</v>
      </c>
      <c r="D117" s="99">
        <v>10027.799999999999</v>
      </c>
      <c r="E117" s="99">
        <v>10027.799999999999</v>
      </c>
      <c r="F117" s="171"/>
      <c r="G117" s="291"/>
      <c r="H117" s="103">
        <f t="shared" si="4"/>
        <v>0</v>
      </c>
    </row>
    <row r="118" spans="1:8" ht="12.75" thickBot="1" x14ac:dyDescent="0.25">
      <c r="A118" s="12" t="s">
        <v>128</v>
      </c>
      <c r="B118" s="77" t="s">
        <v>129</v>
      </c>
      <c r="C118" s="59">
        <f>C119+C130+C132+C134+C135+C136+C137+C133+C131</f>
        <v>180216.19999999995</v>
      </c>
      <c r="D118" s="59">
        <f>D119+D130+D132+D134+D135+D136+D137+D133+D131</f>
        <v>177915.6</v>
      </c>
      <c r="E118" s="59">
        <f>E119+E130+E132+E134+E135+E136+E137+E133+E131</f>
        <v>117832.82833999998</v>
      </c>
      <c r="F118" s="59">
        <f>F119+F130+F132+F134+F135+F136+F137+F133+F131</f>
        <v>118637.05180000002</v>
      </c>
      <c r="G118" s="279">
        <f>E118/D118*100</f>
        <v>66.229621427238513</v>
      </c>
      <c r="H118" s="15">
        <f t="shared" si="4"/>
        <v>-60082.771660000028</v>
      </c>
    </row>
    <row r="119" spans="1:8" ht="12.75" thickBot="1" x14ac:dyDescent="0.25">
      <c r="A119" s="12" t="s">
        <v>130</v>
      </c>
      <c r="B119" s="77" t="s">
        <v>131</v>
      </c>
      <c r="C119" s="172">
        <f>C122+C126+C121+C120+C123+C127+C124+C125+C128+C129</f>
        <v>135077.79999999999</v>
      </c>
      <c r="D119" s="172">
        <f>D122+D126+D121+D120+D123+D127+D124+D125+D128+D129</f>
        <v>133062.5</v>
      </c>
      <c r="E119" s="172">
        <f>E122+E126+E121+E120+E123+E127+E124+E125+E128+E129</f>
        <v>88029.496089999971</v>
      </c>
      <c r="F119" s="172">
        <f>F122+F126+F121+F120+F123+F127+F124+F125+F128+F129</f>
        <v>90280.655800000008</v>
      </c>
      <c r="G119" s="279">
        <f>E119/D119*100</f>
        <v>66.156502463128206</v>
      </c>
      <c r="H119" s="15">
        <f t="shared" si="4"/>
        <v>-45033.003910000029</v>
      </c>
    </row>
    <row r="120" spans="1:8" ht="24" x14ac:dyDescent="0.2">
      <c r="A120" s="142" t="s">
        <v>132</v>
      </c>
      <c r="B120" s="62" t="s">
        <v>133</v>
      </c>
      <c r="C120" s="254">
        <v>2220.6999999999998</v>
      </c>
      <c r="D120" s="254">
        <v>131.30000000000001</v>
      </c>
      <c r="E120" s="173"/>
      <c r="F120" s="152">
        <v>1440.4138</v>
      </c>
      <c r="G120" s="285">
        <f>E120/D120*100</f>
        <v>0</v>
      </c>
      <c r="H120" s="25">
        <f t="shared" si="4"/>
        <v>-131.30000000000001</v>
      </c>
    </row>
    <row r="121" spans="1:8" ht="24" x14ac:dyDescent="0.2">
      <c r="A121" s="70" t="s">
        <v>132</v>
      </c>
      <c r="B121" s="249" t="s">
        <v>223</v>
      </c>
      <c r="C121" s="255">
        <v>19</v>
      </c>
      <c r="D121" s="255">
        <v>19</v>
      </c>
      <c r="E121" s="173"/>
      <c r="F121" s="110"/>
      <c r="G121" s="281">
        <f t="shared" ref="G121:G136" si="13">E121/D121*100</f>
        <v>0</v>
      </c>
      <c r="H121" s="103">
        <f t="shared" ref="H121:H136" si="14">E121-D121</f>
        <v>-19</v>
      </c>
    </row>
    <row r="122" spans="1:8" x14ac:dyDescent="0.2">
      <c r="A122" s="70" t="s">
        <v>132</v>
      </c>
      <c r="B122" s="68" t="s">
        <v>134</v>
      </c>
      <c r="C122" s="109">
        <v>96521.1</v>
      </c>
      <c r="D122" s="109">
        <v>96521.1</v>
      </c>
      <c r="E122" s="174">
        <v>63351</v>
      </c>
      <c r="F122" s="97">
        <v>64679</v>
      </c>
      <c r="G122" s="281">
        <f t="shared" si="13"/>
        <v>65.634353524773331</v>
      </c>
      <c r="H122" s="103">
        <f t="shared" si="14"/>
        <v>-33170.100000000006</v>
      </c>
    </row>
    <row r="123" spans="1:8" x14ac:dyDescent="0.2">
      <c r="A123" s="70" t="s">
        <v>132</v>
      </c>
      <c r="B123" s="68" t="s">
        <v>135</v>
      </c>
      <c r="C123" s="109">
        <v>16398</v>
      </c>
      <c r="D123" s="109">
        <v>16398</v>
      </c>
      <c r="E123" s="174">
        <v>10987</v>
      </c>
      <c r="F123" s="97">
        <v>10820</v>
      </c>
      <c r="G123" s="281">
        <f t="shared" si="13"/>
        <v>67.002073423588243</v>
      </c>
      <c r="H123" s="103">
        <f t="shared" si="14"/>
        <v>-5411</v>
      </c>
    </row>
    <row r="124" spans="1:8" x14ac:dyDescent="0.2">
      <c r="A124" s="70" t="s">
        <v>132</v>
      </c>
      <c r="B124" s="68" t="s">
        <v>136</v>
      </c>
      <c r="C124" s="109">
        <v>543.20000000000005</v>
      </c>
      <c r="D124" s="109">
        <v>543.20000000000005</v>
      </c>
      <c r="E124" s="174">
        <v>172.43529000000001</v>
      </c>
      <c r="F124" s="97">
        <v>143.982</v>
      </c>
      <c r="G124" s="286">
        <f t="shared" si="13"/>
        <v>31.744346465390276</v>
      </c>
      <c r="H124" s="103">
        <f t="shared" si="14"/>
        <v>-370.76471000000004</v>
      </c>
    </row>
    <row r="125" spans="1:8" x14ac:dyDescent="0.2">
      <c r="A125" s="70" t="s">
        <v>132</v>
      </c>
      <c r="B125" s="123" t="s">
        <v>137</v>
      </c>
      <c r="C125" s="109">
        <v>150.9</v>
      </c>
      <c r="D125" s="109">
        <v>225</v>
      </c>
      <c r="E125" s="174"/>
      <c r="F125" s="97"/>
      <c r="G125" s="281">
        <f t="shared" si="13"/>
        <v>0</v>
      </c>
      <c r="H125" s="103">
        <f t="shared" si="14"/>
        <v>-225</v>
      </c>
    </row>
    <row r="126" spans="1:8" x14ac:dyDescent="0.2">
      <c r="A126" s="70" t="s">
        <v>132</v>
      </c>
      <c r="B126" s="68" t="s">
        <v>224</v>
      </c>
      <c r="C126" s="109">
        <v>305.10000000000002</v>
      </c>
      <c r="D126" s="109">
        <v>305.10000000000002</v>
      </c>
      <c r="E126" s="174">
        <v>25.43</v>
      </c>
      <c r="F126" s="97"/>
      <c r="G126" s="286">
        <f t="shared" si="13"/>
        <v>8.3349721402818737</v>
      </c>
      <c r="H126" s="103">
        <f t="shared" si="14"/>
        <v>-279.67</v>
      </c>
    </row>
    <row r="127" spans="1:8" ht="36" x14ac:dyDescent="0.2">
      <c r="A127" s="142" t="s">
        <v>132</v>
      </c>
      <c r="B127" s="123" t="s">
        <v>250</v>
      </c>
      <c r="C127" s="109">
        <v>2640.4</v>
      </c>
      <c r="D127" s="109">
        <v>2640.4</v>
      </c>
      <c r="E127" s="169">
        <v>695.08199999999999</v>
      </c>
      <c r="F127" s="108">
        <v>1135.53</v>
      </c>
      <c r="G127" s="286">
        <f t="shared" si="13"/>
        <v>26.324875018936524</v>
      </c>
      <c r="H127" s="103">
        <f t="shared" si="14"/>
        <v>-1945.3180000000002</v>
      </c>
    </row>
    <row r="128" spans="1:8" x14ac:dyDescent="0.2">
      <c r="A128" s="70" t="s">
        <v>132</v>
      </c>
      <c r="B128" s="68" t="s">
        <v>138</v>
      </c>
      <c r="C128" s="109">
        <v>10575.3</v>
      </c>
      <c r="D128" s="109">
        <v>10575.3</v>
      </c>
      <c r="E128" s="169">
        <v>7296.62</v>
      </c>
      <c r="F128" s="108">
        <v>7636.88</v>
      </c>
      <c r="G128" s="281">
        <f t="shared" si="13"/>
        <v>68.996813329172696</v>
      </c>
      <c r="H128" s="103">
        <f t="shared" si="14"/>
        <v>-3278.6799999999994</v>
      </c>
    </row>
    <row r="129" spans="1:8" ht="36.75" thickBot="1" x14ac:dyDescent="0.25">
      <c r="A129" s="240" t="s">
        <v>132</v>
      </c>
      <c r="B129" s="256" t="s">
        <v>251</v>
      </c>
      <c r="C129" s="114">
        <v>5704.1</v>
      </c>
      <c r="D129" s="114">
        <v>5704.1</v>
      </c>
      <c r="E129" s="241">
        <v>5501.9287999999997</v>
      </c>
      <c r="F129" s="137">
        <v>4424.8500000000004</v>
      </c>
      <c r="G129" s="283">
        <f t="shared" si="13"/>
        <v>96.455686260759791</v>
      </c>
      <c r="H129" s="37">
        <f t="shared" si="14"/>
        <v>-202.17120000000068</v>
      </c>
    </row>
    <row r="130" spans="1:8" x14ac:dyDescent="0.2">
      <c r="A130" s="70" t="s">
        <v>139</v>
      </c>
      <c r="B130" s="257" t="s">
        <v>140</v>
      </c>
      <c r="C130" s="102">
        <v>1765.9</v>
      </c>
      <c r="D130" s="102">
        <v>1342.1</v>
      </c>
      <c r="E130" s="141">
        <v>476.41</v>
      </c>
      <c r="F130" s="110">
        <v>742</v>
      </c>
      <c r="G130" s="286">
        <f t="shared" si="13"/>
        <v>35.497354891587811</v>
      </c>
      <c r="H130" s="103">
        <f t="shared" si="14"/>
        <v>-865.68999999999983</v>
      </c>
    </row>
    <row r="131" spans="1:8" ht="36" x14ac:dyDescent="0.2">
      <c r="A131" s="142" t="s">
        <v>141</v>
      </c>
      <c r="B131" s="257" t="s">
        <v>252</v>
      </c>
      <c r="C131" s="109">
        <v>1211.3</v>
      </c>
      <c r="D131" s="109">
        <v>1211.3</v>
      </c>
      <c r="E131" s="169">
        <v>1211.3</v>
      </c>
      <c r="F131" s="97">
        <v>1252.8</v>
      </c>
      <c r="G131" s="281">
        <f t="shared" si="13"/>
        <v>100</v>
      </c>
      <c r="H131" s="103">
        <f t="shared" si="14"/>
        <v>0</v>
      </c>
    </row>
    <row r="132" spans="1:8" x14ac:dyDescent="0.2">
      <c r="A132" s="85" t="s">
        <v>142</v>
      </c>
      <c r="B132" s="68" t="s">
        <v>143</v>
      </c>
      <c r="C132" s="145">
        <v>1567.1</v>
      </c>
      <c r="D132" s="145">
        <v>1686.7</v>
      </c>
      <c r="E132" s="145">
        <v>1175.325</v>
      </c>
      <c r="F132" s="110">
        <v>1146.675</v>
      </c>
      <c r="G132" s="281">
        <f t="shared" si="13"/>
        <v>69.681923282148574</v>
      </c>
      <c r="H132" s="103">
        <f t="shared" si="14"/>
        <v>-511.375</v>
      </c>
    </row>
    <row r="133" spans="1:8" ht="24" x14ac:dyDescent="0.2">
      <c r="A133" s="63" t="s">
        <v>148</v>
      </c>
      <c r="B133" s="248" t="s">
        <v>149</v>
      </c>
      <c r="C133" s="260">
        <v>7</v>
      </c>
      <c r="D133" s="260">
        <v>7</v>
      </c>
      <c r="E133" s="99"/>
      <c r="F133" s="108">
        <v>4.2</v>
      </c>
      <c r="G133" s="286">
        <f>E133/D133*100</f>
        <v>0</v>
      </c>
      <c r="H133" s="103">
        <f>E133-D133</f>
        <v>-7</v>
      </c>
    </row>
    <row r="134" spans="1:8" ht="24" x14ac:dyDescent="0.2">
      <c r="A134" s="63" t="s">
        <v>144</v>
      </c>
      <c r="B134" s="123" t="s">
        <v>253</v>
      </c>
      <c r="C134" s="259">
        <v>245.3</v>
      </c>
      <c r="D134" s="259">
        <v>245.3</v>
      </c>
      <c r="E134" s="145">
        <v>41.409480000000002</v>
      </c>
      <c r="F134" s="97">
        <v>192.96789999999999</v>
      </c>
      <c r="G134" s="286">
        <f t="shared" si="13"/>
        <v>16.881157766000815</v>
      </c>
      <c r="H134" s="103">
        <f t="shared" si="14"/>
        <v>-203.89052000000001</v>
      </c>
    </row>
    <row r="135" spans="1:8" x14ac:dyDescent="0.2">
      <c r="A135" s="85" t="s">
        <v>145</v>
      </c>
      <c r="B135" s="123" t="s">
        <v>254</v>
      </c>
      <c r="C135" s="259">
        <v>613.5</v>
      </c>
      <c r="D135" s="259">
        <v>613.5</v>
      </c>
      <c r="E135" s="145">
        <v>409</v>
      </c>
      <c r="F135" s="97">
        <v>540.39392999999995</v>
      </c>
      <c r="G135" s="281">
        <f t="shared" si="13"/>
        <v>66.666666666666657</v>
      </c>
      <c r="H135" s="103">
        <f t="shared" si="14"/>
        <v>-204.5</v>
      </c>
    </row>
    <row r="136" spans="1:8" ht="12.75" thickBot="1" x14ac:dyDescent="0.25">
      <c r="A136" s="85" t="s">
        <v>146</v>
      </c>
      <c r="B136" s="68" t="s">
        <v>147</v>
      </c>
      <c r="C136" s="145">
        <v>1469.3</v>
      </c>
      <c r="D136" s="145">
        <v>1488.2</v>
      </c>
      <c r="E136" s="145">
        <v>982.88777000000005</v>
      </c>
      <c r="F136" s="97">
        <v>810.35916999999995</v>
      </c>
      <c r="G136" s="281">
        <f t="shared" si="13"/>
        <v>66.045408547238267</v>
      </c>
      <c r="H136" s="103">
        <f t="shared" si="14"/>
        <v>-505.31223</v>
      </c>
    </row>
    <row r="137" spans="1:8" ht="12.75" thickBot="1" x14ac:dyDescent="0.25">
      <c r="A137" s="168" t="s">
        <v>150</v>
      </c>
      <c r="B137" s="77" t="s">
        <v>151</v>
      </c>
      <c r="C137" s="172">
        <f>C138</f>
        <v>38259</v>
      </c>
      <c r="D137" s="172">
        <f>D138</f>
        <v>38259</v>
      </c>
      <c r="E137" s="172">
        <f>E138</f>
        <v>25507</v>
      </c>
      <c r="F137" s="176">
        <f>F138</f>
        <v>23667</v>
      </c>
      <c r="G137" s="279">
        <f>E137/D137*100</f>
        <v>66.66928043074833</v>
      </c>
      <c r="H137" s="15">
        <f>E137-D137</f>
        <v>-12752</v>
      </c>
    </row>
    <row r="138" spans="1:8" ht="12.75" thickBot="1" x14ac:dyDescent="0.25">
      <c r="A138" s="177" t="s">
        <v>152</v>
      </c>
      <c r="B138" s="261" t="s">
        <v>153</v>
      </c>
      <c r="C138" s="23">
        <v>38259</v>
      </c>
      <c r="D138" s="23">
        <v>38259</v>
      </c>
      <c r="E138" s="180">
        <v>25507</v>
      </c>
      <c r="F138" s="181">
        <v>23667</v>
      </c>
      <c r="G138" s="299">
        <f>E138/D138*100</f>
        <v>66.66928043074833</v>
      </c>
      <c r="H138" s="182">
        <f>E138-D138</f>
        <v>-12752</v>
      </c>
    </row>
    <row r="139" spans="1:8" ht="12.75" thickBot="1" x14ac:dyDescent="0.25">
      <c r="A139" s="168" t="s">
        <v>154</v>
      </c>
      <c r="B139" s="183" t="s">
        <v>155</v>
      </c>
      <c r="C139" s="172">
        <f t="shared" ref="C139:H139" si="15">C140</f>
        <v>121.74135</v>
      </c>
      <c r="D139" s="172">
        <f t="shared" si="15"/>
        <v>121.74135</v>
      </c>
      <c r="E139" s="172">
        <f t="shared" si="15"/>
        <v>0</v>
      </c>
      <c r="F139" s="172">
        <f t="shared" si="15"/>
        <v>0</v>
      </c>
      <c r="G139" s="300">
        <f t="shared" si="15"/>
        <v>0</v>
      </c>
      <c r="H139" s="172">
        <f t="shared" si="15"/>
        <v>-121.74135</v>
      </c>
    </row>
    <row r="140" spans="1:8" ht="24.75" thickBot="1" x14ac:dyDescent="0.25">
      <c r="A140" s="184" t="s">
        <v>156</v>
      </c>
      <c r="B140" s="185" t="s">
        <v>230</v>
      </c>
      <c r="C140" s="186">
        <v>121.74135</v>
      </c>
      <c r="D140" s="186">
        <v>121.74135</v>
      </c>
      <c r="E140" s="187"/>
      <c r="F140" s="188"/>
      <c r="G140" s="291">
        <f>E140/D140*100</f>
        <v>0</v>
      </c>
      <c r="H140" s="38">
        <f>E140-D140</f>
        <v>-121.74135</v>
      </c>
    </row>
    <row r="141" spans="1:8" ht="12.75" thickBot="1" x14ac:dyDescent="0.25">
      <c r="A141" s="146" t="s">
        <v>157</v>
      </c>
      <c r="B141" s="147" t="s">
        <v>158</v>
      </c>
      <c r="C141" s="189">
        <f t="shared" ref="C141:H141" si="16">C142+C143</f>
        <v>0</v>
      </c>
      <c r="D141" s="189">
        <f t="shared" si="16"/>
        <v>0</v>
      </c>
      <c r="E141" s="189">
        <f t="shared" si="16"/>
        <v>0</v>
      </c>
      <c r="F141" s="189">
        <f t="shared" si="16"/>
        <v>175.55200000000002</v>
      </c>
      <c r="G141" s="301" t="e">
        <f t="shared" si="16"/>
        <v>#DIV/0!</v>
      </c>
      <c r="H141" s="189">
        <f t="shared" si="16"/>
        <v>0</v>
      </c>
    </row>
    <row r="142" spans="1:8" ht="24" x14ac:dyDescent="0.2">
      <c r="A142" s="65" t="s">
        <v>159</v>
      </c>
      <c r="B142" s="130" t="s">
        <v>231</v>
      </c>
      <c r="C142" s="109"/>
      <c r="D142" s="109"/>
      <c r="E142" s="109"/>
      <c r="F142" s="97">
        <v>75.552000000000007</v>
      </c>
      <c r="G142" s="281" t="e">
        <f>E142/D142*100</f>
        <v>#DIV/0!</v>
      </c>
      <c r="H142" s="30">
        <f>E142-D142</f>
        <v>0</v>
      </c>
    </row>
    <row r="143" spans="1:8" ht="12.75" thickBot="1" x14ac:dyDescent="0.25">
      <c r="A143" s="190" t="s">
        <v>160</v>
      </c>
      <c r="B143" s="191" t="s">
        <v>232</v>
      </c>
      <c r="C143" s="114"/>
      <c r="D143" s="114"/>
      <c r="E143" s="114"/>
      <c r="F143" s="137">
        <v>100</v>
      </c>
      <c r="G143" s="302">
        <v>0</v>
      </c>
      <c r="H143" s="37">
        <f>E143-C143</f>
        <v>0</v>
      </c>
    </row>
    <row r="144" spans="1:8" ht="12.75" thickBot="1" x14ac:dyDescent="0.25">
      <c r="A144" s="168" t="s">
        <v>161</v>
      </c>
      <c r="B144" s="77" t="s">
        <v>162</v>
      </c>
      <c r="C144" s="193"/>
      <c r="D144" s="193"/>
      <c r="E144" s="193">
        <f>E145</f>
        <v>0</v>
      </c>
      <c r="F144" s="193">
        <f>F145</f>
        <v>0</v>
      </c>
      <c r="G144" s="303">
        <v>0</v>
      </c>
      <c r="H144" s="195">
        <f>E144-D144</f>
        <v>0</v>
      </c>
    </row>
    <row r="145" spans="1:8" ht="12.75" thickBot="1" x14ac:dyDescent="0.25">
      <c r="A145" s="196" t="s">
        <v>163</v>
      </c>
      <c r="B145" s="178" t="s">
        <v>164</v>
      </c>
      <c r="C145" s="197"/>
      <c r="D145" s="197"/>
      <c r="E145" s="197"/>
      <c r="F145" s="198"/>
      <c r="G145" s="299">
        <v>0</v>
      </c>
      <c r="H145" s="200">
        <f>E145-D145</f>
        <v>0</v>
      </c>
    </row>
    <row r="146" spans="1:8" ht="12.75" thickBot="1" x14ac:dyDescent="0.25">
      <c r="A146" s="168" t="s">
        <v>165</v>
      </c>
      <c r="B146" s="77" t="s">
        <v>166</v>
      </c>
      <c r="C146" s="172"/>
      <c r="D146" s="172"/>
      <c r="E146" s="172"/>
      <c r="F146" s="176"/>
      <c r="G146" s="304">
        <v>0</v>
      </c>
      <c r="H146" s="15">
        <f>E146-C146</f>
        <v>0</v>
      </c>
    </row>
    <row r="147" spans="1:8" ht="12.75" thickBot="1" x14ac:dyDescent="0.25">
      <c r="A147" s="12"/>
      <c r="B147" s="77" t="s">
        <v>240</v>
      </c>
      <c r="C147" s="172">
        <f>C8+C92</f>
        <v>650062.28681999992</v>
      </c>
      <c r="D147" s="172">
        <f>D8+D92</f>
        <v>552696.44868000003</v>
      </c>
      <c r="E147" s="172">
        <f>E8+E92</f>
        <v>348382.39401000005</v>
      </c>
      <c r="F147" s="172">
        <f>F8+F92</f>
        <v>338341.80686000001</v>
      </c>
      <c r="G147" s="279">
        <f>E147/D147*100</f>
        <v>63.033224628462627</v>
      </c>
      <c r="H147" s="15">
        <f>E147-D147</f>
        <v>-204314.05466999998</v>
      </c>
    </row>
    <row r="148" spans="1:8" x14ac:dyDescent="0.2">
      <c r="A148" s="1"/>
      <c r="B148" s="202"/>
      <c r="C148" s="203"/>
      <c r="D148" s="203"/>
      <c r="E148" s="198"/>
      <c r="F148" s="204"/>
      <c r="G148" s="204"/>
      <c r="H148" s="205"/>
    </row>
    <row r="149" spans="1:8" x14ac:dyDescent="0.2">
      <c r="A149" s="16" t="s">
        <v>167</v>
      </c>
      <c r="B149" s="16"/>
      <c r="C149" s="206"/>
      <c r="D149" s="206"/>
      <c r="E149" s="207"/>
      <c r="F149" s="208"/>
      <c r="G149" s="209"/>
      <c r="H149" s="16"/>
    </row>
    <row r="150" spans="1:8" x14ac:dyDescent="0.2">
      <c r="A150" s="16" t="s">
        <v>168</v>
      </c>
      <c r="B150" s="20"/>
      <c r="C150" s="210"/>
      <c r="D150" s="210"/>
      <c r="E150" s="207" t="s">
        <v>169</v>
      </c>
      <c r="F150" s="211"/>
      <c r="G150" s="211"/>
      <c r="H150" s="16"/>
    </row>
    <row r="151" spans="1:8" x14ac:dyDescent="0.2">
      <c r="A151" s="16"/>
      <c r="B151" s="20"/>
      <c r="C151" s="210"/>
      <c r="D151" s="210"/>
      <c r="E151" s="207"/>
      <c r="F151" s="211"/>
      <c r="G151" s="211"/>
      <c r="H151" s="16"/>
    </row>
    <row r="152" spans="1:8" x14ac:dyDescent="0.2">
      <c r="A152" s="212" t="s">
        <v>233</v>
      </c>
      <c r="B152" s="16"/>
      <c r="C152" s="213"/>
      <c r="D152" s="213"/>
      <c r="E152" s="214"/>
      <c r="F152" s="215"/>
      <c r="G152" s="216"/>
      <c r="H152" s="1"/>
    </row>
    <row r="153" spans="1:8" x14ac:dyDescent="0.2">
      <c r="A153" s="212" t="s">
        <v>170</v>
      </c>
      <c r="C153" s="213"/>
      <c r="D153" s="213"/>
      <c r="E153" s="214"/>
      <c r="F153" s="215"/>
      <c r="G153" s="215"/>
      <c r="H153" s="1"/>
    </row>
    <row r="154" spans="1:8" x14ac:dyDescent="0.2">
      <c r="A154" s="1"/>
      <c r="E154" s="198"/>
      <c r="F154" s="218"/>
      <c r="G154" s="219"/>
      <c r="H154" s="1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55118110236220474" bottom="0.15748031496062992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7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1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6.8554687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303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328" t="s">
        <v>258</v>
      </c>
      <c r="B5" s="331" t="s">
        <v>3</v>
      </c>
      <c r="C5" s="337" t="s">
        <v>265</v>
      </c>
      <c r="D5" s="337" t="s">
        <v>266</v>
      </c>
      <c r="E5" s="337" t="s">
        <v>304</v>
      </c>
      <c r="F5" s="340" t="s">
        <v>309</v>
      </c>
      <c r="G5" s="326" t="s">
        <v>2</v>
      </c>
      <c r="H5" s="327"/>
    </row>
    <row r="6" spans="1:8" s="10" customFormat="1" x14ac:dyDescent="0.2">
      <c r="A6" s="329"/>
      <c r="B6" s="332"/>
      <c r="C6" s="338"/>
      <c r="D6" s="338"/>
      <c r="E6" s="338"/>
      <c r="F6" s="341"/>
      <c r="G6" s="343" t="s">
        <v>6</v>
      </c>
      <c r="H6" s="343" t="s">
        <v>7</v>
      </c>
    </row>
    <row r="7" spans="1:8" ht="12.75" thickBot="1" x14ac:dyDescent="0.25">
      <c r="A7" s="330"/>
      <c r="B7" s="333"/>
      <c r="C7" s="339"/>
      <c r="D7" s="339"/>
      <c r="E7" s="339"/>
      <c r="F7" s="342"/>
      <c r="G7" s="344"/>
      <c r="H7" s="344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137005.38373999999</v>
      </c>
      <c r="E8" s="14">
        <f>E9+E20+E32+E50+E65+E87+E38+E29+E14+E60+E56</f>
        <v>89923.404550000007</v>
      </c>
      <c r="F8" s="14">
        <f>F9+F20+F32+F50+F65+F87+F38+F29+F14+F60</f>
        <v>93568.33382</v>
      </c>
      <c r="G8" s="279">
        <f t="shared" ref="G8:G26" si="0">E8/D8*100</f>
        <v>65.634942288582508</v>
      </c>
      <c r="H8" s="15">
        <f t="shared" ref="H8:H41" si="1">E8-D8</f>
        <v>-47081.979189999984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65725.532760000002</v>
      </c>
      <c r="E9" s="265">
        <f>E10</f>
        <v>48274.262440000006</v>
      </c>
      <c r="F9" s="266">
        <f>F10</f>
        <v>48076.295660000003</v>
      </c>
      <c r="G9" s="279">
        <f t="shared" si="0"/>
        <v>73.448263426446218</v>
      </c>
      <c r="H9" s="15">
        <f t="shared" si="1"/>
        <v>-17451.270319999996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65725.532760000002</v>
      </c>
      <c r="E10" s="23">
        <f>E11+E12+E13</f>
        <v>48274.262440000006</v>
      </c>
      <c r="F10" s="23">
        <f>F11+F12+F13</f>
        <v>48076.295660000003</v>
      </c>
      <c r="G10" s="280">
        <f t="shared" si="0"/>
        <v>73.448263426446218</v>
      </c>
      <c r="H10" s="25">
        <f t="shared" si="1"/>
        <v>-17451.270319999996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65237.994299999998</v>
      </c>
      <c r="E11" s="109">
        <v>47904.323940000002</v>
      </c>
      <c r="F11" s="97">
        <v>47713.02779</v>
      </c>
      <c r="G11" s="281">
        <f t="shared" si="0"/>
        <v>73.430099214438911</v>
      </c>
      <c r="H11" s="30">
        <f t="shared" si="1"/>
        <v>-17333.670359999996</v>
      </c>
    </row>
    <row r="12" spans="1:8" ht="60" x14ac:dyDescent="0.2">
      <c r="A12" s="26" t="s">
        <v>228</v>
      </c>
      <c r="B12" s="305" t="s">
        <v>14</v>
      </c>
      <c r="C12" s="31">
        <v>276</v>
      </c>
      <c r="D12" s="31">
        <v>184.3</v>
      </c>
      <c r="E12" s="31">
        <v>63.566609999999997</v>
      </c>
      <c r="F12" s="32">
        <v>186.97621000000001</v>
      </c>
      <c r="G12" s="282">
        <f t="shared" si="0"/>
        <v>34.490835594139988</v>
      </c>
      <c r="H12" s="30">
        <f t="shared" si="1"/>
        <v>-120.73339000000001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303.23845999999998</v>
      </c>
      <c r="E13" s="35">
        <v>306.37189000000001</v>
      </c>
      <c r="F13" s="36">
        <v>176.29166000000001</v>
      </c>
      <c r="G13" s="283">
        <f t="shared" si="0"/>
        <v>101.03332209245491</v>
      </c>
      <c r="H13" s="38">
        <f t="shared" si="1"/>
        <v>3.1334300000000326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6630.38022</v>
      </c>
      <c r="F14" s="42">
        <f>F15</f>
        <v>7173.6249500000004</v>
      </c>
      <c r="G14" s="284">
        <f t="shared" si="0"/>
        <v>65.983237552562571</v>
      </c>
      <c r="H14" s="15">
        <f t="shared" si="1"/>
        <v>-3418.2025199999998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6630.38022</v>
      </c>
      <c r="F15" s="46">
        <f>F16+F17+F18+F19</f>
        <v>7173.6249500000004</v>
      </c>
      <c r="G15" s="285">
        <f t="shared" si="0"/>
        <v>65.983237552562571</v>
      </c>
      <c r="H15" s="25">
        <f t="shared" si="1"/>
        <v>-3418.2025199999998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3091.1348499999999</v>
      </c>
      <c r="F16" s="50">
        <v>3247.3608899999999</v>
      </c>
      <c r="G16" s="281">
        <f t="shared" si="0"/>
        <v>67.131281229655386</v>
      </c>
      <c r="H16" s="51">
        <f t="shared" si="1"/>
        <v>-1513.4768799999997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21.339870000000001</v>
      </c>
      <c r="F17" s="50">
        <v>24.688559999999999</v>
      </c>
      <c r="G17" s="281">
        <f t="shared" si="0"/>
        <v>89.974525333000528</v>
      </c>
      <c r="H17" s="51">
        <f t="shared" si="1"/>
        <v>-2.3778100000000002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4121.6895999999997</v>
      </c>
      <c r="F18" s="50">
        <v>4450.8017799999998</v>
      </c>
      <c r="G18" s="286">
        <f t="shared" si="0"/>
        <v>68.529351924395655</v>
      </c>
      <c r="H18" s="51">
        <f t="shared" si="1"/>
        <v>-1892.7983300000005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-603.78409999999997</v>
      </c>
      <c r="F19" s="57">
        <v>-549.22627999999997</v>
      </c>
      <c r="G19" s="282">
        <f t="shared" si="0"/>
        <v>101.60702523885348</v>
      </c>
      <c r="H19" s="51">
        <f t="shared" si="1"/>
        <v>-9.5494999999999663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24339.334999999999</v>
      </c>
      <c r="E20" s="58">
        <f>E21+E25+E26+E28+E27</f>
        <v>19403.541770000003</v>
      </c>
      <c r="F20" s="58">
        <f>F21+F25+F26+F28+F27</f>
        <v>20582.281070000001</v>
      </c>
      <c r="G20" s="287">
        <f t="shared" si="0"/>
        <v>79.72091994296477</v>
      </c>
      <c r="H20" s="15">
        <f t="shared" si="1"/>
        <v>-4935.7932299999957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17888</v>
      </c>
      <c r="E21" s="102">
        <f>E22+E23+E24</f>
        <v>14979.622430000001</v>
      </c>
      <c r="F21" s="102">
        <f>F22+F23+F24</f>
        <v>15309.870299999999</v>
      </c>
      <c r="G21" s="286">
        <f t="shared" si="0"/>
        <v>83.741180847495528</v>
      </c>
      <c r="H21" s="25">
        <f t="shared" si="1"/>
        <v>-2908.3775699999987</v>
      </c>
    </row>
    <row r="22" spans="1:8" s="60" customFormat="1" x14ac:dyDescent="0.2">
      <c r="A22" s="63" t="s">
        <v>25</v>
      </c>
      <c r="B22" s="64" t="s">
        <v>26</v>
      </c>
      <c r="C22" s="49">
        <v>13617</v>
      </c>
      <c r="D22" s="49">
        <v>13688</v>
      </c>
      <c r="E22" s="49">
        <v>12085.05493</v>
      </c>
      <c r="F22" s="50">
        <v>10336.09013</v>
      </c>
      <c r="G22" s="281">
        <f t="shared" si="0"/>
        <v>88.289413573933373</v>
      </c>
      <c r="H22" s="30">
        <f t="shared" si="1"/>
        <v>-1602.9450699999998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4200</v>
      </c>
      <c r="E23" s="49">
        <v>2893.9752899999999</v>
      </c>
      <c r="F23" s="50">
        <v>4978.8977999999997</v>
      </c>
      <c r="G23" s="281">
        <f t="shared" si="0"/>
        <v>68.904173571428572</v>
      </c>
      <c r="H23" s="30">
        <f t="shared" si="1"/>
        <v>-1306.0247100000001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0.59221000000000001</v>
      </c>
      <c r="F24" s="50">
        <v>-5.1176300000000001</v>
      </c>
      <c r="G24" s="281"/>
      <c r="H24" s="30">
        <f t="shared" si="1"/>
        <v>0.59221000000000001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1000</v>
      </c>
      <c r="E25" s="35">
        <v>836.11869999999999</v>
      </c>
      <c r="F25" s="108">
        <v>858.36022000000003</v>
      </c>
      <c r="G25" s="281">
        <f t="shared" si="0"/>
        <v>83.611869999999996</v>
      </c>
      <c r="H25" s="30">
        <f t="shared" si="1"/>
        <v>-163.88130000000001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4831.585</v>
      </c>
      <c r="E26" s="71">
        <v>3263.8001899999999</v>
      </c>
      <c r="F26" s="72">
        <v>4046.6558100000002</v>
      </c>
      <c r="G26" s="281">
        <f t="shared" si="0"/>
        <v>67.551335431333598</v>
      </c>
      <c r="H26" s="30">
        <f t="shared" si="1"/>
        <v>-1567.7848100000001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288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619.75</v>
      </c>
      <c r="E28" s="35">
        <v>324.00045</v>
      </c>
      <c r="F28" s="36">
        <v>367.39474000000001</v>
      </c>
      <c r="G28" s="289">
        <f t="shared" ref="G28:G41" si="2">E28/D28*100</f>
        <v>52.279217426381607</v>
      </c>
      <c r="H28" s="30">
        <f t="shared" si="1"/>
        <v>-295.74955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3290.16689</v>
      </c>
      <c r="F29" s="14">
        <f>F30+F31</f>
        <v>3528.0028400000001</v>
      </c>
      <c r="G29" s="290">
        <f t="shared" si="2"/>
        <v>32.574083266701258</v>
      </c>
      <c r="H29" s="15">
        <f t="shared" si="1"/>
        <v>-6810.3994500000008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139.04092</v>
      </c>
      <c r="F30" s="81">
        <v>236.63973999999999</v>
      </c>
      <c r="G30" s="285">
        <f t="shared" si="2"/>
        <v>17.505288755406632</v>
      </c>
      <c r="H30" s="25">
        <f t="shared" si="1"/>
        <v>-655.23857999999996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3151.1259700000001</v>
      </c>
      <c r="F31" s="108">
        <v>3291.3631</v>
      </c>
      <c r="G31" s="291">
        <f t="shared" si="2"/>
        <v>33.860185315328188</v>
      </c>
      <c r="H31" s="38">
        <f t="shared" si="1"/>
        <v>-6155.1608700000006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2078.5</v>
      </c>
      <c r="E32" s="14">
        <f>E33+E35+E37+E36</f>
        <v>1633.4338499999999</v>
      </c>
      <c r="F32" s="14">
        <f>F33+F35+F37+F36</f>
        <v>2165.6241199999999</v>
      </c>
      <c r="G32" s="287">
        <f t="shared" si="2"/>
        <v>78.587146980995897</v>
      </c>
      <c r="H32" s="15">
        <f t="shared" si="1"/>
        <v>-445.06615000000011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1200</v>
      </c>
      <c r="E33" s="31">
        <f>E34</f>
        <v>1149.50134</v>
      </c>
      <c r="F33" s="32">
        <f>F34</f>
        <v>1208.45937</v>
      </c>
      <c r="G33" s="286">
        <f t="shared" si="2"/>
        <v>95.791778333333326</v>
      </c>
      <c r="H33" s="25">
        <f t="shared" si="1"/>
        <v>-50.498659999999973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1200</v>
      </c>
      <c r="E34" s="99">
        <v>1149.50134</v>
      </c>
      <c r="F34" s="108">
        <v>1208.45937</v>
      </c>
      <c r="G34" s="286">
        <f t="shared" si="2"/>
        <v>95.791778333333326</v>
      </c>
      <c r="H34" s="30">
        <f t="shared" si="1"/>
        <v>-50.498659999999973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21.78</v>
      </c>
      <c r="F35" s="72">
        <v>68.739999999999995</v>
      </c>
      <c r="G35" s="286">
        <f t="shared" si="2"/>
        <v>17.354581673306775</v>
      </c>
      <c r="H35" s="30">
        <f t="shared" si="1"/>
        <v>-103.72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286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695</v>
      </c>
      <c r="E37" s="35">
        <v>462.15251000000001</v>
      </c>
      <c r="F37" s="36">
        <v>825.42475000000002</v>
      </c>
      <c r="G37" s="286">
        <f t="shared" si="2"/>
        <v>66.49676402877698</v>
      </c>
      <c r="H37" s="101">
        <f t="shared" si="1"/>
        <v>-232.84748999999999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22560.769729999996</v>
      </c>
      <c r="E38" s="92">
        <f>E39+E47+E48</f>
        <v>8914.0629100000006</v>
      </c>
      <c r="F38" s="91">
        <f>F39+F47+F48+F46</f>
        <v>9787.9785800000027</v>
      </c>
      <c r="G38" s="279">
        <f t="shared" si="2"/>
        <v>39.511342107031922</v>
      </c>
      <c r="H38" s="15">
        <f t="shared" si="1"/>
        <v>-13646.706819999996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21529.809729999997</v>
      </c>
      <c r="E39" s="110">
        <f>E40+E42+E44+E46</f>
        <v>8427.8172500000001</v>
      </c>
      <c r="F39" s="102">
        <f>F40+F42+F44</f>
        <v>9162.3905300000006</v>
      </c>
      <c r="G39" s="280">
        <f t="shared" si="2"/>
        <v>39.144875666302511</v>
      </c>
      <c r="H39" s="24">
        <f t="shared" si="1"/>
        <v>-13101.992479999997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4173.8424299999997</v>
      </c>
      <c r="F40" s="109">
        <f>F41</f>
        <v>5785.02783</v>
      </c>
      <c r="G40" s="281">
        <f t="shared" si="2"/>
        <v>50.811906431467079</v>
      </c>
      <c r="H40" s="30">
        <f t="shared" si="1"/>
        <v>-4040.4575699999996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4173.8424299999997</v>
      </c>
      <c r="F41" s="99">
        <v>5785.02783</v>
      </c>
      <c r="G41" s="289">
        <f t="shared" si="2"/>
        <v>50.811906431467079</v>
      </c>
      <c r="H41" s="101">
        <f t="shared" si="1"/>
        <v>-4040.4575699999996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12985.212729999999</v>
      </c>
      <c r="E42" s="109">
        <f>E43</f>
        <v>3887.0164399999999</v>
      </c>
      <c r="F42" s="99">
        <f>F43</f>
        <v>3151.0706</v>
      </c>
      <c r="G42" s="292">
        <f>G43</f>
        <v>29.934176057198876</v>
      </c>
      <c r="H42" s="109">
        <f>E42-D42</f>
        <v>-9098.1962899999999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12985.212729999999</v>
      </c>
      <c r="E43" s="109">
        <v>3887.0164399999999</v>
      </c>
      <c r="F43" s="109">
        <v>3151.0706</v>
      </c>
      <c r="G43" s="292">
        <f>E43/D43*100</f>
        <v>29.934176057198876</v>
      </c>
      <c r="H43" s="109">
        <f>E43-D43</f>
        <v>-9098.1962899999999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279.33438000000001</v>
      </c>
      <c r="F44" s="99">
        <f>F45</f>
        <v>226.2921</v>
      </c>
      <c r="G44" s="292">
        <f>G45</f>
        <v>84.5706682167867</v>
      </c>
      <c r="H44" s="99">
        <f>E44-D44</f>
        <v>-50.962620000000015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279.33438000000001</v>
      </c>
      <c r="F45" s="99">
        <v>226.2921</v>
      </c>
      <c r="G45" s="292">
        <f>E45/D45*100</f>
        <v>84.5706682167867</v>
      </c>
      <c r="H45" s="109">
        <f>H44</f>
        <v>-50.962620000000015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87.623999999999995</v>
      </c>
      <c r="F46" s="99">
        <v>107.20878</v>
      </c>
      <c r="G46" s="289">
        <f t="shared" ref="G46:G52" si="3">E46/D46*100</f>
        <v>48.336808658524475</v>
      </c>
      <c r="H46" s="100">
        <f t="shared" ref="H46:H120" si="4">E46-D46</f>
        <v>-93.653999999999996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234.77217999999999</v>
      </c>
      <c r="F47" s="114">
        <v>256.52899000000002</v>
      </c>
      <c r="G47" s="289">
        <f t="shared" si="3"/>
        <v>41.811012487800703</v>
      </c>
      <c r="H47" s="100">
        <f t="shared" si="4"/>
        <v>-326.73582000000005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251.47348</v>
      </c>
      <c r="F48" s="14">
        <f>F49</f>
        <v>261.85028</v>
      </c>
      <c r="G48" s="279">
        <f t="shared" si="3"/>
        <v>87.264458278678859</v>
      </c>
      <c r="H48" s="15">
        <f t="shared" si="4"/>
        <v>-36.700519999999983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251.47348</v>
      </c>
      <c r="F49" s="119">
        <v>261.85028</v>
      </c>
      <c r="G49" s="282">
        <f t="shared" si="3"/>
        <v>87.264458278678859</v>
      </c>
      <c r="H49" s="38">
        <f t="shared" si="4"/>
        <v>-36.700519999999983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94.393000000000001</v>
      </c>
      <c r="E50" s="120">
        <f>+E51</f>
        <v>-373.78315999999995</v>
      </c>
      <c r="F50" s="120">
        <f>+F51</f>
        <v>247.67743999999999</v>
      </c>
      <c r="G50" s="279">
        <f t="shared" si="3"/>
        <v>-395.98610066424413</v>
      </c>
      <c r="H50" s="15">
        <f t="shared" si="4"/>
        <v>-468.17615999999998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94.393000000000001</v>
      </c>
      <c r="E51" s="31">
        <f>E52+E53+E54+E55</f>
        <v>-373.78315999999995</v>
      </c>
      <c r="F51" s="31">
        <f>F52+F53+F54+F55</f>
        <v>247.67743999999999</v>
      </c>
      <c r="G51" s="285">
        <f t="shared" si="3"/>
        <v>-395.98610066424413</v>
      </c>
      <c r="H51" s="25">
        <f t="shared" si="4"/>
        <v>-468.17615999999998</v>
      </c>
    </row>
    <row r="52" spans="1:9" s="52" customFormat="1" x14ac:dyDescent="0.2">
      <c r="A52" s="121" t="s">
        <v>78</v>
      </c>
      <c r="B52" s="122" t="s">
        <v>79</v>
      </c>
      <c r="C52" s="109">
        <v>8.6370000000000005</v>
      </c>
      <c r="D52" s="109">
        <v>68.637</v>
      </c>
      <c r="E52" s="49">
        <v>38.508710000000001</v>
      </c>
      <c r="F52" s="50">
        <v>26.09524</v>
      </c>
      <c r="G52" s="281">
        <f t="shared" si="3"/>
        <v>56.10488512027041</v>
      </c>
      <c r="H52" s="103">
        <f t="shared" si="4"/>
        <v>-30.12829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281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25.256</v>
      </c>
      <c r="E54" s="49">
        <v>9.6972400000000007</v>
      </c>
      <c r="F54" s="50">
        <v>32.78257</v>
      </c>
      <c r="G54" s="281">
        <f t="shared" ref="G54:G65" si="5">E54/D54*100</f>
        <v>38.395787139689581</v>
      </c>
      <c r="H54" s="30">
        <f t="shared" si="4"/>
        <v>-15.558759999999999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>
        <v>0.5</v>
      </c>
      <c r="E55" s="49">
        <v>-421.98910999999998</v>
      </c>
      <c r="F55" s="50">
        <v>188.79963000000001</v>
      </c>
      <c r="G55" s="286"/>
      <c r="H55" s="30">
        <f t="shared" si="4"/>
        <v>-422.48910999999998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175.65884</v>
      </c>
      <c r="E56" s="270">
        <f>E57</f>
        <v>175.55293</v>
      </c>
      <c r="F56" s="270">
        <f>F57</f>
        <v>0</v>
      </c>
      <c r="G56" s="293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175.65884</v>
      </c>
      <c r="E57" s="102">
        <f>E59+E58</f>
        <v>175.55293</v>
      </c>
      <c r="F57" s="102">
        <f>F59+F58</f>
        <v>0</v>
      </c>
      <c r="G57" s="294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>
        <v>43</v>
      </c>
      <c r="E58" s="23">
        <v>42.894089999999998</v>
      </c>
      <c r="F58" s="81"/>
      <c r="G58" s="295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132.65884</v>
      </c>
      <c r="E59" s="114">
        <v>132.65884</v>
      </c>
      <c r="F59" s="137"/>
      <c r="G59" s="296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889</v>
      </c>
      <c r="E60" s="41">
        <f>E61+E62+E63+E64</f>
        <v>1245.73432</v>
      </c>
      <c r="F60" s="41">
        <f>F61+F62+F63+F64</f>
        <v>389.75513000000007</v>
      </c>
      <c r="G60" s="279">
        <f t="shared" si="5"/>
        <v>140.12759505061868</v>
      </c>
      <c r="H60" s="15">
        <f t="shared" si="4"/>
        <v>356.73432000000003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80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281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650</v>
      </c>
      <c r="E63" s="31">
        <v>1189.64177</v>
      </c>
      <c r="F63" s="32">
        <v>140.00985</v>
      </c>
      <c r="G63" s="281">
        <f t="shared" si="5"/>
        <v>183.02181076923077</v>
      </c>
      <c r="H63" s="30">
        <f t="shared" si="4"/>
        <v>539.64176999999995</v>
      </c>
    </row>
    <row r="64" spans="1:9" s="139" customFormat="1" ht="24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282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357.64533</v>
      </c>
      <c r="E65" s="92">
        <f>E66+E68+E70+E72+E74+E76+E78+E80+E82+E84</f>
        <v>367.99329999999998</v>
      </c>
      <c r="F65" s="91">
        <v>1185.2524000000001</v>
      </c>
      <c r="G65" s="297">
        <f t="shared" si="5"/>
        <v>102.89336086116376</v>
      </c>
      <c r="H65" s="59">
        <f>E65-D65</f>
        <v>10.347969999999975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1.325</v>
      </c>
      <c r="F66" s="110"/>
      <c r="G66" s="294">
        <f>E66/D66*100</f>
        <v>33.125</v>
      </c>
      <c r="H66" s="102">
        <f t="shared" si="4"/>
        <v>-2.6749999999999998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1.325</v>
      </c>
      <c r="F67" s="234"/>
      <c r="G67" s="294">
        <f>E67/D67*100</f>
        <v>33.125</v>
      </c>
      <c r="H67" s="109">
        <f t="shared" si="4"/>
        <v>-2.6749999999999998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40</v>
      </c>
      <c r="E68" s="110">
        <f>E69</f>
        <v>45.08634</v>
      </c>
      <c r="F68" s="97"/>
      <c r="G68" s="298"/>
      <c r="H68" s="109">
        <f t="shared" si="4"/>
        <v>5.0863399999999999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40</v>
      </c>
      <c r="E69" s="102">
        <v>45.08634</v>
      </c>
      <c r="F69" s="97"/>
      <c r="G69" s="298">
        <f>E69/D69*100</f>
        <v>112.71584999999999</v>
      </c>
      <c r="H69" s="235">
        <f t="shared" si="4"/>
        <v>5.0863399999999999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294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298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298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298">
        <f>E73/D73*100</f>
        <v>0</v>
      </c>
      <c r="H73" s="109">
        <f>E73-D73</f>
        <v>-5</v>
      </c>
    </row>
    <row r="74" spans="1:8" ht="36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298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298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294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298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1</v>
      </c>
      <c r="F78" s="97"/>
      <c r="G78" s="298"/>
      <c r="H78" s="109">
        <f>E78-D78</f>
        <v>-1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1</v>
      </c>
      <c r="F79" s="97"/>
      <c r="G79" s="298">
        <f>E79/D79*100</f>
        <v>50</v>
      </c>
      <c r="H79" s="237">
        <f>E79-D79</f>
        <v>-1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56</v>
      </c>
      <c r="E80" s="110">
        <f>E81</f>
        <v>54.107840000000003</v>
      </c>
      <c r="F80" s="110"/>
      <c r="G80" s="294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56</v>
      </c>
      <c r="E81" s="102">
        <v>54.107840000000003</v>
      </c>
      <c r="F81" s="97"/>
      <c r="G81" s="298">
        <f t="shared" ref="G81:G86" si="7">E81/D81*100</f>
        <v>96.621142857142857</v>
      </c>
      <c r="H81" s="109">
        <f t="shared" ref="H81:H86" si="8">E81-D81</f>
        <v>-1.892159999999997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40</v>
      </c>
      <c r="E82" s="110">
        <f>E83</f>
        <v>48.330739999999999</v>
      </c>
      <c r="F82" s="97"/>
      <c r="G82" s="298">
        <f t="shared" si="7"/>
        <v>120.82684999999999</v>
      </c>
      <c r="H82" s="109">
        <f t="shared" si="8"/>
        <v>8.3307399999999987</v>
      </c>
    </row>
    <row r="83" spans="1:8" ht="48" x14ac:dyDescent="0.2">
      <c r="A83" s="229" t="s">
        <v>204</v>
      </c>
      <c r="B83" s="230" t="s">
        <v>205</v>
      </c>
      <c r="C83" s="110">
        <v>19</v>
      </c>
      <c r="D83" s="110">
        <v>40</v>
      </c>
      <c r="E83" s="102">
        <v>48.330739999999999</v>
      </c>
      <c r="F83" s="97"/>
      <c r="G83" s="298">
        <f t="shared" si="7"/>
        <v>120.82684999999999</v>
      </c>
      <c r="H83" s="109">
        <f t="shared" si="8"/>
        <v>8.3307399999999987</v>
      </c>
    </row>
    <row r="84" spans="1:8" ht="36" x14ac:dyDescent="0.2">
      <c r="A84" s="231" t="s">
        <v>206</v>
      </c>
      <c r="B84" s="249" t="s">
        <v>207</v>
      </c>
      <c r="C84" s="97">
        <f>C85+C86</f>
        <v>0</v>
      </c>
      <c r="D84" s="97">
        <f>D85+D86</f>
        <v>201.64533</v>
      </c>
      <c r="E84" s="97">
        <f t="shared" ref="E84:F84" si="9">E85+E86</f>
        <v>216.19337999999999</v>
      </c>
      <c r="F84" s="97">
        <f t="shared" si="9"/>
        <v>0</v>
      </c>
      <c r="G84" s="298">
        <f t="shared" si="7"/>
        <v>107.21467241517568</v>
      </c>
      <c r="H84" s="109">
        <f t="shared" si="8"/>
        <v>14.548049999999989</v>
      </c>
    </row>
    <row r="85" spans="1:8" ht="36" x14ac:dyDescent="0.2">
      <c r="A85" s="232" t="s">
        <v>208</v>
      </c>
      <c r="B85" s="233" t="s">
        <v>209</v>
      </c>
      <c r="C85" s="108"/>
      <c r="D85" s="108">
        <v>198.64533</v>
      </c>
      <c r="E85" s="108">
        <v>211.90342999999999</v>
      </c>
      <c r="F85" s="108"/>
      <c r="G85" s="298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4.2899500000000002</v>
      </c>
      <c r="F86" s="108"/>
      <c r="G86" s="298">
        <f t="shared" si="7"/>
        <v>142.99833333333333</v>
      </c>
      <c r="H86" s="99">
        <f t="shared" si="8"/>
        <v>1.2899500000000002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635.4</v>
      </c>
      <c r="E87" s="91">
        <f t="shared" ref="E87:F87" si="10">E88+E89+E90+E91</f>
        <v>362.05907999999999</v>
      </c>
      <c r="F87" s="91">
        <f t="shared" si="10"/>
        <v>431.84163000000001</v>
      </c>
      <c r="G87" s="297">
        <f>E87/D87*100</f>
        <v>56.981284230406047</v>
      </c>
      <c r="H87" s="59">
        <f t="shared" si="4"/>
        <v>-273.34091999999998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-479.1327</v>
      </c>
      <c r="G88" s="281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-73.451669999999993</v>
      </c>
      <c r="G89" s="281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>
        <v>114</v>
      </c>
      <c r="E90" s="35">
        <v>114.65908</v>
      </c>
      <c r="F90" s="36">
        <v>232.48752999999999</v>
      </c>
      <c r="G90" s="281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281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C93+C141+C143</f>
        <v>518067.54134999996</v>
      </c>
      <c r="D92" s="59">
        <f>D93+D141+D143</f>
        <v>420807.55634999997</v>
      </c>
      <c r="E92" s="59">
        <f>E93+E141+E143</f>
        <v>339153.61998999998</v>
      </c>
      <c r="F92" s="59">
        <f>F93+F141+F143</f>
        <v>296697.11836000008</v>
      </c>
      <c r="G92" s="279">
        <f t="shared" si="11"/>
        <v>80.595895884510767</v>
      </c>
      <c r="H92" s="15">
        <f t="shared" si="4"/>
        <v>-81653.936359999992</v>
      </c>
    </row>
    <row r="93" spans="1:8" ht="12.75" thickBot="1" x14ac:dyDescent="0.25">
      <c r="A93" s="146" t="s">
        <v>104</v>
      </c>
      <c r="B93" s="147" t="s">
        <v>105</v>
      </c>
      <c r="C93" s="148">
        <f>C94+C97+C118</f>
        <v>517945.79999999993</v>
      </c>
      <c r="D93" s="148">
        <f>D94+D97+D118+D139</f>
        <v>420685.81499999994</v>
      </c>
      <c r="E93" s="148">
        <f>E94+E97+E118+E139</f>
        <v>339153.61998999998</v>
      </c>
      <c r="F93" s="148">
        <f>F94+F97+F118</f>
        <v>296521.56636000006</v>
      </c>
      <c r="G93" s="279">
        <f t="shared" si="11"/>
        <v>80.61921935494783</v>
      </c>
      <c r="H93" s="15">
        <f t="shared" si="4"/>
        <v>-81532.195009999967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154342.29999999999</v>
      </c>
      <c r="E94" s="59">
        <f>E95+E96</f>
        <v>125349.51023</v>
      </c>
      <c r="F94" s="59">
        <f>F95+F96</f>
        <v>139584</v>
      </c>
      <c r="G94" s="279">
        <f t="shared" si="11"/>
        <v>81.215266475878622</v>
      </c>
      <c r="H94" s="15">
        <f t="shared" si="4"/>
        <v>-28992.789769999988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125144</v>
      </c>
      <c r="F95" s="152">
        <v>139584</v>
      </c>
      <c r="G95" s="285">
        <f t="shared" si="11"/>
        <v>81.198011964547561</v>
      </c>
      <c r="H95" s="25">
        <f t="shared" si="4"/>
        <v>-28978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220.3</v>
      </c>
      <c r="E96" s="114">
        <v>205.51023000000001</v>
      </c>
      <c r="F96" s="137">
        <v>0</v>
      </c>
      <c r="G96" s="291">
        <f t="shared" si="11"/>
        <v>93.286532001815701</v>
      </c>
      <c r="H96" s="38">
        <f t="shared" si="4"/>
        <v>-14.789770000000004</v>
      </c>
    </row>
    <row r="97" spans="1:8" ht="12.75" thickBot="1" x14ac:dyDescent="0.25">
      <c r="A97" s="12" t="s">
        <v>112</v>
      </c>
      <c r="B97" s="77" t="s">
        <v>113</v>
      </c>
      <c r="C97" s="59">
        <f>C99+C106+C98+C101+C103+C105</f>
        <v>183607.6</v>
      </c>
      <c r="D97" s="59">
        <f>D99+D106+D98+D101+D103+D105+D102+D100</f>
        <v>84325.314999999988</v>
      </c>
      <c r="E97" s="59">
        <f>E99+E106+E98+E101+E103+E105+E102+E100</f>
        <v>74273.428899999999</v>
      </c>
      <c r="F97" s="59">
        <f>F99+F106+F98+F101+F103+F105+F104</f>
        <v>23456.010600000001</v>
      </c>
      <c r="G97" s="279">
        <f t="shared" si="11"/>
        <v>88.079634093273185</v>
      </c>
      <c r="H97" s="15">
        <f t="shared" si="4"/>
        <v>-10051.886099999989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2349.5</v>
      </c>
      <c r="G98" s="285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2457.683</v>
      </c>
      <c r="G99" s="281">
        <f>E99/D99*100</f>
        <v>0</v>
      </c>
      <c r="H99" s="103">
        <f t="shared" si="4"/>
        <v>-3247.7</v>
      </c>
    </row>
    <row r="100" spans="1:8" s="10" customFormat="1" ht="36" x14ac:dyDescent="0.2">
      <c r="A100" s="306" t="s">
        <v>295</v>
      </c>
      <c r="B100" s="67" t="s">
        <v>294</v>
      </c>
      <c r="C100" s="56"/>
      <c r="D100" s="56">
        <v>2498.9</v>
      </c>
      <c r="E100" s="99">
        <v>706.01998000000003</v>
      </c>
      <c r="F100" s="161"/>
      <c r="G100" s="281">
        <f>E100/D100*100</f>
        <v>28.253230621473445</v>
      </c>
      <c r="H100" s="103">
        <f t="shared" si="4"/>
        <v>-1792.8800200000001</v>
      </c>
    </row>
    <row r="101" spans="1:8" s="10" customFormat="1" x14ac:dyDescent="0.2">
      <c r="A101" s="158" t="s">
        <v>212</v>
      </c>
      <c r="B101" s="159" t="s">
        <v>213</v>
      </c>
      <c r="C101" s="49">
        <v>441.5</v>
      </c>
      <c r="D101" s="49">
        <v>441.5</v>
      </c>
      <c r="E101" s="109"/>
      <c r="F101" s="144"/>
      <c r="G101" s="281"/>
      <c r="H101" s="103">
        <f t="shared" si="4"/>
        <v>-441.5</v>
      </c>
    </row>
    <row r="102" spans="1:8" s="10" customFormat="1" ht="24" x14ac:dyDescent="0.2">
      <c r="A102" s="264" t="s">
        <v>267</v>
      </c>
      <c r="B102" s="175" t="s">
        <v>268</v>
      </c>
      <c r="C102" s="49"/>
      <c r="D102" s="49">
        <v>3514.64</v>
      </c>
      <c r="E102" s="109">
        <v>3514.4252499999998</v>
      </c>
      <c r="F102" s="144"/>
      <c r="G102" s="281"/>
      <c r="H102" s="103">
        <f t="shared" si="4"/>
        <v>-0.21475000000009459</v>
      </c>
    </row>
    <row r="103" spans="1:8" s="10" customFormat="1" x14ac:dyDescent="0.2">
      <c r="A103" s="158" t="s">
        <v>118</v>
      </c>
      <c r="B103" s="163" t="s">
        <v>119</v>
      </c>
      <c r="C103" s="118">
        <v>89</v>
      </c>
      <c r="D103" s="118">
        <v>89</v>
      </c>
      <c r="E103" s="23"/>
      <c r="F103" s="165">
        <v>118.5</v>
      </c>
      <c r="G103" s="289">
        <f>E103/D103*100</f>
        <v>0</v>
      </c>
      <c r="H103" s="101">
        <f t="shared" si="4"/>
        <v>-89</v>
      </c>
    </row>
    <row r="104" spans="1:8" s="10" customFormat="1" ht="24" x14ac:dyDescent="0.2">
      <c r="A104" s="307" t="s">
        <v>299</v>
      </c>
      <c r="B104" s="67" t="s">
        <v>300</v>
      </c>
      <c r="C104" s="49"/>
      <c r="D104" s="49"/>
      <c r="E104" s="109"/>
      <c r="F104" s="308">
        <v>9248</v>
      </c>
      <c r="G104" s="281"/>
      <c r="H104" s="30"/>
    </row>
    <row r="105" spans="1:8" s="10" customFormat="1" ht="24.75" thickBot="1" x14ac:dyDescent="0.25">
      <c r="A105" s="166" t="s">
        <v>256</v>
      </c>
      <c r="B105" s="154" t="s">
        <v>217</v>
      </c>
      <c r="C105" s="115">
        <v>87643.4</v>
      </c>
      <c r="D105" s="115">
        <v>51043.1</v>
      </c>
      <c r="E105" s="114">
        <v>50759.1</v>
      </c>
      <c r="F105" s="137"/>
      <c r="G105" s="286">
        <f>E105/D105*100</f>
        <v>99.443607461145575</v>
      </c>
      <c r="H105" s="103">
        <f t="shared" si="4"/>
        <v>-284</v>
      </c>
    </row>
    <row r="106" spans="1:8" ht="12.75" thickBot="1" x14ac:dyDescent="0.25">
      <c r="A106" s="168" t="s">
        <v>120</v>
      </c>
      <c r="B106" s="183" t="s">
        <v>121</v>
      </c>
      <c r="C106" s="59">
        <f>C107+C108+C109+C110+C112+C115+C116+C117+C111</f>
        <v>89242.700000000012</v>
      </c>
      <c r="D106" s="59">
        <f>D107+D108+D109+D110+D112+D115+D116+D117+D111</f>
        <v>20547.174999999999</v>
      </c>
      <c r="E106" s="59">
        <f>E107+E108+E109+E110+E112+E115+E116+E117+E111</f>
        <v>16350.58368</v>
      </c>
      <c r="F106" s="59">
        <f>F107+F108+F109+F110+F112+F115+F116+F117+F113+F114</f>
        <v>9282.3276000000005</v>
      </c>
      <c r="G106" s="279">
        <f t="shared" ref="G106:G112" si="12">E106/D106*100</f>
        <v>79.575823343111651</v>
      </c>
      <c r="H106" s="15">
        <f t="shared" si="4"/>
        <v>-4196.5913199999995</v>
      </c>
    </row>
    <row r="107" spans="1:8" x14ac:dyDescent="0.2">
      <c r="A107" s="22" t="s">
        <v>120</v>
      </c>
      <c r="B107" s="246" t="s">
        <v>122</v>
      </c>
      <c r="C107" s="151">
        <v>990</v>
      </c>
      <c r="D107" s="151">
        <v>990</v>
      </c>
      <c r="E107" s="169">
        <v>575.06814999999995</v>
      </c>
      <c r="F107" s="152">
        <v>667.72531000000004</v>
      </c>
      <c r="G107" s="285">
        <f t="shared" si="12"/>
        <v>58.087691919191911</v>
      </c>
      <c r="H107" s="25">
        <f t="shared" si="4"/>
        <v>-414.93185000000005</v>
      </c>
    </row>
    <row r="108" spans="1:8" ht="24" x14ac:dyDescent="0.2">
      <c r="A108" s="140" t="s">
        <v>120</v>
      </c>
      <c r="B108" s="248" t="s">
        <v>123</v>
      </c>
      <c r="C108" s="109">
        <v>2097.1</v>
      </c>
      <c r="D108" s="109">
        <v>1841.075</v>
      </c>
      <c r="E108" s="169">
        <v>1305.8920000000001</v>
      </c>
      <c r="F108" s="108">
        <v>1459.0920000000001</v>
      </c>
      <c r="G108" s="281">
        <f t="shared" si="12"/>
        <v>70.930950667408993</v>
      </c>
      <c r="H108" s="103">
        <f t="shared" si="4"/>
        <v>-535.18299999999999</v>
      </c>
    </row>
    <row r="109" spans="1:8" x14ac:dyDescent="0.2">
      <c r="A109" s="82" t="s">
        <v>120</v>
      </c>
      <c r="B109" s="249" t="s">
        <v>218</v>
      </c>
      <c r="C109" s="109">
        <v>4220</v>
      </c>
      <c r="D109" s="109">
        <v>1050.8</v>
      </c>
      <c r="E109" s="169">
        <v>930.59</v>
      </c>
      <c r="F109" s="108"/>
      <c r="G109" s="281">
        <f t="shared" si="12"/>
        <v>88.560144651693946</v>
      </c>
      <c r="H109" s="103">
        <f t="shared" si="4"/>
        <v>-120.20999999999992</v>
      </c>
    </row>
    <row r="110" spans="1:8" ht="24" x14ac:dyDescent="0.2">
      <c r="A110" s="82" t="s">
        <v>124</v>
      </c>
      <c r="B110" s="249" t="s">
        <v>219</v>
      </c>
      <c r="C110" s="35">
        <v>1894.8</v>
      </c>
      <c r="D110" s="35">
        <v>1894.8</v>
      </c>
      <c r="E110" s="35"/>
      <c r="F110" s="97"/>
      <c r="G110" s="281">
        <f t="shared" si="12"/>
        <v>0</v>
      </c>
      <c r="H110" s="103">
        <f t="shared" si="4"/>
        <v>-1894.8</v>
      </c>
    </row>
    <row r="111" spans="1:8" ht="24" x14ac:dyDescent="0.2">
      <c r="A111" s="111" t="s">
        <v>124</v>
      </c>
      <c r="B111" s="250" t="s">
        <v>222</v>
      </c>
      <c r="C111" s="35">
        <v>1480</v>
      </c>
      <c r="D111" s="35">
        <v>1159</v>
      </c>
      <c r="E111" s="35">
        <v>1158.3920000000001</v>
      </c>
      <c r="F111" s="108"/>
      <c r="G111" s="281"/>
      <c r="H111" s="103"/>
    </row>
    <row r="112" spans="1:8" ht="24" x14ac:dyDescent="0.2">
      <c r="A112" s="111" t="s">
        <v>124</v>
      </c>
      <c r="B112" s="250" t="s">
        <v>126</v>
      </c>
      <c r="C112" s="99">
        <v>568.20000000000005</v>
      </c>
      <c r="D112" s="99">
        <v>451.7</v>
      </c>
      <c r="E112" s="99"/>
      <c r="F112" s="108"/>
      <c r="G112" s="281">
        <f t="shared" si="12"/>
        <v>0</v>
      </c>
      <c r="H112" s="103">
        <f t="shared" si="4"/>
        <v>-451.7</v>
      </c>
    </row>
    <row r="113" spans="1:8" x14ac:dyDescent="0.2">
      <c r="A113" s="111" t="s">
        <v>120</v>
      </c>
      <c r="B113" s="250" t="s">
        <v>301</v>
      </c>
      <c r="C113" s="99"/>
      <c r="D113" s="99"/>
      <c r="E113" s="99"/>
      <c r="F113" s="108">
        <v>755.71429000000001</v>
      </c>
      <c r="G113" s="281"/>
      <c r="H113" s="103"/>
    </row>
    <row r="114" spans="1:8" x14ac:dyDescent="0.2">
      <c r="A114" s="111" t="s">
        <v>124</v>
      </c>
      <c r="B114" s="250" t="s">
        <v>302</v>
      </c>
      <c r="C114" s="99"/>
      <c r="D114" s="99"/>
      <c r="E114" s="99"/>
      <c r="F114" s="108">
        <v>2810.2689999999998</v>
      </c>
      <c r="G114" s="281"/>
      <c r="H114" s="103"/>
    </row>
    <row r="115" spans="1:8" ht="24" x14ac:dyDescent="0.2">
      <c r="A115" s="68" t="s">
        <v>120</v>
      </c>
      <c r="B115" s="251" t="s">
        <v>127</v>
      </c>
      <c r="C115" s="109">
        <v>2000</v>
      </c>
      <c r="D115" s="109"/>
      <c r="E115" s="109"/>
      <c r="F115" s="97">
        <v>3589.527</v>
      </c>
      <c r="G115" s="281" t="e">
        <f>E115/D115*100</f>
        <v>#DIV/0!</v>
      </c>
      <c r="H115" s="103">
        <f t="shared" si="4"/>
        <v>0</v>
      </c>
    </row>
    <row r="116" spans="1:8" ht="24" x14ac:dyDescent="0.2">
      <c r="A116" s="68" t="s">
        <v>120</v>
      </c>
      <c r="B116" s="252" t="s">
        <v>221</v>
      </c>
      <c r="C116" s="99">
        <v>3132</v>
      </c>
      <c r="D116" s="99">
        <v>3132</v>
      </c>
      <c r="E116" s="99">
        <v>2352.8415300000001</v>
      </c>
      <c r="F116" s="97"/>
      <c r="G116" s="281"/>
      <c r="H116" s="103"/>
    </row>
    <row r="117" spans="1:8" ht="24.75" thickBot="1" x14ac:dyDescent="0.25">
      <c r="A117" s="170" t="s">
        <v>120</v>
      </c>
      <c r="B117" s="253" t="s">
        <v>220</v>
      </c>
      <c r="C117" s="99">
        <v>72860.600000000006</v>
      </c>
      <c r="D117" s="99">
        <v>10027.799999999999</v>
      </c>
      <c r="E117" s="99">
        <v>10027.799999999999</v>
      </c>
      <c r="F117" s="171"/>
      <c r="G117" s="291"/>
      <c r="H117" s="103">
        <f t="shared" si="4"/>
        <v>0</v>
      </c>
    </row>
    <row r="118" spans="1:8" ht="12.75" thickBot="1" x14ac:dyDescent="0.25">
      <c r="A118" s="12" t="s">
        <v>128</v>
      </c>
      <c r="B118" s="77" t="s">
        <v>129</v>
      </c>
      <c r="C118" s="59">
        <f>C119+C130+C132+C134+C135+C136+C137+C133+C131</f>
        <v>180216.19999999995</v>
      </c>
      <c r="D118" s="59">
        <f>D119+D130+D132+D134+D135+D136+D137+D133+D131</f>
        <v>177915.6</v>
      </c>
      <c r="E118" s="59">
        <f>E119+E130+E132+E134+E135+E136+E137+E133+E131</f>
        <v>138452.62485999998</v>
      </c>
      <c r="F118" s="59">
        <f>F119+F130+F132+F134+F135+F136+F137+F133+F131</f>
        <v>133481.55576000002</v>
      </c>
      <c r="G118" s="279">
        <f>E118/D118*100</f>
        <v>77.819272093059837</v>
      </c>
      <c r="H118" s="15">
        <f t="shared" si="4"/>
        <v>-39462.975140000024</v>
      </c>
    </row>
    <row r="119" spans="1:8" ht="12.75" thickBot="1" x14ac:dyDescent="0.25">
      <c r="A119" s="12" t="s">
        <v>130</v>
      </c>
      <c r="B119" s="77" t="s">
        <v>131</v>
      </c>
      <c r="C119" s="172">
        <f>C122+C126+C121+C120+C123+C127+C124+C125+C128+C129</f>
        <v>135077.79999999999</v>
      </c>
      <c r="D119" s="172">
        <f>D122+D126+D121+D120+D123+D127+D124+D125+D128+D129</f>
        <v>133062.5</v>
      </c>
      <c r="E119" s="172">
        <f>E122+E126+E121+E120+E123+E127+E124+E125+E128+E129</f>
        <v>104618.53826</v>
      </c>
      <c r="F119" s="172">
        <f>F122+F126+F121+F120+F123+F127+F124+F125+F128+F129</f>
        <v>101574.04180000001</v>
      </c>
      <c r="G119" s="279">
        <f>E119/D119*100</f>
        <v>78.623607898543924</v>
      </c>
      <c r="H119" s="15">
        <f t="shared" si="4"/>
        <v>-28443.961739999999</v>
      </c>
    </row>
    <row r="120" spans="1:8" ht="24" x14ac:dyDescent="0.2">
      <c r="A120" s="142" t="s">
        <v>132</v>
      </c>
      <c r="B120" s="62" t="s">
        <v>133</v>
      </c>
      <c r="C120" s="254">
        <v>2220.6999999999998</v>
      </c>
      <c r="D120" s="254">
        <v>131.30000000000001</v>
      </c>
      <c r="E120" s="173"/>
      <c r="F120" s="152">
        <v>1440.4138</v>
      </c>
      <c r="G120" s="285">
        <f>E120/D120*100</f>
        <v>0</v>
      </c>
      <c r="H120" s="25">
        <f t="shared" si="4"/>
        <v>-131.30000000000001</v>
      </c>
    </row>
    <row r="121" spans="1:8" ht="24" x14ac:dyDescent="0.2">
      <c r="A121" s="70" t="s">
        <v>132</v>
      </c>
      <c r="B121" s="249" t="s">
        <v>223</v>
      </c>
      <c r="C121" s="255">
        <v>19</v>
      </c>
      <c r="D121" s="255">
        <v>19</v>
      </c>
      <c r="E121" s="173"/>
      <c r="F121" s="110"/>
      <c r="G121" s="281">
        <f t="shared" ref="G121:G136" si="13">E121/D121*100</f>
        <v>0</v>
      </c>
      <c r="H121" s="103">
        <f t="shared" ref="H121:H136" si="14">E121-D121</f>
        <v>-19</v>
      </c>
    </row>
    <row r="122" spans="1:8" x14ac:dyDescent="0.2">
      <c r="A122" s="70" t="s">
        <v>132</v>
      </c>
      <c r="B122" s="68" t="s">
        <v>134</v>
      </c>
      <c r="C122" s="109">
        <v>96521.1</v>
      </c>
      <c r="D122" s="109">
        <v>96521.1</v>
      </c>
      <c r="E122" s="174">
        <v>76910</v>
      </c>
      <c r="F122" s="97">
        <v>73517</v>
      </c>
      <c r="G122" s="281">
        <f t="shared" si="13"/>
        <v>79.682059155977285</v>
      </c>
      <c r="H122" s="103">
        <f t="shared" si="14"/>
        <v>-19611.100000000006</v>
      </c>
    </row>
    <row r="123" spans="1:8" x14ac:dyDescent="0.2">
      <c r="A123" s="70" t="s">
        <v>132</v>
      </c>
      <c r="B123" s="68" t="s">
        <v>135</v>
      </c>
      <c r="C123" s="109">
        <v>16398</v>
      </c>
      <c r="D123" s="109">
        <v>16398</v>
      </c>
      <c r="E123" s="174">
        <v>12955</v>
      </c>
      <c r="F123" s="97">
        <v>12262</v>
      </c>
      <c r="G123" s="281">
        <f t="shared" si="13"/>
        <v>79.003537016709359</v>
      </c>
      <c r="H123" s="103">
        <f t="shared" si="14"/>
        <v>-3443</v>
      </c>
    </row>
    <row r="124" spans="1:8" x14ac:dyDescent="0.2">
      <c r="A124" s="70" t="s">
        <v>132</v>
      </c>
      <c r="B124" s="68" t="s">
        <v>136</v>
      </c>
      <c r="C124" s="109">
        <v>543.20000000000005</v>
      </c>
      <c r="D124" s="109">
        <v>543.20000000000005</v>
      </c>
      <c r="E124" s="174">
        <v>172.43529000000001</v>
      </c>
      <c r="F124" s="97">
        <v>271.60000000000002</v>
      </c>
      <c r="G124" s="286">
        <f t="shared" si="13"/>
        <v>31.744346465390276</v>
      </c>
      <c r="H124" s="103">
        <f t="shared" si="14"/>
        <v>-370.76471000000004</v>
      </c>
    </row>
    <row r="125" spans="1:8" x14ac:dyDescent="0.2">
      <c r="A125" s="70" t="s">
        <v>132</v>
      </c>
      <c r="B125" s="123" t="s">
        <v>137</v>
      </c>
      <c r="C125" s="109">
        <v>150.9</v>
      </c>
      <c r="D125" s="109">
        <v>225</v>
      </c>
      <c r="E125" s="174"/>
      <c r="F125" s="97"/>
      <c r="G125" s="281">
        <f t="shared" si="13"/>
        <v>0</v>
      </c>
      <c r="H125" s="103">
        <f t="shared" si="14"/>
        <v>-225</v>
      </c>
    </row>
    <row r="126" spans="1:8" x14ac:dyDescent="0.2">
      <c r="A126" s="70" t="s">
        <v>132</v>
      </c>
      <c r="B126" s="68" t="s">
        <v>224</v>
      </c>
      <c r="C126" s="109">
        <v>305.10000000000002</v>
      </c>
      <c r="D126" s="109">
        <v>305.10000000000002</v>
      </c>
      <c r="E126" s="174">
        <v>94</v>
      </c>
      <c r="F126" s="97"/>
      <c r="G126" s="286">
        <f t="shared" si="13"/>
        <v>30.809570632579479</v>
      </c>
      <c r="H126" s="103">
        <f t="shared" si="14"/>
        <v>-211.10000000000002</v>
      </c>
    </row>
    <row r="127" spans="1:8" ht="36" x14ac:dyDescent="0.2">
      <c r="A127" s="142" t="s">
        <v>132</v>
      </c>
      <c r="B127" s="123" t="s">
        <v>250</v>
      </c>
      <c r="C127" s="109">
        <v>2640.4</v>
      </c>
      <c r="D127" s="109">
        <v>2640.4</v>
      </c>
      <c r="E127" s="169">
        <v>705.50800000000004</v>
      </c>
      <c r="F127" s="108">
        <v>1135.53</v>
      </c>
      <c r="G127" s="286">
        <f t="shared" si="13"/>
        <v>26.719739433419182</v>
      </c>
      <c r="H127" s="103">
        <f t="shared" si="14"/>
        <v>-1934.8920000000001</v>
      </c>
    </row>
    <row r="128" spans="1:8" x14ac:dyDescent="0.2">
      <c r="A128" s="70" t="s">
        <v>132</v>
      </c>
      <c r="B128" s="68" t="s">
        <v>138</v>
      </c>
      <c r="C128" s="109">
        <v>10575.3</v>
      </c>
      <c r="D128" s="109">
        <v>10575.3</v>
      </c>
      <c r="E128" s="169">
        <v>8191.77</v>
      </c>
      <c r="F128" s="108">
        <v>8522.6479999999992</v>
      </c>
      <c r="G128" s="281">
        <f t="shared" si="13"/>
        <v>77.461348614223724</v>
      </c>
      <c r="H128" s="103">
        <f t="shared" si="14"/>
        <v>-2383.5299999999988</v>
      </c>
    </row>
    <row r="129" spans="1:8" ht="36.75" thickBot="1" x14ac:dyDescent="0.25">
      <c r="A129" s="240" t="s">
        <v>132</v>
      </c>
      <c r="B129" s="256" t="s">
        <v>251</v>
      </c>
      <c r="C129" s="114">
        <v>5704.1</v>
      </c>
      <c r="D129" s="114">
        <v>5704.1</v>
      </c>
      <c r="E129" s="241">
        <v>5589.8249699999997</v>
      </c>
      <c r="F129" s="137">
        <v>4424.8500000000004</v>
      </c>
      <c r="G129" s="283">
        <f t="shared" si="13"/>
        <v>97.99661594291824</v>
      </c>
      <c r="H129" s="37">
        <f t="shared" si="14"/>
        <v>-114.2750300000007</v>
      </c>
    </row>
    <row r="130" spans="1:8" x14ac:dyDescent="0.2">
      <c r="A130" s="70" t="s">
        <v>139</v>
      </c>
      <c r="B130" s="257" t="s">
        <v>140</v>
      </c>
      <c r="C130" s="102">
        <v>1765.9</v>
      </c>
      <c r="D130" s="102">
        <v>1342.1</v>
      </c>
      <c r="E130" s="141">
        <v>505.45</v>
      </c>
      <c r="F130" s="110">
        <v>938.43</v>
      </c>
      <c r="G130" s="286">
        <f t="shared" si="13"/>
        <v>37.661128082855228</v>
      </c>
      <c r="H130" s="103">
        <f t="shared" si="14"/>
        <v>-836.64999999999986</v>
      </c>
    </row>
    <row r="131" spans="1:8" ht="36" x14ac:dyDescent="0.2">
      <c r="A131" s="142" t="s">
        <v>141</v>
      </c>
      <c r="B131" s="257" t="s">
        <v>252</v>
      </c>
      <c r="C131" s="109">
        <v>1211.3</v>
      </c>
      <c r="D131" s="109">
        <v>1211.3</v>
      </c>
      <c r="E131" s="169">
        <v>1211.3</v>
      </c>
      <c r="F131" s="97">
        <v>1252.8</v>
      </c>
      <c r="G131" s="281">
        <f t="shared" si="13"/>
        <v>100</v>
      </c>
      <c r="H131" s="103">
        <f t="shared" si="14"/>
        <v>0</v>
      </c>
    </row>
    <row r="132" spans="1:8" x14ac:dyDescent="0.2">
      <c r="A132" s="85" t="s">
        <v>142</v>
      </c>
      <c r="B132" s="68" t="s">
        <v>143</v>
      </c>
      <c r="C132" s="145">
        <v>1567.1</v>
      </c>
      <c r="D132" s="145">
        <v>1686.7</v>
      </c>
      <c r="E132" s="145">
        <v>1175.325</v>
      </c>
      <c r="F132" s="110">
        <v>1146.675</v>
      </c>
      <c r="G132" s="281">
        <f t="shared" si="13"/>
        <v>69.681923282148574</v>
      </c>
      <c r="H132" s="103">
        <f t="shared" si="14"/>
        <v>-511.375</v>
      </c>
    </row>
    <row r="133" spans="1:8" ht="24" x14ac:dyDescent="0.2">
      <c r="A133" s="63" t="s">
        <v>148</v>
      </c>
      <c r="B133" s="248" t="s">
        <v>149</v>
      </c>
      <c r="C133" s="260">
        <v>7</v>
      </c>
      <c r="D133" s="260">
        <v>7</v>
      </c>
      <c r="E133" s="99"/>
      <c r="F133" s="108">
        <v>4.2</v>
      </c>
      <c r="G133" s="286">
        <f>E133/D133*100</f>
        <v>0</v>
      </c>
      <c r="H133" s="103">
        <f>E133-D133</f>
        <v>-7</v>
      </c>
    </row>
    <row r="134" spans="1:8" ht="24" x14ac:dyDescent="0.2">
      <c r="A134" s="63" t="s">
        <v>144</v>
      </c>
      <c r="B134" s="123" t="s">
        <v>253</v>
      </c>
      <c r="C134" s="259">
        <v>245.3</v>
      </c>
      <c r="D134" s="259">
        <v>245.3</v>
      </c>
      <c r="E134" s="145">
        <v>62.114220000000003</v>
      </c>
      <c r="F134" s="97">
        <v>192.96789999999999</v>
      </c>
      <c r="G134" s="286">
        <f t="shared" si="13"/>
        <v>25.321736649001224</v>
      </c>
      <c r="H134" s="103">
        <f t="shared" si="14"/>
        <v>-183.18578000000002</v>
      </c>
    </row>
    <row r="135" spans="1:8" x14ac:dyDescent="0.2">
      <c r="A135" s="85" t="s">
        <v>145</v>
      </c>
      <c r="B135" s="123" t="s">
        <v>254</v>
      </c>
      <c r="C135" s="259">
        <v>613.5</v>
      </c>
      <c r="D135" s="259">
        <v>613.5</v>
      </c>
      <c r="E135" s="145">
        <v>460.125</v>
      </c>
      <c r="F135" s="97">
        <v>610.947</v>
      </c>
      <c r="G135" s="281">
        <f t="shared" si="13"/>
        <v>75</v>
      </c>
      <c r="H135" s="103">
        <f t="shared" si="14"/>
        <v>-153.375</v>
      </c>
    </row>
    <row r="136" spans="1:8" ht="12.75" thickBot="1" x14ac:dyDescent="0.25">
      <c r="A136" s="85" t="s">
        <v>146</v>
      </c>
      <c r="B136" s="68" t="s">
        <v>147</v>
      </c>
      <c r="C136" s="145">
        <v>1469.3</v>
      </c>
      <c r="D136" s="145">
        <v>1488.2</v>
      </c>
      <c r="E136" s="145">
        <v>1124.7723800000001</v>
      </c>
      <c r="F136" s="97">
        <v>939.49405999999999</v>
      </c>
      <c r="G136" s="281">
        <f t="shared" si="13"/>
        <v>75.579383147426427</v>
      </c>
      <c r="H136" s="103">
        <f t="shared" si="14"/>
        <v>-363.42761999999993</v>
      </c>
    </row>
    <row r="137" spans="1:8" ht="12.75" thickBot="1" x14ac:dyDescent="0.25">
      <c r="A137" s="168" t="s">
        <v>150</v>
      </c>
      <c r="B137" s="77" t="s">
        <v>151</v>
      </c>
      <c r="C137" s="172">
        <f>C138</f>
        <v>38259</v>
      </c>
      <c r="D137" s="172">
        <f>D138</f>
        <v>38259</v>
      </c>
      <c r="E137" s="172">
        <f>E138</f>
        <v>29295</v>
      </c>
      <c r="F137" s="176">
        <f>F138</f>
        <v>26822</v>
      </c>
      <c r="G137" s="279">
        <f>E137/D137*100</f>
        <v>76.570218772053636</v>
      </c>
      <c r="H137" s="15">
        <f>E137-D137</f>
        <v>-8964</v>
      </c>
    </row>
    <row r="138" spans="1:8" ht="12.75" thickBot="1" x14ac:dyDescent="0.25">
      <c r="A138" s="177" t="s">
        <v>152</v>
      </c>
      <c r="B138" s="261" t="s">
        <v>153</v>
      </c>
      <c r="C138" s="23">
        <v>38259</v>
      </c>
      <c r="D138" s="23">
        <v>38259</v>
      </c>
      <c r="E138" s="180">
        <v>29295</v>
      </c>
      <c r="F138" s="181">
        <v>26822</v>
      </c>
      <c r="G138" s="280">
        <f>E138/D138*100</f>
        <v>76.570218772053636</v>
      </c>
      <c r="H138" s="24">
        <f>E138-D138</f>
        <v>-8964</v>
      </c>
    </row>
    <row r="139" spans="1:8" ht="12.75" thickBot="1" x14ac:dyDescent="0.25">
      <c r="A139" s="309" t="s">
        <v>305</v>
      </c>
      <c r="B139" s="312" t="s">
        <v>306</v>
      </c>
      <c r="C139" s="313"/>
      <c r="D139" s="316">
        <f>D140</f>
        <v>4102.6000000000004</v>
      </c>
      <c r="E139" s="316">
        <f>E140</f>
        <v>1078.056</v>
      </c>
      <c r="F139" s="314"/>
      <c r="G139" s="279">
        <f>E139/D139*100</f>
        <v>26.277385072880609</v>
      </c>
      <c r="H139" s="15">
        <f>E139-D139</f>
        <v>-3024.5440000000003</v>
      </c>
    </row>
    <row r="140" spans="1:8" ht="36.75" thickBot="1" x14ac:dyDescent="0.25">
      <c r="A140" s="311" t="s">
        <v>307</v>
      </c>
      <c r="B140" s="310" t="s">
        <v>308</v>
      </c>
      <c r="C140" s="141"/>
      <c r="D140" s="317">
        <v>4102.6000000000004</v>
      </c>
      <c r="E140" s="317">
        <v>1078.056</v>
      </c>
      <c r="F140" s="315"/>
      <c r="G140" s="280">
        <f>E140/D140*100</f>
        <v>26.277385072880609</v>
      </c>
      <c r="H140" s="24">
        <f>E140-D140</f>
        <v>-3024.5440000000003</v>
      </c>
    </row>
    <row r="141" spans="1:8" ht="12.75" thickBot="1" x14ac:dyDescent="0.25">
      <c r="A141" s="168" t="s">
        <v>154</v>
      </c>
      <c r="B141" s="183" t="s">
        <v>155</v>
      </c>
      <c r="C141" s="172">
        <f t="shared" ref="C141:H141" si="15">C142</f>
        <v>121.74135</v>
      </c>
      <c r="D141" s="172">
        <f t="shared" si="15"/>
        <v>121.74135</v>
      </c>
      <c r="E141" s="172">
        <f t="shared" si="15"/>
        <v>0</v>
      </c>
      <c r="F141" s="172">
        <f t="shared" si="15"/>
        <v>0</v>
      </c>
      <c r="G141" s="300">
        <f t="shared" si="15"/>
        <v>0</v>
      </c>
      <c r="H141" s="172">
        <f t="shared" si="15"/>
        <v>-121.74135</v>
      </c>
    </row>
    <row r="142" spans="1:8" ht="24.75" thickBot="1" x14ac:dyDescent="0.25">
      <c r="A142" s="184" t="s">
        <v>156</v>
      </c>
      <c r="B142" s="185" t="s">
        <v>230</v>
      </c>
      <c r="C142" s="186">
        <v>121.74135</v>
      </c>
      <c r="D142" s="186">
        <v>121.74135</v>
      </c>
      <c r="E142" s="187"/>
      <c r="F142" s="188"/>
      <c r="G142" s="291">
        <f>E142/D142*100</f>
        <v>0</v>
      </c>
      <c r="H142" s="38">
        <f>E142-D142</f>
        <v>-121.74135</v>
      </c>
    </row>
    <row r="143" spans="1:8" ht="12.75" thickBot="1" x14ac:dyDescent="0.25">
      <c r="A143" s="146" t="s">
        <v>157</v>
      </c>
      <c r="B143" s="147" t="s">
        <v>158</v>
      </c>
      <c r="C143" s="189">
        <f t="shared" ref="C143:H143" si="16">C144+C145</f>
        <v>0</v>
      </c>
      <c r="D143" s="189">
        <f t="shared" si="16"/>
        <v>0</v>
      </c>
      <c r="E143" s="189">
        <f t="shared" si="16"/>
        <v>0</v>
      </c>
      <c r="F143" s="189">
        <f t="shared" si="16"/>
        <v>175.55200000000002</v>
      </c>
      <c r="G143" s="301" t="e">
        <f t="shared" si="16"/>
        <v>#DIV/0!</v>
      </c>
      <c r="H143" s="189">
        <f t="shared" si="16"/>
        <v>0</v>
      </c>
    </row>
    <row r="144" spans="1:8" ht="24" x14ac:dyDescent="0.2">
      <c r="A144" s="65" t="s">
        <v>159</v>
      </c>
      <c r="B144" s="130" t="s">
        <v>231</v>
      </c>
      <c r="C144" s="109"/>
      <c r="D144" s="109"/>
      <c r="E144" s="109"/>
      <c r="F144" s="97">
        <v>75.552000000000007</v>
      </c>
      <c r="G144" s="281" t="e">
        <f>E144/D144*100</f>
        <v>#DIV/0!</v>
      </c>
      <c r="H144" s="30">
        <f>E144-D144</f>
        <v>0</v>
      </c>
    </row>
    <row r="145" spans="1:8" ht="12.75" thickBot="1" x14ac:dyDescent="0.25">
      <c r="A145" s="190" t="s">
        <v>160</v>
      </c>
      <c r="B145" s="191" t="s">
        <v>232</v>
      </c>
      <c r="C145" s="114"/>
      <c r="D145" s="114"/>
      <c r="E145" s="114"/>
      <c r="F145" s="137">
        <v>100</v>
      </c>
      <c r="G145" s="302">
        <v>0</v>
      </c>
      <c r="H145" s="37">
        <f>E145-C145</f>
        <v>0</v>
      </c>
    </row>
    <row r="146" spans="1:8" ht="12.75" thickBot="1" x14ac:dyDescent="0.25">
      <c r="A146" s="168" t="s">
        <v>161</v>
      </c>
      <c r="B146" s="77" t="s">
        <v>162</v>
      </c>
      <c r="C146" s="193"/>
      <c r="D146" s="193"/>
      <c r="E146" s="193">
        <f>E147</f>
        <v>0</v>
      </c>
      <c r="F146" s="193">
        <f>F147</f>
        <v>0</v>
      </c>
      <c r="G146" s="303">
        <v>0</v>
      </c>
      <c r="H146" s="195">
        <f>E146-D146</f>
        <v>0</v>
      </c>
    </row>
    <row r="147" spans="1:8" ht="12.75" thickBot="1" x14ac:dyDescent="0.25">
      <c r="A147" s="196" t="s">
        <v>163</v>
      </c>
      <c r="B147" s="178" t="s">
        <v>164</v>
      </c>
      <c r="C147" s="197"/>
      <c r="D147" s="197"/>
      <c r="E147" s="197"/>
      <c r="F147" s="198"/>
      <c r="G147" s="299">
        <v>0</v>
      </c>
      <c r="H147" s="200">
        <f>E147-D147</f>
        <v>0</v>
      </c>
    </row>
    <row r="148" spans="1:8" ht="12.75" thickBot="1" x14ac:dyDescent="0.25">
      <c r="A148" s="168" t="s">
        <v>165</v>
      </c>
      <c r="B148" s="77" t="s">
        <v>166</v>
      </c>
      <c r="C148" s="172"/>
      <c r="D148" s="172"/>
      <c r="E148" s="172"/>
      <c r="F148" s="176"/>
      <c r="G148" s="304">
        <v>0</v>
      </c>
      <c r="H148" s="15">
        <f>E148-C148</f>
        <v>0</v>
      </c>
    </row>
    <row r="149" spans="1:8" ht="12.75" thickBot="1" x14ac:dyDescent="0.25">
      <c r="A149" s="12"/>
      <c r="B149" s="77" t="s">
        <v>240</v>
      </c>
      <c r="C149" s="172">
        <f>C8+C92</f>
        <v>650062.28681999992</v>
      </c>
      <c r="D149" s="172">
        <f>D8+D92</f>
        <v>557812.94008999993</v>
      </c>
      <c r="E149" s="172">
        <f>E8+E92</f>
        <v>429077.02454000001</v>
      </c>
      <c r="F149" s="172">
        <f>F8+F92</f>
        <v>390265.45218000008</v>
      </c>
      <c r="G149" s="279">
        <f>E149/D149*100</f>
        <v>76.921310658510521</v>
      </c>
      <c r="H149" s="15">
        <f>E149-D149</f>
        <v>-128735.91554999992</v>
      </c>
    </row>
    <row r="150" spans="1:8" x14ac:dyDescent="0.2">
      <c r="A150" s="1"/>
      <c r="B150" s="202"/>
      <c r="C150" s="203"/>
      <c r="D150" s="203"/>
      <c r="E150" s="198"/>
      <c r="F150" s="204"/>
      <c r="G150" s="204"/>
      <c r="H150" s="205"/>
    </row>
    <row r="151" spans="1:8" x14ac:dyDescent="0.2">
      <c r="A151" s="16" t="s">
        <v>167</v>
      </c>
      <c r="B151" s="16"/>
      <c r="C151" s="206"/>
      <c r="D151" s="206"/>
      <c r="E151" s="207"/>
      <c r="F151" s="208"/>
      <c r="G151" s="209"/>
      <c r="H151" s="16"/>
    </row>
    <row r="152" spans="1:8" x14ac:dyDescent="0.2">
      <c r="A152" s="16" t="s">
        <v>168</v>
      </c>
      <c r="B152" s="20"/>
      <c r="C152" s="210"/>
      <c r="D152" s="210"/>
      <c r="E152" s="207" t="s">
        <v>169</v>
      </c>
      <c r="F152" s="211"/>
      <c r="G152" s="211"/>
      <c r="H152" s="16"/>
    </row>
    <row r="153" spans="1:8" x14ac:dyDescent="0.2">
      <c r="A153" s="16"/>
      <c r="B153" s="20"/>
      <c r="C153" s="210"/>
      <c r="D153" s="210"/>
      <c r="E153" s="207"/>
      <c r="F153" s="211"/>
      <c r="G153" s="211"/>
      <c r="H153" s="16"/>
    </row>
    <row r="154" spans="1:8" x14ac:dyDescent="0.2">
      <c r="A154" s="212" t="s">
        <v>233</v>
      </c>
      <c r="B154" s="16"/>
      <c r="C154" s="213"/>
      <c r="D154" s="213"/>
      <c r="E154" s="214"/>
      <c r="F154" s="215"/>
      <c r="G154" s="216"/>
      <c r="H154" s="1"/>
    </row>
    <row r="155" spans="1:8" x14ac:dyDescent="0.2">
      <c r="A155" s="212" t="s">
        <v>170</v>
      </c>
      <c r="C155" s="213"/>
      <c r="D155" s="213"/>
      <c r="E155" s="214"/>
      <c r="F155" s="215"/>
      <c r="G155" s="215"/>
      <c r="H155" s="1"/>
    </row>
    <row r="156" spans="1:8" x14ac:dyDescent="0.2">
      <c r="A156" s="1"/>
      <c r="E156" s="198"/>
      <c r="F156" s="218"/>
      <c r="G156" s="219"/>
      <c r="H156" s="1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  <row r="1842" spans="3:6" customFormat="1" ht="15" x14ac:dyDescent="0.25">
      <c r="C1842" s="220"/>
      <c r="D1842" s="220"/>
      <c r="E1842" s="221"/>
      <c r="F1842" s="222"/>
    </row>
    <row r="1843" spans="3:6" customFormat="1" ht="15" x14ac:dyDescent="0.25">
      <c r="C1843" s="220"/>
      <c r="D1843" s="220"/>
      <c r="E1843" s="221"/>
      <c r="F1843" s="222"/>
    </row>
    <row r="1844" spans="3:6" customFormat="1" ht="15" x14ac:dyDescent="0.25">
      <c r="C1844" s="220"/>
      <c r="D1844" s="220"/>
      <c r="E1844" s="221"/>
      <c r="F1844" s="222"/>
    </row>
    <row r="1845" spans="3:6" customFormat="1" ht="15" x14ac:dyDescent="0.25">
      <c r="C1845" s="220"/>
      <c r="D1845" s="220"/>
      <c r="E1845" s="221"/>
      <c r="F1845" s="222"/>
    </row>
    <row r="1846" spans="3:6" customFormat="1" ht="15" x14ac:dyDescent="0.25">
      <c r="C1846" s="220"/>
      <c r="D1846" s="220"/>
      <c r="E1846" s="221"/>
      <c r="F1846" s="222"/>
    </row>
    <row r="1847" spans="3:6" customFormat="1" ht="15" x14ac:dyDescent="0.25">
      <c r="C1847" s="220"/>
      <c r="D1847" s="220"/>
      <c r="E1847" s="221"/>
      <c r="F184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5433070866141736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2020-12-08T07:24:57Z</dcterms:modified>
</cp:coreProperties>
</file>