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61" i="1" l="1"/>
  <c r="I160" i="1"/>
  <c r="I159" i="1"/>
  <c r="G159" i="1"/>
  <c r="E159" i="1"/>
  <c r="I158" i="1"/>
  <c r="I157" i="1"/>
  <c r="I156" i="1"/>
  <c r="I155" i="1"/>
  <c r="I154" i="1"/>
  <c r="I153" i="1"/>
  <c r="G152" i="1"/>
  <c r="E152" i="1"/>
  <c r="D152" i="1"/>
  <c r="C152" i="1"/>
  <c r="I152" i="1" s="1"/>
  <c r="I151" i="1"/>
  <c r="H151" i="1"/>
  <c r="I150" i="1"/>
  <c r="I149" i="1"/>
  <c r="I148" i="1"/>
  <c r="I147" i="1"/>
  <c r="I146" i="1"/>
  <c r="I145" i="1"/>
  <c r="I144" i="1"/>
  <c r="I143" i="1"/>
  <c r="I142" i="1"/>
  <c r="I141" i="1"/>
  <c r="G141" i="1"/>
  <c r="E141" i="1"/>
  <c r="G140" i="1"/>
  <c r="F140" i="1"/>
  <c r="E140" i="1"/>
  <c r="I140" i="1" s="1"/>
  <c r="D140" i="1"/>
  <c r="I139" i="1"/>
  <c r="H139" i="1"/>
  <c r="G138" i="1"/>
  <c r="F138" i="1"/>
  <c r="E138" i="1"/>
  <c r="I138" i="1" s="1"/>
  <c r="D138" i="1"/>
  <c r="C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7" i="1"/>
  <c r="H127" i="1"/>
  <c r="I126" i="1"/>
  <c r="I125" i="1"/>
  <c r="I124" i="1"/>
  <c r="H124" i="1"/>
  <c r="I123" i="1"/>
  <c r="I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G114" i="1"/>
  <c r="F114" i="1"/>
  <c r="E114" i="1"/>
  <c r="E113" i="1" s="1"/>
  <c r="D114" i="1"/>
  <c r="C114" i="1"/>
  <c r="G113" i="1"/>
  <c r="F113" i="1"/>
  <c r="D113" i="1"/>
  <c r="C113" i="1"/>
  <c r="I112" i="1"/>
  <c r="I111" i="1"/>
  <c r="I110" i="1"/>
  <c r="I109" i="1"/>
  <c r="I108" i="1"/>
  <c r="H108" i="1"/>
  <c r="I107" i="1"/>
  <c r="H107" i="1"/>
  <c r="I106" i="1"/>
  <c r="H106" i="1"/>
  <c r="I105" i="1"/>
  <c r="H105" i="1"/>
  <c r="G104" i="1"/>
  <c r="G94" i="1" s="1"/>
  <c r="F104" i="1"/>
  <c r="E104" i="1"/>
  <c r="H104" i="1" s="1"/>
  <c r="D104" i="1"/>
  <c r="C104" i="1"/>
  <c r="C94" i="1" s="1"/>
  <c r="I103" i="1"/>
  <c r="H103" i="1"/>
  <c r="I102" i="1"/>
  <c r="H102" i="1"/>
  <c r="I101" i="1"/>
  <c r="I100" i="1"/>
  <c r="I99" i="1"/>
  <c r="I98" i="1"/>
  <c r="H98" i="1"/>
  <c r="I97" i="1"/>
  <c r="I96" i="1"/>
  <c r="I95" i="1"/>
  <c r="F94" i="1"/>
  <c r="E94" i="1"/>
  <c r="I94" i="1" s="1"/>
  <c r="D94" i="1"/>
  <c r="I93" i="1"/>
  <c r="I92" i="1"/>
  <c r="H92" i="1"/>
  <c r="G91" i="1"/>
  <c r="F91" i="1"/>
  <c r="E91" i="1"/>
  <c r="I91" i="1" s="1"/>
  <c r="D91" i="1"/>
  <c r="D90" i="1" s="1"/>
  <c r="D89" i="1" s="1"/>
  <c r="C91" i="1"/>
  <c r="F90" i="1"/>
  <c r="F89" i="1" s="1"/>
  <c r="I88" i="1"/>
  <c r="H88" i="1"/>
  <c r="I87" i="1"/>
  <c r="H87" i="1"/>
  <c r="I86" i="1"/>
  <c r="G85" i="1"/>
  <c r="F85" i="1"/>
  <c r="E85" i="1"/>
  <c r="I85" i="1" s="1"/>
  <c r="D85" i="1"/>
  <c r="C85" i="1"/>
  <c r="I84" i="1"/>
  <c r="H84" i="1"/>
  <c r="G83" i="1"/>
  <c r="F83" i="1"/>
  <c r="E83" i="1"/>
  <c r="H83" i="1" s="1"/>
  <c r="D83" i="1"/>
  <c r="C83" i="1"/>
  <c r="I82" i="1"/>
  <c r="H82" i="1"/>
  <c r="I81" i="1"/>
  <c r="H81" i="1"/>
  <c r="I80" i="1"/>
  <c r="H80" i="1"/>
  <c r="I78" i="1"/>
  <c r="H78" i="1"/>
  <c r="I77" i="1"/>
  <c r="I76" i="1"/>
  <c r="H76" i="1"/>
  <c r="I74" i="1"/>
  <c r="H74" i="1"/>
  <c r="I73" i="1"/>
  <c r="H73" i="1"/>
  <c r="G72" i="1"/>
  <c r="F72" i="1"/>
  <c r="E72" i="1"/>
  <c r="I72" i="1" s="1"/>
  <c r="D72" i="1"/>
  <c r="D64" i="1" s="1"/>
  <c r="C72" i="1"/>
  <c r="I68" i="1"/>
  <c r="H68" i="1"/>
  <c r="I67" i="1"/>
  <c r="I66" i="1"/>
  <c r="H66" i="1"/>
  <c r="I65" i="1"/>
  <c r="H65" i="1"/>
  <c r="G64" i="1"/>
  <c r="F64" i="1"/>
  <c r="C64" i="1"/>
  <c r="I63" i="1"/>
  <c r="H63" i="1"/>
  <c r="I62" i="1"/>
  <c r="H62" i="1"/>
  <c r="I61" i="1"/>
  <c r="G60" i="1"/>
  <c r="F60" i="1"/>
  <c r="E60" i="1"/>
  <c r="H60" i="1" s="1"/>
  <c r="D60" i="1"/>
  <c r="C60" i="1"/>
  <c r="I59" i="1"/>
  <c r="I58" i="1"/>
  <c r="H58" i="1"/>
  <c r="I57" i="1"/>
  <c r="I56" i="1"/>
  <c r="H56" i="1"/>
  <c r="I55" i="1"/>
  <c r="I54" i="1"/>
  <c r="H54" i="1"/>
  <c r="G53" i="1"/>
  <c r="G52" i="1" s="1"/>
  <c r="F53" i="1"/>
  <c r="F52" i="1" s="1"/>
  <c r="E53" i="1"/>
  <c r="H53" i="1" s="1"/>
  <c r="D53" i="1"/>
  <c r="C53" i="1"/>
  <c r="C52" i="1" s="1"/>
  <c r="E52" i="1"/>
  <c r="I52" i="1" s="1"/>
  <c r="D52" i="1"/>
  <c r="I51" i="1"/>
  <c r="H51" i="1"/>
  <c r="G50" i="1"/>
  <c r="F50" i="1"/>
  <c r="E50" i="1"/>
  <c r="H50" i="1" s="1"/>
  <c r="D50" i="1"/>
  <c r="C50" i="1"/>
  <c r="I48" i="1"/>
  <c r="H48" i="1"/>
  <c r="H46" i="1"/>
  <c r="G46" i="1"/>
  <c r="E46" i="1"/>
  <c r="I46" i="1" s="1"/>
  <c r="D46" i="1"/>
  <c r="C46" i="1"/>
  <c r="I45" i="1"/>
  <c r="H45" i="1"/>
  <c r="G44" i="1"/>
  <c r="G38" i="1" s="1"/>
  <c r="F44" i="1"/>
  <c r="E44" i="1"/>
  <c r="I44" i="1" s="1"/>
  <c r="D44" i="1"/>
  <c r="H44" i="1" s="1"/>
  <c r="C44" i="1"/>
  <c r="I42" i="1"/>
  <c r="H42" i="1"/>
  <c r="H41" i="1"/>
  <c r="G41" i="1"/>
  <c r="E41" i="1"/>
  <c r="D41" i="1"/>
  <c r="I41" i="1" s="1"/>
  <c r="C41" i="1"/>
  <c r="C40" i="1" s="1"/>
  <c r="C38" i="1" s="1"/>
  <c r="E40" i="1"/>
  <c r="F39" i="1"/>
  <c r="I37" i="1"/>
  <c r="I36" i="1"/>
  <c r="I35" i="1"/>
  <c r="H35" i="1"/>
  <c r="I34" i="1"/>
  <c r="H34" i="1"/>
  <c r="I33" i="1"/>
  <c r="H33" i="1"/>
  <c r="I32" i="1"/>
  <c r="H32" i="1"/>
  <c r="G31" i="1"/>
  <c r="F31" i="1"/>
  <c r="F26" i="1" s="1"/>
  <c r="E31" i="1"/>
  <c r="I31" i="1" s="1"/>
  <c r="D31" i="1"/>
  <c r="C31" i="1"/>
  <c r="I30" i="1"/>
  <c r="H30" i="1"/>
  <c r="I29" i="1"/>
  <c r="H29" i="1"/>
  <c r="F28" i="1"/>
  <c r="G27" i="1"/>
  <c r="E27" i="1"/>
  <c r="E26" i="1" s="1"/>
  <c r="D27" i="1"/>
  <c r="D26" i="1" s="1"/>
  <c r="C27" i="1"/>
  <c r="G26" i="1"/>
  <c r="C26" i="1"/>
  <c r="I25" i="1"/>
  <c r="I24" i="1"/>
  <c r="H24" i="1"/>
  <c r="I23" i="1"/>
  <c r="H23" i="1"/>
  <c r="I20" i="1"/>
  <c r="H20" i="1"/>
  <c r="I19" i="1"/>
  <c r="H19" i="1"/>
  <c r="I18" i="1"/>
  <c r="H18" i="1"/>
  <c r="I17" i="1"/>
  <c r="H17" i="1"/>
  <c r="G16" i="1"/>
  <c r="G15" i="1" s="1"/>
  <c r="F16" i="1"/>
  <c r="E16" i="1"/>
  <c r="I16" i="1" s="1"/>
  <c r="D16" i="1"/>
  <c r="D15" i="1" s="1"/>
  <c r="C16" i="1"/>
  <c r="C15" i="1" s="1"/>
  <c r="F15" i="1"/>
  <c r="I14" i="1"/>
  <c r="I13" i="1"/>
  <c r="H13" i="1"/>
  <c r="I12" i="1"/>
  <c r="H12" i="1"/>
  <c r="I11" i="1"/>
  <c r="H11" i="1"/>
  <c r="G10" i="1"/>
  <c r="F10" i="1"/>
  <c r="E10" i="1"/>
  <c r="E9" i="1" s="1"/>
  <c r="D10" i="1"/>
  <c r="H10" i="1" s="1"/>
  <c r="C10" i="1"/>
  <c r="G9" i="1"/>
  <c r="G8" i="1" s="1"/>
  <c r="F9" i="1"/>
  <c r="C9" i="1"/>
  <c r="C8" i="1" l="1"/>
  <c r="C90" i="1"/>
  <c r="C89" i="1" s="1"/>
  <c r="G90" i="1"/>
  <c r="G89" i="1" s="1"/>
  <c r="G162" i="1"/>
  <c r="I113" i="1"/>
  <c r="H113" i="1"/>
  <c r="I26" i="1"/>
  <c r="H26" i="1"/>
  <c r="F8" i="1"/>
  <c r="F162" i="1" s="1"/>
  <c r="D9" i="1"/>
  <c r="E15" i="1"/>
  <c r="H27" i="1"/>
  <c r="H31" i="1"/>
  <c r="D40" i="1"/>
  <c r="D38" i="1" s="1"/>
  <c r="I38" i="1" s="1"/>
  <c r="I50" i="1"/>
  <c r="H52" i="1"/>
  <c r="I53" i="1"/>
  <c r="I60" i="1"/>
  <c r="E64" i="1"/>
  <c r="I83" i="1"/>
  <c r="H85" i="1"/>
  <c r="E90" i="1"/>
  <c r="H94" i="1"/>
  <c r="I104" i="1"/>
  <c r="H138" i="1"/>
  <c r="C140" i="1"/>
  <c r="I27" i="1"/>
  <c r="H72" i="1"/>
  <c r="H114" i="1"/>
  <c r="H140" i="1"/>
  <c r="I10" i="1"/>
  <c r="H16" i="1"/>
  <c r="E38" i="1"/>
  <c r="H38" i="1" s="1"/>
  <c r="G40" i="1"/>
  <c r="H91" i="1"/>
  <c r="I114" i="1"/>
  <c r="H90" i="1" l="1"/>
  <c r="E89" i="1"/>
  <c r="I90" i="1"/>
  <c r="I40" i="1"/>
  <c r="H15" i="1"/>
  <c r="I15" i="1"/>
  <c r="H40" i="1"/>
  <c r="D8" i="1"/>
  <c r="D162" i="1" s="1"/>
  <c r="E8" i="1"/>
  <c r="H9" i="1"/>
  <c r="C162" i="1"/>
  <c r="H64" i="1"/>
  <c r="I64" i="1"/>
  <c r="I9" i="1"/>
  <c r="E162" i="1" l="1"/>
  <c r="I89" i="1"/>
  <c r="H89" i="1"/>
  <c r="H8" i="1"/>
  <c r="I8" i="1"/>
  <c r="I162" i="1" l="1"/>
  <c r="H162" i="1"/>
</calcChain>
</file>

<file path=xl/sharedStrings.xml><?xml version="1.0" encoding="utf-8"?>
<sst xmlns="http://schemas.openxmlformats.org/spreadsheetml/2006/main" count="315" uniqueCount="276">
  <si>
    <r>
      <rPr>
        <sz val="9"/>
        <rFont val="Times New Roman"/>
        <family val="1"/>
        <charset val="204"/>
      </rPr>
      <t xml:space="preserve">   СПРАВКА ОБ ИСПОЛНЕНИИ</t>
    </r>
    <r>
      <rPr>
        <b/>
        <sz val="9"/>
        <rFont val="Times New Roman"/>
        <family val="1"/>
        <charset val="204"/>
      </rPr>
      <t xml:space="preserve"> РАЙОННОГО </t>
    </r>
    <r>
      <rPr>
        <sz val="9"/>
        <rFont val="Times New Roman"/>
        <family val="1"/>
        <charset val="204"/>
      </rPr>
      <t>БЮДЖЕТА</t>
    </r>
  </si>
  <si>
    <t xml:space="preserve">             по доходам </t>
  </si>
  <si>
    <t xml:space="preserve">           Александровского района</t>
  </si>
  <si>
    <t xml:space="preserve">    код</t>
  </si>
  <si>
    <t>первоначальный</t>
  </si>
  <si>
    <t>Уточненный</t>
  </si>
  <si>
    <t>факт</t>
  </si>
  <si>
    <t>Откл. от год. плана</t>
  </si>
  <si>
    <t>бюджетной</t>
  </si>
  <si>
    <t>Наименование доходов</t>
  </si>
  <si>
    <t>план</t>
  </si>
  <si>
    <t>на 1 апреля</t>
  </si>
  <si>
    <t>в %</t>
  </si>
  <si>
    <t>в сумме</t>
  </si>
  <si>
    <t>классификации</t>
  </si>
  <si>
    <t>годовой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</si>
  <si>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</si>
  <si>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</si>
  <si>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</si>
  <si>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</si>
  <si>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</si>
  <si>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</si>
  <si>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000  1  01  02010  01  0000  110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</si>
  <si>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</si>
  <si>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</si>
  <si>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</si>
  <si>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</si>
  <si>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</si>
  <si>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000 1   03  02000  01 0000   110</t>
  </si>
  <si>
    <t>Акцизы по подакцизным товарам производимые на территории РФ</t>
  </si>
  <si>
    <t>000 1 05 00000 00 0000 000</t>
  </si>
  <si>
    <t>Налоги на совокупный доход</t>
  </si>
  <si>
    <t>000 1 05 01000 00 0000 110</t>
  </si>
  <si>
    <t>Налог,взимаемый в связи с применением упрощенной системой налогообложения</t>
  </si>
  <si>
    <t>000 1 05 01010 01 0000 110</t>
  </si>
  <si>
    <t>Налог,взимаемый с плательщиков, выбравших в качестве объекта налогообложения доходы</t>
  </si>
  <si>
    <t>000 1 05 01020 01 0000 110</t>
  </si>
  <si>
    <t>Налог,взимаемый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</si>
  <si>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000 1 05 01050 01 0000 110</t>
  </si>
  <si>
    <t>Минимальный налог(за налоговые периоды, истекшие до 1.01.16)</t>
  </si>
  <si>
    <t>000 1 05 02000 02 0000 110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</si>
  <si>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</si>
  <si>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</si>
  <si>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 (истекшие до 1 января 2011г)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</si>
  <si>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</si>
  <si>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</si>
  <si>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</si>
  <si>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</si>
  <si>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000 1 05 03020 01 0000 110</t>
  </si>
  <si>
    <t>Единый сельскохозяйственный налог (за налоговые периоды, истекшие до 1.01.11 г.)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</si>
  <si>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</si>
  <si>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</si>
  <si>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</si>
  <si>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</si>
  <si>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</si>
  <si>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</si>
  <si>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Государственная пошлина по делам рассм. в судах общей юрисдикции</t>
  </si>
  <si>
    <t>000 1 08 06000 01 1000 110</t>
  </si>
  <si>
    <t>Государственная пошлина за совершение действий,связанных с приобретением гражданства РФ</t>
  </si>
  <si>
    <t>000 1 08 07000 01 0000 110</t>
  </si>
  <si>
    <t>Государственная пошлина за гос. регистрацию, а также за совершение прочих юр. значимых действий</t>
  </si>
  <si>
    <t>000 1 08 07010 01 0000 110</t>
  </si>
  <si>
    <t>Государственная пошлина за гос.регистрацию юр.лица, физ.лиц в качестве ИП</t>
  </si>
  <si>
    <t>000 1 08 07020 01 0000 110</t>
  </si>
  <si>
    <t>Государственная пошлина на гос.регистрацию прав,ограничений прав на недвижимое имущество</t>
  </si>
  <si>
    <t>000 1 08 071000 01 0000 110</t>
  </si>
  <si>
    <t>Государственная пошлина за выдачу и обмен паспорта гражданина Российской Федерации</t>
  </si>
  <si>
    <t>000 1 08 07140 01 0000 110</t>
  </si>
  <si>
    <t>Государственная полина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</si>
  <si>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000 1 09 00000 00 1000 110</t>
  </si>
  <si>
    <t>Задолженность и перерасчеты по отмененным налогам и сборам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</si>
  <si>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</si>
  <si>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</si>
  <si>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</si>
  <si>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</si>
  <si>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</si>
  <si>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</si>
  <si>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</si>
  <si>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1 1 11 05020 00 0000 120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</si>
  <si>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</si>
  <si>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1 1 11 05025 05 0000 120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</si>
  <si>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</si>
  <si>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</si>
  <si>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</si>
  <si>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</si>
  <si>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000 1 11 09040 05 0000 120</t>
  </si>
  <si>
    <t>Прочие поступления от использования имущества</t>
  </si>
  <si>
    <t>000 1 11 09045 05 0000 120</t>
  </si>
  <si>
    <t>000 1 12 00000 00 0000 000</t>
  </si>
  <si>
    <t>Платежи при пользовании природными ресурсами</t>
  </si>
  <si>
    <t>1 1 12 01010 01 0000 120</t>
  </si>
  <si>
    <t>Платежи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</si>
  <si>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</si>
  <si>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</si>
  <si>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1 1 12 01040 01 0000 120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</si>
  <si>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</si>
  <si>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</si>
  <si>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</si>
  <si>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</si>
  <si>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</si>
  <si>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</si>
  <si>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</si>
  <si>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000 11302995050000130</t>
  </si>
  <si>
    <t>Прочие доходы от компенсации затрат бюджетов муниципальных районов</t>
  </si>
  <si>
    <t>000 1 14 000 00 0000 000</t>
  </si>
  <si>
    <t>Доходы от продажи земельных участков</t>
  </si>
  <si>
    <t>000 1 14 02052 05 0000 410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</si>
  <si>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</si>
  <si>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</si>
  <si>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</si>
  <si>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</si>
  <si>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</si>
  <si>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</si>
  <si>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санкции,возмещение ущерба</t>
  </si>
  <si>
    <t>000 1 16 03010 01 0000 140</t>
  </si>
  <si>
    <t>Денежные взыскания за нарушение законодательства о налогах и сборах</t>
  </si>
  <si>
    <t>000 1 16 03030 01 0000 140</t>
  </si>
  <si>
    <t>Денежные взыскания за административные правонарушения в области налогов и сборов</t>
  </si>
  <si>
    <t>000 1 16 06000 01 3000 140</t>
  </si>
  <si>
    <t>Денежные взыскания за нарушение законодательства о применении контрольно-кассовой техники</t>
  </si>
  <si>
    <t>000 1 16 08000 01 3000 140</t>
  </si>
  <si>
    <t>Денежные взыскания за административные правонарушения в области государственного регулирования производства алкогольной продукции</t>
  </si>
  <si>
    <t>000 1 16 180005 00 0000 140</t>
  </si>
  <si>
    <t>Денежные взыскания за нарушение бюджетного законодательства</t>
  </si>
  <si>
    <t>000 1 16 25000 00 0000 140</t>
  </si>
  <si>
    <t>Денежные взыскания(штрафы) за нарушение законод-ва РФ о недрах, охране и использовании животного мира</t>
  </si>
  <si>
    <t>000 1 16 25010 01 0000 140</t>
  </si>
  <si>
    <t xml:space="preserve">Денежные взыскания (штрафы) за нарушение законодательства о недрах </t>
  </si>
  <si>
    <t>000 1 16 25050 01 0000 140</t>
  </si>
  <si>
    <t>Денежные взыскания (штрафы) за нарушение законод-ва в области охраны окружающей среды</t>
  </si>
  <si>
    <t>000 1 16 25060 01 0000 140</t>
  </si>
  <si>
    <t xml:space="preserve">Денежные взыскания (штрафы) за нарушение земельного законод-ва </t>
  </si>
  <si>
    <t>000 1 16 27000 01 0000 140</t>
  </si>
  <si>
    <t>Денежные взыскания (штрафы) за нар-е законод-ва о пожар. без-ти</t>
  </si>
  <si>
    <t>000 1 16 28000 01 0000 140</t>
  </si>
  <si>
    <t>Денежные взыскания (штрафы) за нарушение законод-ва в области обеспеч. сан-но- эпидем. благополуч. человека</t>
  </si>
  <si>
    <t>000 1 16 30030 05 0000 140</t>
  </si>
  <si>
    <t>Прочие денежные взыскания за правонарушения в области дорожного движения</t>
  </si>
  <si>
    <t>000 1 16 33050 05 0000 140</t>
  </si>
  <si>
    <t>Ден. взыскания (штрафы) за нарушение зак-ва РФ в сфере закупок</t>
  </si>
  <si>
    <t>000 1 16 43000 10 0000 140</t>
  </si>
  <si>
    <t>Ден. взыскания (штрафы) за нарушение зак-ва РФ об адм-х правонарушениях,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</si>
  <si>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</si>
  <si>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</si>
  <si>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</si>
  <si>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 в местные бюджеты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</si>
  <si>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</si>
  <si>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</si>
  <si>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</si>
  <si>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</si>
  <si>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012 1 17 02020 05 0000 180</t>
  </si>
  <si>
    <t>012 1 17 05050 05 0000 180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</si>
  <si>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</si>
  <si>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</si>
  <si>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</si>
  <si>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</si>
  <si>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</si>
  <si>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</si>
  <si>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</si>
  <si>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</si>
  <si>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</si>
  <si>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</si>
  <si>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</si>
  <si>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суб. РФ и МО (межбюджетные субсидии)</t>
  </si>
  <si>
    <t>000 2 02 20051 05 0000 150</t>
  </si>
  <si>
    <t>Субсидии молодым семьям</t>
  </si>
  <si>
    <t>000 2 02 20077 05 0000 150</t>
  </si>
  <si>
    <t>Адресные инвестиции</t>
  </si>
  <si>
    <t>000 2 02 25097 05 0000 150</t>
  </si>
  <si>
    <t>Субс.на создание в общеобраз.орг.,условий для занятия физ.культурой</t>
  </si>
  <si>
    <t xml:space="preserve">000 2 02 25228 05 0000 150 </t>
  </si>
  <si>
    <t>Субс.наоснащение объектов инфраструктуры спортивно-технологическим оборудованием</t>
  </si>
  <si>
    <t>000 2 02 20216 05 0000 150</t>
  </si>
  <si>
    <t>Субсид.на проведение текущего ремонта дорожной сети</t>
  </si>
  <si>
    <t>000 2 02 25027 05 0000 150</t>
  </si>
  <si>
    <t>Субсидии по программе "Доступная среда"</t>
  </si>
  <si>
    <t>000 2 02 25467 05 0000 150</t>
  </si>
  <si>
    <t>Субсидии на обеспечение развития и укрепления МТБ домов культуры</t>
  </si>
  <si>
    <t>000 2 02 25497 00 0000 150</t>
  </si>
  <si>
    <t>Субсидии бюджетам на реализацию мероприятий по обеспечению жильем молодых семей.</t>
  </si>
  <si>
    <t>000 2 02 25519 05 0000 150</t>
  </si>
  <si>
    <t>Субсидия на поддержку отрасли культуры</t>
  </si>
  <si>
    <t>000 2 02 29999 05 0000 150</t>
  </si>
  <si>
    <t>Прочие субсидии</t>
  </si>
  <si>
    <t>Субсидия на реал.мер. ОЦП "Развитие торговли в Орен. Обл." на 2014-2016 гг.  (ГСМ)</t>
  </si>
  <si>
    <t>Субсидии на совершенствование организации питания учащихся в общеобразовательных организациях</t>
  </si>
  <si>
    <t>Субсидии молодым семьям для отдельных категорий граждан</t>
  </si>
  <si>
    <t>Субсидия на организацию подвоза обучающихся в муниципальных общеобразовательных организациях</t>
  </si>
  <si>
    <t>Субсидии на повышение заработной платы педагогических и культ.работников</t>
  </si>
  <si>
    <t>Субсидии на кап.ремонт обьектов ком. инфрастрктуры в рамках подпрогр."Модерниз.объектов ком.инфр. На 2014-2020гг"</t>
  </si>
  <si>
    <t>000 2 02 29999 05 9000 150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</si>
  <si>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</si>
  <si>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Субс.на соф.расх.по подгот.документов для внесения в гос.кадастр недвижимости</t>
  </si>
  <si>
    <t>000 2 02 30000 00 0000 150</t>
  </si>
  <si>
    <t>Субвенции бюджетам суб.РФ и мун.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</si>
  <si>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</si>
  <si>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</si>
  <si>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</si>
  <si>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</si>
  <si>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>Субвенции на регулирование тарифов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</si>
  <si>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</si>
  <si>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</si>
  <si>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</si>
  <si>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</si>
  <si>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 xml:space="preserve">Созд.и орг. комиссии по делам несовершеннолетних </t>
  </si>
  <si>
    <t>Субвенции на формирование торгового реестра</t>
  </si>
  <si>
    <t>Субвенц. на орг. вып по соц. найму</t>
  </si>
  <si>
    <t>Субвенции для организации опеки и попечительства над несовершеннолетними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</si>
  <si>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</si>
  <si>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  <charset val="204"/>
      </rPr>
      <t>(80500)</t>
    </r>
  </si>
  <si>
    <t>Единая субвенция по содержанию детей в замещающих семьях</t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</si>
  <si>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  <charset val="204"/>
      </rPr>
      <t>(80510)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</si>
  <si>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</si>
  <si>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</si>
  <si>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</si>
  <si>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Субв.по ведению списка подлежащих обеспеч.жилыми помещ.детей-сирот и детей,оставшихся без попечения родителей </t>
    </r>
    <r>
      <rPr>
        <b/>
        <i/>
        <sz val="9"/>
        <rFont val="Times New Roman"/>
        <family val="1"/>
        <charset val="204"/>
      </rPr>
      <t>Ф(R0820)</t>
    </r>
  </si>
  <si>
    <t>000 2 02 35118 05 0000 150</t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</si>
  <si>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  <charset val="204"/>
      </rPr>
      <t>Ф</t>
    </r>
  </si>
  <si>
    <t>000 2 02 35260 05 0000 150</t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</si>
  <si>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  <charset val="204"/>
      </rPr>
      <t>Ф</t>
    </r>
  </si>
  <si>
    <t>000 2 02 35930 05 0000 150</t>
  </si>
  <si>
    <r>
      <t xml:space="preserve">ЗАГС </t>
    </r>
    <r>
      <rPr>
        <b/>
        <i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</si>
  <si>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</si>
  <si>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гос.полномочий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</si>
  <si>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</si>
  <si>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000 2 02 39999 00 0000 150</t>
  </si>
  <si>
    <t>Прочие субвенции</t>
  </si>
  <si>
    <t>000 2 02 39999 05 0000 150</t>
  </si>
  <si>
    <t>Прочие субвенции, зачисл. в бюджеты мун. районов</t>
  </si>
  <si>
    <t>000 2 02 04000 00 0000 150</t>
  </si>
  <si>
    <t>Иные межбюджетные трансферты</t>
  </si>
  <si>
    <t>000 2 02 04012 05 0000 150</t>
  </si>
  <si>
    <t>Социально-значимые мероприятия</t>
  </si>
  <si>
    <t xml:space="preserve">Средства резервного фонда </t>
  </si>
  <si>
    <t>МТ для компенсации доп.расходов,возникших в результате решений принятых органами власти другого уровня</t>
  </si>
  <si>
    <t>000 2 02 04041 05 0000 150</t>
  </si>
  <si>
    <t>МТ на подключение общедоступных библиотек к сети интернет</t>
  </si>
  <si>
    <t>000 2 02 04025 05 0000 150</t>
  </si>
  <si>
    <t>МТ на комплектование книжных фондов библиотек</t>
  </si>
  <si>
    <t>000 2 02 04052 05 0000 150</t>
  </si>
  <si>
    <t>МТ на госуд.поддержку мун-х учреждений культуры,нах-ся на территориях сельских поселений</t>
  </si>
  <si>
    <t>000 2 02 04053 05 0000 150</t>
  </si>
  <si>
    <t>МТ на госуд.поддержку лучших работников мун-х учреждений культуры,нах-ся на территории сельских поселений</t>
  </si>
  <si>
    <t>000 2 02 04061 05 0000 150</t>
  </si>
  <si>
    <t>МТ на завершение работ по созданию МФЦ</t>
  </si>
  <si>
    <t>000 2 02 04070 05 0000 150</t>
  </si>
  <si>
    <t>МТ на гос.поддержку(грант) комплексного развития учреждений культуры</t>
  </si>
  <si>
    <t>000 2 02 40014 05 0000 150</t>
  </si>
  <si>
    <t>Межбюджетные трансферты,передаваемые бюджетам поселений</t>
  </si>
  <si>
    <t>000 2 02 04999 00 0000 150</t>
  </si>
  <si>
    <t>Прочие межбюджетные трансферты</t>
  </si>
  <si>
    <t>000 2 02 04999 05 0000 150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</si>
  <si>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</si>
  <si>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МТ Содействие в создании условий для обеспеченияобразовательного процесса в мун.общеобраз.организациях</t>
  </si>
  <si>
    <t>На проведение кап.ремонта зданий учреждений культуры</t>
  </si>
  <si>
    <t>МТ На уплату процентов по кредиту на газификацию</t>
  </si>
  <si>
    <t>МТ на повышение эффективности расходов</t>
  </si>
  <si>
    <t>000 2 07 05000 05 0000 000</t>
  </si>
  <si>
    <t>Прочие безвозмездные поступления в бюджеты муниц.районов</t>
  </si>
  <si>
    <t>000 2 18 00000 00 0000 000</t>
  </si>
  <si>
    <t>Дох.бюдж.от возврата субсидий и субв. прошлых лет</t>
  </si>
  <si>
    <t>012 218 05030 05 0000 150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</si>
  <si>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</si>
  <si>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</si>
  <si>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</si>
  <si>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   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</si>
  <si>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</si>
  <si>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</si>
  <si>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</si>
  <si>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>Исполнитель:  Е.М.Горяинова</t>
  </si>
  <si>
    <t>(2-17-99)</t>
  </si>
  <si>
    <t>1 2 02 30024 05 0000 150</t>
  </si>
  <si>
    <t>Субвенция по ведению списка подлежащих обеспеч. жилыми помещ. Детей-сирот и детей, оставшихся без попечения родителей</t>
  </si>
  <si>
    <t xml:space="preserve">          на 1 ноября 2019 года</t>
  </si>
  <si>
    <t>на 1 ноября</t>
  </si>
  <si>
    <t>000 2 02 351200 05 0000 150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</si>
</sst>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#,##0.00000"/>
    <numFmt numFmtId="166" formatCode="0.0"/>
    <numFmt numFmtId="167" formatCode="0.000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i/>
      <sz val="9"/>
      <color theme="1"/>
      <name val="Times New Roman"/>
      <family val="1"/>
      <charset val="204"/>
    </font>
    <font>
      <sz val="7.5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29">
    <xf numFmtId="0" fontId="0" fillId="0" borderId="0" xfId="0"/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2" borderId="0" xfId="0" applyNumberFormat="1" applyFont="1" applyFill="1" applyBorder="1"/>
    <xf numFmtId="0" fontId="1" fillId="0" borderId="0" xfId="0" applyFont="1" applyFill="1" applyBorder="1"/>
    <xf numFmtId="0" fontId="1" fillId="2" borderId="0" xfId="0" applyFont="1" applyFill="1"/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/>
    <xf numFmtId="0" fontId="2" fillId="2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1" fillId="2" borderId="5" xfId="0" applyFont="1" applyFill="1" applyBorder="1"/>
    <xf numFmtId="1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165" fontId="2" fillId="0" borderId="6" xfId="0" applyNumberFormat="1" applyFont="1" applyFill="1" applyBorder="1"/>
    <xf numFmtId="165" fontId="2" fillId="2" borderId="6" xfId="0" applyNumberFormat="1" applyFont="1" applyFill="1" applyBorder="1"/>
    <xf numFmtId="165" fontId="2" fillId="2" borderId="4" xfId="0" applyNumberFormat="1" applyFont="1" applyFill="1" applyBorder="1"/>
    <xf numFmtId="0" fontId="2" fillId="2" borderId="0" xfId="0" applyFont="1" applyFill="1" applyBorder="1"/>
    <xf numFmtId="0" fontId="4" fillId="2" borderId="7" xfId="0" applyFont="1" applyFill="1" applyBorder="1"/>
    <xf numFmtId="0" fontId="4" fillId="2" borderId="6" xfId="0" applyFont="1" applyFill="1" applyBorder="1" applyAlignment="1">
      <alignment horizontal="center"/>
    </xf>
    <xf numFmtId="165" fontId="2" fillId="2" borderId="8" xfId="0" applyNumberFormat="1" applyFont="1" applyFill="1" applyBorder="1"/>
    <xf numFmtId="0" fontId="4" fillId="2" borderId="0" xfId="0" applyFont="1" applyFill="1" applyBorder="1"/>
    <xf numFmtId="0" fontId="1" fillId="2" borderId="9" xfId="0" applyFont="1" applyFill="1" applyBorder="1"/>
    <xf numFmtId="49" fontId="1" fillId="2" borderId="11" xfId="1" applyNumberFormat="1" applyFont="1" applyFill="1" applyBorder="1" applyAlignment="1">
      <alignment vertical="center"/>
    </xf>
    <xf numFmtId="0" fontId="3" fillId="2" borderId="12" xfId="1" applyFont="1" applyFill="1" applyBorder="1" applyAlignment="1">
      <alignment horizontal="distributed" wrapText="1"/>
    </xf>
    <xf numFmtId="0" fontId="6" fillId="2" borderId="12" xfId="0" applyFont="1" applyFill="1" applyBorder="1" applyAlignment="1">
      <alignment horizontal="distributed" vertical="distributed" wrapText="1"/>
    </xf>
    <xf numFmtId="49" fontId="1" fillId="2" borderId="11" xfId="1" applyNumberFormat="1" applyFont="1" applyFill="1" applyBorder="1" applyAlignment="1">
      <alignment vertical="top"/>
    </xf>
    <xf numFmtId="0" fontId="3" fillId="2" borderId="12" xfId="1" applyFont="1" applyFill="1" applyBorder="1" applyAlignment="1">
      <alignment horizontal="distributed" vertical="distributed" wrapText="1"/>
    </xf>
    <xf numFmtId="49" fontId="1" fillId="2" borderId="13" xfId="1" applyNumberFormat="1" applyFont="1" applyFill="1" applyBorder="1" applyAlignment="1"/>
    <xf numFmtId="0" fontId="3" fillId="2" borderId="14" xfId="0" applyFont="1" applyFill="1" applyBorder="1" applyAlignment="1">
      <alignment horizontal="left"/>
    </xf>
    <xf numFmtId="165" fontId="1" fillId="0" borderId="14" xfId="0" applyNumberFormat="1" applyFont="1" applyFill="1" applyBorder="1"/>
    <xf numFmtId="165" fontId="1" fillId="2" borderId="14" xfId="0" applyNumberFormat="1" applyFont="1" applyFill="1" applyBorder="1"/>
    <xf numFmtId="165" fontId="1" fillId="2" borderId="15" xfId="0" applyNumberFormat="1" applyFont="1" applyFill="1" applyBorder="1"/>
    <xf numFmtId="165" fontId="2" fillId="0" borderId="14" xfId="0" applyNumberFormat="1" applyFont="1" applyFill="1" applyBorder="1"/>
    <xf numFmtId="165" fontId="1" fillId="2" borderId="16" xfId="0" applyNumberFormat="1" applyFont="1" applyFill="1" applyBorder="1"/>
    <xf numFmtId="0" fontId="4" fillId="2" borderId="3" xfId="0" applyFont="1" applyFill="1" applyBorder="1"/>
    <xf numFmtId="165" fontId="2" fillId="2" borderId="3" xfId="0" applyNumberFormat="1" applyFont="1" applyFill="1" applyBorder="1"/>
    <xf numFmtId="165" fontId="2" fillId="2" borderId="17" xfId="0" applyNumberFormat="1" applyFont="1" applyFill="1" applyBorder="1"/>
    <xf numFmtId="165" fontId="2" fillId="2" borderId="18" xfId="0" applyNumberFormat="1" applyFont="1" applyFill="1" applyBorder="1"/>
    <xf numFmtId="0" fontId="4" fillId="2" borderId="0" xfId="0" applyFont="1" applyFill="1"/>
    <xf numFmtId="165" fontId="1" fillId="2" borderId="19" xfId="0" applyNumberFormat="1" applyFont="1" applyFill="1" applyBorder="1"/>
    <xf numFmtId="165" fontId="1" fillId="2" borderId="20" xfId="0" applyNumberFormat="1" applyFont="1" applyFill="1" applyBorder="1"/>
    <xf numFmtId="0" fontId="1" fillId="2" borderId="21" xfId="0" applyFont="1" applyFill="1" applyBorder="1"/>
    <xf numFmtId="165" fontId="1" fillId="0" borderId="12" xfId="0" applyNumberFormat="1" applyFont="1" applyFill="1" applyBorder="1" applyAlignment="1">
      <alignment wrapText="1"/>
    </xf>
    <xf numFmtId="165" fontId="3" fillId="2" borderId="12" xfId="0" applyNumberFormat="1" applyFont="1" applyFill="1" applyBorder="1"/>
    <xf numFmtId="0" fontId="1" fillId="2" borderId="21" xfId="0" applyFont="1" applyFill="1" applyBorder="1" applyAlignment="1">
      <alignment vertical="center"/>
    </xf>
    <xf numFmtId="0" fontId="3" fillId="2" borderId="13" xfId="0" applyFont="1" applyFill="1" applyBorder="1" applyAlignment="1">
      <alignment wrapText="1"/>
    </xf>
    <xf numFmtId="0" fontId="1" fillId="2" borderId="12" xfId="0" applyFont="1" applyFill="1" applyBorder="1"/>
    <xf numFmtId="0" fontId="3" fillId="2" borderId="11" xfId="0" applyFont="1" applyFill="1" applyBorder="1"/>
    <xf numFmtId="0" fontId="1" fillId="2" borderId="22" xfId="0" applyFont="1" applyFill="1" applyBorder="1"/>
    <xf numFmtId="165" fontId="1" fillId="2" borderId="0" xfId="0" applyNumberFormat="1" applyFont="1" applyFill="1" applyBorder="1"/>
    <xf numFmtId="0" fontId="4" fillId="2" borderId="6" xfId="0" applyFont="1" applyFill="1" applyBorder="1"/>
    <xf numFmtId="0" fontId="3" fillId="2" borderId="23" xfId="0" applyFont="1" applyFill="1" applyBorder="1"/>
    <xf numFmtId="0" fontId="3" fillId="2" borderId="12" xfId="0" applyFont="1" applyFill="1" applyBorder="1"/>
    <xf numFmtId="0" fontId="1" fillId="2" borderId="11" xfId="0" applyFont="1" applyFill="1" applyBorder="1"/>
    <xf numFmtId="0" fontId="1" fillId="2" borderId="21" xfId="0" applyFont="1" applyFill="1" applyBorder="1" applyAlignment="1">
      <alignment horizontal="left" vertical="center"/>
    </xf>
    <xf numFmtId="0" fontId="1" fillId="2" borderId="25" xfId="0" applyFont="1" applyFill="1" applyBorder="1"/>
    <xf numFmtId="165" fontId="7" fillId="0" borderId="22" xfId="0" applyNumberFormat="1" applyFont="1" applyFill="1" applyBorder="1"/>
    <xf numFmtId="165" fontId="1" fillId="2" borderId="27" xfId="0" applyNumberFormat="1" applyFont="1" applyFill="1" applyBorder="1"/>
    <xf numFmtId="165" fontId="4" fillId="2" borderId="31" xfId="0" applyNumberFormat="1" applyFont="1" applyFill="1" applyBorder="1"/>
    <xf numFmtId="0" fontId="1" fillId="2" borderId="13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top" wrapText="1"/>
    </xf>
    <xf numFmtId="165" fontId="3" fillId="2" borderId="10" xfId="0" applyNumberFormat="1" applyFont="1" applyFill="1" applyBorder="1"/>
    <xf numFmtId="0" fontId="1" fillId="2" borderId="11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165" fontId="4" fillId="2" borderId="12" xfId="0" applyNumberFormat="1" applyFont="1" applyFill="1" applyBorder="1"/>
    <xf numFmtId="0" fontId="3" fillId="2" borderId="0" xfId="0" applyFont="1" applyFill="1"/>
    <xf numFmtId="165" fontId="3" fillId="2" borderId="22" xfId="0" applyNumberFormat="1" applyFont="1" applyFill="1" applyBorder="1"/>
    <xf numFmtId="0" fontId="1" fillId="2" borderId="3" xfId="0" applyFont="1" applyFill="1" applyBorder="1"/>
    <xf numFmtId="0" fontId="4" fillId="2" borderId="17" xfId="0" applyFont="1" applyFill="1" applyBorder="1"/>
    <xf numFmtId="165" fontId="2" fillId="0" borderId="37" xfId="0" applyNumberFormat="1" applyFont="1" applyFill="1" applyBorder="1"/>
    <xf numFmtId="165" fontId="2" fillId="2" borderId="37" xfId="0" applyNumberFormat="1" applyFont="1" applyFill="1" applyBorder="1"/>
    <xf numFmtId="0" fontId="3" fillId="2" borderId="8" xfId="0" applyFont="1" applyFill="1" applyBorder="1"/>
    <xf numFmtId="0" fontId="1" fillId="2" borderId="38" xfId="0" applyFont="1" applyFill="1" applyBorder="1"/>
    <xf numFmtId="165" fontId="3" fillId="2" borderId="23" xfId="0" applyNumberFormat="1" applyFont="1" applyFill="1" applyBorder="1"/>
    <xf numFmtId="165" fontId="1" fillId="0" borderId="9" xfId="0" applyNumberFormat="1" applyFont="1" applyFill="1" applyBorder="1"/>
    <xf numFmtId="0" fontId="4" fillId="2" borderId="39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/>
    </xf>
    <xf numFmtId="165" fontId="4" fillId="2" borderId="37" xfId="0" applyNumberFormat="1" applyFont="1" applyFill="1" applyBorder="1"/>
    <xf numFmtId="0" fontId="1" fillId="2" borderId="3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wrapText="1"/>
    </xf>
    <xf numFmtId="165" fontId="1" fillId="0" borderId="10" xfId="0" applyNumberFormat="1" applyFont="1" applyFill="1" applyBorder="1" applyAlignment="1">
      <alignment wrapText="1"/>
    </xf>
    <xf numFmtId="0" fontId="1" fillId="2" borderId="40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wrapText="1"/>
    </xf>
    <xf numFmtId="0" fontId="4" fillId="2" borderId="41" xfId="0" applyFont="1" applyFill="1" applyBorder="1"/>
    <xf numFmtId="165" fontId="4" fillId="0" borderId="37" xfId="0" applyNumberFormat="1" applyFont="1" applyFill="1" applyBorder="1"/>
    <xf numFmtId="0" fontId="3" fillId="2" borderId="13" xfId="0" applyFont="1" applyFill="1" applyBorder="1"/>
    <xf numFmtId="165" fontId="1" fillId="0" borderId="12" xfId="0" applyNumberFormat="1" applyFont="1" applyFill="1" applyBorder="1" applyAlignment="1">
      <alignment horizontal="right"/>
    </xf>
    <xf numFmtId="165" fontId="4" fillId="2" borderId="12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3" fillId="2" borderId="11" xfId="0" applyFont="1" applyFill="1" applyBorder="1" applyAlignment="1">
      <alignment wrapText="1"/>
    </xf>
    <xf numFmtId="0" fontId="8" fillId="2" borderId="11" xfId="0" applyFont="1" applyFill="1" applyBorder="1" applyAlignment="1">
      <alignment vertical="distributed" wrapText="1"/>
    </xf>
    <xf numFmtId="0" fontId="3" fillId="2" borderId="21" xfId="0" applyFont="1" applyFill="1" applyBorder="1"/>
    <xf numFmtId="0" fontId="2" fillId="2" borderId="3" xfId="0" applyFont="1" applyFill="1" applyBorder="1"/>
    <xf numFmtId="0" fontId="2" fillId="2" borderId="42" xfId="0" applyFont="1" applyFill="1" applyBorder="1" applyAlignment="1">
      <alignment horizontal="center"/>
    </xf>
    <xf numFmtId="165" fontId="2" fillId="0" borderId="43" xfId="0" applyNumberFormat="1" applyFont="1" applyFill="1" applyBorder="1"/>
    <xf numFmtId="165" fontId="2" fillId="2" borderId="43" xfId="0" applyNumberFormat="1" applyFont="1" applyFill="1" applyBorder="1"/>
    <xf numFmtId="165" fontId="2" fillId="2" borderId="44" xfId="0" applyNumberFormat="1" applyFont="1" applyFill="1" applyBorder="1"/>
    <xf numFmtId="0" fontId="2" fillId="2" borderId="41" xfId="0" applyFont="1" applyFill="1" applyBorder="1"/>
    <xf numFmtId="0" fontId="2" fillId="2" borderId="35" xfId="0" applyFont="1" applyFill="1" applyBorder="1" applyAlignment="1">
      <alignment horizontal="center"/>
    </xf>
    <xf numFmtId="165" fontId="2" fillId="0" borderId="12" xfId="0" applyNumberFormat="1" applyFont="1" applyFill="1" applyBorder="1"/>
    <xf numFmtId="165" fontId="2" fillId="2" borderId="12" xfId="0" applyNumberFormat="1" applyFont="1" applyFill="1" applyBorder="1"/>
    <xf numFmtId="165" fontId="2" fillId="2" borderId="45" xfId="0" applyNumberFormat="1" applyFont="1" applyFill="1" applyBorder="1"/>
    <xf numFmtId="0" fontId="2" fillId="2" borderId="46" xfId="0" applyFont="1" applyFill="1" applyBorder="1" applyAlignment="1">
      <alignment horizontal="center"/>
    </xf>
    <xf numFmtId="165" fontId="2" fillId="2" borderId="14" xfId="0" applyNumberFormat="1" applyFont="1" applyFill="1" applyBorder="1"/>
    <xf numFmtId="165" fontId="2" fillId="2" borderId="47" xfId="0" applyNumberFormat="1" applyFont="1" applyFill="1" applyBorder="1"/>
    <xf numFmtId="165" fontId="3" fillId="0" borderId="10" xfId="0" applyNumberFormat="1" applyFont="1" applyFill="1" applyBorder="1"/>
    <xf numFmtId="0" fontId="3" fillId="2" borderId="21" xfId="0" applyFont="1" applyFill="1" applyBorder="1" applyAlignment="1">
      <alignment wrapText="1"/>
    </xf>
    <xf numFmtId="165" fontId="3" fillId="0" borderId="22" xfId="0" applyNumberFormat="1" applyFont="1" applyFill="1" applyBorder="1" applyAlignment="1">
      <alignment wrapText="1"/>
    </xf>
    <xf numFmtId="165" fontId="3" fillId="0" borderId="12" xfId="0" applyNumberFormat="1" applyFont="1" applyFill="1" applyBorder="1"/>
    <xf numFmtId="165" fontId="3" fillId="0" borderId="22" xfId="0" applyNumberFormat="1" applyFont="1" applyFill="1" applyBorder="1"/>
    <xf numFmtId="0" fontId="2" fillId="2" borderId="3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3" fillId="0" borderId="21" xfId="0" applyFont="1" applyBorder="1" applyAlignment="1">
      <alignment wrapText="1"/>
    </xf>
    <xf numFmtId="165" fontId="2" fillId="2" borderId="22" xfId="0" applyNumberFormat="1" applyFont="1" applyFill="1" applyBorder="1"/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wrapText="1"/>
    </xf>
    <xf numFmtId="165" fontId="2" fillId="2" borderId="10" xfId="0" applyNumberFormat="1" applyFont="1" applyFill="1" applyBorder="1"/>
    <xf numFmtId="165" fontId="3" fillId="0" borderId="12" xfId="0" applyNumberFormat="1" applyFont="1" applyFill="1" applyBorder="1" applyAlignment="1">
      <alignment wrapText="1"/>
    </xf>
    <xf numFmtId="165" fontId="7" fillId="0" borderId="12" xfId="0" applyNumberFormat="1" applyFont="1" applyFill="1" applyBorder="1"/>
    <xf numFmtId="0" fontId="3" fillId="2" borderId="9" xfId="0" applyFont="1" applyFill="1" applyBorder="1"/>
    <xf numFmtId="0" fontId="1" fillId="2" borderId="50" xfId="0" applyFont="1" applyFill="1" applyBorder="1"/>
    <xf numFmtId="0" fontId="1" fillId="2" borderId="13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 wrapText="1"/>
    </xf>
    <xf numFmtId="0" fontId="4" fillId="2" borderId="46" xfId="0" applyFont="1" applyFill="1" applyBorder="1" applyAlignment="1">
      <alignment horizontal="center"/>
    </xf>
    <xf numFmtId="165" fontId="4" fillId="0" borderId="14" xfId="0" applyNumberFormat="1" applyFont="1" applyFill="1" applyBorder="1"/>
    <xf numFmtId="165" fontId="4" fillId="2" borderId="14" xfId="0" applyNumberFormat="1" applyFont="1" applyFill="1" applyBorder="1"/>
    <xf numFmtId="0" fontId="2" fillId="2" borderId="42" xfId="0" applyFont="1" applyFill="1" applyBorder="1"/>
    <xf numFmtId="165" fontId="1" fillId="2" borderId="43" xfId="0" applyNumberFormat="1" applyFont="1" applyFill="1" applyBorder="1"/>
    <xf numFmtId="0" fontId="2" fillId="2" borderId="46" xfId="0" applyFont="1" applyFill="1" applyBorder="1"/>
    <xf numFmtId="0" fontId="2" fillId="2" borderId="51" xfId="0" applyFont="1" applyFill="1" applyBorder="1" applyAlignment="1">
      <alignment horizontal="center"/>
    </xf>
    <xf numFmtId="165" fontId="2" fillId="0" borderId="24" xfId="0" applyNumberFormat="1" applyFont="1" applyFill="1" applyBorder="1"/>
    <xf numFmtId="165" fontId="2" fillId="2" borderId="24" xfId="0" applyNumberFormat="1" applyFont="1" applyFill="1" applyBorder="1"/>
    <xf numFmtId="0" fontId="3" fillId="0" borderId="0" xfId="0" applyFont="1" applyFill="1" applyBorder="1"/>
    <xf numFmtId="2" fontId="1" fillId="2" borderId="0" xfId="0" applyNumberFormat="1" applyFont="1" applyFill="1" applyBorder="1"/>
    <xf numFmtId="2" fontId="1" fillId="0" borderId="0" xfId="0" applyNumberFormat="1" applyFont="1" applyFill="1" applyBorder="1"/>
    <xf numFmtId="166" fontId="2" fillId="2" borderId="0" xfId="0" applyNumberFormat="1" applyFont="1" applyFill="1" applyBorder="1"/>
    <xf numFmtId="1" fontId="2" fillId="2" borderId="0" xfId="0" applyNumberFormat="1" applyFont="1" applyFill="1" applyBorder="1"/>
    <xf numFmtId="167" fontId="2" fillId="0" borderId="0" xfId="0" applyNumberFormat="1" applyFont="1" applyFill="1" applyBorder="1"/>
    <xf numFmtId="164" fontId="2" fillId="2" borderId="0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/>
    <xf numFmtId="2" fontId="2" fillId="2" borderId="0" xfId="0" applyNumberFormat="1" applyFont="1" applyFill="1" applyBorder="1"/>
    <xf numFmtId="2" fontId="2" fillId="0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0" fontId="2" fillId="2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vertical="center"/>
    </xf>
    <xf numFmtId="0" fontId="3" fillId="2" borderId="22" xfId="0" applyFont="1" applyFill="1" applyBorder="1"/>
    <xf numFmtId="0" fontId="3" fillId="2" borderId="10" xfId="0" applyFont="1" applyFill="1" applyBorder="1"/>
    <xf numFmtId="165" fontId="1" fillId="0" borderId="22" xfId="0" applyNumberFormat="1" applyFont="1" applyFill="1" applyBorder="1"/>
    <xf numFmtId="165" fontId="1" fillId="0" borderId="10" xfId="0" applyNumberFormat="1" applyFont="1" applyFill="1" applyBorder="1"/>
    <xf numFmtId="165" fontId="1" fillId="2" borderId="22" xfId="0" applyNumberFormat="1" applyFont="1" applyFill="1" applyBorder="1"/>
    <xf numFmtId="165" fontId="1" fillId="2" borderId="10" xfId="0" applyNumberFormat="1" applyFont="1" applyFill="1" applyBorder="1"/>
    <xf numFmtId="165" fontId="1" fillId="0" borderId="12" xfId="0" applyNumberFormat="1" applyFont="1" applyFill="1" applyBorder="1"/>
    <xf numFmtId="165" fontId="1" fillId="2" borderId="23" xfId="0" applyNumberFormat="1" applyFont="1" applyFill="1" applyBorder="1"/>
    <xf numFmtId="165" fontId="1" fillId="2" borderId="12" xfId="0" applyNumberFormat="1" applyFont="1" applyFill="1" applyBorder="1"/>
    <xf numFmtId="165" fontId="2" fillId="2" borderId="28" xfId="0" applyNumberFormat="1" applyFont="1" applyFill="1" applyBorder="1"/>
    <xf numFmtId="165" fontId="1" fillId="2" borderId="12" xfId="0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wrapText="1"/>
    </xf>
    <xf numFmtId="165" fontId="1" fillId="0" borderId="23" xfId="0" applyNumberFormat="1" applyFont="1" applyFill="1" applyBorder="1"/>
    <xf numFmtId="165" fontId="1" fillId="2" borderId="12" xfId="0" applyNumberFormat="1" applyFont="1" applyFill="1" applyBorder="1"/>
    <xf numFmtId="165" fontId="1" fillId="2" borderId="22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0" fontId="1" fillId="2" borderId="2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165" fontId="1" fillId="0" borderId="22" xfId="0" applyNumberFormat="1" applyFont="1" applyFill="1" applyBorder="1"/>
    <xf numFmtId="165" fontId="1" fillId="0" borderId="10" xfId="0" applyNumberFormat="1" applyFont="1" applyFill="1" applyBorder="1"/>
    <xf numFmtId="165" fontId="1" fillId="2" borderId="22" xfId="0" applyNumberFormat="1" applyFont="1" applyFill="1" applyBorder="1"/>
    <xf numFmtId="165" fontId="1" fillId="2" borderId="10" xfId="0" applyNumberFormat="1" applyFont="1" applyFill="1" applyBorder="1"/>
    <xf numFmtId="165" fontId="1" fillId="0" borderId="12" xfId="0" applyNumberFormat="1" applyFont="1" applyFill="1" applyBorder="1"/>
    <xf numFmtId="0" fontId="1" fillId="2" borderId="21" xfId="0" applyFont="1" applyFill="1" applyBorder="1" applyAlignment="1">
      <alignment vertical="top"/>
    </xf>
    <xf numFmtId="0" fontId="1" fillId="2" borderId="13" xfId="0" applyFont="1" applyFill="1" applyBorder="1" applyAlignment="1">
      <alignment vertical="top"/>
    </xf>
    <xf numFmtId="165" fontId="1" fillId="0" borderId="22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165" fontId="1" fillId="2" borderId="22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0" fontId="1" fillId="2" borderId="33" xfId="0" applyFont="1" applyFill="1" applyBorder="1" applyAlignment="1">
      <alignment vertical="center"/>
    </xf>
    <xf numFmtId="0" fontId="1" fillId="2" borderId="36" xfId="0" applyFont="1" applyFill="1" applyBorder="1" applyAlignment="1">
      <alignment vertical="center"/>
    </xf>
    <xf numFmtId="0" fontId="3" fillId="2" borderId="12" xfId="0" applyFont="1" applyFill="1" applyBorder="1" applyAlignment="1">
      <alignment wrapText="1"/>
    </xf>
    <xf numFmtId="165" fontId="1" fillId="0" borderId="23" xfId="0" applyNumberFormat="1" applyFont="1" applyFill="1" applyBorder="1"/>
    <xf numFmtId="165" fontId="1" fillId="0" borderId="23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0" fontId="1" fillId="2" borderId="34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/>
    <xf numFmtId="165" fontId="2" fillId="0" borderId="7" xfId="0" applyNumberFormat="1" applyFont="1" applyFill="1" applyBorder="1"/>
    <xf numFmtId="165" fontId="2" fillId="2" borderId="26" xfId="0" applyNumberFormat="1" applyFont="1" applyFill="1" applyBorder="1"/>
    <xf numFmtId="165" fontId="2" fillId="2" borderId="29" xfId="0" applyNumberFormat="1" applyFont="1" applyFill="1" applyBorder="1"/>
    <xf numFmtId="165" fontId="2" fillId="2" borderId="28" xfId="0" applyNumberFormat="1" applyFont="1" applyFill="1" applyBorder="1"/>
    <xf numFmtId="165" fontId="2" fillId="2" borderId="32" xfId="0" applyNumberFormat="1" applyFont="1" applyFill="1" applyBorder="1"/>
    <xf numFmtId="0" fontId="1" fillId="2" borderId="24" xfId="0" applyFont="1" applyFill="1" applyBorder="1" applyAlignment="1">
      <alignment horizontal="left" vertical="center"/>
    </xf>
    <xf numFmtId="165" fontId="1" fillId="0" borderId="24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22" xfId="0" applyFont="1" applyFill="1" applyBorder="1"/>
    <xf numFmtId="0" fontId="3" fillId="2" borderId="10" xfId="0" applyFont="1" applyFill="1" applyBorder="1"/>
    <xf numFmtId="165" fontId="1" fillId="2" borderId="23" xfId="0" applyNumberFormat="1" applyFont="1" applyFill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175"/>
  <sheetViews>
    <sheetView tabSelected="1" workbookViewId="0">
      <selection activeCell="O13" sqref="O13"/>
    </sheetView>
  </sheetViews>
  <sheetFormatPr defaultRowHeight="12" x14ac:dyDescent="0.2"/>
  <cols>
    <col min="1" max="1" width="23.28515625" style="33" customWidth="1"/>
    <col min="2" max="2" width="74.85546875" style="1" customWidth="1"/>
    <col min="3" max="3" width="13.28515625" style="5" customWidth="1"/>
    <col min="4" max="4" width="14.7109375" style="5" customWidth="1"/>
    <col min="5" max="5" width="11.7109375" style="4" customWidth="1"/>
    <col min="6" max="6" width="11" style="1" hidden="1" customWidth="1"/>
    <col min="7" max="7" width="12" style="5" customWidth="1"/>
    <col min="8" max="8" width="8.42578125" style="1" customWidth="1"/>
    <col min="9" max="9" width="13" style="1" customWidth="1"/>
    <col min="10" max="10" width="11.5703125" style="6" customWidth="1"/>
    <col min="11" max="256" width="9.140625" style="6"/>
    <col min="257" max="257" width="23.28515625" style="6" customWidth="1"/>
    <col min="258" max="258" width="74.85546875" style="6" customWidth="1"/>
    <col min="259" max="259" width="13.28515625" style="6" customWidth="1"/>
    <col min="260" max="260" width="14.7109375" style="6" customWidth="1"/>
    <col min="261" max="261" width="11.7109375" style="6" customWidth="1"/>
    <col min="262" max="262" width="0" style="6" hidden="1" customWidth="1"/>
    <col min="263" max="263" width="12" style="6" customWidth="1"/>
    <col min="264" max="264" width="8.42578125" style="6" customWidth="1"/>
    <col min="265" max="265" width="13" style="6" customWidth="1"/>
    <col min="266" max="266" width="11.5703125" style="6" customWidth="1"/>
    <col min="267" max="512" width="9.140625" style="6"/>
    <col min="513" max="513" width="23.28515625" style="6" customWidth="1"/>
    <col min="514" max="514" width="74.85546875" style="6" customWidth="1"/>
    <col min="515" max="515" width="13.28515625" style="6" customWidth="1"/>
    <col min="516" max="516" width="14.7109375" style="6" customWidth="1"/>
    <col min="517" max="517" width="11.7109375" style="6" customWidth="1"/>
    <col min="518" max="518" width="0" style="6" hidden="1" customWidth="1"/>
    <col min="519" max="519" width="12" style="6" customWidth="1"/>
    <col min="520" max="520" width="8.42578125" style="6" customWidth="1"/>
    <col min="521" max="521" width="13" style="6" customWidth="1"/>
    <col min="522" max="522" width="11.5703125" style="6" customWidth="1"/>
    <col min="523" max="768" width="9.140625" style="6"/>
    <col min="769" max="769" width="23.28515625" style="6" customWidth="1"/>
    <col min="770" max="770" width="74.85546875" style="6" customWidth="1"/>
    <col min="771" max="771" width="13.28515625" style="6" customWidth="1"/>
    <col min="772" max="772" width="14.7109375" style="6" customWidth="1"/>
    <col min="773" max="773" width="11.7109375" style="6" customWidth="1"/>
    <col min="774" max="774" width="0" style="6" hidden="1" customWidth="1"/>
    <col min="775" max="775" width="12" style="6" customWidth="1"/>
    <col min="776" max="776" width="8.42578125" style="6" customWidth="1"/>
    <col min="777" max="777" width="13" style="6" customWidth="1"/>
    <col min="778" max="778" width="11.5703125" style="6" customWidth="1"/>
    <col min="779" max="1024" width="9.140625" style="6"/>
    <col min="1025" max="1025" width="23.28515625" style="6" customWidth="1"/>
    <col min="1026" max="1026" width="74.85546875" style="6" customWidth="1"/>
    <col min="1027" max="1027" width="13.28515625" style="6" customWidth="1"/>
    <col min="1028" max="1028" width="14.7109375" style="6" customWidth="1"/>
    <col min="1029" max="1029" width="11.7109375" style="6" customWidth="1"/>
    <col min="1030" max="1030" width="0" style="6" hidden="1" customWidth="1"/>
    <col min="1031" max="1031" width="12" style="6" customWidth="1"/>
    <col min="1032" max="1032" width="8.42578125" style="6" customWidth="1"/>
    <col min="1033" max="1033" width="13" style="6" customWidth="1"/>
    <col min="1034" max="1034" width="11.5703125" style="6" customWidth="1"/>
    <col min="1035" max="1280" width="9.140625" style="6"/>
    <col min="1281" max="1281" width="23.28515625" style="6" customWidth="1"/>
    <col min="1282" max="1282" width="74.85546875" style="6" customWidth="1"/>
    <col min="1283" max="1283" width="13.28515625" style="6" customWidth="1"/>
    <col min="1284" max="1284" width="14.7109375" style="6" customWidth="1"/>
    <col min="1285" max="1285" width="11.7109375" style="6" customWidth="1"/>
    <col min="1286" max="1286" width="0" style="6" hidden="1" customWidth="1"/>
    <col min="1287" max="1287" width="12" style="6" customWidth="1"/>
    <col min="1288" max="1288" width="8.42578125" style="6" customWidth="1"/>
    <col min="1289" max="1289" width="13" style="6" customWidth="1"/>
    <col min="1290" max="1290" width="11.5703125" style="6" customWidth="1"/>
    <col min="1291" max="1536" width="9.140625" style="6"/>
    <col min="1537" max="1537" width="23.28515625" style="6" customWidth="1"/>
    <col min="1538" max="1538" width="74.85546875" style="6" customWidth="1"/>
    <col min="1539" max="1539" width="13.28515625" style="6" customWidth="1"/>
    <col min="1540" max="1540" width="14.7109375" style="6" customWidth="1"/>
    <col min="1541" max="1541" width="11.7109375" style="6" customWidth="1"/>
    <col min="1542" max="1542" width="0" style="6" hidden="1" customWidth="1"/>
    <col min="1543" max="1543" width="12" style="6" customWidth="1"/>
    <col min="1544" max="1544" width="8.42578125" style="6" customWidth="1"/>
    <col min="1545" max="1545" width="13" style="6" customWidth="1"/>
    <col min="1546" max="1546" width="11.5703125" style="6" customWidth="1"/>
    <col min="1547" max="1792" width="9.140625" style="6"/>
    <col min="1793" max="1793" width="23.28515625" style="6" customWidth="1"/>
    <col min="1794" max="1794" width="74.85546875" style="6" customWidth="1"/>
    <col min="1795" max="1795" width="13.28515625" style="6" customWidth="1"/>
    <col min="1796" max="1796" width="14.7109375" style="6" customWidth="1"/>
    <col min="1797" max="1797" width="11.7109375" style="6" customWidth="1"/>
    <col min="1798" max="1798" width="0" style="6" hidden="1" customWidth="1"/>
    <col min="1799" max="1799" width="12" style="6" customWidth="1"/>
    <col min="1800" max="1800" width="8.42578125" style="6" customWidth="1"/>
    <col min="1801" max="1801" width="13" style="6" customWidth="1"/>
    <col min="1802" max="1802" width="11.5703125" style="6" customWidth="1"/>
    <col min="1803" max="2048" width="9.140625" style="6"/>
    <col min="2049" max="2049" width="23.28515625" style="6" customWidth="1"/>
    <col min="2050" max="2050" width="74.85546875" style="6" customWidth="1"/>
    <col min="2051" max="2051" width="13.28515625" style="6" customWidth="1"/>
    <col min="2052" max="2052" width="14.7109375" style="6" customWidth="1"/>
    <col min="2053" max="2053" width="11.7109375" style="6" customWidth="1"/>
    <col min="2054" max="2054" width="0" style="6" hidden="1" customWidth="1"/>
    <col min="2055" max="2055" width="12" style="6" customWidth="1"/>
    <col min="2056" max="2056" width="8.42578125" style="6" customWidth="1"/>
    <col min="2057" max="2057" width="13" style="6" customWidth="1"/>
    <col min="2058" max="2058" width="11.5703125" style="6" customWidth="1"/>
    <col min="2059" max="2304" width="9.140625" style="6"/>
    <col min="2305" max="2305" width="23.28515625" style="6" customWidth="1"/>
    <col min="2306" max="2306" width="74.85546875" style="6" customWidth="1"/>
    <col min="2307" max="2307" width="13.28515625" style="6" customWidth="1"/>
    <col min="2308" max="2308" width="14.7109375" style="6" customWidth="1"/>
    <col min="2309" max="2309" width="11.7109375" style="6" customWidth="1"/>
    <col min="2310" max="2310" width="0" style="6" hidden="1" customWidth="1"/>
    <col min="2311" max="2311" width="12" style="6" customWidth="1"/>
    <col min="2312" max="2312" width="8.42578125" style="6" customWidth="1"/>
    <col min="2313" max="2313" width="13" style="6" customWidth="1"/>
    <col min="2314" max="2314" width="11.5703125" style="6" customWidth="1"/>
    <col min="2315" max="2560" width="9.140625" style="6"/>
    <col min="2561" max="2561" width="23.28515625" style="6" customWidth="1"/>
    <col min="2562" max="2562" width="74.85546875" style="6" customWidth="1"/>
    <col min="2563" max="2563" width="13.28515625" style="6" customWidth="1"/>
    <col min="2564" max="2564" width="14.7109375" style="6" customWidth="1"/>
    <col min="2565" max="2565" width="11.7109375" style="6" customWidth="1"/>
    <col min="2566" max="2566" width="0" style="6" hidden="1" customWidth="1"/>
    <col min="2567" max="2567" width="12" style="6" customWidth="1"/>
    <col min="2568" max="2568" width="8.42578125" style="6" customWidth="1"/>
    <col min="2569" max="2569" width="13" style="6" customWidth="1"/>
    <col min="2570" max="2570" width="11.5703125" style="6" customWidth="1"/>
    <col min="2571" max="2816" width="9.140625" style="6"/>
    <col min="2817" max="2817" width="23.28515625" style="6" customWidth="1"/>
    <col min="2818" max="2818" width="74.85546875" style="6" customWidth="1"/>
    <col min="2819" max="2819" width="13.28515625" style="6" customWidth="1"/>
    <col min="2820" max="2820" width="14.7109375" style="6" customWidth="1"/>
    <col min="2821" max="2821" width="11.7109375" style="6" customWidth="1"/>
    <col min="2822" max="2822" width="0" style="6" hidden="1" customWidth="1"/>
    <col min="2823" max="2823" width="12" style="6" customWidth="1"/>
    <col min="2824" max="2824" width="8.42578125" style="6" customWidth="1"/>
    <col min="2825" max="2825" width="13" style="6" customWidth="1"/>
    <col min="2826" max="2826" width="11.5703125" style="6" customWidth="1"/>
    <col min="2827" max="3072" width="9.140625" style="6"/>
    <col min="3073" max="3073" width="23.28515625" style="6" customWidth="1"/>
    <col min="3074" max="3074" width="74.85546875" style="6" customWidth="1"/>
    <col min="3075" max="3075" width="13.28515625" style="6" customWidth="1"/>
    <col min="3076" max="3076" width="14.7109375" style="6" customWidth="1"/>
    <col min="3077" max="3077" width="11.7109375" style="6" customWidth="1"/>
    <col min="3078" max="3078" width="0" style="6" hidden="1" customWidth="1"/>
    <col min="3079" max="3079" width="12" style="6" customWidth="1"/>
    <col min="3080" max="3080" width="8.42578125" style="6" customWidth="1"/>
    <col min="3081" max="3081" width="13" style="6" customWidth="1"/>
    <col min="3082" max="3082" width="11.5703125" style="6" customWidth="1"/>
    <col min="3083" max="3328" width="9.140625" style="6"/>
    <col min="3329" max="3329" width="23.28515625" style="6" customWidth="1"/>
    <col min="3330" max="3330" width="74.85546875" style="6" customWidth="1"/>
    <col min="3331" max="3331" width="13.28515625" style="6" customWidth="1"/>
    <col min="3332" max="3332" width="14.7109375" style="6" customWidth="1"/>
    <col min="3333" max="3333" width="11.7109375" style="6" customWidth="1"/>
    <col min="3334" max="3334" width="0" style="6" hidden="1" customWidth="1"/>
    <col min="3335" max="3335" width="12" style="6" customWidth="1"/>
    <col min="3336" max="3336" width="8.42578125" style="6" customWidth="1"/>
    <col min="3337" max="3337" width="13" style="6" customWidth="1"/>
    <col min="3338" max="3338" width="11.5703125" style="6" customWidth="1"/>
    <col min="3339" max="3584" width="9.140625" style="6"/>
    <col min="3585" max="3585" width="23.28515625" style="6" customWidth="1"/>
    <col min="3586" max="3586" width="74.85546875" style="6" customWidth="1"/>
    <col min="3587" max="3587" width="13.28515625" style="6" customWidth="1"/>
    <col min="3588" max="3588" width="14.7109375" style="6" customWidth="1"/>
    <col min="3589" max="3589" width="11.7109375" style="6" customWidth="1"/>
    <col min="3590" max="3590" width="0" style="6" hidden="1" customWidth="1"/>
    <col min="3591" max="3591" width="12" style="6" customWidth="1"/>
    <col min="3592" max="3592" width="8.42578125" style="6" customWidth="1"/>
    <col min="3593" max="3593" width="13" style="6" customWidth="1"/>
    <col min="3594" max="3594" width="11.5703125" style="6" customWidth="1"/>
    <col min="3595" max="3840" width="9.140625" style="6"/>
    <col min="3841" max="3841" width="23.28515625" style="6" customWidth="1"/>
    <col min="3842" max="3842" width="74.85546875" style="6" customWidth="1"/>
    <col min="3843" max="3843" width="13.28515625" style="6" customWidth="1"/>
    <col min="3844" max="3844" width="14.7109375" style="6" customWidth="1"/>
    <col min="3845" max="3845" width="11.7109375" style="6" customWidth="1"/>
    <col min="3846" max="3846" width="0" style="6" hidden="1" customWidth="1"/>
    <col min="3847" max="3847" width="12" style="6" customWidth="1"/>
    <col min="3848" max="3848" width="8.42578125" style="6" customWidth="1"/>
    <col min="3849" max="3849" width="13" style="6" customWidth="1"/>
    <col min="3850" max="3850" width="11.5703125" style="6" customWidth="1"/>
    <col min="3851" max="4096" width="9.140625" style="6"/>
    <col min="4097" max="4097" width="23.28515625" style="6" customWidth="1"/>
    <col min="4098" max="4098" width="74.85546875" style="6" customWidth="1"/>
    <col min="4099" max="4099" width="13.28515625" style="6" customWidth="1"/>
    <col min="4100" max="4100" width="14.7109375" style="6" customWidth="1"/>
    <col min="4101" max="4101" width="11.7109375" style="6" customWidth="1"/>
    <col min="4102" max="4102" width="0" style="6" hidden="1" customWidth="1"/>
    <col min="4103" max="4103" width="12" style="6" customWidth="1"/>
    <col min="4104" max="4104" width="8.42578125" style="6" customWidth="1"/>
    <col min="4105" max="4105" width="13" style="6" customWidth="1"/>
    <col min="4106" max="4106" width="11.5703125" style="6" customWidth="1"/>
    <col min="4107" max="4352" width="9.140625" style="6"/>
    <col min="4353" max="4353" width="23.28515625" style="6" customWidth="1"/>
    <col min="4354" max="4354" width="74.85546875" style="6" customWidth="1"/>
    <col min="4355" max="4355" width="13.28515625" style="6" customWidth="1"/>
    <col min="4356" max="4356" width="14.7109375" style="6" customWidth="1"/>
    <col min="4357" max="4357" width="11.7109375" style="6" customWidth="1"/>
    <col min="4358" max="4358" width="0" style="6" hidden="1" customWidth="1"/>
    <col min="4359" max="4359" width="12" style="6" customWidth="1"/>
    <col min="4360" max="4360" width="8.42578125" style="6" customWidth="1"/>
    <col min="4361" max="4361" width="13" style="6" customWidth="1"/>
    <col min="4362" max="4362" width="11.5703125" style="6" customWidth="1"/>
    <col min="4363" max="4608" width="9.140625" style="6"/>
    <col min="4609" max="4609" width="23.28515625" style="6" customWidth="1"/>
    <col min="4610" max="4610" width="74.85546875" style="6" customWidth="1"/>
    <col min="4611" max="4611" width="13.28515625" style="6" customWidth="1"/>
    <col min="4612" max="4612" width="14.7109375" style="6" customWidth="1"/>
    <col min="4613" max="4613" width="11.7109375" style="6" customWidth="1"/>
    <col min="4614" max="4614" width="0" style="6" hidden="1" customWidth="1"/>
    <col min="4615" max="4615" width="12" style="6" customWidth="1"/>
    <col min="4616" max="4616" width="8.42578125" style="6" customWidth="1"/>
    <col min="4617" max="4617" width="13" style="6" customWidth="1"/>
    <col min="4618" max="4618" width="11.5703125" style="6" customWidth="1"/>
    <col min="4619" max="4864" width="9.140625" style="6"/>
    <col min="4865" max="4865" width="23.28515625" style="6" customWidth="1"/>
    <col min="4866" max="4866" width="74.85546875" style="6" customWidth="1"/>
    <col min="4867" max="4867" width="13.28515625" style="6" customWidth="1"/>
    <col min="4868" max="4868" width="14.7109375" style="6" customWidth="1"/>
    <col min="4869" max="4869" width="11.7109375" style="6" customWidth="1"/>
    <col min="4870" max="4870" width="0" style="6" hidden="1" customWidth="1"/>
    <col min="4871" max="4871" width="12" style="6" customWidth="1"/>
    <col min="4872" max="4872" width="8.42578125" style="6" customWidth="1"/>
    <col min="4873" max="4873" width="13" style="6" customWidth="1"/>
    <col min="4874" max="4874" width="11.5703125" style="6" customWidth="1"/>
    <col min="4875" max="5120" width="9.140625" style="6"/>
    <col min="5121" max="5121" width="23.28515625" style="6" customWidth="1"/>
    <col min="5122" max="5122" width="74.85546875" style="6" customWidth="1"/>
    <col min="5123" max="5123" width="13.28515625" style="6" customWidth="1"/>
    <col min="5124" max="5124" width="14.7109375" style="6" customWidth="1"/>
    <col min="5125" max="5125" width="11.7109375" style="6" customWidth="1"/>
    <col min="5126" max="5126" width="0" style="6" hidden="1" customWidth="1"/>
    <col min="5127" max="5127" width="12" style="6" customWidth="1"/>
    <col min="5128" max="5128" width="8.42578125" style="6" customWidth="1"/>
    <col min="5129" max="5129" width="13" style="6" customWidth="1"/>
    <col min="5130" max="5130" width="11.5703125" style="6" customWidth="1"/>
    <col min="5131" max="5376" width="9.140625" style="6"/>
    <col min="5377" max="5377" width="23.28515625" style="6" customWidth="1"/>
    <col min="5378" max="5378" width="74.85546875" style="6" customWidth="1"/>
    <col min="5379" max="5379" width="13.28515625" style="6" customWidth="1"/>
    <col min="5380" max="5380" width="14.7109375" style="6" customWidth="1"/>
    <col min="5381" max="5381" width="11.7109375" style="6" customWidth="1"/>
    <col min="5382" max="5382" width="0" style="6" hidden="1" customWidth="1"/>
    <col min="5383" max="5383" width="12" style="6" customWidth="1"/>
    <col min="5384" max="5384" width="8.42578125" style="6" customWidth="1"/>
    <col min="5385" max="5385" width="13" style="6" customWidth="1"/>
    <col min="5386" max="5386" width="11.5703125" style="6" customWidth="1"/>
    <col min="5387" max="5632" width="9.140625" style="6"/>
    <col min="5633" max="5633" width="23.28515625" style="6" customWidth="1"/>
    <col min="5634" max="5634" width="74.85546875" style="6" customWidth="1"/>
    <col min="5635" max="5635" width="13.28515625" style="6" customWidth="1"/>
    <col min="5636" max="5636" width="14.7109375" style="6" customWidth="1"/>
    <col min="5637" max="5637" width="11.7109375" style="6" customWidth="1"/>
    <col min="5638" max="5638" width="0" style="6" hidden="1" customWidth="1"/>
    <col min="5639" max="5639" width="12" style="6" customWidth="1"/>
    <col min="5640" max="5640" width="8.42578125" style="6" customWidth="1"/>
    <col min="5641" max="5641" width="13" style="6" customWidth="1"/>
    <col min="5642" max="5642" width="11.5703125" style="6" customWidth="1"/>
    <col min="5643" max="5888" width="9.140625" style="6"/>
    <col min="5889" max="5889" width="23.28515625" style="6" customWidth="1"/>
    <col min="5890" max="5890" width="74.85546875" style="6" customWidth="1"/>
    <col min="5891" max="5891" width="13.28515625" style="6" customWidth="1"/>
    <col min="5892" max="5892" width="14.7109375" style="6" customWidth="1"/>
    <col min="5893" max="5893" width="11.7109375" style="6" customWidth="1"/>
    <col min="5894" max="5894" width="0" style="6" hidden="1" customWidth="1"/>
    <col min="5895" max="5895" width="12" style="6" customWidth="1"/>
    <col min="5896" max="5896" width="8.42578125" style="6" customWidth="1"/>
    <col min="5897" max="5897" width="13" style="6" customWidth="1"/>
    <col min="5898" max="5898" width="11.5703125" style="6" customWidth="1"/>
    <col min="5899" max="6144" width="9.140625" style="6"/>
    <col min="6145" max="6145" width="23.28515625" style="6" customWidth="1"/>
    <col min="6146" max="6146" width="74.85546875" style="6" customWidth="1"/>
    <col min="6147" max="6147" width="13.28515625" style="6" customWidth="1"/>
    <col min="6148" max="6148" width="14.7109375" style="6" customWidth="1"/>
    <col min="6149" max="6149" width="11.7109375" style="6" customWidth="1"/>
    <col min="6150" max="6150" width="0" style="6" hidden="1" customWidth="1"/>
    <col min="6151" max="6151" width="12" style="6" customWidth="1"/>
    <col min="6152" max="6152" width="8.42578125" style="6" customWidth="1"/>
    <col min="6153" max="6153" width="13" style="6" customWidth="1"/>
    <col min="6154" max="6154" width="11.5703125" style="6" customWidth="1"/>
    <col min="6155" max="6400" width="9.140625" style="6"/>
    <col min="6401" max="6401" width="23.28515625" style="6" customWidth="1"/>
    <col min="6402" max="6402" width="74.85546875" style="6" customWidth="1"/>
    <col min="6403" max="6403" width="13.28515625" style="6" customWidth="1"/>
    <col min="6404" max="6404" width="14.7109375" style="6" customWidth="1"/>
    <col min="6405" max="6405" width="11.7109375" style="6" customWidth="1"/>
    <col min="6406" max="6406" width="0" style="6" hidden="1" customWidth="1"/>
    <col min="6407" max="6407" width="12" style="6" customWidth="1"/>
    <col min="6408" max="6408" width="8.42578125" style="6" customWidth="1"/>
    <col min="6409" max="6409" width="13" style="6" customWidth="1"/>
    <col min="6410" max="6410" width="11.5703125" style="6" customWidth="1"/>
    <col min="6411" max="6656" width="9.140625" style="6"/>
    <col min="6657" max="6657" width="23.28515625" style="6" customWidth="1"/>
    <col min="6658" max="6658" width="74.85546875" style="6" customWidth="1"/>
    <col min="6659" max="6659" width="13.28515625" style="6" customWidth="1"/>
    <col min="6660" max="6660" width="14.7109375" style="6" customWidth="1"/>
    <col min="6661" max="6661" width="11.7109375" style="6" customWidth="1"/>
    <col min="6662" max="6662" width="0" style="6" hidden="1" customWidth="1"/>
    <col min="6663" max="6663" width="12" style="6" customWidth="1"/>
    <col min="6664" max="6664" width="8.42578125" style="6" customWidth="1"/>
    <col min="6665" max="6665" width="13" style="6" customWidth="1"/>
    <col min="6666" max="6666" width="11.5703125" style="6" customWidth="1"/>
    <col min="6667" max="6912" width="9.140625" style="6"/>
    <col min="6913" max="6913" width="23.28515625" style="6" customWidth="1"/>
    <col min="6914" max="6914" width="74.85546875" style="6" customWidth="1"/>
    <col min="6915" max="6915" width="13.28515625" style="6" customWidth="1"/>
    <col min="6916" max="6916" width="14.7109375" style="6" customWidth="1"/>
    <col min="6917" max="6917" width="11.7109375" style="6" customWidth="1"/>
    <col min="6918" max="6918" width="0" style="6" hidden="1" customWidth="1"/>
    <col min="6919" max="6919" width="12" style="6" customWidth="1"/>
    <col min="6920" max="6920" width="8.42578125" style="6" customWidth="1"/>
    <col min="6921" max="6921" width="13" style="6" customWidth="1"/>
    <col min="6922" max="6922" width="11.5703125" style="6" customWidth="1"/>
    <col min="6923" max="7168" width="9.140625" style="6"/>
    <col min="7169" max="7169" width="23.28515625" style="6" customWidth="1"/>
    <col min="7170" max="7170" width="74.85546875" style="6" customWidth="1"/>
    <col min="7171" max="7171" width="13.28515625" style="6" customWidth="1"/>
    <col min="7172" max="7172" width="14.7109375" style="6" customWidth="1"/>
    <col min="7173" max="7173" width="11.7109375" style="6" customWidth="1"/>
    <col min="7174" max="7174" width="0" style="6" hidden="1" customWidth="1"/>
    <col min="7175" max="7175" width="12" style="6" customWidth="1"/>
    <col min="7176" max="7176" width="8.42578125" style="6" customWidth="1"/>
    <col min="7177" max="7177" width="13" style="6" customWidth="1"/>
    <col min="7178" max="7178" width="11.5703125" style="6" customWidth="1"/>
    <col min="7179" max="7424" width="9.140625" style="6"/>
    <col min="7425" max="7425" width="23.28515625" style="6" customWidth="1"/>
    <col min="7426" max="7426" width="74.85546875" style="6" customWidth="1"/>
    <col min="7427" max="7427" width="13.28515625" style="6" customWidth="1"/>
    <col min="7428" max="7428" width="14.7109375" style="6" customWidth="1"/>
    <col min="7429" max="7429" width="11.7109375" style="6" customWidth="1"/>
    <col min="7430" max="7430" width="0" style="6" hidden="1" customWidth="1"/>
    <col min="7431" max="7431" width="12" style="6" customWidth="1"/>
    <col min="7432" max="7432" width="8.42578125" style="6" customWidth="1"/>
    <col min="7433" max="7433" width="13" style="6" customWidth="1"/>
    <col min="7434" max="7434" width="11.5703125" style="6" customWidth="1"/>
    <col min="7435" max="7680" width="9.140625" style="6"/>
    <col min="7681" max="7681" width="23.28515625" style="6" customWidth="1"/>
    <col min="7682" max="7682" width="74.85546875" style="6" customWidth="1"/>
    <col min="7683" max="7683" width="13.28515625" style="6" customWidth="1"/>
    <col min="7684" max="7684" width="14.7109375" style="6" customWidth="1"/>
    <col min="7685" max="7685" width="11.7109375" style="6" customWidth="1"/>
    <col min="7686" max="7686" width="0" style="6" hidden="1" customWidth="1"/>
    <col min="7687" max="7687" width="12" style="6" customWidth="1"/>
    <col min="7688" max="7688" width="8.42578125" style="6" customWidth="1"/>
    <col min="7689" max="7689" width="13" style="6" customWidth="1"/>
    <col min="7690" max="7690" width="11.5703125" style="6" customWidth="1"/>
    <col min="7691" max="7936" width="9.140625" style="6"/>
    <col min="7937" max="7937" width="23.28515625" style="6" customWidth="1"/>
    <col min="7938" max="7938" width="74.85546875" style="6" customWidth="1"/>
    <col min="7939" max="7939" width="13.28515625" style="6" customWidth="1"/>
    <col min="7940" max="7940" width="14.7109375" style="6" customWidth="1"/>
    <col min="7941" max="7941" width="11.7109375" style="6" customWidth="1"/>
    <col min="7942" max="7942" width="0" style="6" hidden="1" customWidth="1"/>
    <col min="7943" max="7943" width="12" style="6" customWidth="1"/>
    <col min="7944" max="7944" width="8.42578125" style="6" customWidth="1"/>
    <col min="7945" max="7945" width="13" style="6" customWidth="1"/>
    <col min="7946" max="7946" width="11.5703125" style="6" customWidth="1"/>
    <col min="7947" max="8192" width="9.140625" style="6"/>
    <col min="8193" max="8193" width="23.28515625" style="6" customWidth="1"/>
    <col min="8194" max="8194" width="74.85546875" style="6" customWidth="1"/>
    <col min="8195" max="8195" width="13.28515625" style="6" customWidth="1"/>
    <col min="8196" max="8196" width="14.7109375" style="6" customWidth="1"/>
    <col min="8197" max="8197" width="11.7109375" style="6" customWidth="1"/>
    <col min="8198" max="8198" width="0" style="6" hidden="1" customWidth="1"/>
    <col min="8199" max="8199" width="12" style="6" customWidth="1"/>
    <col min="8200" max="8200" width="8.42578125" style="6" customWidth="1"/>
    <col min="8201" max="8201" width="13" style="6" customWidth="1"/>
    <col min="8202" max="8202" width="11.5703125" style="6" customWidth="1"/>
    <col min="8203" max="8448" width="9.140625" style="6"/>
    <col min="8449" max="8449" width="23.28515625" style="6" customWidth="1"/>
    <col min="8450" max="8450" width="74.85546875" style="6" customWidth="1"/>
    <col min="8451" max="8451" width="13.28515625" style="6" customWidth="1"/>
    <col min="8452" max="8452" width="14.7109375" style="6" customWidth="1"/>
    <col min="8453" max="8453" width="11.7109375" style="6" customWidth="1"/>
    <col min="8454" max="8454" width="0" style="6" hidden="1" customWidth="1"/>
    <col min="8455" max="8455" width="12" style="6" customWidth="1"/>
    <col min="8456" max="8456" width="8.42578125" style="6" customWidth="1"/>
    <col min="8457" max="8457" width="13" style="6" customWidth="1"/>
    <col min="8458" max="8458" width="11.5703125" style="6" customWidth="1"/>
    <col min="8459" max="8704" width="9.140625" style="6"/>
    <col min="8705" max="8705" width="23.28515625" style="6" customWidth="1"/>
    <col min="8706" max="8706" width="74.85546875" style="6" customWidth="1"/>
    <col min="8707" max="8707" width="13.28515625" style="6" customWidth="1"/>
    <col min="8708" max="8708" width="14.7109375" style="6" customWidth="1"/>
    <col min="8709" max="8709" width="11.7109375" style="6" customWidth="1"/>
    <col min="8710" max="8710" width="0" style="6" hidden="1" customWidth="1"/>
    <col min="8711" max="8711" width="12" style="6" customWidth="1"/>
    <col min="8712" max="8712" width="8.42578125" style="6" customWidth="1"/>
    <col min="8713" max="8713" width="13" style="6" customWidth="1"/>
    <col min="8714" max="8714" width="11.5703125" style="6" customWidth="1"/>
    <col min="8715" max="8960" width="9.140625" style="6"/>
    <col min="8961" max="8961" width="23.28515625" style="6" customWidth="1"/>
    <col min="8962" max="8962" width="74.85546875" style="6" customWidth="1"/>
    <col min="8963" max="8963" width="13.28515625" style="6" customWidth="1"/>
    <col min="8964" max="8964" width="14.7109375" style="6" customWidth="1"/>
    <col min="8965" max="8965" width="11.7109375" style="6" customWidth="1"/>
    <col min="8966" max="8966" width="0" style="6" hidden="1" customWidth="1"/>
    <col min="8967" max="8967" width="12" style="6" customWidth="1"/>
    <col min="8968" max="8968" width="8.42578125" style="6" customWidth="1"/>
    <col min="8969" max="8969" width="13" style="6" customWidth="1"/>
    <col min="8970" max="8970" width="11.5703125" style="6" customWidth="1"/>
    <col min="8971" max="9216" width="9.140625" style="6"/>
    <col min="9217" max="9217" width="23.28515625" style="6" customWidth="1"/>
    <col min="9218" max="9218" width="74.85546875" style="6" customWidth="1"/>
    <col min="9219" max="9219" width="13.28515625" style="6" customWidth="1"/>
    <col min="9220" max="9220" width="14.7109375" style="6" customWidth="1"/>
    <col min="9221" max="9221" width="11.7109375" style="6" customWidth="1"/>
    <col min="9222" max="9222" width="0" style="6" hidden="1" customWidth="1"/>
    <col min="9223" max="9223" width="12" style="6" customWidth="1"/>
    <col min="9224" max="9224" width="8.42578125" style="6" customWidth="1"/>
    <col min="9225" max="9225" width="13" style="6" customWidth="1"/>
    <col min="9226" max="9226" width="11.5703125" style="6" customWidth="1"/>
    <col min="9227" max="9472" width="9.140625" style="6"/>
    <col min="9473" max="9473" width="23.28515625" style="6" customWidth="1"/>
    <col min="9474" max="9474" width="74.85546875" style="6" customWidth="1"/>
    <col min="9475" max="9475" width="13.28515625" style="6" customWidth="1"/>
    <col min="9476" max="9476" width="14.7109375" style="6" customWidth="1"/>
    <col min="9477" max="9477" width="11.7109375" style="6" customWidth="1"/>
    <col min="9478" max="9478" width="0" style="6" hidden="1" customWidth="1"/>
    <col min="9479" max="9479" width="12" style="6" customWidth="1"/>
    <col min="9480" max="9480" width="8.42578125" style="6" customWidth="1"/>
    <col min="9481" max="9481" width="13" style="6" customWidth="1"/>
    <col min="9482" max="9482" width="11.5703125" style="6" customWidth="1"/>
    <col min="9483" max="9728" width="9.140625" style="6"/>
    <col min="9729" max="9729" width="23.28515625" style="6" customWidth="1"/>
    <col min="9730" max="9730" width="74.85546875" style="6" customWidth="1"/>
    <col min="9731" max="9731" width="13.28515625" style="6" customWidth="1"/>
    <col min="9732" max="9732" width="14.7109375" style="6" customWidth="1"/>
    <col min="9733" max="9733" width="11.7109375" style="6" customWidth="1"/>
    <col min="9734" max="9734" width="0" style="6" hidden="1" customWidth="1"/>
    <col min="9735" max="9735" width="12" style="6" customWidth="1"/>
    <col min="9736" max="9736" width="8.42578125" style="6" customWidth="1"/>
    <col min="9737" max="9737" width="13" style="6" customWidth="1"/>
    <col min="9738" max="9738" width="11.5703125" style="6" customWidth="1"/>
    <col min="9739" max="9984" width="9.140625" style="6"/>
    <col min="9985" max="9985" width="23.28515625" style="6" customWidth="1"/>
    <col min="9986" max="9986" width="74.85546875" style="6" customWidth="1"/>
    <col min="9987" max="9987" width="13.28515625" style="6" customWidth="1"/>
    <col min="9988" max="9988" width="14.7109375" style="6" customWidth="1"/>
    <col min="9989" max="9989" width="11.7109375" style="6" customWidth="1"/>
    <col min="9990" max="9990" width="0" style="6" hidden="1" customWidth="1"/>
    <col min="9991" max="9991" width="12" style="6" customWidth="1"/>
    <col min="9992" max="9992" width="8.42578125" style="6" customWidth="1"/>
    <col min="9993" max="9993" width="13" style="6" customWidth="1"/>
    <col min="9994" max="9994" width="11.5703125" style="6" customWidth="1"/>
    <col min="9995" max="10240" width="9.140625" style="6"/>
    <col min="10241" max="10241" width="23.28515625" style="6" customWidth="1"/>
    <col min="10242" max="10242" width="74.85546875" style="6" customWidth="1"/>
    <col min="10243" max="10243" width="13.28515625" style="6" customWidth="1"/>
    <col min="10244" max="10244" width="14.7109375" style="6" customWidth="1"/>
    <col min="10245" max="10245" width="11.7109375" style="6" customWidth="1"/>
    <col min="10246" max="10246" width="0" style="6" hidden="1" customWidth="1"/>
    <col min="10247" max="10247" width="12" style="6" customWidth="1"/>
    <col min="10248" max="10248" width="8.42578125" style="6" customWidth="1"/>
    <col min="10249" max="10249" width="13" style="6" customWidth="1"/>
    <col min="10250" max="10250" width="11.5703125" style="6" customWidth="1"/>
    <col min="10251" max="10496" width="9.140625" style="6"/>
    <col min="10497" max="10497" width="23.28515625" style="6" customWidth="1"/>
    <col min="10498" max="10498" width="74.85546875" style="6" customWidth="1"/>
    <col min="10499" max="10499" width="13.28515625" style="6" customWidth="1"/>
    <col min="10500" max="10500" width="14.7109375" style="6" customWidth="1"/>
    <col min="10501" max="10501" width="11.7109375" style="6" customWidth="1"/>
    <col min="10502" max="10502" width="0" style="6" hidden="1" customWidth="1"/>
    <col min="10503" max="10503" width="12" style="6" customWidth="1"/>
    <col min="10504" max="10504" width="8.42578125" style="6" customWidth="1"/>
    <col min="10505" max="10505" width="13" style="6" customWidth="1"/>
    <col min="10506" max="10506" width="11.5703125" style="6" customWidth="1"/>
    <col min="10507" max="10752" width="9.140625" style="6"/>
    <col min="10753" max="10753" width="23.28515625" style="6" customWidth="1"/>
    <col min="10754" max="10754" width="74.85546875" style="6" customWidth="1"/>
    <col min="10755" max="10755" width="13.28515625" style="6" customWidth="1"/>
    <col min="10756" max="10756" width="14.7109375" style="6" customWidth="1"/>
    <col min="10757" max="10757" width="11.7109375" style="6" customWidth="1"/>
    <col min="10758" max="10758" width="0" style="6" hidden="1" customWidth="1"/>
    <col min="10759" max="10759" width="12" style="6" customWidth="1"/>
    <col min="10760" max="10760" width="8.42578125" style="6" customWidth="1"/>
    <col min="10761" max="10761" width="13" style="6" customWidth="1"/>
    <col min="10762" max="10762" width="11.5703125" style="6" customWidth="1"/>
    <col min="10763" max="11008" width="9.140625" style="6"/>
    <col min="11009" max="11009" width="23.28515625" style="6" customWidth="1"/>
    <col min="11010" max="11010" width="74.85546875" style="6" customWidth="1"/>
    <col min="11011" max="11011" width="13.28515625" style="6" customWidth="1"/>
    <col min="11012" max="11012" width="14.7109375" style="6" customWidth="1"/>
    <col min="11013" max="11013" width="11.7109375" style="6" customWidth="1"/>
    <col min="11014" max="11014" width="0" style="6" hidden="1" customWidth="1"/>
    <col min="11015" max="11015" width="12" style="6" customWidth="1"/>
    <col min="11016" max="11016" width="8.42578125" style="6" customWidth="1"/>
    <col min="11017" max="11017" width="13" style="6" customWidth="1"/>
    <col min="11018" max="11018" width="11.5703125" style="6" customWidth="1"/>
    <col min="11019" max="11264" width="9.140625" style="6"/>
    <col min="11265" max="11265" width="23.28515625" style="6" customWidth="1"/>
    <col min="11266" max="11266" width="74.85546875" style="6" customWidth="1"/>
    <col min="11267" max="11267" width="13.28515625" style="6" customWidth="1"/>
    <col min="11268" max="11268" width="14.7109375" style="6" customWidth="1"/>
    <col min="11269" max="11269" width="11.7109375" style="6" customWidth="1"/>
    <col min="11270" max="11270" width="0" style="6" hidden="1" customWidth="1"/>
    <col min="11271" max="11271" width="12" style="6" customWidth="1"/>
    <col min="11272" max="11272" width="8.42578125" style="6" customWidth="1"/>
    <col min="11273" max="11273" width="13" style="6" customWidth="1"/>
    <col min="11274" max="11274" width="11.5703125" style="6" customWidth="1"/>
    <col min="11275" max="11520" width="9.140625" style="6"/>
    <col min="11521" max="11521" width="23.28515625" style="6" customWidth="1"/>
    <col min="11522" max="11522" width="74.85546875" style="6" customWidth="1"/>
    <col min="11523" max="11523" width="13.28515625" style="6" customWidth="1"/>
    <col min="11524" max="11524" width="14.7109375" style="6" customWidth="1"/>
    <col min="11525" max="11525" width="11.7109375" style="6" customWidth="1"/>
    <col min="11526" max="11526" width="0" style="6" hidden="1" customWidth="1"/>
    <col min="11527" max="11527" width="12" style="6" customWidth="1"/>
    <col min="11528" max="11528" width="8.42578125" style="6" customWidth="1"/>
    <col min="11529" max="11529" width="13" style="6" customWidth="1"/>
    <col min="11530" max="11530" width="11.5703125" style="6" customWidth="1"/>
    <col min="11531" max="11776" width="9.140625" style="6"/>
    <col min="11777" max="11777" width="23.28515625" style="6" customWidth="1"/>
    <col min="11778" max="11778" width="74.85546875" style="6" customWidth="1"/>
    <col min="11779" max="11779" width="13.28515625" style="6" customWidth="1"/>
    <col min="11780" max="11780" width="14.7109375" style="6" customWidth="1"/>
    <col min="11781" max="11781" width="11.7109375" style="6" customWidth="1"/>
    <col min="11782" max="11782" width="0" style="6" hidden="1" customWidth="1"/>
    <col min="11783" max="11783" width="12" style="6" customWidth="1"/>
    <col min="11784" max="11784" width="8.42578125" style="6" customWidth="1"/>
    <col min="11785" max="11785" width="13" style="6" customWidth="1"/>
    <col min="11786" max="11786" width="11.5703125" style="6" customWidth="1"/>
    <col min="11787" max="12032" width="9.140625" style="6"/>
    <col min="12033" max="12033" width="23.28515625" style="6" customWidth="1"/>
    <col min="12034" max="12034" width="74.85546875" style="6" customWidth="1"/>
    <col min="12035" max="12035" width="13.28515625" style="6" customWidth="1"/>
    <col min="12036" max="12036" width="14.7109375" style="6" customWidth="1"/>
    <col min="12037" max="12037" width="11.7109375" style="6" customWidth="1"/>
    <col min="12038" max="12038" width="0" style="6" hidden="1" customWidth="1"/>
    <col min="12039" max="12039" width="12" style="6" customWidth="1"/>
    <col min="12040" max="12040" width="8.42578125" style="6" customWidth="1"/>
    <col min="12041" max="12041" width="13" style="6" customWidth="1"/>
    <col min="12042" max="12042" width="11.5703125" style="6" customWidth="1"/>
    <col min="12043" max="12288" width="9.140625" style="6"/>
    <col min="12289" max="12289" width="23.28515625" style="6" customWidth="1"/>
    <col min="12290" max="12290" width="74.85546875" style="6" customWidth="1"/>
    <col min="12291" max="12291" width="13.28515625" style="6" customWidth="1"/>
    <col min="12292" max="12292" width="14.7109375" style="6" customWidth="1"/>
    <col min="12293" max="12293" width="11.7109375" style="6" customWidth="1"/>
    <col min="12294" max="12294" width="0" style="6" hidden="1" customWidth="1"/>
    <col min="12295" max="12295" width="12" style="6" customWidth="1"/>
    <col min="12296" max="12296" width="8.42578125" style="6" customWidth="1"/>
    <col min="12297" max="12297" width="13" style="6" customWidth="1"/>
    <col min="12298" max="12298" width="11.5703125" style="6" customWidth="1"/>
    <col min="12299" max="12544" width="9.140625" style="6"/>
    <col min="12545" max="12545" width="23.28515625" style="6" customWidth="1"/>
    <col min="12546" max="12546" width="74.85546875" style="6" customWidth="1"/>
    <col min="12547" max="12547" width="13.28515625" style="6" customWidth="1"/>
    <col min="12548" max="12548" width="14.7109375" style="6" customWidth="1"/>
    <col min="12549" max="12549" width="11.7109375" style="6" customWidth="1"/>
    <col min="12550" max="12550" width="0" style="6" hidden="1" customWidth="1"/>
    <col min="12551" max="12551" width="12" style="6" customWidth="1"/>
    <col min="12552" max="12552" width="8.42578125" style="6" customWidth="1"/>
    <col min="12553" max="12553" width="13" style="6" customWidth="1"/>
    <col min="12554" max="12554" width="11.5703125" style="6" customWidth="1"/>
    <col min="12555" max="12800" width="9.140625" style="6"/>
    <col min="12801" max="12801" width="23.28515625" style="6" customWidth="1"/>
    <col min="12802" max="12802" width="74.85546875" style="6" customWidth="1"/>
    <col min="12803" max="12803" width="13.28515625" style="6" customWidth="1"/>
    <col min="12804" max="12804" width="14.7109375" style="6" customWidth="1"/>
    <col min="12805" max="12805" width="11.7109375" style="6" customWidth="1"/>
    <col min="12806" max="12806" width="0" style="6" hidden="1" customWidth="1"/>
    <col min="12807" max="12807" width="12" style="6" customWidth="1"/>
    <col min="12808" max="12808" width="8.42578125" style="6" customWidth="1"/>
    <col min="12809" max="12809" width="13" style="6" customWidth="1"/>
    <col min="12810" max="12810" width="11.5703125" style="6" customWidth="1"/>
    <col min="12811" max="13056" width="9.140625" style="6"/>
    <col min="13057" max="13057" width="23.28515625" style="6" customWidth="1"/>
    <col min="13058" max="13058" width="74.85546875" style="6" customWidth="1"/>
    <col min="13059" max="13059" width="13.28515625" style="6" customWidth="1"/>
    <col min="13060" max="13060" width="14.7109375" style="6" customWidth="1"/>
    <col min="13061" max="13061" width="11.7109375" style="6" customWidth="1"/>
    <col min="13062" max="13062" width="0" style="6" hidden="1" customWidth="1"/>
    <col min="13063" max="13063" width="12" style="6" customWidth="1"/>
    <col min="13064" max="13064" width="8.42578125" style="6" customWidth="1"/>
    <col min="13065" max="13065" width="13" style="6" customWidth="1"/>
    <col min="13066" max="13066" width="11.5703125" style="6" customWidth="1"/>
    <col min="13067" max="13312" width="9.140625" style="6"/>
    <col min="13313" max="13313" width="23.28515625" style="6" customWidth="1"/>
    <col min="13314" max="13314" width="74.85546875" style="6" customWidth="1"/>
    <col min="13315" max="13315" width="13.28515625" style="6" customWidth="1"/>
    <col min="13316" max="13316" width="14.7109375" style="6" customWidth="1"/>
    <col min="13317" max="13317" width="11.7109375" style="6" customWidth="1"/>
    <col min="13318" max="13318" width="0" style="6" hidden="1" customWidth="1"/>
    <col min="13319" max="13319" width="12" style="6" customWidth="1"/>
    <col min="13320" max="13320" width="8.42578125" style="6" customWidth="1"/>
    <col min="13321" max="13321" width="13" style="6" customWidth="1"/>
    <col min="13322" max="13322" width="11.5703125" style="6" customWidth="1"/>
    <col min="13323" max="13568" width="9.140625" style="6"/>
    <col min="13569" max="13569" width="23.28515625" style="6" customWidth="1"/>
    <col min="13570" max="13570" width="74.85546875" style="6" customWidth="1"/>
    <col min="13571" max="13571" width="13.28515625" style="6" customWidth="1"/>
    <col min="13572" max="13572" width="14.7109375" style="6" customWidth="1"/>
    <col min="13573" max="13573" width="11.7109375" style="6" customWidth="1"/>
    <col min="13574" max="13574" width="0" style="6" hidden="1" customWidth="1"/>
    <col min="13575" max="13575" width="12" style="6" customWidth="1"/>
    <col min="13576" max="13576" width="8.42578125" style="6" customWidth="1"/>
    <col min="13577" max="13577" width="13" style="6" customWidth="1"/>
    <col min="13578" max="13578" width="11.5703125" style="6" customWidth="1"/>
    <col min="13579" max="13824" width="9.140625" style="6"/>
    <col min="13825" max="13825" width="23.28515625" style="6" customWidth="1"/>
    <col min="13826" max="13826" width="74.85546875" style="6" customWidth="1"/>
    <col min="13827" max="13827" width="13.28515625" style="6" customWidth="1"/>
    <col min="13828" max="13828" width="14.7109375" style="6" customWidth="1"/>
    <col min="13829" max="13829" width="11.7109375" style="6" customWidth="1"/>
    <col min="13830" max="13830" width="0" style="6" hidden="1" customWidth="1"/>
    <col min="13831" max="13831" width="12" style="6" customWidth="1"/>
    <col min="13832" max="13832" width="8.42578125" style="6" customWidth="1"/>
    <col min="13833" max="13833" width="13" style="6" customWidth="1"/>
    <col min="13834" max="13834" width="11.5703125" style="6" customWidth="1"/>
    <col min="13835" max="14080" width="9.140625" style="6"/>
    <col min="14081" max="14081" width="23.28515625" style="6" customWidth="1"/>
    <col min="14082" max="14082" width="74.85546875" style="6" customWidth="1"/>
    <col min="14083" max="14083" width="13.28515625" style="6" customWidth="1"/>
    <col min="14084" max="14084" width="14.7109375" style="6" customWidth="1"/>
    <col min="14085" max="14085" width="11.7109375" style="6" customWidth="1"/>
    <col min="14086" max="14086" width="0" style="6" hidden="1" customWidth="1"/>
    <col min="14087" max="14087" width="12" style="6" customWidth="1"/>
    <col min="14088" max="14088" width="8.42578125" style="6" customWidth="1"/>
    <col min="14089" max="14089" width="13" style="6" customWidth="1"/>
    <col min="14090" max="14090" width="11.5703125" style="6" customWidth="1"/>
    <col min="14091" max="14336" width="9.140625" style="6"/>
    <col min="14337" max="14337" width="23.28515625" style="6" customWidth="1"/>
    <col min="14338" max="14338" width="74.85546875" style="6" customWidth="1"/>
    <col min="14339" max="14339" width="13.28515625" style="6" customWidth="1"/>
    <col min="14340" max="14340" width="14.7109375" style="6" customWidth="1"/>
    <col min="14341" max="14341" width="11.7109375" style="6" customWidth="1"/>
    <col min="14342" max="14342" width="0" style="6" hidden="1" customWidth="1"/>
    <col min="14343" max="14343" width="12" style="6" customWidth="1"/>
    <col min="14344" max="14344" width="8.42578125" style="6" customWidth="1"/>
    <col min="14345" max="14345" width="13" style="6" customWidth="1"/>
    <col min="14346" max="14346" width="11.5703125" style="6" customWidth="1"/>
    <col min="14347" max="14592" width="9.140625" style="6"/>
    <col min="14593" max="14593" width="23.28515625" style="6" customWidth="1"/>
    <col min="14594" max="14594" width="74.85546875" style="6" customWidth="1"/>
    <col min="14595" max="14595" width="13.28515625" style="6" customWidth="1"/>
    <col min="14596" max="14596" width="14.7109375" style="6" customWidth="1"/>
    <col min="14597" max="14597" width="11.7109375" style="6" customWidth="1"/>
    <col min="14598" max="14598" width="0" style="6" hidden="1" customWidth="1"/>
    <col min="14599" max="14599" width="12" style="6" customWidth="1"/>
    <col min="14600" max="14600" width="8.42578125" style="6" customWidth="1"/>
    <col min="14601" max="14601" width="13" style="6" customWidth="1"/>
    <col min="14602" max="14602" width="11.5703125" style="6" customWidth="1"/>
    <col min="14603" max="14848" width="9.140625" style="6"/>
    <col min="14849" max="14849" width="23.28515625" style="6" customWidth="1"/>
    <col min="14850" max="14850" width="74.85546875" style="6" customWidth="1"/>
    <col min="14851" max="14851" width="13.28515625" style="6" customWidth="1"/>
    <col min="14852" max="14852" width="14.7109375" style="6" customWidth="1"/>
    <col min="14853" max="14853" width="11.7109375" style="6" customWidth="1"/>
    <col min="14854" max="14854" width="0" style="6" hidden="1" customWidth="1"/>
    <col min="14855" max="14855" width="12" style="6" customWidth="1"/>
    <col min="14856" max="14856" width="8.42578125" style="6" customWidth="1"/>
    <col min="14857" max="14857" width="13" style="6" customWidth="1"/>
    <col min="14858" max="14858" width="11.5703125" style="6" customWidth="1"/>
    <col min="14859" max="15104" width="9.140625" style="6"/>
    <col min="15105" max="15105" width="23.28515625" style="6" customWidth="1"/>
    <col min="15106" max="15106" width="74.85546875" style="6" customWidth="1"/>
    <col min="15107" max="15107" width="13.28515625" style="6" customWidth="1"/>
    <col min="15108" max="15108" width="14.7109375" style="6" customWidth="1"/>
    <col min="15109" max="15109" width="11.7109375" style="6" customWidth="1"/>
    <col min="15110" max="15110" width="0" style="6" hidden="1" customWidth="1"/>
    <col min="15111" max="15111" width="12" style="6" customWidth="1"/>
    <col min="15112" max="15112" width="8.42578125" style="6" customWidth="1"/>
    <col min="15113" max="15113" width="13" style="6" customWidth="1"/>
    <col min="15114" max="15114" width="11.5703125" style="6" customWidth="1"/>
    <col min="15115" max="15360" width="9.140625" style="6"/>
    <col min="15361" max="15361" width="23.28515625" style="6" customWidth="1"/>
    <col min="15362" max="15362" width="74.85546875" style="6" customWidth="1"/>
    <col min="15363" max="15363" width="13.28515625" style="6" customWidth="1"/>
    <col min="15364" max="15364" width="14.7109375" style="6" customWidth="1"/>
    <col min="15365" max="15365" width="11.7109375" style="6" customWidth="1"/>
    <col min="15366" max="15366" width="0" style="6" hidden="1" customWidth="1"/>
    <col min="15367" max="15367" width="12" style="6" customWidth="1"/>
    <col min="15368" max="15368" width="8.42578125" style="6" customWidth="1"/>
    <col min="15369" max="15369" width="13" style="6" customWidth="1"/>
    <col min="15370" max="15370" width="11.5703125" style="6" customWidth="1"/>
    <col min="15371" max="15616" width="9.140625" style="6"/>
    <col min="15617" max="15617" width="23.28515625" style="6" customWidth="1"/>
    <col min="15618" max="15618" width="74.85546875" style="6" customWidth="1"/>
    <col min="15619" max="15619" width="13.28515625" style="6" customWidth="1"/>
    <col min="15620" max="15620" width="14.7109375" style="6" customWidth="1"/>
    <col min="15621" max="15621" width="11.7109375" style="6" customWidth="1"/>
    <col min="15622" max="15622" width="0" style="6" hidden="1" customWidth="1"/>
    <col min="15623" max="15623" width="12" style="6" customWidth="1"/>
    <col min="15624" max="15624" width="8.42578125" style="6" customWidth="1"/>
    <col min="15625" max="15625" width="13" style="6" customWidth="1"/>
    <col min="15626" max="15626" width="11.5703125" style="6" customWidth="1"/>
    <col min="15627" max="15872" width="9.140625" style="6"/>
    <col min="15873" max="15873" width="23.28515625" style="6" customWidth="1"/>
    <col min="15874" max="15874" width="74.85546875" style="6" customWidth="1"/>
    <col min="15875" max="15875" width="13.28515625" style="6" customWidth="1"/>
    <col min="15876" max="15876" width="14.7109375" style="6" customWidth="1"/>
    <col min="15877" max="15877" width="11.7109375" style="6" customWidth="1"/>
    <col min="15878" max="15878" width="0" style="6" hidden="1" customWidth="1"/>
    <col min="15879" max="15879" width="12" style="6" customWidth="1"/>
    <col min="15880" max="15880" width="8.42578125" style="6" customWidth="1"/>
    <col min="15881" max="15881" width="13" style="6" customWidth="1"/>
    <col min="15882" max="15882" width="11.5703125" style="6" customWidth="1"/>
    <col min="15883" max="16128" width="9.140625" style="6"/>
    <col min="16129" max="16129" width="23.28515625" style="6" customWidth="1"/>
    <col min="16130" max="16130" width="74.85546875" style="6" customWidth="1"/>
    <col min="16131" max="16131" width="13.28515625" style="6" customWidth="1"/>
    <col min="16132" max="16132" width="14.7109375" style="6" customWidth="1"/>
    <col min="16133" max="16133" width="11.7109375" style="6" customWidth="1"/>
    <col min="16134" max="16134" width="0" style="6" hidden="1" customWidth="1"/>
    <col min="16135" max="16135" width="12" style="6" customWidth="1"/>
    <col min="16136" max="16136" width="8.42578125" style="6" customWidth="1"/>
    <col min="16137" max="16137" width="13" style="6" customWidth="1"/>
    <col min="16138" max="16138" width="11.5703125" style="6" customWidth="1"/>
    <col min="16139" max="16384" width="9.140625" style="6"/>
  </cols>
  <sheetData>
    <row r="1" spans="1:9" ht="11.25" customHeight="1" x14ac:dyDescent="0.2">
      <c r="A1" s="1"/>
      <c r="B1" s="2" t="s">
        <v>0</v>
      </c>
      <c r="C1" s="3"/>
      <c r="D1" s="3"/>
    </row>
    <row r="2" spans="1:9" ht="11.25" customHeight="1" x14ac:dyDescent="0.2">
      <c r="A2" s="1"/>
      <c r="B2" s="2" t="s">
        <v>1</v>
      </c>
      <c r="C2" s="3"/>
      <c r="D2" s="3"/>
    </row>
    <row r="3" spans="1:9" ht="11.25" customHeight="1" x14ac:dyDescent="0.2">
      <c r="A3" s="1"/>
      <c r="B3" s="2" t="s">
        <v>2</v>
      </c>
      <c r="C3" s="3"/>
      <c r="D3" s="3"/>
      <c r="E3" s="7"/>
      <c r="G3" s="8"/>
    </row>
    <row r="4" spans="1:9" ht="11.25" customHeight="1" thickBot="1" x14ac:dyDescent="0.25">
      <c r="A4" s="1"/>
      <c r="B4" s="2" t="s">
        <v>273</v>
      </c>
      <c r="C4" s="3"/>
      <c r="D4" s="3"/>
      <c r="H4" s="9"/>
      <c r="I4" s="9"/>
    </row>
    <row r="5" spans="1:9" s="15" customFormat="1" ht="11.25" customHeight="1" thickBot="1" x14ac:dyDescent="0.25">
      <c r="A5" s="10" t="s">
        <v>3</v>
      </c>
      <c r="B5" s="11"/>
      <c r="C5" s="12" t="s">
        <v>4</v>
      </c>
      <c r="D5" s="12" t="s">
        <v>5</v>
      </c>
      <c r="E5" s="13" t="s">
        <v>6</v>
      </c>
      <c r="F5" s="14"/>
      <c r="G5" s="12" t="s">
        <v>6</v>
      </c>
      <c r="H5" s="224" t="s">
        <v>7</v>
      </c>
      <c r="I5" s="225"/>
    </row>
    <row r="6" spans="1:9" s="15" customFormat="1" ht="11.25" customHeight="1" x14ac:dyDescent="0.2">
      <c r="A6" s="16" t="s">
        <v>8</v>
      </c>
      <c r="B6" s="16" t="s">
        <v>9</v>
      </c>
      <c r="C6" s="17" t="s">
        <v>10</v>
      </c>
      <c r="D6" s="17" t="s">
        <v>10</v>
      </c>
      <c r="E6" s="18" t="s">
        <v>274</v>
      </c>
      <c r="F6" s="18" t="s">
        <v>11</v>
      </c>
      <c r="G6" s="19" t="s">
        <v>274</v>
      </c>
      <c r="H6" s="10" t="s">
        <v>12</v>
      </c>
      <c r="I6" s="11" t="s">
        <v>13</v>
      </c>
    </row>
    <row r="7" spans="1:9" ht="11.25" customHeight="1" thickBot="1" x14ac:dyDescent="0.25">
      <c r="A7" s="16" t="s">
        <v>14</v>
      </c>
      <c r="B7" s="20"/>
      <c r="C7" s="17" t="s">
        <v>15</v>
      </c>
      <c r="D7" s="17" t="s">
        <v>15</v>
      </c>
      <c r="E7" s="21">
        <v>2019</v>
      </c>
      <c r="G7" s="17">
        <v>2018</v>
      </c>
      <c r="H7" s="22"/>
      <c r="I7" s="22"/>
    </row>
    <row r="8" spans="1:9" s="28" customFormat="1" ht="11.25" customHeight="1" thickBot="1" x14ac:dyDescent="0.25">
      <c r="A8" s="23" t="s">
        <v>16</v>
      </c>
      <c r="B8" s="24" t="s">
        <v>17</v>
      </c>
      <c r="C8" s="25">
        <f>C9+C15+C26+C52+C64+C85+C38+C60</f>
        <v>73262.275999999998</v>
      </c>
      <c r="D8" s="25">
        <f>D9+D15+D26+D52+D64+D85+D38+D60</f>
        <v>87169.410030000014</v>
      </c>
      <c r="E8" s="25">
        <f>E9+E15+E26+E52+E64+E85+E38+E60</f>
        <v>76853.06819999998</v>
      </c>
      <c r="F8" s="26" t="e">
        <f>F9+F15+F26+F52+F64+F85+F39+#REF!+F60</f>
        <v>#REF!</v>
      </c>
      <c r="G8" s="25">
        <f>G9+G15+G26+G52+G64+G85+G38+G60+G14+G37+G59</f>
        <v>73550.423890000005</v>
      </c>
      <c r="H8" s="26">
        <f t="shared" ref="H8:H13" si="0">E8/D8*100</f>
        <v>88.165181080783285</v>
      </c>
      <c r="I8" s="27">
        <f t="shared" ref="I8:I13" si="1">E8-D8</f>
        <v>-10316.341830000034</v>
      </c>
    </row>
    <row r="9" spans="1:9" s="32" customFormat="1" ht="15" customHeight="1" thickBot="1" x14ac:dyDescent="0.25">
      <c r="A9" s="29" t="s">
        <v>18</v>
      </c>
      <c r="B9" s="30" t="s">
        <v>19</v>
      </c>
      <c r="C9" s="25">
        <f>C10</f>
        <v>47835.6</v>
      </c>
      <c r="D9" s="25">
        <f>D10</f>
        <v>51518.782029999995</v>
      </c>
      <c r="E9" s="25">
        <f>E10</f>
        <v>43153.172720000002</v>
      </c>
      <c r="F9" s="31">
        <f>F10</f>
        <v>0</v>
      </c>
      <c r="G9" s="25">
        <f>G10</f>
        <v>43171.319659999994</v>
      </c>
      <c r="H9" s="26">
        <f t="shared" si="0"/>
        <v>83.762020412034204</v>
      </c>
      <c r="I9" s="27">
        <f t="shared" si="1"/>
        <v>-8365.6093099999925</v>
      </c>
    </row>
    <row r="10" spans="1:9" ht="11.25" customHeight="1" x14ac:dyDescent="0.2">
      <c r="A10" s="33" t="s">
        <v>20</v>
      </c>
      <c r="B10" s="172" t="s">
        <v>21</v>
      </c>
      <c r="C10" s="174">
        <f>C11+C12+C13</f>
        <v>47835.6</v>
      </c>
      <c r="D10" s="174">
        <f>D11+D12+D13</f>
        <v>51518.782029999995</v>
      </c>
      <c r="E10" s="174">
        <f>E11+E12+E13</f>
        <v>43153.172720000002</v>
      </c>
      <c r="F10" s="176">
        <f>F11+F12+F13</f>
        <v>0</v>
      </c>
      <c r="G10" s="174">
        <f>G11+G12+G13</f>
        <v>43171.319659999994</v>
      </c>
      <c r="H10" s="176">
        <f t="shared" si="0"/>
        <v>83.762020412034204</v>
      </c>
      <c r="I10" s="176">
        <f t="shared" si="1"/>
        <v>-8365.6093099999925</v>
      </c>
    </row>
    <row r="11" spans="1:9" ht="26.25" customHeight="1" x14ac:dyDescent="0.2">
      <c r="A11" s="34" t="s">
        <v>22</v>
      </c>
      <c r="B11" s="35" t="s">
        <v>23</v>
      </c>
      <c r="C11" s="177">
        <v>47664.6</v>
      </c>
      <c r="D11" s="177">
        <v>51225</v>
      </c>
      <c r="E11" s="179">
        <v>42831.287850000001</v>
      </c>
      <c r="F11" s="179"/>
      <c r="G11" s="177">
        <v>42856.509279999998</v>
      </c>
      <c r="H11" s="176">
        <f t="shared" si="0"/>
        <v>83.614031918008791</v>
      </c>
      <c r="I11" s="179">
        <f t="shared" si="1"/>
        <v>-8393.7121499999994</v>
      </c>
    </row>
    <row r="12" spans="1:9" ht="48" customHeight="1" x14ac:dyDescent="0.2">
      <c r="A12" s="34" t="s">
        <v>24</v>
      </c>
      <c r="B12" s="36" t="s">
        <v>25</v>
      </c>
      <c r="C12" s="177">
        <v>50</v>
      </c>
      <c r="D12" s="177">
        <v>170.08203</v>
      </c>
      <c r="E12" s="179">
        <v>169.71116000000001</v>
      </c>
      <c r="F12" s="179"/>
      <c r="G12" s="177">
        <v>185.41363999999999</v>
      </c>
      <c r="H12" s="176">
        <f t="shared" si="0"/>
        <v>99.781946393748939</v>
      </c>
      <c r="I12" s="179">
        <f t="shared" si="1"/>
        <v>-0.37086999999999648</v>
      </c>
    </row>
    <row r="13" spans="1:9" ht="24" customHeight="1" thickBot="1" x14ac:dyDescent="0.25">
      <c r="A13" s="37" t="s">
        <v>26</v>
      </c>
      <c r="B13" s="38" t="s">
        <v>27</v>
      </c>
      <c r="C13" s="177">
        <v>121</v>
      </c>
      <c r="D13" s="177">
        <v>123.7</v>
      </c>
      <c r="E13" s="179">
        <v>152.17371</v>
      </c>
      <c r="F13" s="179"/>
      <c r="G13" s="177">
        <v>129.39673999999999</v>
      </c>
      <c r="H13" s="176">
        <f t="shared" si="0"/>
        <v>123.01835893290219</v>
      </c>
      <c r="I13" s="179">
        <f t="shared" si="1"/>
        <v>28.473709999999997</v>
      </c>
    </row>
    <row r="14" spans="1:9" ht="15" hidden="1" customHeight="1" x14ac:dyDescent="0.2">
      <c r="A14" s="39" t="s">
        <v>28</v>
      </c>
      <c r="B14" s="40" t="s">
        <v>29</v>
      </c>
      <c r="C14" s="41"/>
      <c r="D14" s="41"/>
      <c r="E14" s="42"/>
      <c r="F14" s="43"/>
      <c r="G14" s="44"/>
      <c r="H14" s="45">
        <v>0</v>
      </c>
      <c r="I14" s="42">
        <f>E14-C14</f>
        <v>0</v>
      </c>
    </row>
    <row r="15" spans="1:9" s="50" customFormat="1" ht="11.25" customHeight="1" thickBot="1" x14ac:dyDescent="0.25">
      <c r="A15" s="46" t="s">
        <v>30</v>
      </c>
      <c r="B15" s="30" t="s">
        <v>31</v>
      </c>
      <c r="C15" s="25">
        <f>C16+C20+C23+C24+C25+C19</f>
        <v>17548.5</v>
      </c>
      <c r="D15" s="25">
        <f>D16+D23+D24+D25+D19+D20</f>
        <v>22543.5</v>
      </c>
      <c r="E15" s="25">
        <f>E16+E23+E24+E25+E20+E22</f>
        <v>19890.113619999996</v>
      </c>
      <c r="F15" s="47">
        <f>F16+F21+F23+F24</f>
        <v>0</v>
      </c>
      <c r="G15" s="25">
        <f>G16+G20+G23+G24+G25</f>
        <v>11649.7904</v>
      </c>
      <c r="H15" s="48">
        <f>E15/D15*100</f>
        <v>88.229927118681644</v>
      </c>
      <c r="I15" s="49">
        <f t="shared" ref="I15:I20" si="2">E15-D15</f>
        <v>-2653.3863800000036</v>
      </c>
    </row>
    <row r="16" spans="1:9" s="50" customFormat="1" ht="11.25" customHeight="1" x14ac:dyDescent="0.2">
      <c r="A16" s="33" t="s">
        <v>32</v>
      </c>
      <c r="B16" s="184" t="s">
        <v>33</v>
      </c>
      <c r="C16" s="174">
        <f>C17+C18</f>
        <v>13821</v>
      </c>
      <c r="D16" s="174">
        <f>D17+D18</f>
        <v>17816</v>
      </c>
      <c r="E16" s="174">
        <f>E17+E18+E19</f>
        <v>16292.03903</v>
      </c>
      <c r="F16" s="176">
        <f>F17+F18</f>
        <v>0</v>
      </c>
      <c r="G16" s="174">
        <f>G17+G18+G19</f>
        <v>8289.7501999999986</v>
      </c>
      <c r="H16" s="51">
        <f>E16/D16*100</f>
        <v>91.446110406376292</v>
      </c>
      <c r="I16" s="52">
        <f t="shared" si="2"/>
        <v>-1523.9609700000001</v>
      </c>
    </row>
    <row r="17" spans="1:9" s="50" customFormat="1" ht="15.75" customHeight="1" x14ac:dyDescent="0.2">
      <c r="A17" s="53" t="s">
        <v>34</v>
      </c>
      <c r="B17" s="182" t="s">
        <v>35</v>
      </c>
      <c r="C17" s="54">
        <v>7308</v>
      </c>
      <c r="D17" s="54">
        <v>11058</v>
      </c>
      <c r="E17" s="179">
        <v>10941.79963</v>
      </c>
      <c r="F17" s="55"/>
      <c r="G17" s="177">
        <v>4235.6477299999997</v>
      </c>
      <c r="H17" s="179">
        <f t="shared" ref="H17:H24" si="3">E17/D17*100</f>
        <v>98.949173720383428</v>
      </c>
      <c r="I17" s="179">
        <f t="shared" si="2"/>
        <v>-116.20037000000048</v>
      </c>
    </row>
    <row r="18" spans="1:9" ht="26.25" customHeight="1" x14ac:dyDescent="0.2">
      <c r="A18" s="56" t="s">
        <v>36</v>
      </c>
      <c r="B18" s="182" t="s">
        <v>37</v>
      </c>
      <c r="C18" s="54">
        <v>6513</v>
      </c>
      <c r="D18" s="54">
        <v>6758</v>
      </c>
      <c r="E18" s="179">
        <v>5355.3570300000001</v>
      </c>
      <c r="F18" s="179"/>
      <c r="G18" s="177">
        <v>4048.7044700000001</v>
      </c>
      <c r="H18" s="179">
        <f t="shared" si="3"/>
        <v>79.244703018644572</v>
      </c>
      <c r="I18" s="179">
        <f t="shared" si="2"/>
        <v>-1402.6429699999999</v>
      </c>
    </row>
    <row r="19" spans="1:9" ht="12.75" customHeight="1" x14ac:dyDescent="0.2">
      <c r="A19" s="53" t="s">
        <v>38</v>
      </c>
      <c r="B19" s="182" t="s">
        <v>39</v>
      </c>
      <c r="C19" s="54"/>
      <c r="D19" s="54"/>
      <c r="E19" s="179">
        <v>-5.1176300000000001</v>
      </c>
      <c r="F19" s="179"/>
      <c r="G19" s="177">
        <v>5.3979999999999997</v>
      </c>
      <c r="H19" s="179" t="e">
        <f t="shared" si="3"/>
        <v>#DIV/0!</v>
      </c>
      <c r="I19" s="179">
        <f t="shared" si="2"/>
        <v>-5.1176300000000001</v>
      </c>
    </row>
    <row r="20" spans="1:9" ht="11.25" customHeight="1" x14ac:dyDescent="0.2">
      <c r="A20" s="189" t="s">
        <v>40</v>
      </c>
      <c r="B20" s="226" t="s">
        <v>41</v>
      </c>
      <c r="C20" s="193">
        <v>1323</v>
      </c>
      <c r="D20" s="193">
        <v>1323</v>
      </c>
      <c r="E20" s="195">
        <v>1186.7808299999999</v>
      </c>
      <c r="F20" s="179"/>
      <c r="G20" s="197">
        <v>875.32156999999995</v>
      </c>
      <c r="H20" s="195">
        <f t="shared" si="3"/>
        <v>89.703766439909288</v>
      </c>
      <c r="I20" s="195">
        <f t="shared" si="2"/>
        <v>-136.21917000000008</v>
      </c>
    </row>
    <row r="21" spans="1:9" ht="2.25" customHeight="1" x14ac:dyDescent="0.2">
      <c r="A21" s="190"/>
      <c r="B21" s="227"/>
      <c r="C21" s="194"/>
      <c r="D21" s="194"/>
      <c r="E21" s="196"/>
      <c r="F21" s="179"/>
      <c r="G21" s="197"/>
      <c r="H21" s="228"/>
      <c r="I21" s="196"/>
    </row>
    <row r="22" spans="1:9" ht="12" customHeight="1" x14ac:dyDescent="0.2">
      <c r="A22" s="170" t="s">
        <v>42</v>
      </c>
      <c r="B22" s="57" t="s">
        <v>43</v>
      </c>
      <c r="C22" s="174"/>
      <c r="D22" s="174"/>
      <c r="E22" s="176">
        <v>2.0000000000000002E-5</v>
      </c>
      <c r="F22" s="179"/>
      <c r="G22" s="177"/>
      <c r="H22" s="178"/>
      <c r="I22" s="176"/>
    </row>
    <row r="23" spans="1:9" ht="11.25" customHeight="1" x14ac:dyDescent="0.2">
      <c r="A23" s="58" t="s">
        <v>44</v>
      </c>
      <c r="B23" s="59" t="s">
        <v>45</v>
      </c>
      <c r="C23" s="177">
        <v>1578.5</v>
      </c>
      <c r="D23" s="177">
        <v>2578.5</v>
      </c>
      <c r="E23" s="179">
        <v>2032.9009799999999</v>
      </c>
      <c r="F23" s="179"/>
      <c r="G23" s="177">
        <v>1951.12058</v>
      </c>
      <c r="H23" s="179">
        <f t="shared" si="3"/>
        <v>78.840449098312973</v>
      </c>
      <c r="I23" s="179">
        <f>E23-D23</f>
        <v>-545.59902000000011</v>
      </c>
    </row>
    <row r="24" spans="1:9" ht="11.25" customHeight="1" x14ac:dyDescent="0.2">
      <c r="A24" s="33" t="s">
        <v>46</v>
      </c>
      <c r="B24" s="171" t="s">
        <v>47</v>
      </c>
      <c r="C24" s="173">
        <v>826</v>
      </c>
      <c r="D24" s="173">
        <v>826</v>
      </c>
      <c r="E24" s="175">
        <v>378.39276000000001</v>
      </c>
      <c r="F24" s="175"/>
      <c r="G24" s="173">
        <v>533.59804999999994</v>
      </c>
      <c r="H24" s="179">
        <f t="shared" si="3"/>
        <v>45.810261501210654</v>
      </c>
      <c r="I24" s="175">
        <f>E24-D24</f>
        <v>-447.60723999999999</v>
      </c>
    </row>
    <row r="25" spans="1:9" ht="11.25" customHeight="1" thickBot="1" x14ac:dyDescent="0.25">
      <c r="A25" s="60" t="s">
        <v>48</v>
      </c>
      <c r="B25" s="171" t="s">
        <v>49</v>
      </c>
      <c r="C25" s="173"/>
      <c r="D25" s="173"/>
      <c r="E25" s="175"/>
      <c r="F25" s="61"/>
      <c r="G25" s="173"/>
      <c r="H25" s="51"/>
      <c r="I25" s="175">
        <f>E25-D25</f>
        <v>0</v>
      </c>
    </row>
    <row r="26" spans="1:9" ht="11.25" customHeight="1" thickBot="1" x14ac:dyDescent="0.25">
      <c r="A26" s="62" t="s">
        <v>50</v>
      </c>
      <c r="B26" s="30" t="s">
        <v>51</v>
      </c>
      <c r="C26" s="25">
        <f>C27+C30+C36</f>
        <v>1240</v>
      </c>
      <c r="D26" s="25">
        <f>D27+D30+D36+D31</f>
        <v>3130</v>
      </c>
      <c r="E26" s="25">
        <f>E27+E30+E36+E31</f>
        <v>2437.5410000000002</v>
      </c>
      <c r="F26" s="26">
        <f>F27+F30+F31</f>
        <v>0</v>
      </c>
      <c r="G26" s="26">
        <f>G27+G30+G31</f>
        <v>2481.66365</v>
      </c>
      <c r="H26" s="26">
        <f>E26/D26*100</f>
        <v>77.87670926517572</v>
      </c>
      <c r="I26" s="26">
        <f>E26-D26</f>
        <v>-692.45899999999983</v>
      </c>
    </row>
    <row r="27" spans="1:9" ht="11.25" customHeight="1" x14ac:dyDescent="0.2">
      <c r="A27" s="222" t="s">
        <v>52</v>
      </c>
      <c r="B27" s="63" t="s">
        <v>53</v>
      </c>
      <c r="C27" s="223">
        <f>C29</f>
        <v>1240</v>
      </c>
      <c r="D27" s="223">
        <f>D29</f>
        <v>1240</v>
      </c>
      <c r="E27" s="223">
        <f>E29</f>
        <v>1303.1467299999999</v>
      </c>
      <c r="F27" s="176"/>
      <c r="G27" s="194">
        <f>G29</f>
        <v>1065.8001999999999</v>
      </c>
      <c r="H27" s="196">
        <f>E27/D27*100</f>
        <v>105.09247822580645</v>
      </c>
      <c r="I27" s="196">
        <f>E27-D27</f>
        <v>63.146729999999934</v>
      </c>
    </row>
    <row r="28" spans="1:9" ht="11.25" customHeight="1" x14ac:dyDescent="0.2">
      <c r="A28" s="190"/>
      <c r="B28" s="172" t="s">
        <v>54</v>
      </c>
      <c r="C28" s="194"/>
      <c r="D28" s="194"/>
      <c r="E28" s="194"/>
      <c r="F28" s="179">
        <f>F29</f>
        <v>0</v>
      </c>
      <c r="G28" s="197"/>
      <c r="H28" s="186"/>
      <c r="I28" s="186"/>
    </row>
    <row r="29" spans="1:9" ht="11.25" customHeight="1" x14ac:dyDescent="0.2">
      <c r="A29" s="53" t="s">
        <v>55</v>
      </c>
      <c r="B29" s="64" t="s">
        <v>56</v>
      </c>
      <c r="C29" s="177">
        <v>1240</v>
      </c>
      <c r="D29" s="177">
        <v>1240</v>
      </c>
      <c r="E29" s="179">
        <v>1303.1467299999999</v>
      </c>
      <c r="F29" s="179"/>
      <c r="G29" s="177">
        <v>1065.8001999999999</v>
      </c>
      <c r="H29" s="179">
        <f t="shared" ref="H29:H35" si="4">E29/D29*100</f>
        <v>105.09247822580645</v>
      </c>
      <c r="I29" s="179">
        <f t="shared" ref="I29:I37" si="5">E29-D29</f>
        <v>63.146729999999934</v>
      </c>
    </row>
    <row r="30" spans="1:9" ht="11.25" customHeight="1" x14ac:dyDescent="0.2">
      <c r="A30" s="65" t="s">
        <v>57</v>
      </c>
      <c r="B30" s="64" t="s">
        <v>58</v>
      </c>
      <c r="C30" s="177">
        <v>0</v>
      </c>
      <c r="D30" s="177">
        <v>69</v>
      </c>
      <c r="E30" s="179">
        <v>63</v>
      </c>
      <c r="F30" s="179"/>
      <c r="G30" s="177">
        <v>72.150000000000006</v>
      </c>
      <c r="H30" s="179">
        <f t="shared" si="4"/>
        <v>91.304347826086953</v>
      </c>
      <c r="I30" s="179">
        <f t="shared" si="5"/>
        <v>-6</v>
      </c>
    </row>
    <row r="31" spans="1:9" ht="24.75" customHeight="1" x14ac:dyDescent="0.2">
      <c r="A31" s="66" t="s">
        <v>59</v>
      </c>
      <c r="B31" s="182" t="s">
        <v>60</v>
      </c>
      <c r="C31" s="177">
        <f>C32+C33+C34+C35</f>
        <v>1530</v>
      </c>
      <c r="D31" s="177">
        <f>D32+D33+D34+D35</f>
        <v>1821</v>
      </c>
      <c r="E31" s="177">
        <f>E32+E33+E34+E35</f>
        <v>1071.39427</v>
      </c>
      <c r="F31" s="177">
        <f t="shared" ref="F31" si="6">F32+F33+F34+F35</f>
        <v>0</v>
      </c>
      <c r="G31" s="177">
        <f>G32+G33+G34+G35</f>
        <v>1343.71345</v>
      </c>
      <c r="H31" s="179">
        <f t="shared" si="4"/>
        <v>58.835489840746845</v>
      </c>
      <c r="I31" s="179">
        <f t="shared" si="5"/>
        <v>-749.60572999999999</v>
      </c>
    </row>
    <row r="32" spans="1:9" ht="11.25" customHeight="1" x14ac:dyDescent="0.2">
      <c r="A32" s="53" t="s">
        <v>61</v>
      </c>
      <c r="B32" s="64" t="s">
        <v>62</v>
      </c>
      <c r="C32" s="177">
        <v>30</v>
      </c>
      <c r="D32" s="177">
        <v>30</v>
      </c>
      <c r="E32" s="179"/>
      <c r="F32" s="179"/>
      <c r="G32" s="177">
        <v>9.52</v>
      </c>
      <c r="H32" s="179">
        <f t="shared" si="4"/>
        <v>0</v>
      </c>
      <c r="I32" s="179">
        <f t="shared" si="5"/>
        <v>-30</v>
      </c>
    </row>
    <row r="33" spans="1:9" ht="11.25" customHeight="1" x14ac:dyDescent="0.2">
      <c r="A33" s="53" t="s">
        <v>63</v>
      </c>
      <c r="B33" s="64" t="s">
        <v>64</v>
      </c>
      <c r="C33" s="177">
        <v>1000</v>
      </c>
      <c r="D33" s="177">
        <v>1000</v>
      </c>
      <c r="E33" s="179">
        <v>525.39427000000001</v>
      </c>
      <c r="F33" s="179"/>
      <c r="G33" s="177">
        <v>915.39345000000003</v>
      </c>
      <c r="H33" s="179">
        <f t="shared" si="4"/>
        <v>52.539427000000003</v>
      </c>
      <c r="I33" s="179">
        <f t="shared" si="5"/>
        <v>-474.60572999999999</v>
      </c>
    </row>
    <row r="34" spans="1:9" ht="11.25" customHeight="1" x14ac:dyDescent="0.2">
      <c r="A34" s="53" t="s">
        <v>65</v>
      </c>
      <c r="B34" s="64" t="s">
        <v>66</v>
      </c>
      <c r="C34" s="177">
        <v>150</v>
      </c>
      <c r="D34" s="177">
        <v>150</v>
      </c>
      <c r="E34" s="179">
        <v>81</v>
      </c>
      <c r="F34" s="179"/>
      <c r="G34" s="177">
        <v>130.80000000000001</v>
      </c>
      <c r="H34" s="179">
        <f t="shared" si="4"/>
        <v>54</v>
      </c>
      <c r="I34" s="179">
        <f t="shared" si="5"/>
        <v>-69</v>
      </c>
    </row>
    <row r="35" spans="1:9" ht="48.75" customHeight="1" x14ac:dyDescent="0.2">
      <c r="A35" s="56" t="s">
        <v>67</v>
      </c>
      <c r="B35" s="182" t="s">
        <v>68</v>
      </c>
      <c r="C35" s="177">
        <v>350</v>
      </c>
      <c r="D35" s="177">
        <v>641</v>
      </c>
      <c r="E35" s="179">
        <v>465</v>
      </c>
      <c r="F35" s="179"/>
      <c r="G35" s="177">
        <v>288</v>
      </c>
      <c r="H35" s="179">
        <f t="shared" si="4"/>
        <v>72.542901716068641</v>
      </c>
      <c r="I35" s="179">
        <f t="shared" si="5"/>
        <v>-176</v>
      </c>
    </row>
    <row r="36" spans="1:9" ht="11.25" customHeight="1" x14ac:dyDescent="0.2">
      <c r="A36" s="53" t="s">
        <v>59</v>
      </c>
      <c r="B36" s="64" t="s">
        <v>66</v>
      </c>
      <c r="C36" s="177"/>
      <c r="D36" s="177"/>
      <c r="E36" s="179"/>
      <c r="F36" s="179"/>
      <c r="G36" s="177"/>
      <c r="H36" s="179">
        <v>0</v>
      </c>
      <c r="I36" s="179">
        <f t="shared" si="5"/>
        <v>0</v>
      </c>
    </row>
    <row r="37" spans="1:9" ht="11.25" customHeight="1" thickBot="1" x14ac:dyDescent="0.25">
      <c r="A37" s="67" t="s">
        <v>69</v>
      </c>
      <c r="B37" s="171" t="s">
        <v>70</v>
      </c>
      <c r="C37" s="173"/>
      <c r="D37" s="173"/>
      <c r="E37" s="175"/>
      <c r="F37" s="175"/>
      <c r="G37" s="68"/>
      <c r="H37" s="175">
        <v>0</v>
      </c>
      <c r="I37" s="175">
        <f t="shared" si="5"/>
        <v>0</v>
      </c>
    </row>
    <row r="38" spans="1:9" ht="11.25" customHeight="1" x14ac:dyDescent="0.2">
      <c r="A38" s="212" t="s">
        <v>71</v>
      </c>
      <c r="B38" s="214" t="s">
        <v>72</v>
      </c>
      <c r="C38" s="216">
        <f>C40+C50</f>
        <v>5219.7000000000007</v>
      </c>
      <c r="D38" s="216">
        <f>D40+D50</f>
        <v>5237.3500000000004</v>
      </c>
      <c r="E38" s="216">
        <f>E40+E50</f>
        <v>7975.140449999999</v>
      </c>
      <c r="F38" s="69"/>
      <c r="G38" s="216">
        <f>G42+G44+G46+G50</f>
        <v>4811.6397200000001</v>
      </c>
      <c r="H38" s="218">
        <f>E38/D38*100</f>
        <v>152.27434580465308</v>
      </c>
      <c r="I38" s="220">
        <f>E39-D38</f>
        <v>-5237.3500000000004</v>
      </c>
    </row>
    <row r="39" spans="1:9" ht="11.25" customHeight="1" thickBot="1" x14ac:dyDescent="0.25">
      <c r="A39" s="213"/>
      <c r="B39" s="215"/>
      <c r="C39" s="217"/>
      <c r="D39" s="217"/>
      <c r="E39" s="217"/>
      <c r="F39" s="70" t="e">
        <f>F43+F44+#REF!</f>
        <v>#REF!</v>
      </c>
      <c r="G39" s="217"/>
      <c r="H39" s="219"/>
      <c r="I39" s="221"/>
    </row>
    <row r="40" spans="1:9" ht="45" customHeight="1" x14ac:dyDescent="0.2">
      <c r="A40" s="71" t="s">
        <v>73</v>
      </c>
      <c r="B40" s="72" t="s">
        <v>74</v>
      </c>
      <c r="C40" s="174">
        <f>C41+C44+C46</f>
        <v>5016.6000000000004</v>
      </c>
      <c r="D40" s="174">
        <f>D41+D44+D46</f>
        <v>5016.6000000000004</v>
      </c>
      <c r="E40" s="174">
        <f>E41+E44+E46</f>
        <v>7738.1406699999989</v>
      </c>
      <c r="F40" s="73"/>
      <c r="G40" s="174">
        <f>G41+G44+G46</f>
        <v>4704.2947899999999</v>
      </c>
      <c r="H40" s="179">
        <f>E40/D40*100</f>
        <v>154.25070107243948</v>
      </c>
      <c r="I40" s="176">
        <f>E40-D40</f>
        <v>2721.5406699999985</v>
      </c>
    </row>
    <row r="41" spans="1:9" ht="26.25" customHeight="1" x14ac:dyDescent="0.2">
      <c r="A41" s="74" t="s">
        <v>75</v>
      </c>
      <c r="B41" s="183" t="s">
        <v>76</v>
      </c>
      <c r="C41" s="177">
        <f>C42</f>
        <v>4305.6000000000004</v>
      </c>
      <c r="D41" s="177">
        <f>D42</f>
        <v>4305.6000000000004</v>
      </c>
      <c r="E41" s="179">
        <f>E42</f>
        <v>7379.8346199999996</v>
      </c>
      <c r="F41" s="55"/>
      <c r="G41" s="177">
        <f>G42</f>
        <v>4401.2825899999998</v>
      </c>
      <c r="H41" s="179">
        <f>E41/D41*100</f>
        <v>171.400841230026</v>
      </c>
      <c r="I41" s="179">
        <f>E41-D41</f>
        <v>3074.2346199999993</v>
      </c>
    </row>
    <row r="42" spans="1:9" ht="11.25" customHeight="1" x14ac:dyDescent="0.2">
      <c r="A42" s="204" t="s">
        <v>77</v>
      </c>
      <c r="B42" s="211" t="s">
        <v>76</v>
      </c>
      <c r="C42" s="193">
        <v>4305.6000000000004</v>
      </c>
      <c r="D42" s="193">
        <v>4305.6000000000004</v>
      </c>
      <c r="E42" s="195">
        <v>7379.8346199999996</v>
      </c>
      <c r="F42" s="179"/>
      <c r="G42" s="200">
        <v>4401.2825899999998</v>
      </c>
      <c r="H42" s="186">
        <f>E42/D42*100</f>
        <v>171.400841230026</v>
      </c>
      <c r="I42" s="209">
        <f>E42-D42</f>
        <v>3074.2346199999993</v>
      </c>
    </row>
    <row r="43" spans="1:9" ht="12.75" customHeight="1" x14ac:dyDescent="0.2">
      <c r="A43" s="210"/>
      <c r="B43" s="211"/>
      <c r="C43" s="194"/>
      <c r="D43" s="194"/>
      <c r="E43" s="196"/>
      <c r="F43" s="179"/>
      <c r="G43" s="201"/>
      <c r="H43" s="186"/>
      <c r="I43" s="209"/>
    </row>
    <row r="44" spans="1:9" ht="27.75" customHeight="1" x14ac:dyDescent="0.2">
      <c r="A44" s="75" t="s">
        <v>78</v>
      </c>
      <c r="B44" s="182" t="s">
        <v>79</v>
      </c>
      <c r="C44" s="177">
        <f>C45</f>
        <v>553</v>
      </c>
      <c r="D44" s="177">
        <f>D45</f>
        <v>553</v>
      </c>
      <c r="E44" s="179">
        <f>E45</f>
        <v>207.91918999999999</v>
      </c>
      <c r="F44" s="179">
        <f>F45</f>
        <v>0</v>
      </c>
      <c r="G44" s="177">
        <f>G45</f>
        <v>178.655</v>
      </c>
      <c r="H44" s="179">
        <f>E44/D44*100</f>
        <v>37.598406871609399</v>
      </c>
      <c r="I44" s="179">
        <f>E44-D44</f>
        <v>-345.08081000000004</v>
      </c>
    </row>
    <row r="45" spans="1:9" ht="22.5" customHeight="1" x14ac:dyDescent="0.2">
      <c r="A45" s="76" t="s">
        <v>80</v>
      </c>
      <c r="B45" s="182" t="s">
        <v>79</v>
      </c>
      <c r="C45" s="177">
        <v>553</v>
      </c>
      <c r="D45" s="177">
        <v>553</v>
      </c>
      <c r="E45" s="179">
        <v>207.91918999999999</v>
      </c>
      <c r="F45" s="179"/>
      <c r="G45" s="177">
        <v>178.655</v>
      </c>
      <c r="H45" s="179">
        <f>E45/D45*100</f>
        <v>37.598406871609399</v>
      </c>
      <c r="I45" s="179">
        <f>E45-D45</f>
        <v>-345.08081000000004</v>
      </c>
    </row>
    <row r="46" spans="1:9" ht="21" customHeight="1" x14ac:dyDescent="0.2">
      <c r="A46" s="204" t="s">
        <v>81</v>
      </c>
      <c r="B46" s="206" t="s">
        <v>82</v>
      </c>
      <c r="C46" s="193">
        <f>C48</f>
        <v>158</v>
      </c>
      <c r="D46" s="193">
        <f>D48</f>
        <v>158</v>
      </c>
      <c r="E46" s="186">
        <f>E48</f>
        <v>150.38686000000001</v>
      </c>
      <c r="F46" s="77"/>
      <c r="G46" s="197">
        <f>G48</f>
        <v>124.35720000000001</v>
      </c>
      <c r="H46" s="186">
        <f>E46/D46*100</f>
        <v>95.181556962025326</v>
      </c>
      <c r="I46" s="202">
        <f>E46-D46</f>
        <v>-7.6131399999999871</v>
      </c>
    </row>
    <row r="47" spans="1:9" ht="25.5" customHeight="1" x14ac:dyDescent="0.2">
      <c r="A47" s="210"/>
      <c r="B47" s="206"/>
      <c r="C47" s="194"/>
      <c r="D47" s="194"/>
      <c r="E47" s="186"/>
      <c r="F47" s="55"/>
      <c r="G47" s="197"/>
      <c r="H47" s="186"/>
      <c r="I47" s="203"/>
    </row>
    <row r="48" spans="1:9" s="78" customFormat="1" ht="11.25" customHeight="1" x14ac:dyDescent="0.2">
      <c r="A48" s="204" t="s">
        <v>83</v>
      </c>
      <c r="B48" s="206" t="s">
        <v>84</v>
      </c>
      <c r="C48" s="193">
        <v>158</v>
      </c>
      <c r="D48" s="193">
        <v>158</v>
      </c>
      <c r="E48" s="186">
        <v>150.38686000000001</v>
      </c>
      <c r="F48" s="55"/>
      <c r="G48" s="200">
        <v>124.35720000000001</v>
      </c>
      <c r="H48" s="186">
        <f>E48/D48*100</f>
        <v>95.181556962025326</v>
      </c>
      <c r="I48" s="186">
        <f>E48-D48</f>
        <v>-7.6131399999999871</v>
      </c>
    </row>
    <row r="49" spans="1:235" s="78" customFormat="1" ht="23.25" customHeight="1" thickBot="1" x14ac:dyDescent="0.25">
      <c r="A49" s="205"/>
      <c r="B49" s="191"/>
      <c r="C49" s="207"/>
      <c r="D49" s="207"/>
      <c r="E49" s="195"/>
      <c r="F49" s="79"/>
      <c r="G49" s="208"/>
      <c r="H49" s="186"/>
      <c r="I49" s="195"/>
    </row>
    <row r="50" spans="1:235" s="84" customFormat="1" ht="11.25" customHeight="1" thickBot="1" x14ac:dyDescent="0.25">
      <c r="A50" s="80" t="s">
        <v>85</v>
      </c>
      <c r="B50" s="81" t="s">
        <v>86</v>
      </c>
      <c r="C50" s="82">
        <f>C51</f>
        <v>203.1</v>
      </c>
      <c r="D50" s="82">
        <f>D51</f>
        <v>220.75</v>
      </c>
      <c r="E50" s="83">
        <f>E51</f>
        <v>236.99977999999999</v>
      </c>
      <c r="F50" s="83">
        <f>F51</f>
        <v>0</v>
      </c>
      <c r="G50" s="82">
        <f>G51</f>
        <v>107.34493000000001</v>
      </c>
      <c r="H50" s="48">
        <f>E50/D50*100</f>
        <v>107.36116874292185</v>
      </c>
      <c r="I50" s="49">
        <f t="shared" ref="I50:I68" si="7">E50-D50</f>
        <v>16.249779999999987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</row>
    <row r="51" spans="1:235" s="78" customFormat="1" ht="11.25" customHeight="1" thickBot="1" x14ac:dyDescent="0.25">
      <c r="A51" s="85" t="s">
        <v>87</v>
      </c>
      <c r="B51" s="63" t="s">
        <v>86</v>
      </c>
      <c r="C51" s="185">
        <v>203.1</v>
      </c>
      <c r="D51" s="185">
        <v>220.75</v>
      </c>
      <c r="E51" s="178">
        <v>236.99977999999999</v>
      </c>
      <c r="F51" s="86"/>
      <c r="G51" s="87">
        <v>107.34493000000001</v>
      </c>
      <c r="H51" s="178">
        <f>E51/D51*100</f>
        <v>107.36116874292185</v>
      </c>
      <c r="I51" s="52">
        <f t="shared" si="7"/>
        <v>16.249779999999987</v>
      </c>
    </row>
    <row r="52" spans="1:235" s="78" customFormat="1" ht="11.25" customHeight="1" thickBot="1" x14ac:dyDescent="0.25">
      <c r="A52" s="46" t="s">
        <v>88</v>
      </c>
      <c r="B52" s="88" t="s">
        <v>89</v>
      </c>
      <c r="C52" s="25">
        <f>C53</f>
        <v>184.476</v>
      </c>
      <c r="D52" s="25">
        <f>D53</f>
        <v>373.27600000000001</v>
      </c>
      <c r="E52" s="25">
        <f>E53</f>
        <v>248.49303</v>
      </c>
      <c r="F52" s="25">
        <f>F53</f>
        <v>0</v>
      </c>
      <c r="G52" s="25">
        <f>G53</f>
        <v>450.06518000000005</v>
      </c>
      <c r="H52" s="48">
        <f>E52/D52*100</f>
        <v>66.570856417235504</v>
      </c>
      <c r="I52" s="49">
        <f t="shared" si="7"/>
        <v>-124.78297000000001</v>
      </c>
    </row>
    <row r="53" spans="1:235" s="78" customFormat="1" ht="11.25" customHeight="1" x14ac:dyDescent="0.2">
      <c r="A53" s="33" t="s">
        <v>90</v>
      </c>
      <c r="B53" s="89" t="s">
        <v>91</v>
      </c>
      <c r="C53" s="174">
        <f>C56+C54+C55+C57+C58+C59</f>
        <v>184.476</v>
      </c>
      <c r="D53" s="174">
        <f>D56+D54+D55+D57+D58+D59</f>
        <v>373.27600000000001</v>
      </c>
      <c r="E53" s="176">
        <f>E54+E55+E56+E57+E58</f>
        <v>248.49303</v>
      </c>
      <c r="F53" s="176">
        <f>F54+F55+F56+F57+F58</f>
        <v>0</v>
      </c>
      <c r="G53" s="176">
        <f>G54+G55+G56+G57+G58</f>
        <v>450.06518000000005</v>
      </c>
      <c r="H53" s="176">
        <f>E53/D53*100</f>
        <v>66.570856417235504</v>
      </c>
      <c r="I53" s="176">
        <f t="shared" si="7"/>
        <v>-124.78297000000001</v>
      </c>
    </row>
    <row r="54" spans="1:235" s="78" customFormat="1" ht="11.25" customHeight="1" x14ac:dyDescent="0.2">
      <c r="A54" s="53" t="s">
        <v>92</v>
      </c>
      <c r="B54" s="90" t="s">
        <v>93</v>
      </c>
      <c r="C54" s="177">
        <v>80.34</v>
      </c>
      <c r="D54" s="177">
        <v>80.34</v>
      </c>
      <c r="E54" s="179">
        <v>26.83417</v>
      </c>
      <c r="F54" s="55"/>
      <c r="G54" s="177">
        <v>79.432090000000002</v>
      </c>
      <c r="H54" s="176">
        <f>E54/D54*100</f>
        <v>33.400759273089371</v>
      </c>
      <c r="I54" s="179">
        <f t="shared" si="7"/>
        <v>-53.505830000000003</v>
      </c>
    </row>
    <row r="55" spans="1:235" s="78" customFormat="1" ht="11.25" customHeight="1" x14ac:dyDescent="0.2">
      <c r="A55" s="53" t="s">
        <v>94</v>
      </c>
      <c r="B55" s="90" t="s">
        <v>95</v>
      </c>
      <c r="C55" s="177"/>
      <c r="D55" s="177"/>
      <c r="E55" s="179"/>
      <c r="F55" s="55"/>
      <c r="G55" s="177"/>
      <c r="H55" s="176"/>
      <c r="I55" s="179">
        <f t="shared" si="7"/>
        <v>0</v>
      </c>
    </row>
    <row r="56" spans="1:235" s="78" customFormat="1" ht="11.25" customHeight="1" x14ac:dyDescent="0.2">
      <c r="A56" s="53" t="s">
        <v>96</v>
      </c>
      <c r="B56" s="65" t="s">
        <v>97</v>
      </c>
      <c r="C56" s="177">
        <v>104.136</v>
      </c>
      <c r="D56" s="177">
        <v>104.136</v>
      </c>
      <c r="E56" s="179">
        <v>32.859229999999997</v>
      </c>
      <c r="F56" s="55"/>
      <c r="G56" s="177">
        <v>24.485900000000001</v>
      </c>
      <c r="H56" s="176">
        <f>E56/D56*100</f>
        <v>31.554150341860641</v>
      </c>
      <c r="I56" s="179">
        <f t="shared" si="7"/>
        <v>-71.276769999999999</v>
      </c>
    </row>
    <row r="57" spans="1:235" s="78" customFormat="1" ht="11.25" customHeight="1" x14ac:dyDescent="0.2">
      <c r="A57" s="53" t="s">
        <v>98</v>
      </c>
      <c r="B57" s="65" t="s">
        <v>99</v>
      </c>
      <c r="C57" s="177"/>
      <c r="D57" s="177"/>
      <c r="E57" s="179"/>
      <c r="F57" s="55"/>
      <c r="G57" s="177"/>
      <c r="H57" s="179">
        <v>0</v>
      </c>
      <c r="I57" s="179">
        <f t="shared" si="7"/>
        <v>0</v>
      </c>
    </row>
    <row r="58" spans="1:235" s="78" customFormat="1" ht="23.25" customHeight="1" x14ac:dyDescent="0.2">
      <c r="A58" s="56" t="s">
        <v>100</v>
      </c>
      <c r="B58" s="90" t="s">
        <v>101</v>
      </c>
      <c r="C58" s="177"/>
      <c r="D58" s="177">
        <v>188.8</v>
      </c>
      <c r="E58" s="179">
        <v>188.79963000000001</v>
      </c>
      <c r="F58" s="55"/>
      <c r="G58" s="177">
        <v>346.14719000000002</v>
      </c>
      <c r="H58" s="179">
        <f>E58/D58*100</f>
        <v>99.999804025423728</v>
      </c>
      <c r="I58" s="179">
        <f t="shared" si="7"/>
        <v>-3.7000000000375621E-4</v>
      </c>
    </row>
    <row r="59" spans="1:235" s="78" customFormat="1" ht="13.5" customHeight="1" thickBot="1" x14ac:dyDescent="0.25">
      <c r="A59" s="65" t="s">
        <v>102</v>
      </c>
      <c r="B59" s="91" t="s">
        <v>103</v>
      </c>
      <c r="C59" s="173"/>
      <c r="D59" s="173"/>
      <c r="E59" s="175"/>
      <c r="F59" s="79"/>
      <c r="G59" s="173"/>
      <c r="H59" s="175">
        <v>0</v>
      </c>
      <c r="I59" s="175">
        <f t="shared" si="7"/>
        <v>0</v>
      </c>
    </row>
    <row r="60" spans="1:235" s="78" customFormat="1" ht="15" customHeight="1" thickBot="1" x14ac:dyDescent="0.25">
      <c r="A60" s="46" t="s">
        <v>104</v>
      </c>
      <c r="B60" s="92" t="s">
        <v>105</v>
      </c>
      <c r="C60" s="93">
        <f>C61+C62</f>
        <v>239</v>
      </c>
      <c r="D60" s="93">
        <f>D61+D62+D63</f>
        <v>347.77</v>
      </c>
      <c r="E60" s="93">
        <f>E61+E62+E63</f>
        <v>248.77332999999999</v>
      </c>
      <c r="F60" s="93">
        <f>F61+F62+F63</f>
        <v>0</v>
      </c>
      <c r="G60" s="93">
        <f>G61+G62+G63</f>
        <v>1142.94659</v>
      </c>
      <c r="H60" s="83">
        <f>E60/D60*100</f>
        <v>71.533867211087781</v>
      </c>
      <c r="I60" s="49">
        <f t="shared" si="7"/>
        <v>-98.996669999999995</v>
      </c>
    </row>
    <row r="61" spans="1:235" s="15" customFormat="1" ht="24" customHeight="1" x14ac:dyDescent="0.2">
      <c r="A61" s="94" t="s">
        <v>106</v>
      </c>
      <c r="B61" s="95" t="s">
        <v>107</v>
      </c>
      <c r="C61" s="96"/>
      <c r="D61" s="96">
        <v>64</v>
      </c>
      <c r="E61" s="176">
        <v>64</v>
      </c>
      <c r="F61" s="176"/>
      <c r="G61" s="174">
        <v>277.07</v>
      </c>
      <c r="H61" s="176"/>
      <c r="I61" s="176">
        <f t="shared" si="7"/>
        <v>0</v>
      </c>
    </row>
    <row r="62" spans="1:235" s="15" customFormat="1" ht="24" customHeight="1" x14ac:dyDescent="0.2">
      <c r="A62" s="97" t="s">
        <v>108</v>
      </c>
      <c r="B62" s="98" t="s">
        <v>109</v>
      </c>
      <c r="C62" s="173">
        <v>239</v>
      </c>
      <c r="D62" s="173">
        <v>239</v>
      </c>
      <c r="E62" s="175">
        <v>140.00985</v>
      </c>
      <c r="F62" s="175"/>
      <c r="G62" s="173">
        <v>865.87658999999996</v>
      </c>
      <c r="H62" s="176">
        <f>E62/D62*100</f>
        <v>58.581527196652715</v>
      </c>
      <c r="I62" s="175">
        <f t="shared" si="7"/>
        <v>-98.99015</v>
      </c>
    </row>
    <row r="63" spans="1:235" s="15" customFormat="1" ht="24" customHeight="1" thickBot="1" x14ac:dyDescent="0.25">
      <c r="A63" s="99" t="s">
        <v>110</v>
      </c>
      <c r="B63" s="100" t="s">
        <v>111</v>
      </c>
      <c r="C63" s="177"/>
      <c r="D63" s="177">
        <v>44.77</v>
      </c>
      <c r="E63" s="179">
        <v>44.763480000000001</v>
      </c>
      <c r="F63" s="179"/>
      <c r="G63" s="177"/>
      <c r="H63" s="176">
        <f>E63/D63*100</f>
        <v>99.985436676345756</v>
      </c>
      <c r="I63" s="179">
        <f t="shared" si="7"/>
        <v>-6.5200000000018576E-3</v>
      </c>
    </row>
    <row r="64" spans="1:235" ht="11.25" customHeight="1" thickBot="1" x14ac:dyDescent="0.25">
      <c r="A64" s="101" t="s">
        <v>112</v>
      </c>
      <c r="B64" s="92" t="s">
        <v>113</v>
      </c>
      <c r="C64" s="102">
        <f>C65+C68+C72+C81+C82+C83++C78+C77</f>
        <v>995</v>
      </c>
      <c r="D64" s="102">
        <f>D65+D68+D72+D81+D82+D83+D77+D66+D78+D80</f>
        <v>1798.732</v>
      </c>
      <c r="E64" s="93">
        <f>E65+E66+E68+E72+E78+E80+E81+E82+E83</f>
        <v>1069.5466699999999</v>
      </c>
      <c r="F64" s="93">
        <f>F65+F66+F67+F68+F70+F72+F78+F80+F82+F81+F83</f>
        <v>0</v>
      </c>
      <c r="G64" s="93">
        <f>G65+G66+G67+G68+G70+G72+G78+G80+G82+G81+G83</f>
        <v>794.79151999999999</v>
      </c>
      <c r="H64" s="83">
        <f>E64/D64*100</f>
        <v>59.461146518769894</v>
      </c>
      <c r="I64" s="49">
        <f t="shared" si="7"/>
        <v>-729.18533000000002</v>
      </c>
    </row>
    <row r="65" spans="1:9" ht="11.25" customHeight="1" x14ac:dyDescent="0.2">
      <c r="A65" s="89" t="s">
        <v>114</v>
      </c>
      <c r="B65" s="103" t="s">
        <v>115</v>
      </c>
      <c r="C65" s="174">
        <v>150</v>
      </c>
      <c r="D65" s="174">
        <v>150</v>
      </c>
      <c r="E65" s="176">
        <v>8.0065100000000005</v>
      </c>
      <c r="F65" s="176"/>
      <c r="G65" s="174">
        <v>31.129639999999998</v>
      </c>
      <c r="H65" s="176">
        <f>E65/D65*100</f>
        <v>5.3376733333333339</v>
      </c>
      <c r="I65" s="176">
        <f t="shared" si="7"/>
        <v>-141.99349000000001</v>
      </c>
    </row>
    <row r="66" spans="1:9" s="15" customFormat="1" ht="11.25" customHeight="1" x14ac:dyDescent="0.2">
      <c r="A66" s="58" t="s">
        <v>116</v>
      </c>
      <c r="B66" s="59" t="s">
        <v>117</v>
      </c>
      <c r="C66" s="104"/>
      <c r="D66" s="104">
        <v>5</v>
      </c>
      <c r="E66" s="181">
        <v>4.9192999999999998</v>
      </c>
      <c r="F66" s="105"/>
      <c r="G66" s="104">
        <v>5.6099500000000004</v>
      </c>
      <c r="H66" s="176">
        <f>E66/D66*100</f>
        <v>98.385999999999996</v>
      </c>
      <c r="I66" s="179">
        <f t="shared" si="7"/>
        <v>-8.0700000000000216E-2</v>
      </c>
    </row>
    <row r="67" spans="1:9" ht="11.25" customHeight="1" x14ac:dyDescent="0.2">
      <c r="A67" s="53" t="s">
        <v>118</v>
      </c>
      <c r="B67" s="59" t="s">
        <v>119</v>
      </c>
      <c r="C67" s="177"/>
      <c r="D67" s="177"/>
      <c r="E67" s="179"/>
      <c r="F67" s="179"/>
      <c r="G67" s="177"/>
      <c r="H67" s="179"/>
      <c r="I67" s="179">
        <f t="shared" si="7"/>
        <v>0</v>
      </c>
    </row>
    <row r="68" spans="1:9" ht="13.5" customHeight="1" x14ac:dyDescent="0.2">
      <c r="A68" s="189" t="s">
        <v>120</v>
      </c>
      <c r="B68" s="191" t="s">
        <v>121</v>
      </c>
      <c r="C68" s="193">
        <v>20</v>
      </c>
      <c r="D68" s="200">
        <v>75</v>
      </c>
      <c r="E68" s="186">
        <v>75</v>
      </c>
      <c r="F68" s="179"/>
      <c r="G68" s="197"/>
      <c r="H68" s="186">
        <f>E68/D68*100</f>
        <v>100</v>
      </c>
      <c r="I68" s="202">
        <f t="shared" si="7"/>
        <v>0</v>
      </c>
    </row>
    <row r="69" spans="1:9" ht="7.5" customHeight="1" x14ac:dyDescent="0.2">
      <c r="A69" s="190"/>
      <c r="B69" s="192"/>
      <c r="C69" s="194"/>
      <c r="D69" s="201"/>
      <c r="E69" s="186"/>
      <c r="F69" s="179"/>
      <c r="G69" s="197"/>
      <c r="H69" s="186"/>
      <c r="I69" s="203"/>
    </row>
    <row r="70" spans="1:9" ht="11.25" customHeight="1" x14ac:dyDescent="0.2">
      <c r="A70" s="33" t="s">
        <v>122</v>
      </c>
      <c r="B70" s="59" t="s">
        <v>123</v>
      </c>
      <c r="C70" s="193"/>
      <c r="D70" s="173"/>
      <c r="E70" s="186"/>
      <c r="F70" s="179"/>
      <c r="G70" s="197"/>
      <c r="H70" s="186"/>
      <c r="I70" s="186"/>
    </row>
    <row r="71" spans="1:9" ht="8.25" hidden="1" customHeight="1" x14ac:dyDescent="0.2">
      <c r="B71" s="59"/>
      <c r="C71" s="194"/>
      <c r="D71" s="174"/>
      <c r="E71" s="186"/>
      <c r="F71" s="179"/>
      <c r="G71" s="197"/>
      <c r="H71" s="186"/>
      <c r="I71" s="186"/>
    </row>
    <row r="72" spans="1:9" ht="24" customHeight="1" x14ac:dyDescent="0.2">
      <c r="A72" s="106" t="s">
        <v>124</v>
      </c>
      <c r="B72" s="107" t="s">
        <v>125</v>
      </c>
      <c r="C72" s="177">
        <f>C73+C74+C76</f>
        <v>125</v>
      </c>
      <c r="D72" s="177">
        <f>D73+D74+D76</f>
        <v>650</v>
      </c>
      <c r="E72" s="179">
        <f>E73+E74+E76</f>
        <v>518</v>
      </c>
      <c r="F72" s="179">
        <f t="shared" ref="F72:G72" si="8">F73+F74+F76</f>
        <v>0</v>
      </c>
      <c r="G72" s="179">
        <f t="shared" si="8"/>
        <v>141.89606000000001</v>
      </c>
      <c r="H72" s="179">
        <f>E72/D72*100</f>
        <v>79.692307692307693</v>
      </c>
      <c r="I72" s="179">
        <f>E72-D72</f>
        <v>-132</v>
      </c>
    </row>
    <row r="73" spans="1:9" ht="11.25" customHeight="1" x14ac:dyDescent="0.2">
      <c r="A73" s="53" t="s">
        <v>126</v>
      </c>
      <c r="B73" s="59" t="s">
        <v>127</v>
      </c>
      <c r="C73" s="177"/>
      <c r="D73" s="177">
        <v>320</v>
      </c>
      <c r="E73" s="179">
        <v>320</v>
      </c>
      <c r="F73" s="179"/>
      <c r="G73" s="177"/>
      <c r="H73" s="179">
        <f>E73/D73*100</f>
        <v>100</v>
      </c>
      <c r="I73" s="179">
        <f>E73-D73</f>
        <v>0</v>
      </c>
    </row>
    <row r="74" spans="1:9" ht="10.5" customHeight="1" x14ac:dyDescent="0.2">
      <c r="A74" s="198" t="s">
        <v>128</v>
      </c>
      <c r="B74" s="191" t="s">
        <v>129</v>
      </c>
      <c r="C74" s="193">
        <v>30</v>
      </c>
      <c r="D74" s="173">
        <v>30</v>
      </c>
      <c r="E74" s="179">
        <v>30</v>
      </c>
      <c r="F74" s="179"/>
      <c r="G74" s="177">
        <v>22</v>
      </c>
      <c r="H74" s="186">
        <f>E74/D74*100</f>
        <v>100</v>
      </c>
      <c r="I74" s="186">
        <f>E75-D74</f>
        <v>-8</v>
      </c>
    </row>
    <row r="75" spans="1:9" ht="1.5" hidden="1" customHeight="1" x14ac:dyDescent="0.2">
      <c r="A75" s="199"/>
      <c r="B75" s="192"/>
      <c r="C75" s="194"/>
      <c r="D75" s="174"/>
      <c r="E75" s="179">
        <v>22</v>
      </c>
      <c r="F75" s="179"/>
      <c r="G75" s="177"/>
      <c r="H75" s="186"/>
      <c r="I75" s="186"/>
    </row>
    <row r="76" spans="1:9" ht="11.25" customHeight="1" x14ac:dyDescent="0.2">
      <c r="A76" s="53" t="s">
        <v>130</v>
      </c>
      <c r="B76" s="59" t="s">
        <v>131</v>
      </c>
      <c r="C76" s="177">
        <v>95</v>
      </c>
      <c r="D76" s="177">
        <v>300</v>
      </c>
      <c r="E76" s="179">
        <v>168</v>
      </c>
      <c r="F76" s="179"/>
      <c r="G76" s="177">
        <v>119.89606000000001</v>
      </c>
      <c r="H76" s="179">
        <f>E76/D76*100</f>
        <v>56.000000000000007</v>
      </c>
      <c r="I76" s="179">
        <f>E76-D76</f>
        <v>-132</v>
      </c>
    </row>
    <row r="77" spans="1:9" ht="11.25" customHeight="1" x14ac:dyDescent="0.2">
      <c r="A77" s="53" t="s">
        <v>132</v>
      </c>
      <c r="B77" s="59" t="s">
        <v>133</v>
      </c>
      <c r="C77" s="177"/>
      <c r="D77" s="177"/>
      <c r="E77" s="179"/>
      <c r="F77" s="179"/>
      <c r="G77" s="177"/>
      <c r="H77" s="179"/>
      <c r="I77" s="179">
        <f>E77-D77</f>
        <v>0</v>
      </c>
    </row>
    <row r="78" spans="1:9" ht="11.25" customHeight="1" x14ac:dyDescent="0.2">
      <c r="A78" s="189" t="s">
        <v>134</v>
      </c>
      <c r="B78" s="191" t="s">
        <v>135</v>
      </c>
      <c r="C78" s="193"/>
      <c r="D78" s="193">
        <v>18.231999999999999</v>
      </c>
      <c r="E78" s="195">
        <v>21.558520000000001</v>
      </c>
      <c r="F78" s="179"/>
      <c r="G78" s="193">
        <v>11.26</v>
      </c>
      <c r="H78" s="186">
        <f>E78/D78*100</f>
        <v>118.2455024133392</v>
      </c>
      <c r="I78" s="187">
        <f>E78-D78</f>
        <v>3.3265200000000021</v>
      </c>
    </row>
    <row r="79" spans="1:9" ht="9.75" customHeight="1" x14ac:dyDescent="0.2">
      <c r="A79" s="190"/>
      <c r="B79" s="192"/>
      <c r="C79" s="194"/>
      <c r="D79" s="194"/>
      <c r="E79" s="196"/>
      <c r="F79" s="179"/>
      <c r="G79" s="194"/>
      <c r="H79" s="186"/>
      <c r="I79" s="188"/>
    </row>
    <row r="80" spans="1:9" ht="11.25" customHeight="1" x14ac:dyDescent="0.2">
      <c r="A80" s="33" t="s">
        <v>136</v>
      </c>
      <c r="B80" s="107" t="s">
        <v>137</v>
      </c>
      <c r="C80" s="177"/>
      <c r="D80" s="177">
        <v>20.5</v>
      </c>
      <c r="E80" s="179">
        <v>30.5</v>
      </c>
      <c r="F80" s="179"/>
      <c r="G80" s="177">
        <v>5.3460000000000001</v>
      </c>
      <c r="H80" s="179">
        <f t="shared" ref="H80:H85" si="9">E80/D80*100</f>
        <v>148.78048780487805</v>
      </c>
      <c r="I80" s="179">
        <f t="shared" ref="I80:I86" si="10">E80-D80</f>
        <v>10</v>
      </c>
    </row>
    <row r="81" spans="1:9" ht="11.25" customHeight="1" x14ac:dyDescent="0.2">
      <c r="A81" s="65" t="s">
        <v>138</v>
      </c>
      <c r="B81" s="108" t="s">
        <v>139</v>
      </c>
      <c r="C81" s="177">
        <v>30</v>
      </c>
      <c r="D81" s="177">
        <v>30</v>
      </c>
      <c r="E81" s="179">
        <v>0.26766000000000001</v>
      </c>
      <c r="F81" s="179"/>
      <c r="G81" s="177">
        <v>30</v>
      </c>
      <c r="H81" s="179">
        <f t="shared" si="9"/>
        <v>0.8922000000000001</v>
      </c>
      <c r="I81" s="179">
        <f t="shared" si="10"/>
        <v>-29.732340000000001</v>
      </c>
    </row>
    <row r="82" spans="1:9" ht="11.25" customHeight="1" x14ac:dyDescent="0.2">
      <c r="A82" s="65" t="s">
        <v>140</v>
      </c>
      <c r="B82" s="108" t="s">
        <v>141</v>
      </c>
      <c r="C82" s="177">
        <v>70</v>
      </c>
      <c r="D82" s="177">
        <v>100</v>
      </c>
      <c r="E82" s="179">
        <v>103.21794</v>
      </c>
      <c r="F82" s="179"/>
      <c r="G82" s="177">
        <v>51.230379999999997</v>
      </c>
      <c r="H82" s="179">
        <f t="shared" si="9"/>
        <v>103.21794</v>
      </c>
      <c r="I82" s="179">
        <f t="shared" si="10"/>
        <v>3.2179399999999987</v>
      </c>
    </row>
    <row r="83" spans="1:9" ht="11.25" customHeight="1" x14ac:dyDescent="0.2">
      <c r="A83" s="65" t="s">
        <v>142</v>
      </c>
      <c r="B83" s="59" t="s">
        <v>143</v>
      </c>
      <c r="C83" s="177">
        <f>C84</f>
        <v>600</v>
      </c>
      <c r="D83" s="177">
        <f>D84</f>
        <v>750</v>
      </c>
      <c r="E83" s="177">
        <f>E84</f>
        <v>308.07673999999997</v>
      </c>
      <c r="F83" s="177">
        <f>F84</f>
        <v>0</v>
      </c>
      <c r="G83" s="177">
        <f>G84</f>
        <v>518.31948999999997</v>
      </c>
      <c r="H83" s="179">
        <f t="shared" si="9"/>
        <v>41.076898666666665</v>
      </c>
      <c r="I83" s="179">
        <f t="shared" si="10"/>
        <v>-441.92326000000003</v>
      </c>
    </row>
    <row r="84" spans="1:9" ht="11.25" customHeight="1" thickBot="1" x14ac:dyDescent="0.25">
      <c r="A84" s="53" t="s">
        <v>144</v>
      </c>
      <c r="B84" s="109" t="s">
        <v>145</v>
      </c>
      <c r="C84" s="173">
        <v>600</v>
      </c>
      <c r="D84" s="173">
        <v>750</v>
      </c>
      <c r="E84" s="175">
        <v>308.07673999999997</v>
      </c>
      <c r="F84" s="175"/>
      <c r="G84" s="173">
        <v>518.31948999999997</v>
      </c>
      <c r="H84" s="179">
        <f t="shared" si="9"/>
        <v>41.076898666666665</v>
      </c>
      <c r="I84" s="175">
        <f t="shared" si="10"/>
        <v>-441.92326000000003</v>
      </c>
    </row>
    <row r="85" spans="1:9" ht="11.25" customHeight="1" thickBot="1" x14ac:dyDescent="0.25">
      <c r="A85" s="46" t="s">
        <v>146</v>
      </c>
      <c r="B85" s="92" t="s">
        <v>147</v>
      </c>
      <c r="C85" s="102">
        <f>C86+C87+C88</f>
        <v>0</v>
      </c>
      <c r="D85" s="102">
        <f>D86+D87+D88</f>
        <v>2220</v>
      </c>
      <c r="E85" s="93">
        <f>E86+E87+E88</f>
        <v>1830.2873799999998</v>
      </c>
      <c r="F85" s="93">
        <f>F86+F87+F88</f>
        <v>0</v>
      </c>
      <c r="G85" s="102">
        <f>G86+G87+G88</f>
        <v>9048.2071699999997</v>
      </c>
      <c r="H85" s="83">
        <f t="shared" si="9"/>
        <v>82.445377477477464</v>
      </c>
      <c r="I85" s="49">
        <f t="shared" si="10"/>
        <v>-389.71262000000024</v>
      </c>
    </row>
    <row r="86" spans="1:9" ht="11.25" customHeight="1" x14ac:dyDescent="0.2">
      <c r="A86" s="33" t="s">
        <v>148</v>
      </c>
      <c r="B86" s="103" t="s">
        <v>149</v>
      </c>
      <c r="C86" s="174"/>
      <c r="D86" s="174"/>
      <c r="E86" s="176">
        <v>-457.30067000000003</v>
      </c>
      <c r="F86" s="176"/>
      <c r="G86" s="174">
        <v>8085.71659</v>
      </c>
      <c r="H86" s="176">
        <v>0</v>
      </c>
      <c r="I86" s="176">
        <f t="shared" si="10"/>
        <v>-457.30067000000003</v>
      </c>
    </row>
    <row r="87" spans="1:9" ht="11.25" hidden="1" customHeight="1" x14ac:dyDescent="0.2">
      <c r="A87" s="53" t="s">
        <v>150</v>
      </c>
      <c r="B87" s="59" t="s">
        <v>149</v>
      </c>
      <c r="C87" s="177"/>
      <c r="D87" s="177"/>
      <c r="E87" s="179"/>
      <c r="F87" s="179"/>
      <c r="G87" s="177"/>
      <c r="H87" s="179" t="e">
        <f>E87/C87*100</f>
        <v>#DIV/0!</v>
      </c>
      <c r="I87" s="179">
        <f>E87-C87</f>
        <v>0</v>
      </c>
    </row>
    <row r="88" spans="1:9" ht="11.25" customHeight="1" thickBot="1" x14ac:dyDescent="0.25">
      <c r="A88" s="53" t="s">
        <v>151</v>
      </c>
      <c r="B88" s="109" t="s">
        <v>147</v>
      </c>
      <c r="C88" s="173"/>
      <c r="D88" s="173">
        <v>2220</v>
      </c>
      <c r="E88" s="175">
        <v>2287.5880499999998</v>
      </c>
      <c r="F88" s="175"/>
      <c r="G88" s="173">
        <v>962.49058000000002</v>
      </c>
      <c r="H88" s="175">
        <f>E88/D88*100</f>
        <v>103.04450675675676</v>
      </c>
      <c r="I88" s="175">
        <f t="shared" ref="I88:I109" si="11">E88-D88</f>
        <v>67.588049999999839</v>
      </c>
    </row>
    <row r="89" spans="1:9" ht="11.25" customHeight="1" thickBot="1" x14ac:dyDescent="0.25">
      <c r="A89" s="110" t="s">
        <v>152</v>
      </c>
      <c r="B89" s="111" t="s">
        <v>153</v>
      </c>
      <c r="C89" s="112">
        <f>C90+C161+C159+C158</f>
        <v>353008.57699999999</v>
      </c>
      <c r="D89" s="112">
        <f>D90+D161+D159+D158</f>
        <v>438575.56600000005</v>
      </c>
      <c r="E89" s="113">
        <f>E90+E161+E159+E158</f>
        <v>346804.21547999996</v>
      </c>
      <c r="F89" s="113" t="e">
        <f>F90+F161+F159+F158+F160</f>
        <v>#REF!</v>
      </c>
      <c r="G89" s="112">
        <f>G90+G161+G159+G158</f>
        <v>312652.44024999999</v>
      </c>
      <c r="H89" s="113">
        <f>E89/D89*100</f>
        <v>79.075133766115897</v>
      </c>
      <c r="I89" s="114">
        <f t="shared" si="11"/>
        <v>-91771.350520000095</v>
      </c>
    </row>
    <row r="90" spans="1:9" ht="11.25" customHeight="1" thickBot="1" x14ac:dyDescent="0.25">
      <c r="A90" s="115" t="s">
        <v>154</v>
      </c>
      <c r="B90" s="116" t="s">
        <v>155</v>
      </c>
      <c r="C90" s="117">
        <f>C91+C94+C113+C140</f>
        <v>353008.57699999999</v>
      </c>
      <c r="D90" s="117">
        <f>D91+D94+D113+D140</f>
        <v>438575.56600000005</v>
      </c>
      <c r="E90" s="118">
        <f>E91+E94+E113+E140</f>
        <v>346804.21547999996</v>
      </c>
      <c r="F90" s="118" t="e">
        <f>F91+F94+F113+F140</f>
        <v>#REF!</v>
      </c>
      <c r="G90" s="117">
        <f>G91+G94+G113+G140</f>
        <v>312644.25887000002</v>
      </c>
      <c r="H90" s="118">
        <f>E90/D90*100</f>
        <v>79.075133766115897</v>
      </c>
      <c r="I90" s="119">
        <f t="shared" si="11"/>
        <v>-91771.350520000095</v>
      </c>
    </row>
    <row r="91" spans="1:9" ht="11.25" customHeight="1" thickBot="1" x14ac:dyDescent="0.25">
      <c r="A91" s="110" t="s">
        <v>156</v>
      </c>
      <c r="B91" s="120" t="s">
        <v>157</v>
      </c>
      <c r="C91" s="44">
        <f>C92+C93</f>
        <v>141422.6</v>
      </c>
      <c r="D91" s="44">
        <f>D92+D93</f>
        <v>217200</v>
      </c>
      <c r="E91" s="121">
        <f>E92+E93</f>
        <v>167547.46859999999</v>
      </c>
      <c r="F91" s="121">
        <f>F92+F93</f>
        <v>0</v>
      </c>
      <c r="G91" s="44">
        <f>SUM(G92+G93)</f>
        <v>124384.1</v>
      </c>
      <c r="H91" s="121">
        <f>E91/D91*100</f>
        <v>77.139718508287288</v>
      </c>
      <c r="I91" s="122">
        <f t="shared" si="11"/>
        <v>-49652.531400000007</v>
      </c>
    </row>
    <row r="92" spans="1:9" ht="11.25" customHeight="1" x14ac:dyDescent="0.2">
      <c r="A92" s="89" t="s">
        <v>158</v>
      </c>
      <c r="B92" s="103" t="s">
        <v>159</v>
      </c>
      <c r="C92" s="123">
        <v>140004</v>
      </c>
      <c r="D92" s="123">
        <v>170100</v>
      </c>
      <c r="E92" s="176">
        <v>157584</v>
      </c>
      <c r="F92" s="176"/>
      <c r="G92" s="174">
        <v>121509</v>
      </c>
      <c r="H92" s="176">
        <f>E92/D92*100</f>
        <v>92.641975308641975</v>
      </c>
      <c r="I92" s="176">
        <f t="shared" si="11"/>
        <v>-12516</v>
      </c>
    </row>
    <row r="93" spans="1:9" ht="15" customHeight="1" thickBot="1" x14ac:dyDescent="0.25">
      <c r="A93" s="85" t="s">
        <v>160</v>
      </c>
      <c r="B93" s="124" t="s">
        <v>161</v>
      </c>
      <c r="C93" s="125">
        <v>1418.6</v>
      </c>
      <c r="D93" s="125">
        <v>47100</v>
      </c>
      <c r="E93" s="175">
        <v>9963.4686000000002</v>
      </c>
      <c r="F93" s="175"/>
      <c r="G93" s="173">
        <v>2875.1</v>
      </c>
      <c r="H93" s="175"/>
      <c r="I93" s="175">
        <f t="shared" si="11"/>
        <v>-37136.5314</v>
      </c>
    </row>
    <row r="94" spans="1:9" ht="11.25" customHeight="1" thickBot="1" x14ac:dyDescent="0.25">
      <c r="A94" s="110" t="s">
        <v>162</v>
      </c>
      <c r="B94" s="169" t="s">
        <v>163</v>
      </c>
      <c r="C94" s="82">
        <f>C96+C99+C104+C95+C101+C103+C102</f>
        <v>11132.5</v>
      </c>
      <c r="D94" s="82">
        <f>D96+D99+D104+D95+D101+D103+D102+D98</f>
        <v>14181.300000000001</v>
      </c>
      <c r="E94" s="83">
        <f>E96+E99+E104+E95+E97+E98+E100+E102+E101+E103</f>
        <v>12924.215760000001</v>
      </c>
      <c r="F94" s="83">
        <f>F96+F99+F104</f>
        <v>0</v>
      </c>
      <c r="G94" s="82">
        <f>G96+G99+G104+G95+G97+G98+G100+G102+G101+G103</f>
        <v>20328.45853</v>
      </c>
      <c r="H94" s="83">
        <f>E94/D94*100</f>
        <v>91.135620570751612</v>
      </c>
      <c r="I94" s="49">
        <f t="shared" si="11"/>
        <v>-1257.0842400000001</v>
      </c>
    </row>
    <row r="95" spans="1:9" ht="11.25" customHeight="1" x14ac:dyDescent="0.2">
      <c r="A95" s="89" t="s">
        <v>164</v>
      </c>
      <c r="B95" s="59" t="s">
        <v>165</v>
      </c>
      <c r="C95" s="126"/>
      <c r="D95" s="126"/>
      <c r="E95" s="179"/>
      <c r="F95" s="179"/>
      <c r="G95" s="177"/>
      <c r="H95" s="179">
        <v>0</v>
      </c>
      <c r="I95" s="179">
        <f t="shared" si="11"/>
        <v>0</v>
      </c>
    </row>
    <row r="96" spans="1:9" s="15" customFormat="1" ht="11.25" customHeight="1" x14ac:dyDescent="0.2">
      <c r="A96" s="89" t="s">
        <v>166</v>
      </c>
      <c r="B96" s="59" t="s">
        <v>167</v>
      </c>
      <c r="C96" s="126"/>
      <c r="D96" s="126"/>
      <c r="E96" s="179"/>
      <c r="F96" s="179"/>
      <c r="G96" s="177"/>
      <c r="H96" s="179">
        <v>0</v>
      </c>
      <c r="I96" s="179">
        <f t="shared" si="11"/>
        <v>0</v>
      </c>
    </row>
    <row r="97" spans="1:9" s="15" customFormat="1" ht="11.25" customHeight="1" x14ac:dyDescent="0.2">
      <c r="A97" s="53" t="s">
        <v>168</v>
      </c>
      <c r="B97" s="59" t="s">
        <v>169</v>
      </c>
      <c r="C97" s="126"/>
      <c r="D97" s="126"/>
      <c r="E97" s="179"/>
      <c r="F97" s="179"/>
      <c r="G97" s="177"/>
      <c r="H97" s="179">
        <v>0</v>
      </c>
      <c r="I97" s="179">
        <f t="shared" si="11"/>
        <v>0</v>
      </c>
    </row>
    <row r="98" spans="1:9" s="15" customFormat="1" ht="11.25" customHeight="1" x14ac:dyDescent="0.2">
      <c r="A98" s="53" t="s">
        <v>170</v>
      </c>
      <c r="B98" s="59" t="s">
        <v>171</v>
      </c>
      <c r="C98" s="126"/>
      <c r="D98" s="126">
        <v>3076.6</v>
      </c>
      <c r="E98" s="179">
        <v>3076.6</v>
      </c>
      <c r="F98" s="179"/>
      <c r="G98" s="177"/>
      <c r="H98" s="179">
        <f>E98/D98*100</f>
        <v>100</v>
      </c>
      <c r="I98" s="179">
        <f t="shared" si="11"/>
        <v>0</v>
      </c>
    </row>
    <row r="99" spans="1:9" s="15" customFormat="1" ht="11.25" customHeight="1" x14ac:dyDescent="0.2">
      <c r="A99" s="53" t="s">
        <v>172</v>
      </c>
      <c r="B99" s="59" t="s">
        <v>173</v>
      </c>
      <c r="C99" s="126"/>
      <c r="D99" s="126"/>
      <c r="E99" s="179">
        <v>0</v>
      </c>
      <c r="F99" s="179"/>
      <c r="G99" s="177">
        <v>3287.4</v>
      </c>
      <c r="H99" s="179"/>
      <c r="I99" s="179">
        <f t="shared" si="11"/>
        <v>0</v>
      </c>
    </row>
    <row r="100" spans="1:9" s="15" customFormat="1" ht="11.25" customHeight="1" x14ac:dyDescent="0.2">
      <c r="A100" s="53" t="s">
        <v>174</v>
      </c>
      <c r="B100" s="59" t="s">
        <v>175</v>
      </c>
      <c r="C100" s="126"/>
      <c r="D100" s="126"/>
      <c r="E100" s="179">
        <v>0</v>
      </c>
      <c r="F100" s="179"/>
      <c r="G100" s="177"/>
      <c r="H100" s="179">
        <v>0</v>
      </c>
      <c r="I100" s="179">
        <f t="shared" si="11"/>
        <v>0</v>
      </c>
    </row>
    <row r="101" spans="1:9" s="15" customFormat="1" ht="11.25" customHeight="1" x14ac:dyDescent="0.2">
      <c r="A101" s="65" t="s">
        <v>176</v>
      </c>
      <c r="B101" s="59" t="s">
        <v>177</v>
      </c>
      <c r="C101" s="126"/>
      <c r="D101" s="126"/>
      <c r="E101" s="179">
        <v>0</v>
      </c>
      <c r="F101" s="179"/>
      <c r="G101" s="177">
        <v>3514.64</v>
      </c>
      <c r="H101" s="179"/>
      <c r="I101" s="179">
        <f t="shared" si="11"/>
        <v>0</v>
      </c>
    </row>
    <row r="102" spans="1:9" s="15" customFormat="1" ht="11.25" customHeight="1" x14ac:dyDescent="0.2">
      <c r="A102" s="65" t="s">
        <v>178</v>
      </c>
      <c r="B102" s="59" t="s">
        <v>179</v>
      </c>
      <c r="C102" s="126">
        <v>2508.4</v>
      </c>
      <c r="D102" s="126">
        <v>2349.5</v>
      </c>
      <c r="E102" s="179">
        <v>2349.5</v>
      </c>
      <c r="F102" s="179"/>
      <c r="G102" s="177">
        <v>5270.3</v>
      </c>
      <c r="H102" s="179">
        <f t="shared" ref="H102:H108" si="12">E102/D102*100</f>
        <v>100</v>
      </c>
      <c r="I102" s="179">
        <f t="shared" si="11"/>
        <v>0</v>
      </c>
    </row>
    <row r="103" spans="1:9" s="15" customFormat="1" ht="14.25" customHeight="1" thickBot="1" x14ac:dyDescent="0.25">
      <c r="A103" s="56" t="s">
        <v>180</v>
      </c>
      <c r="B103" s="124" t="s">
        <v>181</v>
      </c>
      <c r="C103" s="127"/>
      <c r="D103" s="127">
        <v>118.5</v>
      </c>
      <c r="E103" s="175">
        <v>118.5</v>
      </c>
      <c r="F103" s="175"/>
      <c r="G103" s="68">
        <v>138.6</v>
      </c>
      <c r="H103" s="175">
        <f t="shared" si="12"/>
        <v>100</v>
      </c>
      <c r="I103" s="179">
        <f t="shared" si="11"/>
        <v>0</v>
      </c>
    </row>
    <row r="104" spans="1:9" ht="11.25" customHeight="1" thickBot="1" x14ac:dyDescent="0.25">
      <c r="A104" s="110" t="s">
        <v>182</v>
      </c>
      <c r="B104" s="128" t="s">
        <v>183</v>
      </c>
      <c r="C104" s="82">
        <f>C105+C106+C107+C109+C108</f>
        <v>8624.1</v>
      </c>
      <c r="D104" s="82">
        <f>D105+D106+D107+D109+D108</f>
        <v>8636.7000000000007</v>
      </c>
      <c r="E104" s="83">
        <f>E105+E106+E107+E109+E108</f>
        <v>7379.6157600000006</v>
      </c>
      <c r="F104" s="83">
        <f>F105+F106+F107+F109</f>
        <v>0</v>
      </c>
      <c r="G104" s="82">
        <f>G105+G106+G107+G109+G110+G112+G111</f>
        <v>8117.5185300000003</v>
      </c>
      <c r="H104" s="83">
        <f t="shared" si="12"/>
        <v>85.444854631977492</v>
      </c>
      <c r="I104" s="49">
        <f t="shared" si="11"/>
        <v>-1257.0842400000001</v>
      </c>
    </row>
    <row r="105" spans="1:9" ht="11.25" customHeight="1" x14ac:dyDescent="0.2">
      <c r="A105" s="33" t="s">
        <v>182</v>
      </c>
      <c r="B105" s="103" t="s">
        <v>184</v>
      </c>
      <c r="C105" s="123">
        <v>959.3</v>
      </c>
      <c r="D105" s="123">
        <v>971.9</v>
      </c>
      <c r="E105" s="176">
        <v>747.92876000000001</v>
      </c>
      <c r="F105" s="176"/>
      <c r="G105" s="174">
        <v>689.01853000000006</v>
      </c>
      <c r="H105" s="176">
        <f t="shared" si="12"/>
        <v>76.955320506224922</v>
      </c>
      <c r="I105" s="176">
        <f t="shared" si="11"/>
        <v>-223.97123999999997</v>
      </c>
    </row>
    <row r="106" spans="1:9" ht="24.75" customHeight="1" x14ac:dyDescent="0.2">
      <c r="A106" s="56" t="s">
        <v>182</v>
      </c>
      <c r="B106" s="107" t="s">
        <v>185</v>
      </c>
      <c r="C106" s="177">
        <v>2182.3000000000002</v>
      </c>
      <c r="D106" s="177">
        <v>2182.3000000000002</v>
      </c>
      <c r="E106" s="179">
        <v>1719.66</v>
      </c>
      <c r="F106" s="118"/>
      <c r="G106" s="177">
        <v>1672</v>
      </c>
      <c r="H106" s="179">
        <f t="shared" si="12"/>
        <v>78.800348256426702</v>
      </c>
      <c r="I106" s="179">
        <f t="shared" si="11"/>
        <v>-462.6400000000001</v>
      </c>
    </row>
    <row r="107" spans="1:9" ht="11.25" customHeight="1" x14ac:dyDescent="0.2">
      <c r="A107" s="53" t="s">
        <v>182</v>
      </c>
      <c r="B107" s="107" t="s">
        <v>186</v>
      </c>
      <c r="C107" s="177">
        <v>1322.5</v>
      </c>
      <c r="D107" s="177">
        <v>1322.5</v>
      </c>
      <c r="E107" s="179">
        <v>1322.5</v>
      </c>
      <c r="F107" s="118"/>
      <c r="G107" s="177">
        <v>2654.3</v>
      </c>
      <c r="H107" s="179">
        <f t="shared" si="12"/>
        <v>100</v>
      </c>
      <c r="I107" s="179">
        <f t="shared" si="11"/>
        <v>0</v>
      </c>
    </row>
    <row r="108" spans="1:9" ht="26.25" customHeight="1" x14ac:dyDescent="0.2">
      <c r="A108" s="129" t="s">
        <v>182</v>
      </c>
      <c r="B108" s="107" t="s">
        <v>187</v>
      </c>
      <c r="C108" s="177">
        <v>4160</v>
      </c>
      <c r="D108" s="177">
        <v>4160</v>
      </c>
      <c r="E108" s="179">
        <v>3589.527</v>
      </c>
      <c r="F108" s="118"/>
      <c r="G108" s="177"/>
      <c r="H108" s="179">
        <f t="shared" si="12"/>
        <v>86.286706730769239</v>
      </c>
      <c r="I108" s="179">
        <f t="shared" si="11"/>
        <v>-570.47299999999996</v>
      </c>
    </row>
    <row r="109" spans="1:9" ht="12.75" customHeight="1" thickBot="1" x14ac:dyDescent="0.25">
      <c r="A109" s="53" t="s">
        <v>182</v>
      </c>
      <c r="B109" s="107" t="s">
        <v>188</v>
      </c>
      <c r="C109" s="177"/>
      <c r="D109" s="177"/>
      <c r="E109" s="179"/>
      <c r="F109" s="118"/>
      <c r="G109" s="177">
        <v>3102.2</v>
      </c>
      <c r="H109" s="179"/>
      <c r="I109" s="179">
        <f t="shared" si="11"/>
        <v>0</v>
      </c>
    </row>
    <row r="110" spans="1:9" ht="25.5" hidden="1" customHeight="1" x14ac:dyDescent="0.2">
      <c r="A110" s="56" t="s">
        <v>182</v>
      </c>
      <c r="B110" s="130" t="s">
        <v>189</v>
      </c>
      <c r="C110" s="177"/>
      <c r="D110" s="177"/>
      <c r="E110" s="179"/>
      <c r="F110" s="118"/>
      <c r="G110" s="177"/>
      <c r="H110" s="179">
        <v>0</v>
      </c>
      <c r="I110" s="179">
        <f t="shared" ref="I110:I161" si="13">E110-C110</f>
        <v>0</v>
      </c>
    </row>
    <row r="111" spans="1:9" ht="24" hidden="1" customHeight="1" x14ac:dyDescent="0.2">
      <c r="A111" s="74" t="s">
        <v>190</v>
      </c>
      <c r="B111" s="131" t="s">
        <v>191</v>
      </c>
      <c r="C111" s="177"/>
      <c r="D111" s="177"/>
      <c r="E111" s="179"/>
      <c r="F111" s="118"/>
      <c r="G111" s="177"/>
      <c r="H111" s="179">
        <v>0</v>
      </c>
      <c r="I111" s="179">
        <f t="shared" si="13"/>
        <v>0</v>
      </c>
    </row>
    <row r="112" spans="1:9" ht="14.25" hidden="1" customHeight="1" x14ac:dyDescent="0.2">
      <c r="A112" s="53" t="s">
        <v>190</v>
      </c>
      <c r="B112" s="132" t="s">
        <v>192</v>
      </c>
      <c r="C112" s="173"/>
      <c r="D112" s="173"/>
      <c r="E112" s="175"/>
      <c r="F112" s="133"/>
      <c r="G112" s="173"/>
      <c r="H112" s="175">
        <v>0</v>
      </c>
      <c r="I112" s="175">
        <f t="shared" si="13"/>
        <v>0</v>
      </c>
    </row>
    <row r="113" spans="1:9" ht="11.25" customHeight="1" thickBot="1" x14ac:dyDescent="0.25">
      <c r="A113" s="110" t="s">
        <v>193</v>
      </c>
      <c r="B113" s="134" t="s">
        <v>194</v>
      </c>
      <c r="C113" s="112">
        <f>C114+C131+C133+C134+C135+C136+C138+C132+C137</f>
        <v>175075.29999999996</v>
      </c>
      <c r="D113" s="112">
        <f>D114+D131+D133+D134+D135+D136+D138+D132+D137</f>
        <v>180720.1</v>
      </c>
      <c r="E113" s="113">
        <f>E114+E131+E133+E134+E135+E136+E138+E132+E137</f>
        <v>148260.68945999997</v>
      </c>
      <c r="F113" s="113" t="e">
        <f>F114+F131+F133+F134+#REF!+#REF!+F135+F136+F138+F132+#REF!</f>
        <v>#REF!</v>
      </c>
      <c r="G113" s="112">
        <f>G114+G131+G133+G134+G135+G136+G138+G132+G137</f>
        <v>138395.20880999998</v>
      </c>
      <c r="H113" s="113">
        <f t="shared" ref="H113:H121" si="14">E113/D113*100</f>
        <v>82.038848727949997</v>
      </c>
      <c r="I113" s="114">
        <f t="shared" ref="I113:I121" si="15">E113-D113</f>
        <v>-32459.410540000041</v>
      </c>
    </row>
    <row r="114" spans="1:9" ht="11.25" customHeight="1" thickBot="1" x14ac:dyDescent="0.25">
      <c r="A114" s="110" t="s">
        <v>195</v>
      </c>
      <c r="B114" s="135" t="s">
        <v>196</v>
      </c>
      <c r="C114" s="44">
        <f>C117+C122+C125+C124+C116+C115+C123+C118+C126+C127+C120+C121+C129+C130</f>
        <v>132062.79999999996</v>
      </c>
      <c r="D114" s="44">
        <f>D117+D122+D125+D124+D116+D115+D123+D118+D126+D127+D120+D121+D129+D130</f>
        <v>137569.19999999998</v>
      </c>
      <c r="E114" s="121">
        <f>E117+E122+E125+E124+E116+E115+E123+E118+E126+E127+E120+E121+E129+E130</f>
        <v>112599.90550000001</v>
      </c>
      <c r="F114" s="121" t="e">
        <f>#REF!+F117+F122+F125+F124+F116+F115+F123+F118+F126+F127+F120+F121+F129</f>
        <v>#REF!</v>
      </c>
      <c r="G114" s="44">
        <f>G117+G122+G125+G124+G116+G115+G123+G118+G126+G127+G120+G121+G129+G130+G128</f>
        <v>103467.7494</v>
      </c>
      <c r="H114" s="121">
        <f t="shared" si="14"/>
        <v>81.849647668228073</v>
      </c>
      <c r="I114" s="122">
        <f t="shared" si="15"/>
        <v>-24969.294499999975</v>
      </c>
    </row>
    <row r="115" spans="1:9" ht="25.5" customHeight="1" x14ac:dyDescent="0.2">
      <c r="A115" s="71" t="s">
        <v>197</v>
      </c>
      <c r="B115" s="57" t="s">
        <v>198</v>
      </c>
      <c r="C115" s="136">
        <v>1442</v>
      </c>
      <c r="D115" s="136">
        <v>1442</v>
      </c>
      <c r="E115" s="176">
        <v>1440.4138</v>
      </c>
      <c r="F115" s="137"/>
      <c r="G115" s="174">
        <v>1355.088</v>
      </c>
      <c r="H115" s="176">
        <f t="shared" si="14"/>
        <v>99.89</v>
      </c>
      <c r="I115" s="176">
        <f t="shared" si="15"/>
        <v>-1.5861999999999625</v>
      </c>
    </row>
    <row r="116" spans="1:9" ht="11.25" customHeight="1" x14ac:dyDescent="0.2">
      <c r="A116" s="89" t="s">
        <v>197</v>
      </c>
      <c r="B116" s="107" t="s">
        <v>199</v>
      </c>
      <c r="C116" s="138">
        <v>18.2</v>
      </c>
      <c r="D116" s="138">
        <v>18.2</v>
      </c>
      <c r="E116" s="179"/>
      <c r="F116" s="118"/>
      <c r="G116" s="177"/>
      <c r="H116" s="179">
        <f t="shared" si="14"/>
        <v>0</v>
      </c>
      <c r="I116" s="179">
        <f t="shared" si="15"/>
        <v>-18.2</v>
      </c>
    </row>
    <row r="117" spans="1:9" ht="11.25" customHeight="1" x14ac:dyDescent="0.2">
      <c r="A117" s="89" t="s">
        <v>197</v>
      </c>
      <c r="B117" s="59" t="s">
        <v>200</v>
      </c>
      <c r="C117" s="126">
        <v>95816.9</v>
      </c>
      <c r="D117" s="126">
        <v>99172.800000000003</v>
      </c>
      <c r="E117" s="179">
        <v>82053</v>
      </c>
      <c r="F117" s="179"/>
      <c r="G117" s="177">
        <v>74791</v>
      </c>
      <c r="H117" s="179">
        <f t="shared" si="14"/>
        <v>82.737403804268908</v>
      </c>
      <c r="I117" s="179">
        <f t="shared" si="15"/>
        <v>-17119.800000000003</v>
      </c>
    </row>
    <row r="118" spans="1:9" ht="11.25" customHeight="1" x14ac:dyDescent="0.2">
      <c r="A118" s="89" t="s">
        <v>197</v>
      </c>
      <c r="B118" s="59" t="s">
        <v>201</v>
      </c>
      <c r="C118" s="126">
        <v>15571.9</v>
      </c>
      <c r="D118" s="126">
        <v>16747.099999999999</v>
      </c>
      <c r="E118" s="179">
        <v>13754</v>
      </c>
      <c r="F118" s="179"/>
      <c r="G118" s="177">
        <v>12843</v>
      </c>
      <c r="H118" s="179">
        <f t="shared" si="14"/>
        <v>82.127651951681187</v>
      </c>
      <c r="I118" s="179">
        <f t="shared" si="15"/>
        <v>-2993.0999999999985</v>
      </c>
    </row>
    <row r="119" spans="1:9" ht="1.5" hidden="1" customHeight="1" x14ac:dyDescent="0.2">
      <c r="B119" s="65"/>
      <c r="C119" s="177"/>
      <c r="D119" s="177"/>
      <c r="E119" s="179"/>
      <c r="F119" s="179"/>
      <c r="G119" s="177"/>
      <c r="H119" s="179" t="e">
        <f t="shared" si="14"/>
        <v>#DIV/0!</v>
      </c>
      <c r="I119" s="179">
        <f t="shared" si="15"/>
        <v>0</v>
      </c>
    </row>
    <row r="120" spans="1:9" ht="12" customHeight="1" x14ac:dyDescent="0.2">
      <c r="A120" s="89" t="s">
        <v>197</v>
      </c>
      <c r="B120" s="59" t="s">
        <v>202</v>
      </c>
      <c r="C120" s="126">
        <v>543.20000000000005</v>
      </c>
      <c r="D120" s="126">
        <v>382.9</v>
      </c>
      <c r="E120" s="179">
        <v>271.60000000000002</v>
      </c>
      <c r="F120" s="179"/>
      <c r="G120" s="177">
        <v>325.09960000000001</v>
      </c>
      <c r="H120" s="179">
        <f t="shared" si="14"/>
        <v>70.932358318098736</v>
      </c>
      <c r="I120" s="179">
        <f t="shared" si="15"/>
        <v>-111.29999999999995</v>
      </c>
    </row>
    <row r="121" spans="1:9" ht="14.25" customHeight="1" x14ac:dyDescent="0.2">
      <c r="A121" s="89" t="s">
        <v>197</v>
      </c>
      <c r="B121" s="107" t="s">
        <v>203</v>
      </c>
      <c r="C121" s="126">
        <v>150.5</v>
      </c>
      <c r="D121" s="126">
        <v>150.5</v>
      </c>
      <c r="E121" s="179">
        <v>90.299700000000001</v>
      </c>
      <c r="F121" s="179"/>
      <c r="G121" s="177">
        <v>90</v>
      </c>
      <c r="H121" s="179">
        <f t="shared" si="14"/>
        <v>59.999800664451833</v>
      </c>
      <c r="I121" s="179">
        <f t="shared" si="15"/>
        <v>-60.200299999999999</v>
      </c>
    </row>
    <row r="122" spans="1:9" ht="21" hidden="1" customHeight="1" x14ac:dyDescent="0.2">
      <c r="A122" s="89" t="s">
        <v>197</v>
      </c>
      <c r="B122" s="59" t="s">
        <v>204</v>
      </c>
      <c r="C122" s="126"/>
      <c r="D122" s="126"/>
      <c r="E122" s="179"/>
      <c r="F122" s="179"/>
      <c r="G122" s="139"/>
      <c r="H122" s="179">
        <v>0</v>
      </c>
      <c r="I122" s="179">
        <f t="shared" si="13"/>
        <v>0</v>
      </c>
    </row>
    <row r="123" spans="1:9" ht="27" hidden="1" customHeight="1" x14ac:dyDescent="0.2">
      <c r="A123" s="89" t="s">
        <v>197</v>
      </c>
      <c r="B123" s="59" t="s">
        <v>205</v>
      </c>
      <c r="C123" s="126"/>
      <c r="D123" s="126"/>
      <c r="E123" s="179"/>
      <c r="F123" s="179"/>
      <c r="G123" s="139"/>
      <c r="H123" s="179">
        <v>0</v>
      </c>
      <c r="I123" s="179">
        <f t="shared" si="13"/>
        <v>0</v>
      </c>
    </row>
    <row r="124" spans="1:9" ht="23.25" hidden="1" customHeight="1" x14ac:dyDescent="0.2">
      <c r="A124" s="89" t="s">
        <v>197</v>
      </c>
      <c r="B124" s="59" t="s">
        <v>206</v>
      </c>
      <c r="C124" s="126"/>
      <c r="D124" s="126"/>
      <c r="E124" s="179"/>
      <c r="F124" s="179"/>
      <c r="G124" s="177"/>
      <c r="H124" s="179" t="e">
        <f>E124/C124*100</f>
        <v>#DIV/0!</v>
      </c>
      <c r="I124" s="179">
        <f t="shared" si="13"/>
        <v>0</v>
      </c>
    </row>
    <row r="125" spans="1:9" ht="23.25" hidden="1" customHeight="1" x14ac:dyDescent="0.2">
      <c r="A125" s="89" t="s">
        <v>197</v>
      </c>
      <c r="B125" s="59" t="s">
        <v>207</v>
      </c>
      <c r="C125" s="126"/>
      <c r="D125" s="126"/>
      <c r="E125" s="179"/>
      <c r="F125" s="179"/>
      <c r="G125" s="139"/>
      <c r="H125" s="179">
        <v>0</v>
      </c>
      <c r="I125" s="179">
        <f t="shared" si="13"/>
        <v>0</v>
      </c>
    </row>
    <row r="126" spans="1:9" ht="24.75" hidden="1" customHeight="1" x14ac:dyDescent="0.2">
      <c r="A126" s="71" t="s">
        <v>197</v>
      </c>
      <c r="B126" s="107" t="s">
        <v>208</v>
      </c>
      <c r="C126" s="126"/>
      <c r="D126" s="126"/>
      <c r="E126" s="179"/>
      <c r="F126" s="179"/>
      <c r="G126" s="139"/>
      <c r="H126" s="179">
        <v>0</v>
      </c>
      <c r="I126" s="179">
        <f t="shared" si="13"/>
        <v>0</v>
      </c>
    </row>
    <row r="127" spans="1:9" ht="36.75" customHeight="1" x14ac:dyDescent="0.2">
      <c r="A127" s="71" t="s">
        <v>197</v>
      </c>
      <c r="B127" s="107" t="s">
        <v>209</v>
      </c>
      <c r="C127" s="126">
        <v>2601.4</v>
      </c>
      <c r="D127" s="126">
        <v>2601.4</v>
      </c>
      <c r="E127" s="179">
        <v>1135.53</v>
      </c>
      <c r="F127" s="179"/>
      <c r="G127" s="177">
        <v>891</v>
      </c>
      <c r="H127" s="179">
        <f t="shared" ref="H127:H140" si="16">E127/D127*100</f>
        <v>43.650726531867448</v>
      </c>
      <c r="I127" s="179">
        <f t="shared" ref="I127:I141" si="17">E127-D127</f>
        <v>-1465.8700000000001</v>
      </c>
    </row>
    <row r="128" spans="1:9" ht="25.5" customHeight="1" x14ac:dyDescent="0.2">
      <c r="A128" s="71" t="s">
        <v>271</v>
      </c>
      <c r="B128" s="107" t="s">
        <v>272</v>
      </c>
      <c r="C128" s="126"/>
      <c r="D128" s="126"/>
      <c r="E128" s="179"/>
      <c r="F128" s="179"/>
      <c r="G128" s="177">
        <v>2374.1</v>
      </c>
      <c r="H128" s="179"/>
      <c r="I128" s="179"/>
    </row>
    <row r="129" spans="1:9" ht="13.5" customHeight="1" x14ac:dyDescent="0.2">
      <c r="A129" s="89" t="s">
        <v>197</v>
      </c>
      <c r="B129" s="59" t="s">
        <v>210</v>
      </c>
      <c r="C129" s="126">
        <v>12629.4</v>
      </c>
      <c r="D129" s="126">
        <v>12629.4</v>
      </c>
      <c r="E129" s="179">
        <v>9430.2119999999995</v>
      </c>
      <c r="F129" s="179"/>
      <c r="G129" s="177">
        <v>10358.941999999999</v>
      </c>
      <c r="H129" s="179">
        <f t="shared" si="16"/>
        <v>74.668725355123755</v>
      </c>
      <c r="I129" s="179">
        <f t="shared" si="17"/>
        <v>-3199.1880000000001</v>
      </c>
    </row>
    <row r="130" spans="1:9" ht="38.25" customHeight="1" x14ac:dyDescent="0.2">
      <c r="A130" s="74" t="s">
        <v>197</v>
      </c>
      <c r="B130" s="107" t="s">
        <v>211</v>
      </c>
      <c r="C130" s="54">
        <v>3289.3</v>
      </c>
      <c r="D130" s="54">
        <v>4424.8999999999996</v>
      </c>
      <c r="E130" s="179">
        <v>4424.8500000000004</v>
      </c>
      <c r="F130" s="179"/>
      <c r="G130" s="177">
        <v>439.51979999999998</v>
      </c>
      <c r="H130" s="179">
        <f t="shared" si="16"/>
        <v>99.998870030961172</v>
      </c>
      <c r="I130" s="179">
        <f t="shared" si="17"/>
        <v>-4.9999999999272404E-2</v>
      </c>
    </row>
    <row r="131" spans="1:9" ht="12.75" customHeight="1" x14ac:dyDescent="0.2">
      <c r="A131" s="65" t="s">
        <v>212</v>
      </c>
      <c r="B131" s="107" t="s">
        <v>213</v>
      </c>
      <c r="C131" s="126">
        <v>1453.2</v>
      </c>
      <c r="D131" s="126">
        <v>1453.2</v>
      </c>
      <c r="E131" s="179">
        <v>938.43</v>
      </c>
      <c r="F131" s="179"/>
      <c r="G131" s="177">
        <v>830</v>
      </c>
      <c r="H131" s="179">
        <f t="shared" si="16"/>
        <v>64.576796036333604</v>
      </c>
      <c r="I131" s="179">
        <f t="shared" si="17"/>
        <v>-514.7700000000001</v>
      </c>
    </row>
    <row r="132" spans="1:9" ht="24" customHeight="1" x14ac:dyDescent="0.2">
      <c r="A132" s="74" t="s">
        <v>214</v>
      </c>
      <c r="B132" s="107" t="s">
        <v>215</v>
      </c>
      <c r="C132" s="54">
        <v>1252.8</v>
      </c>
      <c r="D132" s="54">
        <v>1252.8</v>
      </c>
      <c r="E132" s="179">
        <v>1252.8</v>
      </c>
      <c r="F132" s="179"/>
      <c r="G132" s="177">
        <v>1189.9000000000001</v>
      </c>
      <c r="H132" s="179">
        <f t="shared" si="16"/>
        <v>100</v>
      </c>
      <c r="I132" s="179">
        <f t="shared" si="17"/>
        <v>0</v>
      </c>
    </row>
    <row r="133" spans="1:9" ht="11.25" customHeight="1" x14ac:dyDescent="0.2">
      <c r="A133" s="65" t="s">
        <v>216</v>
      </c>
      <c r="B133" s="59" t="s">
        <v>217</v>
      </c>
      <c r="C133" s="126">
        <v>1528.9</v>
      </c>
      <c r="D133" s="126">
        <v>1528.9</v>
      </c>
      <c r="E133" s="179">
        <v>1528.9</v>
      </c>
      <c r="F133" s="179"/>
      <c r="G133" s="177">
        <v>1389.2650000000001</v>
      </c>
      <c r="H133" s="179">
        <f t="shared" si="16"/>
        <v>100</v>
      </c>
      <c r="I133" s="179">
        <f t="shared" si="17"/>
        <v>0</v>
      </c>
    </row>
    <row r="134" spans="1:9" ht="24" customHeight="1" x14ac:dyDescent="0.2">
      <c r="A134" s="74" t="s">
        <v>218</v>
      </c>
      <c r="B134" s="107" t="s">
        <v>219</v>
      </c>
      <c r="C134" s="138">
        <v>442.2</v>
      </c>
      <c r="D134" s="138">
        <v>442.2</v>
      </c>
      <c r="E134" s="179">
        <v>233.17128</v>
      </c>
      <c r="F134" s="179"/>
      <c r="G134" s="177">
        <v>268.41109</v>
      </c>
      <c r="H134" s="179">
        <f t="shared" si="16"/>
        <v>52.729823609226592</v>
      </c>
      <c r="I134" s="179">
        <f t="shared" si="17"/>
        <v>-209.02871999999999</v>
      </c>
    </row>
    <row r="135" spans="1:9" ht="14.25" customHeight="1" x14ac:dyDescent="0.2">
      <c r="A135" s="65" t="s">
        <v>220</v>
      </c>
      <c r="B135" s="107" t="s">
        <v>221</v>
      </c>
      <c r="C135" s="138">
        <v>814.6</v>
      </c>
      <c r="D135" s="138">
        <v>814.6</v>
      </c>
      <c r="E135" s="179">
        <v>676.88444000000004</v>
      </c>
      <c r="F135" s="179"/>
      <c r="G135" s="177">
        <v>554.55667000000005</v>
      </c>
      <c r="H135" s="179">
        <f t="shared" si="16"/>
        <v>83.094087895899833</v>
      </c>
      <c r="I135" s="179">
        <f t="shared" si="17"/>
        <v>-137.71555999999998</v>
      </c>
    </row>
    <row r="136" spans="1:9" ht="11.25" customHeight="1" x14ac:dyDescent="0.2">
      <c r="A136" s="65" t="s">
        <v>222</v>
      </c>
      <c r="B136" s="59" t="s">
        <v>223</v>
      </c>
      <c r="C136" s="126">
        <v>1233.8</v>
      </c>
      <c r="D136" s="126">
        <v>1368</v>
      </c>
      <c r="E136" s="179">
        <v>1049.39824</v>
      </c>
      <c r="F136" s="179"/>
      <c r="G136" s="177">
        <v>1004.76597</v>
      </c>
      <c r="H136" s="179">
        <f t="shared" si="16"/>
        <v>76.710397660818714</v>
      </c>
      <c r="I136" s="179">
        <f t="shared" si="17"/>
        <v>-318.60176000000001</v>
      </c>
    </row>
    <row r="137" spans="1:9" ht="24.75" customHeight="1" thickBot="1" x14ac:dyDescent="0.25">
      <c r="A137" s="74" t="s">
        <v>275</v>
      </c>
      <c r="B137" s="107" t="s">
        <v>224</v>
      </c>
      <c r="C137" s="138"/>
      <c r="D137" s="138">
        <v>4.2</v>
      </c>
      <c r="E137" s="179">
        <v>4.2</v>
      </c>
      <c r="F137" s="179"/>
      <c r="G137" s="177">
        <v>73.560680000000005</v>
      </c>
      <c r="H137" s="179">
        <f t="shared" si="16"/>
        <v>100</v>
      </c>
      <c r="I137" s="179">
        <f t="shared" si="17"/>
        <v>0</v>
      </c>
    </row>
    <row r="138" spans="1:9" ht="11.25" customHeight="1" thickBot="1" x14ac:dyDescent="0.25">
      <c r="A138" s="110" t="s">
        <v>225</v>
      </c>
      <c r="B138" s="128" t="s">
        <v>226</v>
      </c>
      <c r="C138" s="82">
        <f>C139</f>
        <v>36287</v>
      </c>
      <c r="D138" s="82">
        <f>D139</f>
        <v>36287</v>
      </c>
      <c r="E138" s="83">
        <f>E139</f>
        <v>29977</v>
      </c>
      <c r="F138" s="83">
        <f>F139</f>
        <v>0</v>
      </c>
      <c r="G138" s="82">
        <f>G139</f>
        <v>29617</v>
      </c>
      <c r="H138" s="83">
        <f t="shared" si="16"/>
        <v>82.610852371372673</v>
      </c>
      <c r="I138" s="49">
        <f t="shared" si="17"/>
        <v>-6310</v>
      </c>
    </row>
    <row r="139" spans="1:9" ht="11.25" customHeight="1" thickBot="1" x14ac:dyDescent="0.25">
      <c r="A139" s="85" t="s">
        <v>227</v>
      </c>
      <c r="B139" s="140" t="s">
        <v>228</v>
      </c>
      <c r="C139" s="185">
        <v>36287</v>
      </c>
      <c r="D139" s="185">
        <v>36287</v>
      </c>
      <c r="E139" s="178">
        <v>29977</v>
      </c>
      <c r="F139" s="178"/>
      <c r="G139" s="185">
        <v>29617</v>
      </c>
      <c r="H139" s="178">
        <f t="shared" si="16"/>
        <v>82.610852371372673</v>
      </c>
      <c r="I139" s="178">
        <f t="shared" si="17"/>
        <v>-6310</v>
      </c>
    </row>
    <row r="140" spans="1:9" ht="11.25" customHeight="1" thickBot="1" x14ac:dyDescent="0.25">
      <c r="A140" s="110" t="s">
        <v>229</v>
      </c>
      <c r="B140" s="128" t="s">
        <v>230</v>
      </c>
      <c r="C140" s="82">
        <f>C151+C152+C142+C146+C144</f>
        <v>25378.177</v>
      </c>
      <c r="D140" s="82">
        <f>D151+D152+D142+D146+D144</f>
        <v>26474.166000000001</v>
      </c>
      <c r="E140" s="83">
        <f>E151+E152+E142+E146+E144+E143+E145+E149+E150+E147+E148</f>
        <v>18071.841659999998</v>
      </c>
      <c r="F140" s="83">
        <f>F151+F152+F142+F146+F144+F143+F145+F149+F150</f>
        <v>0</v>
      </c>
      <c r="G140" s="82">
        <f>G141+G145+G147+G151+G152+G146+G149+G150+G148</f>
        <v>29536.491529999999</v>
      </c>
      <c r="H140" s="83">
        <f t="shared" si="16"/>
        <v>68.262175511024594</v>
      </c>
      <c r="I140" s="49">
        <f t="shared" si="17"/>
        <v>-8402.3243400000028</v>
      </c>
    </row>
    <row r="141" spans="1:9" ht="11.25" customHeight="1" x14ac:dyDescent="0.2">
      <c r="A141" s="141" t="s">
        <v>231</v>
      </c>
      <c r="B141" s="142" t="s">
        <v>230</v>
      </c>
      <c r="C141" s="174"/>
      <c r="D141" s="174"/>
      <c r="E141" s="176">
        <f>E142+E143+E145</f>
        <v>0</v>
      </c>
      <c r="F141" s="176"/>
      <c r="G141" s="174">
        <f>G142+G143+G144</f>
        <v>0</v>
      </c>
      <c r="H141" s="176">
        <v>0</v>
      </c>
      <c r="I141" s="176">
        <f t="shared" si="17"/>
        <v>0</v>
      </c>
    </row>
    <row r="142" spans="1:9" ht="11.25" customHeight="1" x14ac:dyDescent="0.2">
      <c r="A142" s="89" t="s">
        <v>231</v>
      </c>
      <c r="B142" s="59" t="s">
        <v>232</v>
      </c>
      <c r="C142" s="126"/>
      <c r="D142" s="126"/>
      <c r="E142" s="179"/>
      <c r="F142" s="179"/>
      <c r="G142" s="177"/>
      <c r="H142" s="179">
        <v>0</v>
      </c>
      <c r="I142" s="179">
        <f t="shared" si="13"/>
        <v>0</v>
      </c>
    </row>
    <row r="143" spans="1:9" ht="11.25" customHeight="1" x14ac:dyDescent="0.2">
      <c r="A143" s="89" t="s">
        <v>231</v>
      </c>
      <c r="B143" s="59" t="s">
        <v>233</v>
      </c>
      <c r="C143" s="126"/>
      <c r="D143" s="126"/>
      <c r="E143" s="179"/>
      <c r="F143" s="179"/>
      <c r="G143" s="139"/>
      <c r="H143" s="179">
        <v>0</v>
      </c>
      <c r="I143" s="179">
        <f t="shared" si="13"/>
        <v>0</v>
      </c>
    </row>
    <row r="144" spans="1:9" ht="24" customHeight="1" x14ac:dyDescent="0.2">
      <c r="A144" s="71" t="s">
        <v>231</v>
      </c>
      <c r="B144" s="107" t="s">
        <v>234</v>
      </c>
      <c r="C144" s="126"/>
      <c r="D144" s="126"/>
      <c r="E144" s="179"/>
      <c r="F144" s="179"/>
      <c r="G144" s="177"/>
      <c r="H144" s="179">
        <v>0</v>
      </c>
      <c r="I144" s="179">
        <f t="shared" si="13"/>
        <v>0</v>
      </c>
    </row>
    <row r="145" spans="1:9" ht="11.25" customHeight="1" x14ac:dyDescent="0.2">
      <c r="A145" s="89" t="s">
        <v>235</v>
      </c>
      <c r="B145" s="59" t="s">
        <v>236</v>
      </c>
      <c r="C145" s="126"/>
      <c r="D145" s="126"/>
      <c r="E145" s="179"/>
      <c r="F145" s="179"/>
      <c r="G145" s="177"/>
      <c r="H145" s="179">
        <v>0</v>
      </c>
      <c r="I145" s="179">
        <f t="shared" si="13"/>
        <v>0</v>
      </c>
    </row>
    <row r="146" spans="1:9" ht="11.25" customHeight="1" x14ac:dyDescent="0.2">
      <c r="A146" s="65" t="s">
        <v>237</v>
      </c>
      <c r="B146" s="107" t="s">
        <v>238</v>
      </c>
      <c r="C146" s="138"/>
      <c r="D146" s="138"/>
      <c r="E146" s="179"/>
      <c r="F146" s="179"/>
      <c r="G146" s="139"/>
      <c r="H146" s="179">
        <v>0</v>
      </c>
      <c r="I146" s="179">
        <f t="shared" si="13"/>
        <v>0</v>
      </c>
    </row>
    <row r="147" spans="1:9" ht="10.5" customHeight="1" x14ac:dyDescent="0.2">
      <c r="A147" s="65" t="s">
        <v>239</v>
      </c>
      <c r="B147" s="107" t="s">
        <v>240</v>
      </c>
      <c r="C147" s="138"/>
      <c r="D147" s="138"/>
      <c r="E147" s="179"/>
      <c r="F147" s="179"/>
      <c r="G147" s="177"/>
      <c r="H147" s="179">
        <v>0</v>
      </c>
      <c r="I147" s="179">
        <f t="shared" si="13"/>
        <v>0</v>
      </c>
    </row>
    <row r="148" spans="1:9" ht="23.25" customHeight="1" x14ac:dyDescent="0.2">
      <c r="A148" s="56" t="s">
        <v>241</v>
      </c>
      <c r="B148" s="107" t="s">
        <v>242</v>
      </c>
      <c r="C148" s="138"/>
      <c r="D148" s="138"/>
      <c r="E148" s="179"/>
      <c r="F148" s="179"/>
      <c r="G148" s="177"/>
      <c r="H148" s="179">
        <v>0</v>
      </c>
      <c r="I148" s="179">
        <f t="shared" si="13"/>
        <v>0</v>
      </c>
    </row>
    <row r="149" spans="1:9" ht="11.25" customHeight="1" x14ac:dyDescent="0.2">
      <c r="A149" s="65" t="s">
        <v>243</v>
      </c>
      <c r="B149" s="107" t="s">
        <v>244</v>
      </c>
      <c r="C149" s="138"/>
      <c r="D149" s="138"/>
      <c r="E149" s="179"/>
      <c r="F149" s="179"/>
      <c r="G149" s="139"/>
      <c r="H149" s="179">
        <v>0</v>
      </c>
      <c r="I149" s="179">
        <f t="shared" si="13"/>
        <v>0</v>
      </c>
    </row>
    <row r="150" spans="1:9" ht="11.25" customHeight="1" thickBot="1" x14ac:dyDescent="0.25">
      <c r="A150" s="65" t="s">
        <v>245</v>
      </c>
      <c r="B150" s="124" t="s">
        <v>246</v>
      </c>
      <c r="C150" s="125"/>
      <c r="D150" s="125"/>
      <c r="E150" s="175"/>
      <c r="F150" s="175"/>
      <c r="G150" s="173"/>
      <c r="H150" s="175">
        <v>0</v>
      </c>
      <c r="I150" s="175">
        <f t="shared" si="13"/>
        <v>0</v>
      </c>
    </row>
    <row r="151" spans="1:9" ht="11.25" customHeight="1" thickBot="1" x14ac:dyDescent="0.25">
      <c r="A151" s="110" t="s">
        <v>247</v>
      </c>
      <c r="B151" s="143" t="s">
        <v>248</v>
      </c>
      <c r="C151" s="112">
        <v>25378.177</v>
      </c>
      <c r="D151" s="112">
        <v>26474.166000000001</v>
      </c>
      <c r="E151" s="113">
        <v>18071.841659999998</v>
      </c>
      <c r="F151" s="113"/>
      <c r="G151" s="112">
        <v>29536.491529999999</v>
      </c>
      <c r="H151" s="113">
        <f>E151/D151*100</f>
        <v>68.262175511024594</v>
      </c>
      <c r="I151" s="114">
        <f>E151-D151</f>
        <v>-8402.3243400000028</v>
      </c>
    </row>
    <row r="152" spans="1:9" ht="9.75" customHeight="1" thickBot="1" x14ac:dyDescent="0.25">
      <c r="A152" s="46" t="s">
        <v>249</v>
      </c>
      <c r="B152" s="144" t="s">
        <v>250</v>
      </c>
      <c r="C152" s="145">
        <f>C155+C153+C156</f>
        <v>0</v>
      </c>
      <c r="D152" s="145">
        <f>D155+D153+D156</f>
        <v>0</v>
      </c>
      <c r="E152" s="146">
        <f>E155+E153+E156+E154+E157</f>
        <v>0</v>
      </c>
      <c r="F152" s="146"/>
      <c r="G152" s="145">
        <f>G155+G153+G156+G154+G157</f>
        <v>0</v>
      </c>
      <c r="H152" s="121">
        <v>0</v>
      </c>
      <c r="I152" s="122">
        <f t="shared" si="13"/>
        <v>0</v>
      </c>
    </row>
    <row r="153" spans="1:9" ht="22.5" hidden="1" customHeight="1" x14ac:dyDescent="0.2">
      <c r="A153" s="71" t="s">
        <v>251</v>
      </c>
      <c r="B153" s="57" t="s">
        <v>252</v>
      </c>
      <c r="C153" s="136"/>
      <c r="D153" s="136"/>
      <c r="E153" s="176"/>
      <c r="F153" s="137"/>
      <c r="G153" s="174"/>
      <c r="H153" s="176">
        <v>0</v>
      </c>
      <c r="I153" s="176">
        <f t="shared" si="13"/>
        <v>0</v>
      </c>
    </row>
    <row r="154" spans="1:9" ht="21.75" hidden="1" customHeight="1" x14ac:dyDescent="0.2">
      <c r="A154" s="71" t="s">
        <v>251</v>
      </c>
      <c r="B154" s="107" t="s">
        <v>253</v>
      </c>
      <c r="C154" s="138"/>
      <c r="D154" s="138"/>
      <c r="E154" s="179"/>
      <c r="F154" s="118"/>
      <c r="G154" s="177"/>
      <c r="H154" s="179">
        <v>0</v>
      </c>
      <c r="I154" s="179">
        <f t="shared" si="13"/>
        <v>0</v>
      </c>
    </row>
    <row r="155" spans="1:9" ht="11.25" hidden="1" customHeight="1" x14ac:dyDescent="0.2">
      <c r="A155" s="89" t="s">
        <v>251</v>
      </c>
      <c r="B155" s="59" t="s">
        <v>254</v>
      </c>
      <c r="C155" s="126"/>
      <c r="D155" s="126"/>
      <c r="E155" s="179"/>
      <c r="F155" s="179"/>
      <c r="G155" s="177"/>
      <c r="H155" s="179">
        <v>0</v>
      </c>
      <c r="I155" s="179">
        <f t="shared" si="13"/>
        <v>0</v>
      </c>
    </row>
    <row r="156" spans="1:9" ht="11.25" hidden="1" customHeight="1" x14ac:dyDescent="0.2">
      <c r="A156" s="89" t="s">
        <v>251</v>
      </c>
      <c r="B156" s="107" t="s">
        <v>255</v>
      </c>
      <c r="C156" s="126"/>
      <c r="D156" s="126"/>
      <c r="E156" s="179"/>
      <c r="F156" s="179"/>
      <c r="G156" s="177"/>
      <c r="H156" s="179">
        <v>0</v>
      </c>
      <c r="I156" s="179">
        <f t="shared" si="13"/>
        <v>0</v>
      </c>
    </row>
    <row r="157" spans="1:9" ht="11.25" hidden="1" customHeight="1" thickBot="1" x14ac:dyDescent="0.25">
      <c r="A157" s="33" t="s">
        <v>251</v>
      </c>
      <c r="B157" s="124" t="s">
        <v>256</v>
      </c>
      <c r="C157" s="127"/>
      <c r="D157" s="127"/>
      <c r="E157" s="175"/>
      <c r="F157" s="175"/>
      <c r="G157" s="173"/>
      <c r="H157" s="175">
        <v>0</v>
      </c>
      <c r="I157" s="175">
        <f t="shared" si="13"/>
        <v>0</v>
      </c>
    </row>
    <row r="158" spans="1:9" ht="11.25" customHeight="1" x14ac:dyDescent="0.2">
      <c r="A158" s="147" t="s">
        <v>257</v>
      </c>
      <c r="B158" s="134" t="s">
        <v>258</v>
      </c>
      <c r="C158" s="112"/>
      <c r="D158" s="112"/>
      <c r="E158" s="113"/>
      <c r="F158" s="148"/>
      <c r="G158" s="112"/>
      <c r="H158" s="113">
        <v>0</v>
      </c>
      <c r="I158" s="114">
        <f t="shared" si="13"/>
        <v>0</v>
      </c>
    </row>
    <row r="159" spans="1:9" ht="11.25" customHeight="1" thickBot="1" x14ac:dyDescent="0.25">
      <c r="A159" s="149" t="s">
        <v>259</v>
      </c>
      <c r="B159" s="135" t="s">
        <v>260</v>
      </c>
      <c r="C159" s="44"/>
      <c r="D159" s="44"/>
      <c r="E159" s="121">
        <f>E160</f>
        <v>0</v>
      </c>
      <c r="F159" s="121"/>
      <c r="G159" s="44">
        <f>G160</f>
        <v>8.1826600000000003</v>
      </c>
      <c r="H159" s="121">
        <v>0</v>
      </c>
      <c r="I159" s="122">
        <f t="shared" si="13"/>
        <v>0</v>
      </c>
    </row>
    <row r="160" spans="1:9" ht="11.25" customHeight="1" thickBot="1" x14ac:dyDescent="0.25">
      <c r="A160" s="33" t="s">
        <v>261</v>
      </c>
      <c r="B160" s="140" t="s">
        <v>262</v>
      </c>
      <c r="C160" s="185"/>
      <c r="D160" s="185"/>
      <c r="E160" s="178"/>
      <c r="F160" s="178"/>
      <c r="G160" s="185">
        <v>8.1826600000000003</v>
      </c>
      <c r="H160" s="178">
        <v>0</v>
      </c>
      <c r="I160" s="178">
        <f t="shared" si="13"/>
        <v>0</v>
      </c>
    </row>
    <row r="161" spans="1:9" ht="11.25" customHeight="1" thickBot="1" x14ac:dyDescent="0.25">
      <c r="A161" s="147" t="s">
        <v>263</v>
      </c>
      <c r="B161" s="150" t="s">
        <v>264</v>
      </c>
      <c r="C161" s="151"/>
      <c r="D161" s="151"/>
      <c r="E161" s="152"/>
      <c r="F161" s="152"/>
      <c r="G161" s="151">
        <v>-1.2800000000000001E-3</v>
      </c>
      <c r="H161" s="152">
        <v>0</v>
      </c>
      <c r="I161" s="180">
        <f t="shared" si="13"/>
        <v>0</v>
      </c>
    </row>
    <row r="162" spans="1:9" ht="11.25" customHeight="1" thickBot="1" x14ac:dyDescent="0.25">
      <c r="A162" s="110"/>
      <c r="B162" s="169" t="s">
        <v>265</v>
      </c>
      <c r="C162" s="82">
        <f>C8+C89</f>
        <v>426270.853</v>
      </c>
      <c r="D162" s="82">
        <f>D8+D89</f>
        <v>525744.97603000002</v>
      </c>
      <c r="E162" s="83">
        <f>E89+E8</f>
        <v>423657.28367999993</v>
      </c>
      <c r="F162" s="83" t="e">
        <f>F89+F8</f>
        <v>#REF!</v>
      </c>
      <c r="G162" s="82">
        <f>G8+G89</f>
        <v>386202.86413999996</v>
      </c>
      <c r="H162" s="83">
        <f>E162/D162*100</f>
        <v>80.582279050789296</v>
      </c>
      <c r="I162" s="49">
        <f>E162-D162</f>
        <v>-102087.69235000008</v>
      </c>
    </row>
    <row r="163" spans="1:9" ht="11.25" customHeight="1" x14ac:dyDescent="0.2">
      <c r="A163" s="1"/>
      <c r="B163" s="9"/>
      <c r="C163" s="153"/>
      <c r="D163" s="153"/>
      <c r="F163" s="154"/>
      <c r="G163" s="155"/>
      <c r="H163" s="156"/>
      <c r="I163" s="157"/>
    </row>
    <row r="164" spans="1:9" ht="11.25" customHeight="1" x14ac:dyDescent="0.2">
      <c r="A164" s="28" t="s">
        <v>266</v>
      </c>
      <c r="B164" s="28"/>
      <c r="C164" s="158"/>
      <c r="D164" s="158"/>
      <c r="E164" s="159"/>
      <c r="F164" s="156"/>
      <c r="G164" s="160"/>
      <c r="H164" s="28"/>
    </row>
    <row r="165" spans="1:9" ht="11.25" customHeight="1" x14ac:dyDescent="0.2">
      <c r="A165" s="28" t="s">
        <v>267</v>
      </c>
      <c r="B165" s="32"/>
      <c r="C165" s="161"/>
      <c r="D165" s="161"/>
      <c r="E165" s="159" t="s">
        <v>268</v>
      </c>
      <c r="F165" s="162"/>
      <c r="G165" s="163"/>
      <c r="H165" s="28"/>
    </row>
    <row r="166" spans="1:9" ht="11.25" customHeight="1" x14ac:dyDescent="0.2">
      <c r="A166" s="28"/>
      <c r="B166" s="32"/>
      <c r="C166" s="161"/>
      <c r="D166" s="161"/>
      <c r="E166" s="159"/>
      <c r="F166" s="162"/>
      <c r="G166" s="163"/>
      <c r="H166" s="28"/>
    </row>
    <row r="167" spans="1:9" ht="11.25" customHeight="1" x14ac:dyDescent="0.2">
      <c r="A167" s="164" t="s">
        <v>269</v>
      </c>
      <c r="B167" s="28"/>
      <c r="C167" s="165"/>
      <c r="D167" s="165"/>
      <c r="E167" s="166"/>
      <c r="F167" s="15"/>
      <c r="G167" s="167"/>
    </row>
    <row r="168" spans="1:9" ht="11.25" customHeight="1" x14ac:dyDescent="0.2">
      <c r="A168" s="164" t="s">
        <v>270</v>
      </c>
      <c r="C168" s="165"/>
      <c r="D168" s="165"/>
      <c r="E168" s="166"/>
      <c r="F168" s="15"/>
      <c r="G168" s="168"/>
    </row>
    <row r="169" spans="1:9" ht="11.25" customHeight="1" x14ac:dyDescent="0.2">
      <c r="A169" s="1"/>
      <c r="F169" s="4"/>
    </row>
    <row r="170" spans="1:9" ht="11.25" customHeight="1" x14ac:dyDescent="0.2">
      <c r="A170" s="1"/>
    </row>
    <row r="171" spans="1:9" ht="11.25" customHeight="1" x14ac:dyDescent="0.2">
      <c r="A171" s="1"/>
    </row>
    <row r="172" spans="1:9" ht="11.25" customHeight="1" x14ac:dyDescent="0.2">
      <c r="A172" s="1"/>
    </row>
    <row r="173" spans="1:9" ht="11.25" customHeight="1" x14ac:dyDescent="0.2">
      <c r="A173" s="1"/>
    </row>
    <row r="174" spans="1:9" ht="11.25" customHeight="1" x14ac:dyDescent="0.2">
      <c r="A174" s="1"/>
    </row>
    <row r="175" spans="1:9" ht="11.25" customHeight="1" x14ac:dyDescent="0.2">
      <c r="A175" s="1"/>
    </row>
  </sheetData>
  <mergeCells count="74">
    <mergeCell ref="H5:I5"/>
    <mergeCell ref="A20:A21"/>
    <mergeCell ref="B20:B21"/>
    <mergeCell ref="C20:C21"/>
    <mergeCell ref="D20:D21"/>
    <mergeCell ref="E20:E21"/>
    <mergeCell ref="G20:G21"/>
    <mergeCell ref="H20:H21"/>
    <mergeCell ref="I20:I21"/>
    <mergeCell ref="I27:I28"/>
    <mergeCell ref="A38:A39"/>
    <mergeCell ref="B38:B39"/>
    <mergeCell ref="C38:C39"/>
    <mergeCell ref="D38:D39"/>
    <mergeCell ref="E38:E39"/>
    <mergeCell ref="G38:G39"/>
    <mergeCell ref="H38:H39"/>
    <mergeCell ref="I38:I39"/>
    <mergeCell ref="A27:A28"/>
    <mergeCell ref="C27:C28"/>
    <mergeCell ref="D27:D28"/>
    <mergeCell ref="E27:E28"/>
    <mergeCell ref="G27:G28"/>
    <mergeCell ref="H27:H28"/>
    <mergeCell ref="H42:H43"/>
    <mergeCell ref="I42:I43"/>
    <mergeCell ref="A46:A47"/>
    <mergeCell ref="B46:B47"/>
    <mergeCell ref="C46:C47"/>
    <mergeCell ref="D46:D47"/>
    <mergeCell ref="E46:E47"/>
    <mergeCell ref="G46:G47"/>
    <mergeCell ref="H46:H47"/>
    <mergeCell ref="I46:I47"/>
    <mergeCell ref="A42:A43"/>
    <mergeCell ref="B42:B43"/>
    <mergeCell ref="C42:C43"/>
    <mergeCell ref="D42:D43"/>
    <mergeCell ref="E42:E43"/>
    <mergeCell ref="G42:G43"/>
    <mergeCell ref="H48:H49"/>
    <mergeCell ref="I48:I49"/>
    <mergeCell ref="A68:A69"/>
    <mergeCell ref="B68:B69"/>
    <mergeCell ref="C68:C69"/>
    <mergeCell ref="D68:D69"/>
    <mergeCell ref="E68:E69"/>
    <mergeCell ref="G68:G69"/>
    <mergeCell ref="H68:H69"/>
    <mergeCell ref="I68:I69"/>
    <mergeCell ref="A48:A49"/>
    <mergeCell ref="B48:B49"/>
    <mergeCell ref="C48:C49"/>
    <mergeCell ref="D48:D49"/>
    <mergeCell ref="E48:E49"/>
    <mergeCell ref="G48:G49"/>
    <mergeCell ref="A74:A75"/>
    <mergeCell ref="B74:B75"/>
    <mergeCell ref="C74:C75"/>
    <mergeCell ref="H74:H75"/>
    <mergeCell ref="I74:I75"/>
    <mergeCell ref="C70:C71"/>
    <mergeCell ref="E70:E71"/>
    <mergeCell ref="G70:G71"/>
    <mergeCell ref="H70:H71"/>
    <mergeCell ref="I70:I71"/>
    <mergeCell ref="H78:H79"/>
    <mergeCell ref="I78:I79"/>
    <mergeCell ref="A78:A79"/>
    <mergeCell ref="B78:B79"/>
    <mergeCell ref="C78:C79"/>
    <mergeCell ref="D78:D79"/>
    <mergeCell ref="E78:E79"/>
    <mergeCell ref="G78:G79"/>
  </mergeCells>
  <pageMargins left="0" right="0" top="0.55118110236220474" bottom="0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2019-11-15T12:03:09Z</dcterms:modified>
</cp:coreProperties>
</file>